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enerationcinq-my.sharepoint.com/personal/ma_parouty_lemaraichef_fr/Documents/Bureau/forum/"/>
    </mc:Choice>
  </mc:AlternateContent>
  <xr:revisionPtr revIDLastSave="3" documentId="8_{4DC057B4-859A-41EE-93E0-D3A746721703}" xr6:coauthVersionLast="47" xr6:coauthVersionMax="47" xr10:uidLastSave="{0BFE7516-80D7-42BF-BC08-83EB34BDDDAA}"/>
  <bookViews>
    <workbookView xWindow="-120" yWindow="-120" windowWidth="24240" windowHeight="13020" xr2:uid="{00000000-000D-0000-FFFF-FFFF00000000}"/>
  </bookViews>
  <sheets>
    <sheet name="base" sheetId="3" r:id="rId1"/>
  </sheets>
  <definedNames>
    <definedName name="_xlnm._FilterDatabase" localSheetId="0" hidden="1">base!$A$1:$CA$584</definedName>
    <definedName name="moyenne_3_mois" localSheetId="0">base!$BR$1</definedName>
    <definedName name="moyenne_3_mois">#REF!</definedName>
  </definedNames>
  <calcPr calcId="191028" iterate="1" iterateDelta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O31" i="3" l="1"/>
  <c r="BO71" i="3"/>
  <c r="BO144" i="3"/>
  <c r="BP144" i="3"/>
  <c r="BP44" i="3" l="1"/>
  <c r="BO44" i="3"/>
  <c r="BO273" i="3"/>
  <c r="BO218" i="3"/>
  <c r="BR218" i="3" s="1"/>
  <c r="BP26" i="3"/>
  <c r="BQ26" i="3" s="1"/>
  <c r="BP271" i="3"/>
  <c r="BP267" i="3"/>
  <c r="BR267" i="3" s="1"/>
  <c r="BP243" i="3"/>
  <c r="BR243" i="3" s="1"/>
  <c r="BR271" i="3"/>
  <c r="BP263" i="3"/>
  <c r="BR263" i="3" s="1"/>
  <c r="BP262" i="3"/>
  <c r="BP260" i="3"/>
  <c r="BP161" i="3"/>
  <c r="BS561" i="3"/>
  <c r="BR561" i="3"/>
  <c r="BS528" i="3"/>
  <c r="BR528" i="3"/>
  <c r="BS513" i="3"/>
  <c r="BR513" i="3"/>
  <c r="BS510" i="3"/>
  <c r="BR510" i="3"/>
  <c r="BS509" i="3"/>
  <c r="BR509" i="3"/>
  <c r="BS508" i="3"/>
  <c r="BR508" i="3"/>
  <c r="BR503" i="3"/>
  <c r="BR502" i="3"/>
  <c r="BS501" i="3"/>
  <c r="BR501" i="3"/>
  <c r="BS497" i="3"/>
  <c r="BR497" i="3"/>
  <c r="BR496" i="3"/>
  <c r="BS494" i="3"/>
  <c r="BR494" i="3"/>
  <c r="BS493" i="3"/>
  <c r="BR493" i="3"/>
  <c r="BS488" i="3"/>
  <c r="BR488" i="3"/>
  <c r="BS477" i="3"/>
  <c r="BR477" i="3"/>
  <c r="BS476" i="3"/>
  <c r="BS472" i="3"/>
  <c r="BS468" i="3"/>
  <c r="BR468" i="3"/>
  <c r="BR467" i="3"/>
  <c r="BS460" i="3"/>
  <c r="BR460" i="3"/>
  <c r="BS458" i="3"/>
  <c r="BS455" i="3"/>
  <c r="BS454" i="3"/>
  <c r="BR454" i="3"/>
  <c r="BS452" i="3"/>
  <c r="BR452" i="3"/>
  <c r="BS450" i="3"/>
  <c r="BR450" i="3"/>
  <c r="BS377" i="3"/>
  <c r="BR377" i="3"/>
  <c r="BS376" i="3"/>
  <c r="BR376" i="3"/>
  <c r="BS375" i="3"/>
  <c r="BR375" i="3"/>
  <c r="BS369" i="3"/>
  <c r="BR369" i="3"/>
  <c r="BS368" i="3"/>
  <c r="BR368" i="3"/>
  <c r="BS364" i="3"/>
  <c r="BR364" i="3"/>
  <c r="BS361" i="3"/>
  <c r="BR361" i="3"/>
  <c r="BS360" i="3"/>
  <c r="BR360" i="3"/>
  <c r="BS358" i="3"/>
  <c r="BR358" i="3"/>
  <c r="BS357" i="3"/>
  <c r="BR357" i="3"/>
  <c r="BS356" i="3"/>
  <c r="BR356" i="3"/>
  <c r="BS355" i="3"/>
  <c r="BR355" i="3"/>
  <c r="BS354" i="3"/>
  <c r="BR354" i="3"/>
  <c r="BS353" i="3"/>
  <c r="BR353" i="3"/>
  <c r="BS352" i="3"/>
  <c r="BR352" i="3"/>
  <c r="BS351" i="3"/>
  <c r="BR351" i="3"/>
  <c r="BS350" i="3"/>
  <c r="BR350" i="3"/>
  <c r="BS349" i="3"/>
  <c r="BR349" i="3"/>
  <c r="BS348" i="3"/>
  <c r="BR348" i="3"/>
  <c r="BS347" i="3"/>
  <c r="BR347" i="3"/>
  <c r="BS345" i="3"/>
  <c r="BR345" i="3"/>
  <c r="BS344" i="3"/>
  <c r="BR344" i="3"/>
  <c r="BS343" i="3"/>
  <c r="BR343" i="3"/>
  <c r="BS342" i="3"/>
  <c r="BR342" i="3"/>
  <c r="BS341" i="3"/>
  <c r="BR341" i="3"/>
  <c r="BS340" i="3"/>
  <c r="BR340" i="3"/>
  <c r="BS339" i="3"/>
  <c r="BR339" i="3"/>
  <c r="BS337" i="3"/>
  <c r="BR337" i="3"/>
  <c r="BS333" i="3"/>
  <c r="BR333" i="3"/>
  <c r="BS332" i="3"/>
  <c r="BR332" i="3"/>
  <c r="BS331" i="3"/>
  <c r="BR331" i="3"/>
  <c r="BS330" i="3"/>
  <c r="BR330" i="3"/>
  <c r="BS329" i="3"/>
  <c r="BR329" i="3"/>
  <c r="BS327" i="3"/>
  <c r="BR327" i="3"/>
  <c r="BS326" i="3"/>
  <c r="BR326" i="3"/>
  <c r="BS325" i="3"/>
  <c r="BR325" i="3"/>
  <c r="BS324" i="3"/>
  <c r="BR324" i="3"/>
  <c r="BS323" i="3"/>
  <c r="BR323" i="3"/>
  <c r="BS321" i="3"/>
  <c r="BR321" i="3"/>
  <c r="BS315" i="3"/>
  <c r="BS313" i="3"/>
  <c r="BR313" i="3"/>
  <c r="BR311" i="3"/>
  <c r="BS310" i="3"/>
  <c r="BR310" i="3"/>
  <c r="BS309" i="3"/>
  <c r="BR309" i="3"/>
  <c r="BS308" i="3"/>
  <c r="BR308" i="3"/>
  <c r="BR306" i="3"/>
  <c r="BS298" i="3"/>
  <c r="BR298" i="3"/>
  <c r="BS296" i="3"/>
  <c r="BR296" i="3"/>
  <c r="BS292" i="3"/>
  <c r="BR292" i="3"/>
  <c r="BS290" i="3"/>
  <c r="BR290" i="3"/>
  <c r="BS288" i="3"/>
  <c r="BR288" i="3"/>
  <c r="BR284" i="3"/>
  <c r="BR283" i="3"/>
  <c r="BR276" i="3"/>
  <c r="BS275" i="3"/>
  <c r="BR275" i="3"/>
  <c r="BS273" i="3"/>
  <c r="BR273" i="3"/>
  <c r="BS267" i="3"/>
  <c r="BS264" i="3"/>
  <c r="BR264" i="3"/>
  <c r="BS263" i="3"/>
  <c r="BS260" i="3"/>
  <c r="BR260" i="3"/>
  <c r="BS258" i="3"/>
  <c r="BR258" i="3"/>
  <c r="BS253" i="3"/>
  <c r="BR253" i="3"/>
  <c r="BS252" i="3"/>
  <c r="BR252" i="3"/>
  <c r="BS250" i="3"/>
  <c r="BS249" i="3"/>
  <c r="BR249" i="3"/>
  <c r="BS246" i="3"/>
  <c r="BR246" i="3"/>
  <c r="BS243" i="3"/>
  <c r="BS242" i="3"/>
  <c r="BR242" i="3"/>
  <c r="BS239" i="3"/>
  <c r="BR239" i="3"/>
  <c r="BS237" i="3"/>
  <c r="BR237" i="3"/>
  <c r="BS236" i="3"/>
  <c r="BR236" i="3"/>
  <c r="BS235" i="3"/>
  <c r="BR235" i="3"/>
  <c r="BS234" i="3"/>
  <c r="BR234" i="3"/>
  <c r="BS231" i="3"/>
  <c r="BR231" i="3"/>
  <c r="BS229" i="3"/>
  <c r="BR229" i="3"/>
  <c r="BS228" i="3"/>
  <c r="BR228" i="3"/>
  <c r="BS227" i="3"/>
  <c r="BR227" i="3"/>
  <c r="BS225" i="3"/>
  <c r="BR225" i="3"/>
  <c r="BS224" i="3"/>
  <c r="BR224" i="3"/>
  <c r="BS222" i="3"/>
  <c r="BR222" i="3"/>
  <c r="BS221" i="3"/>
  <c r="BR221" i="3"/>
  <c r="BS220" i="3"/>
  <c r="BR220" i="3"/>
  <c r="BS219" i="3"/>
  <c r="BR219" i="3"/>
  <c r="BS218" i="3"/>
  <c r="BS217" i="3"/>
  <c r="BR217" i="3"/>
  <c r="BS216" i="3"/>
  <c r="BR216" i="3"/>
  <c r="BS214" i="3"/>
  <c r="BR214" i="3"/>
  <c r="BS211" i="3"/>
  <c r="BR211" i="3"/>
  <c r="BS210" i="3"/>
  <c r="BR210" i="3"/>
  <c r="BS207" i="3"/>
  <c r="BR207" i="3"/>
  <c r="BS206" i="3"/>
  <c r="BR206" i="3"/>
  <c r="BS205" i="3"/>
  <c r="BR205" i="3"/>
  <c r="BS203" i="3"/>
  <c r="BR203" i="3"/>
  <c r="BS200" i="3"/>
  <c r="BR200" i="3"/>
  <c r="BS199" i="3"/>
  <c r="BR199" i="3"/>
  <c r="BS194" i="3"/>
  <c r="BR194" i="3"/>
  <c r="BS193" i="3"/>
  <c r="BR193" i="3"/>
  <c r="BS192" i="3"/>
  <c r="BR192" i="3"/>
  <c r="BS190" i="3"/>
  <c r="BR190" i="3"/>
  <c r="BS180" i="3"/>
  <c r="BR180" i="3"/>
  <c r="BS177" i="3"/>
  <c r="BR177" i="3"/>
  <c r="BS176" i="3"/>
  <c r="BR176" i="3"/>
  <c r="BS173" i="3"/>
  <c r="BR173" i="3"/>
  <c r="BS169" i="3"/>
  <c r="BR169" i="3"/>
  <c r="BS167" i="3"/>
  <c r="BR167" i="3"/>
  <c r="BS165" i="3"/>
  <c r="BR165" i="3"/>
  <c r="BS161" i="3"/>
  <c r="BS157" i="3"/>
  <c r="BR157" i="3"/>
  <c r="BS156" i="3"/>
  <c r="BR156" i="3"/>
  <c r="BS153" i="3"/>
  <c r="BR153" i="3"/>
  <c r="BS152" i="3"/>
  <c r="BR152" i="3"/>
  <c r="BS151" i="3"/>
  <c r="BR151" i="3"/>
  <c r="BS144" i="3"/>
  <c r="BR144" i="3"/>
  <c r="BS142" i="3"/>
  <c r="BR142" i="3"/>
  <c r="BS141" i="3"/>
  <c r="BR141" i="3"/>
  <c r="BS140" i="3"/>
  <c r="BR140" i="3"/>
  <c r="BS138" i="3"/>
  <c r="BR138" i="3"/>
  <c r="BS137" i="3"/>
  <c r="BR137" i="3"/>
  <c r="BS136" i="3"/>
  <c r="BR136" i="3"/>
  <c r="BS134" i="3"/>
  <c r="BR134" i="3"/>
  <c r="BS133" i="3"/>
  <c r="BR133" i="3"/>
  <c r="BS131" i="3"/>
  <c r="BR131" i="3"/>
  <c r="BS129" i="3"/>
  <c r="BR129" i="3"/>
  <c r="BS127" i="3"/>
  <c r="BR127" i="3"/>
  <c r="BS125" i="3"/>
  <c r="BR125" i="3"/>
  <c r="BS124" i="3"/>
  <c r="BR124" i="3"/>
  <c r="BS123" i="3"/>
  <c r="BR123" i="3"/>
  <c r="BS122" i="3"/>
  <c r="BR122" i="3"/>
  <c r="BS121" i="3"/>
  <c r="BR121" i="3"/>
  <c r="BS118" i="3"/>
  <c r="BR118" i="3"/>
  <c r="BS117" i="3"/>
  <c r="BR117" i="3"/>
  <c r="BS116" i="3"/>
  <c r="BR116" i="3"/>
  <c r="BS115" i="3"/>
  <c r="BR115" i="3"/>
  <c r="BS114" i="3"/>
  <c r="BR114" i="3"/>
  <c r="BS112" i="3"/>
  <c r="BR112" i="3"/>
  <c r="BS110" i="3"/>
  <c r="BR110" i="3"/>
  <c r="BS109" i="3"/>
  <c r="BR109" i="3"/>
  <c r="BS108" i="3"/>
  <c r="BR108" i="3"/>
  <c r="BS105" i="3"/>
  <c r="BR105" i="3"/>
  <c r="BS104" i="3"/>
  <c r="BR104" i="3"/>
  <c r="BS103" i="3"/>
  <c r="BR103" i="3"/>
  <c r="BS102" i="3"/>
  <c r="BR102" i="3"/>
  <c r="BS101" i="3"/>
  <c r="BR101" i="3"/>
  <c r="BS100" i="3"/>
  <c r="BR100" i="3"/>
  <c r="BS98" i="3"/>
  <c r="BR98" i="3"/>
  <c r="BS97" i="3"/>
  <c r="BR97" i="3"/>
  <c r="BS95" i="3"/>
  <c r="BR95" i="3"/>
  <c r="BS94" i="3"/>
  <c r="BR94" i="3"/>
  <c r="BS90" i="3"/>
  <c r="BR90" i="3"/>
  <c r="BS87" i="3"/>
  <c r="BR87" i="3"/>
  <c r="BS85" i="3"/>
  <c r="BR85" i="3"/>
  <c r="BS82" i="3"/>
  <c r="BR82" i="3"/>
  <c r="BS81" i="3"/>
  <c r="BR81" i="3"/>
  <c r="BS80" i="3"/>
  <c r="BR80" i="3"/>
  <c r="BS79" i="3"/>
  <c r="BR79" i="3"/>
  <c r="BS78" i="3"/>
  <c r="BR78" i="3"/>
  <c r="BS75" i="3"/>
  <c r="BR75" i="3"/>
  <c r="BS74" i="3"/>
  <c r="BR74" i="3"/>
  <c r="BS72" i="3"/>
  <c r="BR72" i="3"/>
  <c r="BS71" i="3"/>
  <c r="BR71" i="3"/>
  <c r="BS70" i="3"/>
  <c r="BR70" i="3"/>
  <c r="BS69" i="3"/>
  <c r="BR69" i="3"/>
  <c r="BS64" i="3"/>
  <c r="BR64" i="3"/>
  <c r="BS63" i="3"/>
  <c r="BR63" i="3"/>
  <c r="BS62" i="3"/>
  <c r="BR62" i="3"/>
  <c r="BS60" i="3"/>
  <c r="BR60" i="3"/>
  <c r="BS59" i="3"/>
  <c r="BR59" i="3"/>
  <c r="BS57" i="3"/>
  <c r="BR57" i="3"/>
  <c r="BS56" i="3"/>
  <c r="BR56" i="3"/>
  <c r="BS55" i="3"/>
  <c r="BR55" i="3"/>
  <c r="BS54" i="3"/>
  <c r="BS51" i="3"/>
  <c r="BR51" i="3"/>
  <c r="BS48" i="3"/>
  <c r="BR48" i="3"/>
  <c r="BS47" i="3"/>
  <c r="BR47" i="3"/>
  <c r="BS46" i="3"/>
  <c r="BR46" i="3"/>
  <c r="BS45" i="3"/>
  <c r="BR45" i="3"/>
  <c r="BS44" i="3"/>
  <c r="BR44" i="3"/>
  <c r="BS43" i="3"/>
  <c r="BR43" i="3"/>
  <c r="BS42" i="3"/>
  <c r="BR42" i="3"/>
  <c r="BS40" i="3"/>
  <c r="BR40" i="3"/>
  <c r="BS39" i="3"/>
  <c r="BR39" i="3"/>
  <c r="BS38" i="3"/>
  <c r="BR38" i="3"/>
  <c r="BS34" i="3"/>
  <c r="BR34" i="3"/>
  <c r="BS31" i="3"/>
  <c r="BR31" i="3"/>
  <c r="BS30" i="3"/>
  <c r="BR30" i="3"/>
  <c r="BS27" i="3"/>
  <c r="BR27" i="3"/>
  <c r="BS26" i="3"/>
  <c r="BR26" i="3"/>
  <c r="BS21" i="3"/>
  <c r="BR21" i="3"/>
  <c r="BS19" i="3"/>
  <c r="BR19" i="3"/>
  <c r="BS17" i="3"/>
  <c r="BR17" i="3"/>
  <c r="BS12" i="3"/>
  <c r="BR12" i="3"/>
  <c r="BS11" i="3"/>
  <c r="BR11" i="3"/>
  <c r="BS10" i="3"/>
  <c r="BR10" i="3"/>
  <c r="BS9" i="3"/>
  <c r="BR9" i="3"/>
  <c r="BS8" i="3"/>
  <c r="BR8" i="3"/>
  <c r="BS7" i="3"/>
  <c r="BR7" i="3"/>
  <c r="BS6" i="3"/>
  <c r="BR6" i="3"/>
  <c r="BS5" i="3"/>
  <c r="BR5" i="3"/>
  <c r="BS4" i="3"/>
  <c r="BR4" i="3"/>
  <c r="BR3" i="3"/>
  <c r="BQ4" i="3"/>
  <c r="BQ5" i="3"/>
  <c r="BQ6" i="3"/>
  <c r="BQ7" i="3"/>
  <c r="BQ8" i="3"/>
  <c r="BQ9" i="3"/>
  <c r="BQ10" i="3"/>
  <c r="BQ11" i="3"/>
  <c r="BQ12" i="3"/>
  <c r="BQ13" i="3"/>
  <c r="BR13" i="3"/>
  <c r="BS13" i="3"/>
  <c r="BQ14" i="3"/>
  <c r="BR14" i="3"/>
  <c r="BS14" i="3"/>
  <c r="BQ15" i="3"/>
  <c r="BR15" i="3"/>
  <c r="BS15" i="3"/>
  <c r="BQ16" i="3"/>
  <c r="BR16" i="3"/>
  <c r="BS16" i="3"/>
  <c r="BQ17" i="3"/>
  <c r="BQ18" i="3"/>
  <c r="BR18" i="3"/>
  <c r="BS18" i="3"/>
  <c r="BQ19" i="3"/>
  <c r="BQ20" i="3"/>
  <c r="BR20" i="3"/>
  <c r="BS20" i="3"/>
  <c r="BQ22" i="3"/>
  <c r="BR22" i="3"/>
  <c r="BS22" i="3"/>
  <c r="BQ23" i="3"/>
  <c r="BR23" i="3"/>
  <c r="BS23" i="3"/>
  <c r="BQ24" i="3"/>
  <c r="BR24" i="3"/>
  <c r="BS24" i="3"/>
  <c r="BQ25" i="3"/>
  <c r="BR25" i="3"/>
  <c r="BS25" i="3"/>
  <c r="BQ27" i="3"/>
  <c r="BQ28" i="3"/>
  <c r="BR28" i="3"/>
  <c r="BS28" i="3"/>
  <c r="BQ29" i="3"/>
  <c r="BR29" i="3"/>
  <c r="BS29" i="3"/>
  <c r="BQ30" i="3"/>
  <c r="BQ31" i="3"/>
  <c r="BQ32" i="3"/>
  <c r="BR32" i="3"/>
  <c r="BS32" i="3"/>
  <c r="BQ33" i="3"/>
  <c r="BR33" i="3"/>
  <c r="BS33" i="3"/>
  <c r="BQ34" i="3"/>
  <c r="BQ35" i="3"/>
  <c r="BR35" i="3"/>
  <c r="BS35" i="3"/>
  <c r="BQ36" i="3"/>
  <c r="BR36" i="3"/>
  <c r="BS36" i="3"/>
  <c r="BQ37" i="3"/>
  <c r="BR37" i="3"/>
  <c r="BS37" i="3"/>
  <c r="BQ38" i="3"/>
  <c r="BQ39" i="3"/>
  <c r="BQ40" i="3"/>
  <c r="BQ41" i="3"/>
  <c r="BR41" i="3"/>
  <c r="BS41" i="3"/>
  <c r="BQ42" i="3"/>
  <c r="BQ43" i="3"/>
  <c r="BQ44" i="3"/>
  <c r="BS3" i="3"/>
  <c r="BQ3" i="3"/>
  <c r="BR49" i="3"/>
  <c r="BS49" i="3"/>
  <c r="BR50" i="3"/>
  <c r="BS50" i="3"/>
  <c r="BR52" i="3"/>
  <c r="BS52" i="3"/>
  <c r="BR53" i="3"/>
  <c r="BS53" i="3"/>
  <c r="BR58" i="3"/>
  <c r="BS58" i="3"/>
  <c r="BR61" i="3"/>
  <c r="BS61" i="3"/>
  <c r="BR65" i="3"/>
  <c r="BS65" i="3"/>
  <c r="BR66" i="3"/>
  <c r="BS66" i="3"/>
  <c r="BR67" i="3"/>
  <c r="BS67" i="3"/>
  <c r="BR68" i="3"/>
  <c r="BS68" i="3"/>
  <c r="BR73" i="3"/>
  <c r="BS73" i="3"/>
  <c r="BR76" i="3"/>
  <c r="BS76" i="3"/>
  <c r="BR77" i="3"/>
  <c r="BS77" i="3"/>
  <c r="BR83" i="3"/>
  <c r="BS83" i="3"/>
  <c r="BR84" i="3"/>
  <c r="BS84" i="3"/>
  <c r="BR86" i="3"/>
  <c r="BS86" i="3"/>
  <c r="BR88" i="3"/>
  <c r="BS88" i="3"/>
  <c r="BR89" i="3"/>
  <c r="BS89" i="3"/>
  <c r="BR91" i="3"/>
  <c r="BS91" i="3"/>
  <c r="BR92" i="3"/>
  <c r="BS92" i="3"/>
  <c r="BR93" i="3"/>
  <c r="BS93" i="3"/>
  <c r="BR96" i="3"/>
  <c r="BS96" i="3"/>
  <c r="BR99" i="3"/>
  <c r="BS99" i="3"/>
  <c r="BR106" i="3"/>
  <c r="BS106" i="3"/>
  <c r="BR107" i="3"/>
  <c r="BS107" i="3"/>
  <c r="BR111" i="3"/>
  <c r="BS111" i="3"/>
  <c r="BR113" i="3"/>
  <c r="BS113" i="3"/>
  <c r="BR119" i="3"/>
  <c r="BS119" i="3"/>
  <c r="BR120" i="3"/>
  <c r="BS120" i="3"/>
  <c r="BR126" i="3"/>
  <c r="BS126" i="3"/>
  <c r="BR128" i="3"/>
  <c r="BS128" i="3"/>
  <c r="BR130" i="3"/>
  <c r="BS130" i="3"/>
  <c r="BR132" i="3"/>
  <c r="BS132" i="3"/>
  <c r="BR135" i="3"/>
  <c r="BS135" i="3"/>
  <c r="BR139" i="3"/>
  <c r="BS139" i="3"/>
  <c r="BR143" i="3"/>
  <c r="BS143" i="3"/>
  <c r="BR145" i="3"/>
  <c r="BS145" i="3"/>
  <c r="BR146" i="3"/>
  <c r="BS146" i="3"/>
  <c r="BR147" i="3"/>
  <c r="BS147" i="3"/>
  <c r="BR148" i="3"/>
  <c r="BS148" i="3"/>
  <c r="BR149" i="3"/>
  <c r="BS149" i="3"/>
  <c r="BR150" i="3"/>
  <c r="BS150" i="3"/>
  <c r="BR154" i="3"/>
  <c r="BS154" i="3"/>
  <c r="BR155" i="3"/>
  <c r="BS155" i="3"/>
  <c r="BR158" i="3"/>
  <c r="BS158" i="3"/>
  <c r="BR159" i="3"/>
  <c r="BS159" i="3"/>
  <c r="BR160" i="3"/>
  <c r="BS160" i="3"/>
  <c r="BR162" i="3"/>
  <c r="BS162" i="3"/>
  <c r="BR163" i="3"/>
  <c r="BS163" i="3"/>
  <c r="BR164" i="3"/>
  <c r="BS164" i="3"/>
  <c r="BR166" i="3"/>
  <c r="BS166" i="3"/>
  <c r="BR168" i="3"/>
  <c r="BS168" i="3"/>
  <c r="BR170" i="3"/>
  <c r="BS170" i="3"/>
  <c r="BR171" i="3"/>
  <c r="BS171" i="3"/>
  <c r="BR172" i="3"/>
  <c r="BS172" i="3"/>
  <c r="BR174" i="3"/>
  <c r="BS174" i="3"/>
  <c r="BR175" i="3"/>
  <c r="BS175" i="3"/>
  <c r="BR178" i="3"/>
  <c r="BS178" i="3"/>
  <c r="BR179" i="3"/>
  <c r="BS179" i="3"/>
  <c r="BR181" i="3"/>
  <c r="BS181" i="3"/>
  <c r="BR182" i="3"/>
  <c r="BS182" i="3"/>
  <c r="BR183" i="3"/>
  <c r="BS183" i="3"/>
  <c r="BR184" i="3"/>
  <c r="BS184" i="3"/>
  <c r="BR185" i="3"/>
  <c r="BS185" i="3"/>
  <c r="BR186" i="3"/>
  <c r="BS186" i="3"/>
  <c r="BR187" i="3"/>
  <c r="BS187" i="3"/>
  <c r="BR188" i="3"/>
  <c r="BS188" i="3"/>
  <c r="BR189" i="3"/>
  <c r="BS189" i="3"/>
  <c r="BR191" i="3"/>
  <c r="BS191" i="3"/>
  <c r="BR195" i="3"/>
  <c r="BS195" i="3"/>
  <c r="BR196" i="3"/>
  <c r="BS196" i="3"/>
  <c r="BR197" i="3"/>
  <c r="BS197" i="3"/>
  <c r="BR198" i="3"/>
  <c r="BS198" i="3"/>
  <c r="BR201" i="3"/>
  <c r="BS201" i="3"/>
  <c r="BR202" i="3"/>
  <c r="BS202" i="3"/>
  <c r="BR204" i="3"/>
  <c r="BS204" i="3"/>
  <c r="BR208" i="3"/>
  <c r="BS208" i="3"/>
  <c r="BR209" i="3"/>
  <c r="BS209" i="3"/>
  <c r="BR212" i="3"/>
  <c r="BS212" i="3"/>
  <c r="BR213" i="3"/>
  <c r="BS213" i="3"/>
  <c r="BR215" i="3"/>
  <c r="BS215" i="3"/>
  <c r="BR223" i="3"/>
  <c r="BS223" i="3"/>
  <c r="BR226" i="3"/>
  <c r="BS226" i="3"/>
  <c r="BR230" i="3"/>
  <c r="BS230" i="3"/>
  <c r="BR232" i="3"/>
  <c r="BS232" i="3"/>
  <c r="BR233" i="3"/>
  <c r="BS233" i="3"/>
  <c r="BR238" i="3"/>
  <c r="BS238" i="3"/>
  <c r="BR240" i="3"/>
  <c r="BS240" i="3"/>
  <c r="BR241" i="3"/>
  <c r="BS241" i="3"/>
  <c r="BR244" i="3"/>
  <c r="BS244" i="3"/>
  <c r="BR245" i="3"/>
  <c r="BS245" i="3"/>
  <c r="BR247" i="3"/>
  <c r="BS247" i="3"/>
  <c r="BR248" i="3"/>
  <c r="BS248" i="3"/>
  <c r="BR251" i="3"/>
  <c r="BS251" i="3"/>
  <c r="BR254" i="3"/>
  <c r="BS254" i="3"/>
  <c r="BR255" i="3"/>
  <c r="BS255" i="3"/>
  <c r="BR256" i="3"/>
  <c r="BS256" i="3"/>
  <c r="BR257" i="3"/>
  <c r="BS257" i="3"/>
  <c r="BR259" i="3"/>
  <c r="BS259" i="3"/>
  <c r="BR261" i="3"/>
  <c r="BS261" i="3"/>
  <c r="BR265" i="3"/>
  <c r="BS265" i="3"/>
  <c r="BR266" i="3"/>
  <c r="BS266" i="3"/>
  <c r="BR268" i="3"/>
  <c r="BS268" i="3"/>
  <c r="BR269" i="3"/>
  <c r="BS269" i="3"/>
  <c r="BR270" i="3"/>
  <c r="BS270" i="3"/>
  <c r="BR272" i="3"/>
  <c r="BS272" i="3"/>
  <c r="BR274" i="3"/>
  <c r="BS274" i="3"/>
  <c r="BR277" i="3"/>
  <c r="BS277" i="3"/>
  <c r="BR278" i="3"/>
  <c r="BS278" i="3"/>
  <c r="BR279" i="3"/>
  <c r="BS279" i="3"/>
  <c r="BR280" i="3"/>
  <c r="BS280" i="3"/>
  <c r="BR281" i="3"/>
  <c r="BS281" i="3"/>
  <c r="BR282" i="3"/>
  <c r="BS282" i="3"/>
  <c r="BR285" i="3"/>
  <c r="BS285" i="3"/>
  <c r="BR286" i="3"/>
  <c r="BS286" i="3"/>
  <c r="BR287" i="3"/>
  <c r="BS287" i="3"/>
  <c r="BR289" i="3"/>
  <c r="BS289" i="3"/>
  <c r="BR291" i="3"/>
  <c r="BS291" i="3"/>
  <c r="BR293" i="3"/>
  <c r="BS293" i="3"/>
  <c r="BR294" i="3"/>
  <c r="BS294" i="3"/>
  <c r="BR295" i="3"/>
  <c r="BS295" i="3"/>
  <c r="BR297" i="3"/>
  <c r="BS297" i="3"/>
  <c r="BR299" i="3"/>
  <c r="BS299" i="3"/>
  <c r="BR300" i="3"/>
  <c r="BS300" i="3"/>
  <c r="BR301" i="3"/>
  <c r="BS301" i="3"/>
  <c r="BR302" i="3"/>
  <c r="BS302" i="3"/>
  <c r="BR303" i="3"/>
  <c r="BS303" i="3"/>
  <c r="BR304" i="3"/>
  <c r="BS304" i="3"/>
  <c r="BR305" i="3"/>
  <c r="BS305" i="3"/>
  <c r="BR307" i="3"/>
  <c r="BS307" i="3"/>
  <c r="BR312" i="3"/>
  <c r="BS312" i="3"/>
  <c r="BR314" i="3"/>
  <c r="BS314" i="3"/>
  <c r="BR316" i="3"/>
  <c r="BS316" i="3"/>
  <c r="BR317" i="3"/>
  <c r="BS317" i="3"/>
  <c r="BR318" i="3"/>
  <c r="BS318" i="3"/>
  <c r="BR319" i="3"/>
  <c r="BS319" i="3"/>
  <c r="BR320" i="3"/>
  <c r="BS320" i="3"/>
  <c r="BR322" i="3"/>
  <c r="BS322" i="3"/>
  <c r="BR328" i="3"/>
  <c r="BS328" i="3"/>
  <c r="BR334" i="3"/>
  <c r="BS334" i="3"/>
  <c r="BR335" i="3"/>
  <c r="BS335" i="3"/>
  <c r="BR336" i="3"/>
  <c r="BS336" i="3"/>
  <c r="BR338" i="3"/>
  <c r="BS338" i="3"/>
  <c r="BR346" i="3"/>
  <c r="BS346" i="3"/>
  <c r="BR359" i="3"/>
  <c r="BS359" i="3"/>
  <c r="BR362" i="3"/>
  <c r="BS362" i="3"/>
  <c r="BR363" i="3"/>
  <c r="BS363" i="3"/>
  <c r="BR365" i="3"/>
  <c r="BS365" i="3"/>
  <c r="BR366" i="3"/>
  <c r="BS366" i="3"/>
  <c r="BR367" i="3"/>
  <c r="BS367" i="3"/>
  <c r="BR370" i="3"/>
  <c r="BS370" i="3"/>
  <c r="BR371" i="3"/>
  <c r="BS371" i="3"/>
  <c r="BR372" i="3"/>
  <c r="BS372" i="3"/>
  <c r="BR373" i="3"/>
  <c r="BS373" i="3"/>
  <c r="BR374" i="3"/>
  <c r="BS374" i="3"/>
  <c r="BR378" i="3"/>
  <c r="BS378" i="3"/>
  <c r="BR379" i="3"/>
  <c r="BS379" i="3"/>
  <c r="BR380" i="3"/>
  <c r="BS380" i="3"/>
  <c r="BR381" i="3"/>
  <c r="BS381" i="3"/>
  <c r="BR382" i="3"/>
  <c r="BS382" i="3"/>
  <c r="BR383" i="3"/>
  <c r="BS383" i="3"/>
  <c r="BR384" i="3"/>
  <c r="BS384" i="3"/>
  <c r="BR385" i="3"/>
  <c r="BS385" i="3"/>
  <c r="BR386" i="3"/>
  <c r="BS386" i="3"/>
  <c r="BR387" i="3"/>
  <c r="BS387" i="3"/>
  <c r="BR388" i="3"/>
  <c r="BS388" i="3"/>
  <c r="BR389" i="3"/>
  <c r="BS389" i="3"/>
  <c r="BR390" i="3"/>
  <c r="BS390" i="3"/>
  <c r="BR391" i="3"/>
  <c r="BS391" i="3"/>
  <c r="BR392" i="3"/>
  <c r="BS392" i="3"/>
  <c r="BR393" i="3"/>
  <c r="BS393" i="3"/>
  <c r="BR394" i="3"/>
  <c r="BS394" i="3"/>
  <c r="BR395" i="3"/>
  <c r="BS395" i="3"/>
  <c r="BR396" i="3"/>
  <c r="BS396" i="3"/>
  <c r="BR397" i="3"/>
  <c r="BS397" i="3"/>
  <c r="BR398" i="3"/>
  <c r="BS398" i="3"/>
  <c r="BR399" i="3"/>
  <c r="BS399" i="3"/>
  <c r="BR400" i="3"/>
  <c r="BS400" i="3"/>
  <c r="BR401" i="3"/>
  <c r="BS401" i="3"/>
  <c r="BR402" i="3"/>
  <c r="BS402" i="3"/>
  <c r="BR403" i="3"/>
  <c r="BS403" i="3"/>
  <c r="BR404" i="3"/>
  <c r="BS404" i="3"/>
  <c r="BR405" i="3"/>
  <c r="BS405" i="3"/>
  <c r="BR406" i="3"/>
  <c r="BS406" i="3"/>
  <c r="BR407" i="3"/>
  <c r="BS407" i="3"/>
  <c r="BR408" i="3"/>
  <c r="BS408" i="3"/>
  <c r="BR409" i="3"/>
  <c r="BS409" i="3"/>
  <c r="BR410" i="3"/>
  <c r="BS410" i="3"/>
  <c r="BR411" i="3"/>
  <c r="BS411" i="3"/>
  <c r="BR412" i="3"/>
  <c r="BS412" i="3"/>
  <c r="BR413" i="3"/>
  <c r="BS413" i="3"/>
  <c r="BR414" i="3"/>
  <c r="BS414" i="3"/>
  <c r="BR415" i="3"/>
  <c r="BS415" i="3"/>
  <c r="BR416" i="3"/>
  <c r="BS416" i="3"/>
  <c r="BR417" i="3"/>
  <c r="BS417" i="3"/>
  <c r="BR418" i="3"/>
  <c r="BS418" i="3"/>
  <c r="BR419" i="3"/>
  <c r="BS419" i="3"/>
  <c r="BR420" i="3"/>
  <c r="BS420" i="3"/>
  <c r="BR421" i="3"/>
  <c r="BS421" i="3"/>
  <c r="BR422" i="3"/>
  <c r="BS422" i="3"/>
  <c r="BR423" i="3"/>
  <c r="BS423" i="3"/>
  <c r="BR424" i="3"/>
  <c r="BS424" i="3"/>
  <c r="BR425" i="3"/>
  <c r="BS425" i="3"/>
  <c r="BR426" i="3"/>
  <c r="BS426" i="3"/>
  <c r="BR427" i="3"/>
  <c r="BS427" i="3"/>
  <c r="BR428" i="3"/>
  <c r="BS428" i="3"/>
  <c r="BR429" i="3"/>
  <c r="BS429" i="3"/>
  <c r="BR430" i="3"/>
  <c r="BS430" i="3"/>
  <c r="BR431" i="3"/>
  <c r="BS431" i="3"/>
  <c r="BR432" i="3"/>
  <c r="BS432" i="3"/>
  <c r="BR433" i="3"/>
  <c r="BS433" i="3"/>
  <c r="BR434" i="3"/>
  <c r="BS434" i="3"/>
  <c r="BR435" i="3"/>
  <c r="BS435" i="3"/>
  <c r="BR436" i="3"/>
  <c r="BS436" i="3"/>
  <c r="BR437" i="3"/>
  <c r="BS437" i="3"/>
  <c r="BR438" i="3"/>
  <c r="BS438" i="3"/>
  <c r="BR439" i="3"/>
  <c r="BS439" i="3"/>
  <c r="BR440" i="3"/>
  <c r="BS440" i="3"/>
  <c r="BR441" i="3"/>
  <c r="BS441" i="3"/>
  <c r="BR442" i="3"/>
  <c r="BS442" i="3"/>
  <c r="BR443" i="3"/>
  <c r="BS443" i="3"/>
  <c r="BR444" i="3"/>
  <c r="BS444" i="3"/>
  <c r="BR445" i="3"/>
  <c r="BS445" i="3"/>
  <c r="BR446" i="3"/>
  <c r="BS446" i="3"/>
  <c r="BR447" i="3"/>
  <c r="BS447" i="3"/>
  <c r="BR448" i="3"/>
  <c r="BS448" i="3"/>
  <c r="BR449" i="3"/>
  <c r="BS449" i="3"/>
  <c r="BR451" i="3"/>
  <c r="BS451" i="3"/>
  <c r="BR453" i="3"/>
  <c r="BS453" i="3"/>
  <c r="BR456" i="3"/>
  <c r="BS456" i="3"/>
  <c r="BR457" i="3"/>
  <c r="BS457" i="3"/>
  <c r="BR459" i="3"/>
  <c r="BS459" i="3"/>
  <c r="BR461" i="3"/>
  <c r="BS461" i="3"/>
  <c r="BR462" i="3"/>
  <c r="BS462" i="3"/>
  <c r="BR463" i="3"/>
  <c r="BS463" i="3"/>
  <c r="BR464" i="3"/>
  <c r="BS464" i="3"/>
  <c r="BR465" i="3"/>
  <c r="BS465" i="3"/>
  <c r="BR466" i="3"/>
  <c r="BS466" i="3"/>
  <c r="BR469" i="3"/>
  <c r="BS469" i="3"/>
  <c r="BR470" i="3"/>
  <c r="BS470" i="3"/>
  <c r="BR471" i="3"/>
  <c r="BS471" i="3"/>
  <c r="BR473" i="3"/>
  <c r="BS473" i="3"/>
  <c r="BR474" i="3"/>
  <c r="BS474" i="3"/>
  <c r="BR475" i="3"/>
  <c r="BS475" i="3"/>
  <c r="BR478" i="3"/>
  <c r="BS478" i="3"/>
  <c r="BR479" i="3"/>
  <c r="BS479" i="3"/>
  <c r="BR480" i="3"/>
  <c r="BS480" i="3"/>
  <c r="BR481" i="3"/>
  <c r="BS481" i="3"/>
  <c r="BR482" i="3"/>
  <c r="BS482" i="3"/>
  <c r="BR483" i="3"/>
  <c r="BS483" i="3"/>
  <c r="BR484" i="3"/>
  <c r="BS484" i="3"/>
  <c r="BR485" i="3"/>
  <c r="BS485" i="3"/>
  <c r="BR486" i="3"/>
  <c r="BS486" i="3"/>
  <c r="BR487" i="3"/>
  <c r="BS487" i="3"/>
  <c r="BR489" i="3"/>
  <c r="BS489" i="3"/>
  <c r="BR490" i="3"/>
  <c r="BS490" i="3"/>
  <c r="BR491" i="3"/>
  <c r="BS491" i="3"/>
  <c r="BR492" i="3"/>
  <c r="BS492" i="3"/>
  <c r="BR495" i="3"/>
  <c r="BS495" i="3"/>
  <c r="BR498" i="3"/>
  <c r="BS498" i="3"/>
  <c r="BR499" i="3"/>
  <c r="BS499" i="3"/>
  <c r="BR500" i="3"/>
  <c r="BS500" i="3"/>
  <c r="BR504" i="3"/>
  <c r="BS504" i="3"/>
  <c r="BR505" i="3"/>
  <c r="BS505" i="3"/>
  <c r="BR506" i="3"/>
  <c r="BS506" i="3"/>
  <c r="BR507" i="3"/>
  <c r="BS507" i="3"/>
  <c r="BR511" i="3"/>
  <c r="BS511" i="3"/>
  <c r="BR512" i="3"/>
  <c r="BS512" i="3"/>
  <c r="BR514" i="3"/>
  <c r="BS514" i="3"/>
  <c r="BR515" i="3"/>
  <c r="BS515" i="3"/>
  <c r="BR516" i="3"/>
  <c r="BS516" i="3"/>
  <c r="BR517" i="3"/>
  <c r="BS517" i="3"/>
  <c r="BR518" i="3"/>
  <c r="BS518" i="3"/>
  <c r="BR519" i="3"/>
  <c r="BS519" i="3"/>
  <c r="BR520" i="3"/>
  <c r="BS520" i="3"/>
  <c r="BR521" i="3"/>
  <c r="BS521" i="3"/>
  <c r="BR522" i="3"/>
  <c r="BS522" i="3"/>
  <c r="BR523" i="3"/>
  <c r="BS523" i="3"/>
  <c r="BR524" i="3"/>
  <c r="BS524" i="3"/>
  <c r="BR525" i="3"/>
  <c r="BS525" i="3"/>
  <c r="BR526" i="3"/>
  <c r="BS526" i="3"/>
  <c r="BR527" i="3"/>
  <c r="BS527" i="3"/>
  <c r="BR529" i="3"/>
  <c r="BS529" i="3"/>
  <c r="BR530" i="3"/>
  <c r="BS530" i="3"/>
  <c r="BR531" i="3"/>
  <c r="BS531" i="3"/>
  <c r="BR532" i="3"/>
  <c r="BS532" i="3"/>
  <c r="BR533" i="3"/>
  <c r="BS533" i="3"/>
  <c r="BR534" i="3"/>
  <c r="BS534" i="3"/>
  <c r="BR535" i="3"/>
  <c r="BS535" i="3"/>
  <c r="BR536" i="3"/>
  <c r="BS536" i="3"/>
  <c r="BR537" i="3"/>
  <c r="BS537" i="3"/>
  <c r="BR538" i="3"/>
  <c r="BS538" i="3"/>
  <c r="BR539" i="3"/>
  <c r="BS539" i="3"/>
  <c r="BR540" i="3"/>
  <c r="BS540" i="3"/>
  <c r="BR541" i="3"/>
  <c r="BS541" i="3"/>
  <c r="BR542" i="3"/>
  <c r="BS542" i="3"/>
  <c r="BR543" i="3"/>
  <c r="BS543" i="3"/>
  <c r="BR544" i="3"/>
  <c r="BS544" i="3"/>
  <c r="BR545" i="3"/>
  <c r="BS545" i="3"/>
  <c r="BR546" i="3"/>
  <c r="BS546" i="3"/>
  <c r="BR547" i="3"/>
  <c r="BS547" i="3"/>
  <c r="BR548" i="3"/>
  <c r="BS548" i="3"/>
  <c r="BR549" i="3"/>
  <c r="BS549" i="3"/>
  <c r="BR550" i="3"/>
  <c r="BS550" i="3"/>
  <c r="BR551" i="3"/>
  <c r="BS551" i="3"/>
  <c r="BR552" i="3"/>
  <c r="BS552" i="3"/>
  <c r="BR553" i="3"/>
  <c r="BS553" i="3"/>
  <c r="BR554" i="3"/>
  <c r="BS554" i="3"/>
  <c r="BR555" i="3"/>
  <c r="BS555" i="3"/>
  <c r="BR556" i="3"/>
  <c r="BS556" i="3"/>
  <c r="BR557" i="3"/>
  <c r="BS557" i="3"/>
  <c r="BR558" i="3"/>
  <c r="BS558" i="3"/>
  <c r="BR559" i="3"/>
  <c r="BS559" i="3"/>
  <c r="BR560" i="3"/>
  <c r="BS560" i="3"/>
  <c r="BR562" i="3"/>
  <c r="BS562" i="3"/>
  <c r="BR563" i="3"/>
  <c r="BS563" i="3"/>
  <c r="BR564" i="3"/>
  <c r="BS564" i="3"/>
  <c r="BR565" i="3"/>
  <c r="BS565" i="3"/>
  <c r="BR566" i="3"/>
  <c r="BS566" i="3"/>
  <c r="BR567" i="3"/>
  <c r="BS567" i="3"/>
  <c r="BR568" i="3"/>
  <c r="BS568" i="3"/>
  <c r="BR569" i="3"/>
  <c r="BS569" i="3"/>
  <c r="BR570" i="3"/>
  <c r="BS570" i="3"/>
  <c r="BR571" i="3"/>
  <c r="BS571" i="3"/>
  <c r="BR572" i="3"/>
  <c r="BS572" i="3"/>
  <c r="BR573" i="3"/>
  <c r="BS573" i="3"/>
  <c r="BR574" i="3"/>
  <c r="BS574" i="3"/>
  <c r="BR575" i="3"/>
  <c r="BS575" i="3"/>
  <c r="BR576" i="3"/>
  <c r="BS576" i="3"/>
  <c r="BR577" i="3"/>
  <c r="BS577" i="3"/>
  <c r="BR578" i="3"/>
  <c r="BS578" i="3"/>
  <c r="BR579" i="3"/>
  <c r="BS579" i="3"/>
  <c r="BR580" i="3"/>
  <c r="BS580" i="3"/>
  <c r="BR581" i="3"/>
  <c r="BS581" i="3"/>
  <c r="BR582" i="3"/>
  <c r="BS582" i="3"/>
  <c r="BR583" i="3"/>
  <c r="BS583" i="3"/>
  <c r="BR584" i="3"/>
  <c r="BS584" i="3"/>
  <c r="BO455" i="3"/>
  <c r="BR455" i="3" s="1"/>
  <c r="BO458" i="3"/>
  <c r="BO54" i="3"/>
  <c r="BR54" i="3" s="1"/>
  <c r="BO262" i="3"/>
  <c r="BO161" i="3"/>
  <c r="BR161" i="3" s="1"/>
  <c r="BR262" i="3" l="1"/>
  <c r="BT3" i="3"/>
  <c r="BV3" i="3" s="1"/>
  <c r="BT43" i="3"/>
  <c r="BT35" i="3"/>
  <c r="BT27" i="3"/>
  <c r="BT19" i="3"/>
  <c r="BT11" i="3"/>
  <c r="BT39" i="3"/>
  <c r="BT31" i="3"/>
  <c r="BT23" i="3"/>
  <c r="BT15" i="3"/>
  <c r="BT7" i="3"/>
  <c r="BT38" i="3"/>
  <c r="BT30" i="3"/>
  <c r="BT22" i="3"/>
  <c r="BT14" i="3"/>
  <c r="BT6" i="3"/>
  <c r="BT37" i="3"/>
  <c r="BT29" i="3"/>
  <c r="BT21" i="3"/>
  <c r="BT13" i="3"/>
  <c r="BT5" i="3"/>
  <c r="BT42" i="3"/>
  <c r="BT34" i="3"/>
  <c r="BT26" i="3"/>
  <c r="BT18" i="3"/>
  <c r="BT10" i="3"/>
  <c r="BT44" i="3"/>
  <c r="BT36" i="3"/>
  <c r="BT28" i="3"/>
  <c r="BT20" i="3"/>
  <c r="BT12" i="3"/>
  <c r="BT4" i="3"/>
  <c r="BT40" i="3"/>
  <c r="BT32" i="3"/>
  <c r="BT24" i="3"/>
  <c r="BT16" i="3"/>
  <c r="BT8" i="3"/>
  <c r="BT41" i="3"/>
  <c r="BT9" i="3"/>
  <c r="BT33" i="3"/>
  <c r="BT25" i="3"/>
  <c r="BT17" i="3"/>
  <c r="BW3" i="3" l="1"/>
  <c r="BX3" i="3"/>
  <c r="BU3" i="3"/>
  <c r="BX8" i="3"/>
  <c r="BW8" i="3"/>
  <c r="BV8" i="3"/>
  <c r="BU8" i="3"/>
  <c r="BV27" i="3"/>
  <c r="BX27" i="3"/>
  <c r="BU27" i="3"/>
  <c r="BW27" i="3"/>
  <c r="BV7" i="3"/>
  <c r="BX7" i="3"/>
  <c r="BU7" i="3"/>
  <c r="BW7" i="3"/>
  <c r="BU43" i="3"/>
  <c r="BX43" i="3"/>
  <c r="BV43" i="3"/>
  <c r="BW43" i="3"/>
  <c r="BU40" i="3"/>
  <c r="BV40" i="3"/>
  <c r="BX40" i="3"/>
  <c r="BW40" i="3"/>
  <c r="BU5" i="3"/>
  <c r="BX5" i="3"/>
  <c r="BV5" i="3"/>
  <c r="BW5" i="3"/>
  <c r="BV38" i="3"/>
  <c r="BU38" i="3"/>
  <c r="BX38" i="3"/>
  <c r="BW38" i="3"/>
  <c r="BU21" i="3"/>
  <c r="BX21" i="3"/>
  <c r="BV21" i="3"/>
  <c r="BW21" i="3"/>
  <c r="BV17" i="3"/>
  <c r="BU17" i="3"/>
  <c r="BX17" i="3"/>
  <c r="BW17" i="3"/>
  <c r="BX4" i="3"/>
  <c r="BW4" i="3"/>
  <c r="BV4" i="3"/>
  <c r="BU4" i="3"/>
  <c r="BX26" i="3"/>
  <c r="BW26" i="3"/>
  <c r="BV26" i="3"/>
  <c r="BU26" i="3"/>
  <c r="BX6" i="3"/>
  <c r="BW6" i="3"/>
  <c r="BV6" i="3"/>
  <c r="BU6" i="3"/>
  <c r="BV31" i="3"/>
  <c r="BU31" i="3"/>
  <c r="BX31" i="3"/>
  <c r="BW31" i="3"/>
  <c r="BX19" i="3"/>
  <c r="BW19" i="3"/>
  <c r="BV19" i="3"/>
  <c r="BU19" i="3"/>
  <c r="BX44" i="3"/>
  <c r="BW44" i="3"/>
  <c r="BV44" i="3"/>
  <c r="BU44" i="3"/>
  <c r="BU9" i="3"/>
  <c r="BV9" i="3"/>
  <c r="BX9" i="3"/>
  <c r="BW9" i="3"/>
  <c r="BX12" i="3"/>
  <c r="BW12" i="3"/>
  <c r="BV12" i="3"/>
  <c r="BU12" i="3"/>
  <c r="BX34" i="3"/>
  <c r="BW34" i="3"/>
  <c r="BV34" i="3"/>
  <c r="BU34" i="3"/>
  <c r="BX39" i="3"/>
  <c r="BW39" i="3"/>
  <c r="BV39" i="3"/>
  <c r="BU39" i="3"/>
  <c r="BX30" i="3"/>
  <c r="BW30" i="3"/>
  <c r="BV30" i="3"/>
  <c r="BU30" i="3"/>
  <c r="BX10" i="3"/>
  <c r="BW10" i="3"/>
  <c r="BV10" i="3"/>
  <c r="BU10" i="3"/>
  <c r="BX42" i="3"/>
  <c r="BW42" i="3"/>
  <c r="BV42" i="3"/>
  <c r="BU42" i="3"/>
  <c r="BU11" i="3"/>
  <c r="BV11" i="3"/>
  <c r="BX11" i="3"/>
  <c r="BW11" i="3"/>
  <c r="BN315" i="3"/>
  <c r="BR315" i="3" s="1"/>
  <c r="BN250" i="3"/>
  <c r="BR250" i="3" s="1"/>
  <c r="BT437" i="3"/>
  <c r="BX437" i="3" l="1"/>
  <c r="BW437" i="3" l="1"/>
  <c r="BV437" i="3"/>
  <c r="BU437" i="3"/>
  <c r="BB496" i="3" l="1"/>
  <c r="BS496" i="3" s="1"/>
  <c r="BA496" i="3"/>
  <c r="BI477" i="3"/>
  <c r="BH477" i="3"/>
  <c r="BI476" i="3"/>
  <c r="BH476" i="3"/>
  <c r="BN476" i="3"/>
  <c r="BR476" i="3" s="1"/>
  <c r="BM476" i="3"/>
  <c r="BN472" i="3"/>
  <c r="BR472" i="3" s="1"/>
  <c r="BM472" i="3"/>
  <c r="BI468" i="3"/>
  <c r="BH468" i="3"/>
  <c r="BI467" i="3"/>
  <c r="BH467" i="3"/>
  <c r="BB467" i="3"/>
  <c r="BS467" i="3" s="1"/>
  <c r="BA467" i="3"/>
  <c r="BI460" i="3"/>
  <c r="BH460" i="3"/>
  <c r="BN458" i="3"/>
  <c r="BR458" i="3" s="1"/>
  <c r="BM458" i="3"/>
  <c r="BI458" i="3"/>
  <c r="BH458" i="3"/>
  <c r="BM454" i="3"/>
  <c r="BL454" i="3"/>
  <c r="BI454" i="3"/>
  <c r="BH454" i="3"/>
  <c r="BL21" i="3"/>
  <c r="BQ21" i="3" s="1"/>
  <c r="AS588" i="3" l="1"/>
  <c r="AR588" i="3"/>
  <c r="AQ588" i="3"/>
  <c r="AP588" i="3"/>
  <c r="AO588" i="3"/>
  <c r="AN588" i="3"/>
  <c r="AM588" i="3"/>
  <c r="AL588" i="3"/>
  <c r="AK588" i="3"/>
  <c r="AJ588" i="3"/>
  <c r="AK587" i="3"/>
  <c r="AL587" i="3" s="1"/>
  <c r="AM587" i="3" s="1"/>
  <c r="AN587" i="3" s="1"/>
  <c r="AO587" i="3" s="1"/>
  <c r="AP587" i="3" s="1"/>
  <c r="AQ587" i="3" s="1"/>
  <c r="AR587" i="3" s="1"/>
  <c r="AS587" i="3" s="1"/>
  <c r="AU586" i="3"/>
  <c r="AT586" i="3"/>
  <c r="AS586" i="3"/>
  <c r="AR586" i="3"/>
  <c r="AQ586" i="3"/>
  <c r="AP586" i="3"/>
  <c r="AO586" i="3"/>
  <c r="AN586" i="3"/>
  <c r="AM586" i="3"/>
  <c r="AL586" i="3"/>
  <c r="BQ584" i="3"/>
  <c r="BQ583" i="3"/>
  <c r="BQ582" i="3"/>
  <c r="BQ581" i="3"/>
  <c r="BQ580" i="3"/>
  <c r="BQ579" i="3"/>
  <c r="BQ578" i="3"/>
  <c r="BQ577" i="3"/>
  <c r="BQ576" i="3"/>
  <c r="BQ575" i="3"/>
  <c r="BQ574" i="3"/>
  <c r="BQ573" i="3"/>
  <c r="BQ572" i="3"/>
  <c r="BQ571" i="3"/>
  <c r="BQ570" i="3"/>
  <c r="BQ569" i="3"/>
  <c r="BQ568" i="3"/>
  <c r="BQ567" i="3"/>
  <c r="BQ566" i="3"/>
  <c r="BQ565" i="3"/>
  <c r="BQ564" i="3"/>
  <c r="BQ563" i="3"/>
  <c r="BQ562" i="3"/>
  <c r="BQ561" i="3"/>
  <c r="BQ560" i="3"/>
  <c r="BQ559" i="3"/>
  <c r="BQ558" i="3"/>
  <c r="BQ557" i="3"/>
  <c r="BQ556" i="3"/>
  <c r="BQ555" i="3"/>
  <c r="BQ554" i="3"/>
  <c r="BQ553" i="3"/>
  <c r="BQ552" i="3"/>
  <c r="BQ551" i="3"/>
  <c r="BQ550" i="3"/>
  <c r="BQ549" i="3"/>
  <c r="BQ548" i="3"/>
  <c r="BQ547" i="3"/>
  <c r="BQ546" i="3"/>
  <c r="BQ545" i="3"/>
  <c r="BQ544" i="3"/>
  <c r="BQ543" i="3"/>
  <c r="BQ542" i="3"/>
  <c r="BQ541" i="3"/>
  <c r="BQ540" i="3"/>
  <c r="BQ539" i="3"/>
  <c r="BQ538" i="3"/>
  <c r="BQ537" i="3"/>
  <c r="BQ536" i="3"/>
  <c r="BQ535" i="3"/>
  <c r="BQ534" i="3"/>
  <c r="BQ533" i="3"/>
  <c r="BQ532" i="3"/>
  <c r="BQ531" i="3"/>
  <c r="BQ530" i="3"/>
  <c r="BQ529" i="3"/>
  <c r="BQ528" i="3"/>
  <c r="AX528" i="3"/>
  <c r="BQ527" i="3"/>
  <c r="BQ526" i="3"/>
  <c r="BQ525" i="3"/>
  <c r="BQ524" i="3"/>
  <c r="BQ523" i="3"/>
  <c r="BQ522" i="3"/>
  <c r="BQ521" i="3"/>
  <c r="BQ520" i="3"/>
  <c r="BQ519" i="3"/>
  <c r="BQ518" i="3"/>
  <c r="BQ517" i="3"/>
  <c r="BQ516" i="3"/>
  <c r="BQ515" i="3"/>
  <c r="BQ514" i="3"/>
  <c r="BQ513" i="3"/>
  <c r="BQ512" i="3"/>
  <c r="BQ511" i="3"/>
  <c r="BQ510" i="3"/>
  <c r="BQ509" i="3"/>
  <c r="BQ508" i="3"/>
  <c r="BQ507" i="3"/>
  <c r="BQ506" i="3"/>
  <c r="BQ505" i="3"/>
  <c r="BQ504" i="3"/>
  <c r="BQ503" i="3"/>
  <c r="BB503" i="3"/>
  <c r="BS503" i="3" s="1"/>
  <c r="BQ502" i="3"/>
  <c r="BB502" i="3"/>
  <c r="BS502" i="3" s="1"/>
  <c r="BQ501" i="3"/>
  <c r="BQ500" i="3"/>
  <c r="BQ499" i="3"/>
  <c r="BQ498" i="3"/>
  <c r="BQ497" i="3"/>
  <c r="BQ496" i="3"/>
  <c r="BQ495" i="3"/>
  <c r="BQ494" i="3"/>
  <c r="BQ493" i="3"/>
  <c r="BQ492" i="3"/>
  <c r="BQ491" i="3"/>
  <c r="BQ490" i="3"/>
  <c r="BQ489" i="3"/>
  <c r="BQ488" i="3"/>
  <c r="BQ487" i="3"/>
  <c r="BQ486" i="3"/>
  <c r="BQ485" i="3"/>
  <c r="BQ484" i="3"/>
  <c r="BQ483" i="3"/>
  <c r="BQ482" i="3"/>
  <c r="BQ481" i="3"/>
  <c r="BQ480" i="3"/>
  <c r="BQ479" i="3"/>
  <c r="BQ478" i="3"/>
  <c r="BQ477" i="3"/>
  <c r="BQ476" i="3"/>
  <c r="BQ475" i="3"/>
  <c r="BQ474" i="3"/>
  <c r="BQ473" i="3"/>
  <c r="BQ472" i="3"/>
  <c r="BQ471" i="3"/>
  <c r="BQ470" i="3"/>
  <c r="BQ469" i="3"/>
  <c r="BQ468" i="3"/>
  <c r="BQ467" i="3"/>
  <c r="BQ466" i="3"/>
  <c r="BQ465" i="3"/>
  <c r="BQ464" i="3"/>
  <c r="BQ463" i="3"/>
  <c r="BQ462" i="3"/>
  <c r="BQ461" i="3"/>
  <c r="BQ460" i="3"/>
  <c r="BQ459" i="3"/>
  <c r="BQ458" i="3"/>
  <c r="BQ457" i="3"/>
  <c r="BQ456" i="3"/>
  <c r="BQ455" i="3"/>
  <c r="BQ454" i="3"/>
  <c r="BQ453" i="3"/>
  <c r="BQ452" i="3"/>
  <c r="BQ451" i="3"/>
  <c r="BQ450" i="3"/>
  <c r="BQ449" i="3"/>
  <c r="BQ448" i="3"/>
  <c r="BQ447" i="3"/>
  <c r="BQ446" i="3"/>
  <c r="BQ445" i="3"/>
  <c r="BQ444" i="3"/>
  <c r="BQ443" i="3"/>
  <c r="BQ442" i="3"/>
  <c r="BQ441" i="3"/>
  <c r="BQ440" i="3"/>
  <c r="BQ439" i="3"/>
  <c r="BQ438" i="3"/>
  <c r="BQ437" i="3"/>
  <c r="BQ436" i="3"/>
  <c r="BQ435" i="3"/>
  <c r="BQ434" i="3"/>
  <c r="BQ433" i="3"/>
  <c r="BQ432" i="3"/>
  <c r="BQ431" i="3"/>
  <c r="BQ430" i="3"/>
  <c r="BQ429" i="3"/>
  <c r="BQ428" i="3"/>
  <c r="BQ427" i="3"/>
  <c r="BQ426" i="3"/>
  <c r="BQ425" i="3"/>
  <c r="BQ424" i="3"/>
  <c r="BQ423" i="3"/>
  <c r="BQ422" i="3"/>
  <c r="BQ421" i="3"/>
  <c r="BQ420" i="3"/>
  <c r="BQ419" i="3"/>
  <c r="BQ418" i="3"/>
  <c r="BQ417" i="3"/>
  <c r="BQ416" i="3"/>
  <c r="BQ415" i="3"/>
  <c r="BQ414" i="3"/>
  <c r="BQ413" i="3"/>
  <c r="BQ412" i="3"/>
  <c r="BQ411" i="3"/>
  <c r="BQ410" i="3"/>
  <c r="BQ409" i="3"/>
  <c r="BQ408" i="3"/>
  <c r="BQ407" i="3"/>
  <c r="BQ406" i="3"/>
  <c r="BQ405" i="3"/>
  <c r="BQ404" i="3"/>
  <c r="BQ403" i="3"/>
  <c r="BQ402" i="3"/>
  <c r="BQ401" i="3"/>
  <c r="BQ400" i="3"/>
  <c r="BQ399" i="3"/>
  <c r="BQ398" i="3"/>
  <c r="BQ397" i="3"/>
  <c r="BQ396" i="3"/>
  <c r="BQ395" i="3"/>
  <c r="BQ394" i="3"/>
  <c r="BQ393" i="3"/>
  <c r="BQ392" i="3"/>
  <c r="BQ391" i="3"/>
  <c r="BQ390" i="3"/>
  <c r="BQ389" i="3"/>
  <c r="BQ388" i="3"/>
  <c r="BQ387" i="3"/>
  <c r="BQ386" i="3"/>
  <c r="BQ385" i="3"/>
  <c r="BQ384" i="3"/>
  <c r="BQ383" i="3"/>
  <c r="BQ382" i="3"/>
  <c r="BQ381" i="3"/>
  <c r="BQ380" i="3"/>
  <c r="BQ379" i="3"/>
  <c r="BQ378" i="3"/>
  <c r="BT377" i="3"/>
  <c r="BT376" i="3"/>
  <c r="BT375" i="3"/>
  <c r="BQ374" i="3"/>
  <c r="BQ373" i="3"/>
  <c r="BQ372" i="3"/>
  <c r="BQ371" i="3"/>
  <c r="BQ370" i="3"/>
  <c r="BQ369" i="3"/>
  <c r="BQ368" i="3"/>
  <c r="BQ367" i="3"/>
  <c r="BQ366" i="3"/>
  <c r="BQ365" i="3"/>
  <c r="BQ364" i="3"/>
  <c r="BQ363" i="3"/>
  <c r="BQ362" i="3"/>
  <c r="BQ361" i="3"/>
  <c r="BQ360" i="3"/>
  <c r="BQ359" i="3"/>
  <c r="BQ358" i="3"/>
  <c r="BQ357" i="3"/>
  <c r="BQ356" i="3"/>
  <c r="BQ355" i="3"/>
  <c r="BQ354" i="3"/>
  <c r="BQ353" i="3"/>
  <c r="BQ352" i="3"/>
  <c r="BQ351" i="3"/>
  <c r="BQ350" i="3"/>
  <c r="BQ349" i="3"/>
  <c r="BQ348" i="3"/>
  <c r="BQ347" i="3"/>
  <c r="BQ346" i="3"/>
  <c r="BQ345" i="3"/>
  <c r="BQ344" i="3"/>
  <c r="BQ343" i="3"/>
  <c r="BQ342" i="3"/>
  <c r="BQ341" i="3"/>
  <c r="BQ340" i="3"/>
  <c r="BQ339" i="3"/>
  <c r="BQ338" i="3"/>
  <c r="BQ337" i="3"/>
  <c r="BQ336" i="3"/>
  <c r="BQ335" i="3"/>
  <c r="BQ334" i="3"/>
  <c r="BQ333" i="3"/>
  <c r="BQ332" i="3"/>
  <c r="BQ331" i="3"/>
  <c r="BQ330" i="3"/>
  <c r="BQ329" i="3"/>
  <c r="BQ328" i="3"/>
  <c r="BQ327" i="3"/>
  <c r="BQ326" i="3"/>
  <c r="BQ325" i="3"/>
  <c r="BQ324" i="3"/>
  <c r="BQ323" i="3"/>
  <c r="BQ322" i="3"/>
  <c r="BQ321" i="3"/>
  <c r="BQ320" i="3"/>
  <c r="BQ319" i="3"/>
  <c r="BQ318" i="3"/>
  <c r="BQ317" i="3"/>
  <c r="BQ316" i="3"/>
  <c r="BQ315" i="3"/>
  <c r="AX315" i="3"/>
  <c r="BQ314" i="3"/>
  <c r="BQ313" i="3"/>
  <c r="BQ312" i="3"/>
  <c r="BD311" i="3"/>
  <c r="BQ310" i="3"/>
  <c r="BQ309" i="3"/>
  <c r="BQ308" i="3"/>
  <c r="AX308" i="3"/>
  <c r="BQ307" i="3"/>
  <c r="BD306" i="3"/>
  <c r="BS306" i="3" s="1"/>
  <c r="AX306" i="3"/>
  <c r="AK306" i="3"/>
  <c r="BQ305" i="3"/>
  <c r="BQ304" i="3"/>
  <c r="BQ303" i="3"/>
  <c r="BQ302" i="3"/>
  <c r="BQ301" i="3"/>
  <c r="BQ300" i="3"/>
  <c r="BQ299" i="3"/>
  <c r="BQ298" i="3"/>
  <c r="BQ297" i="3"/>
  <c r="BQ296" i="3"/>
  <c r="BQ295" i="3"/>
  <c r="BQ294" i="3"/>
  <c r="BQ293" i="3"/>
  <c r="BQ292" i="3"/>
  <c r="BQ291" i="3"/>
  <c r="BQ290" i="3"/>
  <c r="BQ289" i="3"/>
  <c r="BK288" i="3"/>
  <c r="BQ288" i="3" s="1"/>
  <c r="BQ287" i="3"/>
  <c r="BQ286" i="3"/>
  <c r="BQ285" i="3"/>
  <c r="BD284" i="3"/>
  <c r="AY284" i="3"/>
  <c r="BD283" i="3"/>
  <c r="BQ282" i="3"/>
  <c r="BQ281" i="3"/>
  <c r="BQ280" i="3"/>
  <c r="BQ279" i="3"/>
  <c r="BQ278" i="3"/>
  <c r="BQ277" i="3"/>
  <c r="BD276" i="3"/>
  <c r="BS276" i="3" s="1"/>
  <c r="BQ275" i="3"/>
  <c r="BQ274" i="3"/>
  <c r="BQ273" i="3"/>
  <c r="BQ272" i="3"/>
  <c r="BD271" i="3"/>
  <c r="BS271" i="3" s="1"/>
  <c r="BQ270" i="3"/>
  <c r="BQ269" i="3"/>
  <c r="BQ268" i="3"/>
  <c r="BQ267" i="3"/>
  <c r="BQ266" i="3"/>
  <c r="BQ265" i="3"/>
  <c r="BQ264" i="3"/>
  <c r="BQ263" i="3"/>
  <c r="BD262" i="3"/>
  <c r="BQ261" i="3"/>
  <c r="BQ260" i="3"/>
  <c r="BD259" i="3"/>
  <c r="BQ259" i="3" s="1"/>
  <c r="BK258" i="3"/>
  <c r="BQ258" i="3" s="1"/>
  <c r="AY258" i="3"/>
  <c r="BQ257" i="3"/>
  <c r="BQ256" i="3"/>
  <c r="BQ255" i="3"/>
  <c r="BQ254" i="3"/>
  <c r="BQ253" i="3"/>
  <c r="BQ252" i="3"/>
  <c r="BQ251" i="3"/>
  <c r="BQ250" i="3"/>
  <c r="AY250" i="3"/>
  <c r="BQ249" i="3"/>
  <c r="BQ248" i="3"/>
  <c r="BQ247" i="3"/>
  <c r="BQ246" i="3"/>
  <c r="BQ245" i="3"/>
  <c r="BQ244" i="3"/>
  <c r="BQ243" i="3"/>
  <c r="BQ242" i="3"/>
  <c r="BQ241" i="3"/>
  <c r="BQ240" i="3"/>
  <c r="BG239" i="3"/>
  <c r="BQ239" i="3" s="1"/>
  <c r="BQ238" i="3"/>
  <c r="BQ237" i="3"/>
  <c r="BQ236" i="3"/>
  <c r="BQ235" i="3"/>
  <c r="BQ234" i="3"/>
  <c r="BQ233" i="3"/>
  <c r="BQ232" i="3"/>
  <c r="BQ231" i="3"/>
  <c r="BQ230" i="3"/>
  <c r="BQ229" i="3"/>
  <c r="BQ228" i="3"/>
  <c r="BQ227" i="3"/>
  <c r="BQ226" i="3"/>
  <c r="BQ225" i="3"/>
  <c r="BQ224" i="3"/>
  <c r="BQ223" i="3"/>
  <c r="BQ222" i="3"/>
  <c r="BQ221" i="3"/>
  <c r="BQ220" i="3"/>
  <c r="BQ219" i="3"/>
  <c r="BQ218" i="3"/>
  <c r="BQ217" i="3"/>
  <c r="AY217" i="3"/>
  <c r="BQ216" i="3"/>
  <c r="BQ215" i="3"/>
  <c r="BQ214" i="3"/>
  <c r="BQ213" i="3"/>
  <c r="BQ212" i="3"/>
  <c r="BQ211" i="3"/>
  <c r="BQ210" i="3"/>
  <c r="BQ209" i="3"/>
  <c r="BQ208" i="3"/>
  <c r="BQ207" i="3"/>
  <c r="BQ206" i="3"/>
  <c r="BQ205" i="3"/>
  <c r="BQ204" i="3"/>
  <c r="BQ203" i="3"/>
  <c r="BQ202" i="3"/>
  <c r="BQ201" i="3"/>
  <c r="BQ200" i="3"/>
  <c r="BQ199" i="3"/>
  <c r="BQ198" i="3"/>
  <c r="BQ197" i="3"/>
  <c r="BQ196" i="3"/>
  <c r="BQ195" i="3"/>
  <c r="BQ194" i="3"/>
  <c r="BQ193" i="3"/>
  <c r="BQ192" i="3"/>
  <c r="BQ191" i="3"/>
  <c r="BQ190" i="3"/>
  <c r="BQ189" i="3"/>
  <c r="BQ188" i="3"/>
  <c r="BQ187" i="3"/>
  <c r="BQ186" i="3"/>
  <c r="BQ185" i="3"/>
  <c r="BQ184" i="3"/>
  <c r="BQ183" i="3"/>
  <c r="BQ182" i="3"/>
  <c r="BQ181" i="3"/>
  <c r="BQ180" i="3"/>
  <c r="BQ179" i="3"/>
  <c r="BQ178" i="3"/>
  <c r="BQ177" i="3"/>
  <c r="BQ176" i="3"/>
  <c r="BQ175" i="3"/>
  <c r="BQ174" i="3"/>
  <c r="BQ173" i="3"/>
  <c r="BQ172" i="3"/>
  <c r="BQ171" i="3"/>
  <c r="BQ170" i="3"/>
  <c r="BQ169" i="3"/>
  <c r="BQ168" i="3"/>
  <c r="BQ167" i="3"/>
  <c r="BQ166" i="3"/>
  <c r="BQ165" i="3"/>
  <c r="BQ164" i="3"/>
  <c r="BQ163" i="3"/>
  <c r="BQ162" i="3"/>
  <c r="BQ161" i="3"/>
  <c r="BQ160" i="3"/>
  <c r="BQ159" i="3"/>
  <c r="BQ158" i="3"/>
  <c r="BQ157" i="3"/>
  <c r="BQ156" i="3"/>
  <c r="BQ155" i="3"/>
  <c r="BQ154" i="3"/>
  <c r="BQ153" i="3"/>
  <c r="BQ152" i="3"/>
  <c r="BQ151" i="3"/>
  <c r="BQ150" i="3"/>
  <c r="BQ149" i="3"/>
  <c r="BQ148" i="3"/>
  <c r="BQ147" i="3"/>
  <c r="BQ146" i="3"/>
  <c r="BQ145" i="3"/>
  <c r="BQ144" i="3"/>
  <c r="BQ143" i="3"/>
  <c r="BQ142" i="3"/>
  <c r="BQ141" i="3"/>
  <c r="BQ140" i="3"/>
  <c r="BQ139" i="3"/>
  <c r="BQ138" i="3"/>
  <c r="BQ137" i="3"/>
  <c r="BQ136" i="3"/>
  <c r="BQ135" i="3"/>
  <c r="BQ134" i="3"/>
  <c r="BQ133" i="3"/>
  <c r="BQ132" i="3"/>
  <c r="BQ131" i="3"/>
  <c r="BQ130" i="3"/>
  <c r="BQ129" i="3"/>
  <c r="BQ128" i="3"/>
  <c r="BQ127" i="3"/>
  <c r="BQ126" i="3"/>
  <c r="BQ125" i="3"/>
  <c r="BQ124" i="3"/>
  <c r="AL124" i="3"/>
  <c r="BQ123" i="3"/>
  <c r="BQ122" i="3"/>
  <c r="BQ121" i="3"/>
  <c r="BQ120" i="3"/>
  <c r="BQ119" i="3"/>
  <c r="BQ118" i="3"/>
  <c r="BQ117" i="3"/>
  <c r="BQ116" i="3"/>
  <c r="BQ115" i="3"/>
  <c r="BQ114" i="3"/>
  <c r="BQ113" i="3"/>
  <c r="BQ112" i="3"/>
  <c r="AY112" i="3"/>
  <c r="BQ111" i="3"/>
  <c r="BQ110" i="3"/>
  <c r="BQ109" i="3"/>
  <c r="BQ108" i="3"/>
  <c r="BQ107" i="3"/>
  <c r="BQ106" i="3"/>
  <c r="BQ105" i="3"/>
  <c r="BQ104" i="3"/>
  <c r="BQ103" i="3"/>
  <c r="BQ102" i="3"/>
  <c r="BQ101" i="3"/>
  <c r="AX101" i="3"/>
  <c r="BQ100" i="3"/>
  <c r="BQ99" i="3"/>
  <c r="BQ98" i="3"/>
  <c r="BQ97" i="3"/>
  <c r="BQ96" i="3"/>
  <c r="BQ95" i="3"/>
  <c r="BQ94" i="3"/>
  <c r="BQ93" i="3"/>
  <c r="BQ92" i="3"/>
  <c r="BQ91" i="3"/>
  <c r="BQ90" i="3"/>
  <c r="BQ89" i="3"/>
  <c r="BQ88" i="3"/>
  <c r="BQ87" i="3"/>
  <c r="BQ86" i="3"/>
  <c r="BQ85" i="3"/>
  <c r="BQ84" i="3"/>
  <c r="BQ83" i="3"/>
  <c r="BQ82" i="3"/>
  <c r="BQ81" i="3"/>
  <c r="BQ80" i="3"/>
  <c r="BQ79" i="3"/>
  <c r="BQ78" i="3"/>
  <c r="AY78" i="3"/>
  <c r="BQ77" i="3"/>
  <c r="BQ76" i="3"/>
  <c r="BQ75" i="3"/>
  <c r="BQ74" i="3"/>
  <c r="BQ73" i="3"/>
  <c r="BQ72" i="3"/>
  <c r="AP72" i="3"/>
  <c r="BQ71" i="3"/>
  <c r="BQ70" i="3"/>
  <c r="BQ69" i="3"/>
  <c r="BQ68" i="3"/>
  <c r="BQ67" i="3"/>
  <c r="BQ66" i="3"/>
  <c r="BQ65" i="3"/>
  <c r="BQ64" i="3"/>
  <c r="BQ63" i="3"/>
  <c r="BA63" i="3"/>
  <c r="BQ62" i="3"/>
  <c r="BQ61" i="3"/>
  <c r="BQ60" i="3"/>
  <c r="BQ59" i="3"/>
  <c r="BQ58" i="3"/>
  <c r="BQ57" i="3"/>
  <c r="BQ56" i="3"/>
  <c r="BQ55" i="3"/>
  <c r="BQ54" i="3"/>
  <c r="AT54" i="3"/>
  <c r="BQ53" i="3"/>
  <c r="BQ52" i="3"/>
  <c r="BQ51" i="3"/>
  <c r="BQ50" i="3"/>
  <c r="BQ49" i="3"/>
  <c r="BQ48" i="3"/>
  <c r="BQ47" i="3"/>
  <c r="BQ46" i="3"/>
  <c r="BQ45" i="3"/>
  <c r="AX11" i="3"/>
  <c r="AX10" i="3"/>
  <c r="AX7" i="3"/>
  <c r="BN2" i="3"/>
  <c r="BM2" i="3"/>
  <c r="BL2" i="3"/>
  <c r="BK2" i="3"/>
  <c r="BJ2" i="3"/>
  <c r="BI2" i="3"/>
  <c r="BH2" i="3"/>
  <c r="BG2" i="3"/>
  <c r="BF2" i="3"/>
  <c r="BE2" i="3"/>
  <c r="BD2" i="3"/>
  <c r="BC2" i="3"/>
  <c r="BX1" i="3"/>
  <c r="BW1" i="3"/>
  <c r="BV1" i="3"/>
  <c r="BU1" i="3"/>
  <c r="BZ4" i="3" l="1"/>
  <c r="BY7" i="3"/>
  <c r="CA9" i="3"/>
  <c r="BZ12" i="3"/>
  <c r="BY15" i="3"/>
  <c r="CA17" i="3"/>
  <c r="BZ20" i="3"/>
  <c r="BY23" i="3"/>
  <c r="CA25" i="3"/>
  <c r="BZ28" i="3"/>
  <c r="BY31" i="3"/>
  <c r="CA33" i="3"/>
  <c r="BZ36" i="3"/>
  <c r="BY39" i="3"/>
  <c r="CA41" i="3"/>
  <c r="BZ44" i="3"/>
  <c r="CA7" i="3"/>
  <c r="BZ10" i="3"/>
  <c r="CA15" i="3"/>
  <c r="BY21" i="3"/>
  <c r="BZ26" i="3"/>
  <c r="CA31" i="3"/>
  <c r="BY37" i="3"/>
  <c r="BZ42" i="3"/>
  <c r="CA4" i="3"/>
  <c r="BZ7" i="3"/>
  <c r="BY10" i="3"/>
  <c r="CA12" i="3"/>
  <c r="BZ15" i="3"/>
  <c r="BY18" i="3"/>
  <c r="CA20" i="3"/>
  <c r="BZ23" i="3"/>
  <c r="BY26" i="3"/>
  <c r="CA28" i="3"/>
  <c r="BZ31" i="3"/>
  <c r="BY34" i="3"/>
  <c r="CA36" i="3"/>
  <c r="BZ39" i="3"/>
  <c r="BY42" i="3"/>
  <c r="CA44" i="3"/>
  <c r="BY5" i="3"/>
  <c r="BY13" i="3"/>
  <c r="BZ18" i="3"/>
  <c r="CA23" i="3"/>
  <c r="BY29" i="3"/>
  <c r="BZ34" i="3"/>
  <c r="CA39" i="3"/>
  <c r="CA3" i="3"/>
  <c r="BZ5" i="3"/>
  <c r="BY8" i="3"/>
  <c r="CA10" i="3"/>
  <c r="BZ13" i="3"/>
  <c r="BY16" i="3"/>
  <c r="CA18" i="3"/>
  <c r="BZ21" i="3"/>
  <c r="BY24" i="3"/>
  <c r="CA26" i="3"/>
  <c r="BZ29" i="3"/>
  <c r="BY32" i="3"/>
  <c r="CA34" i="3"/>
  <c r="BZ37" i="3"/>
  <c r="BY40" i="3"/>
  <c r="CA42" i="3"/>
  <c r="BZ3" i="3"/>
  <c r="CA6" i="3"/>
  <c r="BZ17" i="3"/>
  <c r="BY28" i="3"/>
  <c r="CA38" i="3"/>
  <c r="CA5" i="3"/>
  <c r="BZ8" i="3"/>
  <c r="BY11" i="3"/>
  <c r="CA13" i="3"/>
  <c r="BZ16" i="3"/>
  <c r="BY19" i="3"/>
  <c r="CA21" i="3"/>
  <c r="BZ24" i="3"/>
  <c r="BY27" i="3"/>
  <c r="CA29" i="3"/>
  <c r="BZ32" i="3"/>
  <c r="BY35" i="3"/>
  <c r="CA37" i="3"/>
  <c r="BZ40" i="3"/>
  <c r="BY43" i="3"/>
  <c r="BY12" i="3"/>
  <c r="CA22" i="3"/>
  <c r="BZ33" i="3"/>
  <c r="BY44" i="3"/>
  <c r="BY6" i="3"/>
  <c r="CA8" i="3"/>
  <c r="BZ11" i="3"/>
  <c r="BY14" i="3"/>
  <c r="CA16" i="3"/>
  <c r="BZ19" i="3"/>
  <c r="BY22" i="3"/>
  <c r="CA24" i="3"/>
  <c r="BZ27" i="3"/>
  <c r="BY30" i="3"/>
  <c r="CA32" i="3"/>
  <c r="BZ35" i="3"/>
  <c r="BY38" i="3"/>
  <c r="CA40" i="3"/>
  <c r="BZ43" i="3"/>
  <c r="BZ9" i="3"/>
  <c r="BY20" i="3"/>
  <c r="CA30" i="3"/>
  <c r="BZ41" i="3"/>
  <c r="BY3" i="3"/>
  <c r="BZ6" i="3"/>
  <c r="BY9" i="3"/>
  <c r="CA11" i="3"/>
  <c r="BZ14" i="3"/>
  <c r="BY17" i="3"/>
  <c r="CA19" i="3"/>
  <c r="BZ22" i="3"/>
  <c r="BY25" i="3"/>
  <c r="CA27" i="3"/>
  <c r="BZ30" i="3"/>
  <c r="BY33" i="3"/>
  <c r="CA35" i="3"/>
  <c r="BZ38" i="3"/>
  <c r="BY41" i="3"/>
  <c r="CA43" i="3"/>
  <c r="BY4" i="3"/>
  <c r="CA14" i="3"/>
  <c r="BZ25" i="3"/>
  <c r="BY36" i="3"/>
  <c r="BQ283" i="3"/>
  <c r="BS283" i="3"/>
  <c r="BT283" i="3" s="1"/>
  <c r="BQ311" i="3"/>
  <c r="BS311" i="3"/>
  <c r="BQ262" i="3"/>
  <c r="BS262" i="3"/>
  <c r="BQ284" i="3"/>
  <c r="BS284" i="3"/>
  <c r="BT284" i="3" s="1"/>
  <c r="BU375" i="3"/>
  <c r="BX375" i="3"/>
  <c r="BW375" i="3"/>
  <c r="BV375" i="3"/>
  <c r="BX376" i="3"/>
  <c r="BW376" i="3"/>
  <c r="BV376" i="3"/>
  <c r="BU376" i="3"/>
  <c r="BU377" i="3"/>
  <c r="BX377" i="3"/>
  <c r="BW377" i="3"/>
  <c r="BV377" i="3"/>
  <c r="BT51" i="3"/>
  <c r="BT56" i="3"/>
  <c r="BT64" i="3"/>
  <c r="BT77" i="3"/>
  <c r="BT82" i="3"/>
  <c r="BT90" i="3"/>
  <c r="BT98" i="3"/>
  <c r="BT103" i="3"/>
  <c r="BT111" i="3"/>
  <c r="BT116" i="3"/>
  <c r="BT129" i="3"/>
  <c r="BT137" i="3"/>
  <c r="BT145" i="3"/>
  <c r="BT153" i="3"/>
  <c r="BT161" i="3"/>
  <c r="BT169" i="3"/>
  <c r="BT177" i="3"/>
  <c r="BT185" i="3"/>
  <c r="BT193" i="3"/>
  <c r="BT201" i="3"/>
  <c r="BT209" i="3"/>
  <c r="BT222" i="3"/>
  <c r="BT230" i="3"/>
  <c r="BT238" i="3"/>
  <c r="BT246" i="3"/>
  <c r="BT251" i="3"/>
  <c r="BT264" i="3"/>
  <c r="BT272" i="3"/>
  <c r="BT280" i="3"/>
  <c r="BT285" i="3"/>
  <c r="BT293" i="3"/>
  <c r="BT301" i="3"/>
  <c r="BT308" i="3"/>
  <c r="BT321" i="3"/>
  <c r="BT329" i="3"/>
  <c r="BT337" i="3"/>
  <c r="BT345" i="3"/>
  <c r="BT353" i="3"/>
  <c r="BT361" i="3"/>
  <c r="BT369" i="3"/>
  <c r="BT379" i="3"/>
  <c r="BT387" i="3"/>
  <c r="BT395" i="3"/>
  <c r="BT403" i="3"/>
  <c r="BT411" i="3"/>
  <c r="BT419" i="3"/>
  <c r="BT427" i="3"/>
  <c r="BT435" i="3"/>
  <c r="BT441" i="3"/>
  <c r="BT449" i="3"/>
  <c r="BT457" i="3"/>
  <c r="BT465" i="3"/>
  <c r="BT473" i="3"/>
  <c r="BT481" i="3"/>
  <c r="BT489" i="3"/>
  <c r="BT497" i="3"/>
  <c r="BT502" i="3"/>
  <c r="BT505" i="3"/>
  <c r="BT513" i="3"/>
  <c r="BT534" i="3"/>
  <c r="BT542" i="3"/>
  <c r="BT558" i="3"/>
  <c r="BT566" i="3"/>
  <c r="BT582" i="3"/>
  <c r="BT45" i="3"/>
  <c r="BT53" i="3"/>
  <c r="BT58" i="3"/>
  <c r="BT66" i="3"/>
  <c r="BT84" i="3"/>
  <c r="BT92" i="3"/>
  <c r="BT100" i="3"/>
  <c r="BT105" i="3"/>
  <c r="BT118" i="3"/>
  <c r="BT131" i="3"/>
  <c r="BT139" i="3"/>
  <c r="BT147" i="3"/>
  <c r="BT155" i="3"/>
  <c r="BT163" i="3"/>
  <c r="BT171" i="3"/>
  <c r="BT179" i="3"/>
  <c r="BT187" i="3"/>
  <c r="BT195" i="3"/>
  <c r="BT203" i="3"/>
  <c r="BT211" i="3"/>
  <c r="BT224" i="3"/>
  <c r="BT232" i="3"/>
  <c r="BT240" i="3"/>
  <c r="BT248" i="3"/>
  <c r="BT253" i="3"/>
  <c r="BT266" i="3"/>
  <c r="BT271" i="3"/>
  <c r="BT274" i="3"/>
  <c r="BT282" i="3"/>
  <c r="BT287" i="3"/>
  <c r="BT295" i="3"/>
  <c r="BT303" i="3"/>
  <c r="BT310" i="3"/>
  <c r="BT315" i="3"/>
  <c r="BT323" i="3"/>
  <c r="BT331" i="3"/>
  <c r="BT339" i="3"/>
  <c r="BT347" i="3"/>
  <c r="BT355" i="3"/>
  <c r="BT363" i="3"/>
  <c r="BT371" i="3"/>
  <c r="BT381" i="3"/>
  <c r="BT389" i="3"/>
  <c r="BT397" i="3"/>
  <c r="BT405" i="3"/>
  <c r="BT413" i="3"/>
  <c r="BT421" i="3"/>
  <c r="BT429" i="3"/>
  <c r="BT443" i="3"/>
  <c r="BT451" i="3"/>
  <c r="BT459" i="3"/>
  <c r="BT467" i="3"/>
  <c r="BT475" i="3"/>
  <c r="BT483" i="3"/>
  <c r="BT491" i="3"/>
  <c r="BT499" i="3"/>
  <c r="BT507" i="3"/>
  <c r="BT52" i="3"/>
  <c r="BT57" i="3"/>
  <c r="BT65" i="3"/>
  <c r="BT83" i="3"/>
  <c r="BT91" i="3"/>
  <c r="BT99" i="3"/>
  <c r="BT104" i="3"/>
  <c r="BT117" i="3"/>
  <c r="BT130" i="3"/>
  <c r="BT138" i="3"/>
  <c r="BT146" i="3"/>
  <c r="BT154" i="3"/>
  <c r="BT162" i="3"/>
  <c r="BT170" i="3"/>
  <c r="BT178" i="3"/>
  <c r="BT186" i="3"/>
  <c r="BT194" i="3"/>
  <c r="BT202" i="3"/>
  <c r="BT210" i="3"/>
  <c r="BT223" i="3"/>
  <c r="BT231" i="3"/>
  <c r="BT247" i="3"/>
  <c r="BT252" i="3"/>
  <c r="BT262" i="3"/>
  <c r="BT265" i="3"/>
  <c r="BT273" i="3"/>
  <c r="BT281" i="3"/>
  <c r="BT286" i="3"/>
  <c r="BT294" i="3"/>
  <c r="BT302" i="3"/>
  <c r="BT309" i="3"/>
  <c r="BT322" i="3"/>
  <c r="BT330" i="3"/>
  <c r="BT338" i="3"/>
  <c r="BT346" i="3"/>
  <c r="BT354" i="3"/>
  <c r="BT362" i="3"/>
  <c r="BT370" i="3"/>
  <c r="BT380" i="3"/>
  <c r="BT388" i="3"/>
  <c r="BT396" i="3"/>
  <c r="BT404" i="3"/>
  <c r="BT412" i="3"/>
  <c r="BT420" i="3"/>
  <c r="BT428" i="3"/>
  <c r="BT436" i="3"/>
  <c r="BT442" i="3"/>
  <c r="BT450" i="3"/>
  <c r="BT458" i="3"/>
  <c r="BT466" i="3"/>
  <c r="BT474" i="3"/>
  <c r="BT482" i="3"/>
  <c r="BT490" i="3"/>
  <c r="BT498" i="3"/>
  <c r="BT506" i="3"/>
  <c r="BT514" i="3"/>
  <c r="BT522" i="3"/>
  <c r="BT551" i="3"/>
  <c r="BT535" i="3"/>
  <c r="BT543" i="3"/>
  <c r="BT50" i="3"/>
  <c r="BT55" i="3"/>
  <c r="BT71" i="3"/>
  <c r="BT76" i="3"/>
  <c r="BT81" i="3"/>
  <c r="BT89" i="3"/>
  <c r="BT97" i="3"/>
  <c r="BT102" i="3"/>
  <c r="BT110" i="3"/>
  <c r="BT115" i="3"/>
  <c r="BT123" i="3"/>
  <c r="BT128" i="3"/>
  <c r="BT136" i="3"/>
  <c r="BT144" i="3"/>
  <c r="BT152" i="3"/>
  <c r="BT160" i="3"/>
  <c r="BT168" i="3"/>
  <c r="BT176" i="3"/>
  <c r="BT184" i="3"/>
  <c r="BT192" i="3"/>
  <c r="BT200" i="3"/>
  <c r="BT208" i="3"/>
  <c r="BT216" i="3"/>
  <c r="BT221" i="3"/>
  <c r="BT229" i="3"/>
  <c r="BT237" i="3"/>
  <c r="BT245" i="3"/>
  <c r="BT250" i="3"/>
  <c r="BT263" i="3"/>
  <c r="BT276" i="3"/>
  <c r="BT279" i="3"/>
  <c r="BT292" i="3"/>
  <c r="BT300" i="3"/>
  <c r="BT320" i="3"/>
  <c r="BT328" i="3"/>
  <c r="BT336" i="3"/>
  <c r="BT344" i="3"/>
  <c r="BT352" i="3"/>
  <c r="BT360" i="3"/>
  <c r="BT368" i="3"/>
  <c r="BT378" i="3"/>
  <c r="BT386" i="3"/>
  <c r="BT394" i="3"/>
  <c r="BT402" i="3"/>
  <c r="BT410" i="3"/>
  <c r="BT418" i="3"/>
  <c r="BT426" i="3"/>
  <c r="BT434" i="3"/>
  <c r="BT440" i="3"/>
  <c r="BT448" i="3"/>
  <c r="BT456" i="3"/>
  <c r="BT464" i="3"/>
  <c r="BT472" i="3"/>
  <c r="BT480" i="3"/>
  <c r="BT488" i="3"/>
  <c r="BT496" i="3"/>
  <c r="BT504" i="3"/>
  <c r="BT512" i="3"/>
  <c r="BT520" i="3"/>
  <c r="BT533" i="3"/>
  <c r="BT541" i="3"/>
  <c r="BT549" i="3"/>
  <c r="BT557" i="3"/>
  <c r="BT565" i="3"/>
  <c r="BT573" i="3"/>
  <c r="BT581" i="3"/>
  <c r="BT503" i="3"/>
  <c r="BT559" i="3"/>
  <c r="BT567" i="3"/>
  <c r="BT575" i="3"/>
  <c r="BT583" i="3"/>
  <c r="BT515" i="3"/>
  <c r="BT536" i="3"/>
  <c r="BT518" i="3"/>
  <c r="BT526" i="3"/>
  <c r="BT531" i="3"/>
  <c r="BT539" i="3"/>
  <c r="BT547" i="3"/>
  <c r="BT555" i="3"/>
  <c r="BT563" i="3"/>
  <c r="BT571" i="3"/>
  <c r="BT579" i="3"/>
  <c r="BT46" i="3"/>
  <c r="BT59" i="3"/>
  <c r="BT67" i="3"/>
  <c r="BT72" i="3"/>
  <c r="BT85" i="3"/>
  <c r="BT93" i="3"/>
  <c r="BT106" i="3"/>
  <c r="BT119" i="3"/>
  <c r="BT124" i="3"/>
  <c r="BT132" i="3"/>
  <c r="BT140" i="3"/>
  <c r="BT148" i="3"/>
  <c r="BT156" i="3"/>
  <c r="BT164" i="3"/>
  <c r="BT172" i="3"/>
  <c r="BT180" i="3"/>
  <c r="BT188" i="3"/>
  <c r="BT196" i="3"/>
  <c r="BT204" i="3"/>
  <c r="BT212" i="3"/>
  <c r="BT217" i="3"/>
  <c r="BT225" i="3"/>
  <c r="BT233" i="3"/>
  <c r="BT241" i="3"/>
  <c r="BT249" i="3"/>
  <c r="BT47" i="3"/>
  <c r="BT60" i="3"/>
  <c r="BT68" i="3"/>
  <c r="BT73" i="3"/>
  <c r="BT78" i="3"/>
  <c r="BT86" i="3"/>
  <c r="BT94" i="3"/>
  <c r="BT107" i="3"/>
  <c r="BT112" i="3"/>
  <c r="BT120" i="3"/>
  <c r="BT125" i="3"/>
  <c r="BT133" i="3"/>
  <c r="BT141" i="3"/>
  <c r="BT149" i="3"/>
  <c r="BT157" i="3"/>
  <c r="BT165" i="3"/>
  <c r="BT173" i="3"/>
  <c r="BT181" i="3"/>
  <c r="BT189" i="3"/>
  <c r="BT197" i="3"/>
  <c r="BT205" i="3"/>
  <c r="BT213" i="3"/>
  <c r="BT218" i="3"/>
  <c r="BT226" i="3"/>
  <c r="BT234" i="3"/>
  <c r="BT239" i="3"/>
  <c r="BT242" i="3"/>
  <c r="BT255" i="3"/>
  <c r="BT260" i="3"/>
  <c r="BT268" i="3"/>
  <c r="BT289" i="3"/>
  <c r="BT297" i="3"/>
  <c r="BT305" i="3"/>
  <c r="BT307" i="3"/>
  <c r="BT312" i="3"/>
  <c r="BT317" i="3"/>
  <c r="BT325" i="3"/>
  <c r="BT333" i="3"/>
  <c r="BT341" i="3"/>
  <c r="BT349" i="3"/>
  <c r="BT357" i="3"/>
  <c r="BT365" i="3"/>
  <c r="BT373" i="3"/>
  <c r="BT383" i="3"/>
  <c r="BT391" i="3"/>
  <c r="BT399" i="3"/>
  <c r="BT407" i="3"/>
  <c r="BT415" i="3"/>
  <c r="BT423" i="3"/>
  <c r="BT431" i="3"/>
  <c r="BT445" i="3"/>
  <c r="BT453" i="3"/>
  <c r="BT461" i="3"/>
  <c r="BT469" i="3"/>
  <c r="BT477" i="3"/>
  <c r="BT485" i="3"/>
  <c r="BT493" i="3"/>
  <c r="BT501" i="3"/>
  <c r="BT509" i="3"/>
  <c r="BT517" i="3"/>
  <c r="BT525" i="3"/>
  <c r="BT530" i="3"/>
  <c r="BT538" i="3"/>
  <c r="BT546" i="3"/>
  <c r="BT554" i="3"/>
  <c r="BT562" i="3"/>
  <c r="BT570" i="3"/>
  <c r="BT578" i="3"/>
  <c r="BT523" i="3"/>
  <c r="BT528" i="3"/>
  <c r="BT544" i="3"/>
  <c r="BT552" i="3"/>
  <c r="BT560" i="3"/>
  <c r="BT568" i="3"/>
  <c r="BT576" i="3"/>
  <c r="BT584" i="3"/>
  <c r="BT63" i="3"/>
  <c r="BT48" i="3"/>
  <c r="BT61" i="3"/>
  <c r="BT69" i="3"/>
  <c r="BT74" i="3"/>
  <c r="BT79" i="3"/>
  <c r="BT87" i="3"/>
  <c r="BT95" i="3"/>
  <c r="BT108" i="3"/>
  <c r="BT113" i="3"/>
  <c r="BT121" i="3"/>
  <c r="BT126" i="3"/>
  <c r="BT134" i="3"/>
  <c r="BT142" i="3"/>
  <c r="BT150" i="3"/>
  <c r="BT158" i="3"/>
  <c r="BT166" i="3"/>
  <c r="BT174" i="3"/>
  <c r="BT182" i="3"/>
  <c r="BT190" i="3"/>
  <c r="BT198" i="3"/>
  <c r="BT206" i="3"/>
  <c r="BT214" i="3"/>
  <c r="BT219" i="3"/>
  <c r="BT227" i="3"/>
  <c r="BT235" i="3"/>
  <c r="BT243" i="3"/>
  <c r="BT256" i="3"/>
  <c r="BT258" i="3"/>
  <c r="BT261" i="3"/>
  <c r="BT269" i="3"/>
  <c r="BT277" i="3"/>
  <c r="BT290" i="3"/>
  <c r="BT298" i="3"/>
  <c r="BT313" i="3"/>
  <c r="BT318" i="3"/>
  <c r="BT326" i="3"/>
  <c r="BT334" i="3"/>
  <c r="BT342" i="3"/>
  <c r="BT350" i="3"/>
  <c r="BT358" i="3"/>
  <c r="BT366" i="3"/>
  <c r="BT374" i="3"/>
  <c r="BT384" i="3"/>
  <c r="BT392" i="3"/>
  <c r="BT400" i="3"/>
  <c r="BT408" i="3"/>
  <c r="BT416" i="3"/>
  <c r="BT424" i="3"/>
  <c r="BT432" i="3"/>
  <c r="BT438" i="3"/>
  <c r="BT446" i="3"/>
  <c r="BT454" i="3"/>
  <c r="BT462" i="3"/>
  <c r="BT470" i="3"/>
  <c r="BT478" i="3"/>
  <c r="BT486" i="3"/>
  <c r="BT494" i="3"/>
  <c r="BT510" i="3"/>
  <c r="BT521" i="3"/>
  <c r="BT550" i="3"/>
  <c r="BT574" i="3"/>
  <c r="BT254" i="3"/>
  <c r="BT267" i="3"/>
  <c r="BT275" i="3"/>
  <c r="BT296" i="3"/>
  <c r="BT304" i="3"/>
  <c r="BT316" i="3"/>
  <c r="BT324" i="3"/>
  <c r="BT332" i="3"/>
  <c r="BT340" i="3"/>
  <c r="BT348" i="3"/>
  <c r="BT356" i="3"/>
  <c r="BT364" i="3"/>
  <c r="BT372" i="3"/>
  <c r="BT382" i="3"/>
  <c r="BT390" i="3"/>
  <c r="BT398" i="3"/>
  <c r="BT406" i="3"/>
  <c r="BT414" i="3"/>
  <c r="BT422" i="3"/>
  <c r="BT430" i="3"/>
  <c r="BT444" i="3"/>
  <c r="BT452" i="3"/>
  <c r="BT460" i="3"/>
  <c r="BT468" i="3"/>
  <c r="BT476" i="3"/>
  <c r="BT484" i="3"/>
  <c r="BT492" i="3"/>
  <c r="BT500" i="3"/>
  <c r="BT508" i="3"/>
  <c r="BT516" i="3"/>
  <c r="BT524" i="3"/>
  <c r="BT529" i="3"/>
  <c r="BT537" i="3"/>
  <c r="BT545" i="3"/>
  <c r="BT553" i="3"/>
  <c r="BT561" i="3"/>
  <c r="BT569" i="3"/>
  <c r="BT577" i="3"/>
  <c r="BT49" i="3"/>
  <c r="BT54" i="3"/>
  <c r="BT62" i="3"/>
  <c r="BT70" i="3"/>
  <c r="BT75" i="3"/>
  <c r="BT80" i="3"/>
  <c r="BT88" i="3"/>
  <c r="BT96" i="3"/>
  <c r="BT101" i="3"/>
  <c r="BT109" i="3"/>
  <c r="BT114" i="3"/>
  <c r="BT122" i="3"/>
  <c r="BT127" i="3"/>
  <c r="BT135" i="3"/>
  <c r="BT143" i="3"/>
  <c r="BT151" i="3"/>
  <c r="BT159" i="3"/>
  <c r="BT167" i="3"/>
  <c r="BT175" i="3"/>
  <c r="BT183" i="3"/>
  <c r="BT191" i="3"/>
  <c r="BT199" i="3"/>
  <c r="BT207" i="3"/>
  <c r="BT215" i="3"/>
  <c r="BT220" i="3"/>
  <c r="BT228" i="3"/>
  <c r="BT236" i="3"/>
  <c r="BT244" i="3"/>
  <c r="BT257" i="3"/>
  <c r="BT259" i="3"/>
  <c r="BT270" i="3"/>
  <c r="BT278" i="3"/>
  <c r="BT288" i="3"/>
  <c r="BT291" i="3"/>
  <c r="BT299" i="3"/>
  <c r="BT306" i="3"/>
  <c r="BT311" i="3"/>
  <c r="BT314" i="3"/>
  <c r="BT319" i="3"/>
  <c r="BT327" i="3"/>
  <c r="BT335" i="3"/>
  <c r="BT343" i="3"/>
  <c r="BT351" i="3"/>
  <c r="BT359" i="3"/>
  <c r="BT367" i="3"/>
  <c r="BT385" i="3"/>
  <c r="BT393" i="3"/>
  <c r="BT401" i="3"/>
  <c r="BT409" i="3"/>
  <c r="BT417" i="3"/>
  <c r="BT425" i="3"/>
  <c r="BT433" i="3"/>
  <c r="BT439" i="3"/>
  <c r="BT447" i="3"/>
  <c r="BT455" i="3"/>
  <c r="BT463" i="3"/>
  <c r="BT471" i="3"/>
  <c r="BT479" i="3"/>
  <c r="BT487" i="3"/>
  <c r="BT495" i="3"/>
  <c r="BT511" i="3"/>
  <c r="BT519" i="3"/>
  <c r="BT527" i="3"/>
  <c r="BT532" i="3"/>
  <c r="BT540" i="3"/>
  <c r="BT548" i="3"/>
  <c r="BT556" i="3"/>
  <c r="BT564" i="3"/>
  <c r="BT572" i="3"/>
  <c r="BT580" i="3"/>
  <c r="CA229" i="3"/>
  <c r="BY311" i="3"/>
  <c r="BZ47" i="3"/>
  <c r="BY50" i="3"/>
  <c r="CA52" i="3"/>
  <c r="BY55" i="3"/>
  <c r="CA57" i="3"/>
  <c r="BY65" i="3"/>
  <c r="CA70" i="3"/>
  <c r="BZ78" i="3"/>
  <c r="BZ86" i="3"/>
  <c r="BY99" i="3"/>
  <c r="BY102" i="3"/>
  <c r="BY110" i="3"/>
  <c r="CA124" i="3"/>
  <c r="CA132" i="3"/>
  <c r="CA140" i="3"/>
  <c r="CA148" i="3"/>
  <c r="CA155" i="3"/>
  <c r="CA163" i="3"/>
  <c r="CA171" i="3"/>
  <c r="CA179" i="3"/>
  <c r="CA192" i="3"/>
  <c r="BY227" i="3"/>
  <c r="BY323" i="3"/>
  <c r="CA60" i="3"/>
  <c r="CA83" i="3"/>
  <c r="CA300" i="3"/>
  <c r="BZ55" i="3"/>
  <c r="BY73" i="3"/>
  <c r="BZ96" i="3"/>
  <c r="BZ107" i="3"/>
  <c r="BY115" i="3"/>
  <c r="BY294" i="3"/>
  <c r="BZ45" i="3"/>
  <c r="BY48" i="3"/>
  <c r="CA50" i="3"/>
  <c r="BZ53" i="3"/>
  <c r="CA55" i="3"/>
  <c r="BZ58" i="3"/>
  <c r="CA65" i="3"/>
  <c r="BY68" i="3"/>
  <c r="BZ73" i="3"/>
  <c r="BY81" i="3"/>
  <c r="BY89" i="3"/>
  <c r="BY104" i="3"/>
  <c r="BZ112" i="3"/>
  <c r="BZ120" i="3"/>
  <c r="CA240" i="3"/>
  <c r="CA284" i="3"/>
  <c r="BY339" i="3"/>
  <c r="BY47" i="3"/>
  <c r="BZ52" i="3"/>
  <c r="BZ57" i="3"/>
  <c r="CA75" i="3"/>
  <c r="BZ94" i="3"/>
  <c r="BY251" i="3"/>
  <c r="BY45" i="3"/>
  <c r="BY53" i="3"/>
  <c r="BY58" i="3"/>
  <c r="BY123" i="3"/>
  <c r="BZ215" i="3"/>
  <c r="BZ278" i="3"/>
  <c r="CA45" i="3"/>
  <c r="BZ48" i="3"/>
  <c r="BY51" i="3"/>
  <c r="CA53" i="3"/>
  <c r="BY56" i="3"/>
  <c r="CA58" i="3"/>
  <c r="BZ68" i="3"/>
  <c r="CA85" i="3"/>
  <c r="CA93" i="3"/>
  <c r="BZ101" i="3"/>
  <c r="CA104" i="3"/>
  <c r="BZ109" i="3"/>
  <c r="BY117" i="3"/>
  <c r="BY128" i="3"/>
  <c r="BY136" i="3"/>
  <c r="BY144" i="3"/>
  <c r="BY151" i="3"/>
  <c r="BY159" i="3"/>
  <c r="BY167" i="3"/>
  <c r="BY175" i="3"/>
  <c r="BY183" i="3"/>
  <c r="BZ194" i="3"/>
  <c r="CA217" i="3"/>
  <c r="BY235" i="3"/>
  <c r="BY248" i="3"/>
  <c r="BZ270" i="3"/>
  <c r="BY86" i="3"/>
  <c r="CA232" i="3"/>
  <c r="BZ50" i="3"/>
  <c r="CA220" i="3"/>
  <c r="BY240" i="3"/>
  <c r="BZ262" i="3"/>
  <c r="BZ280" i="3"/>
  <c r="CA583" i="3"/>
  <c r="BY581" i="3"/>
  <c r="BZ578" i="3"/>
  <c r="CA575" i="3"/>
  <c r="BY573" i="3"/>
  <c r="BZ570" i="3"/>
  <c r="CA567" i="3"/>
  <c r="BY565" i="3"/>
  <c r="BZ562" i="3"/>
  <c r="CA559" i="3"/>
  <c r="BY557" i="3"/>
  <c r="BZ554" i="3"/>
  <c r="CA551" i="3"/>
  <c r="BY549" i="3"/>
  <c r="BZ546" i="3"/>
  <c r="CA543" i="3"/>
  <c r="BY541" i="3"/>
  <c r="BZ538" i="3"/>
  <c r="CA535" i="3"/>
  <c r="BY533" i="3"/>
  <c r="BZ530" i="3"/>
  <c r="BZ525" i="3"/>
  <c r="CA522" i="3"/>
  <c r="BY520" i="3"/>
  <c r="BZ517" i="3"/>
  <c r="CA514" i="3"/>
  <c r="BY512" i="3"/>
  <c r="BZ509" i="3"/>
  <c r="CA506" i="3"/>
  <c r="BY504" i="3"/>
  <c r="BZ583" i="3"/>
  <c r="CA580" i="3"/>
  <c r="BY578" i="3"/>
  <c r="BZ575" i="3"/>
  <c r="CA572" i="3"/>
  <c r="BY570" i="3"/>
  <c r="BZ567" i="3"/>
  <c r="CA564" i="3"/>
  <c r="BY562" i="3"/>
  <c r="BZ559" i="3"/>
  <c r="CA556" i="3"/>
  <c r="BY554" i="3"/>
  <c r="BZ551" i="3"/>
  <c r="CA548" i="3"/>
  <c r="BY546" i="3"/>
  <c r="BZ543" i="3"/>
  <c r="CA540" i="3"/>
  <c r="BY538" i="3"/>
  <c r="BZ535" i="3"/>
  <c r="CA532" i="3"/>
  <c r="BY530" i="3"/>
  <c r="CA527" i="3"/>
  <c r="BY525" i="3"/>
  <c r="BZ522" i="3"/>
  <c r="CA519" i="3"/>
  <c r="BY517" i="3"/>
  <c r="BZ514" i="3"/>
  <c r="CA511" i="3"/>
  <c r="BY509" i="3"/>
  <c r="BZ506" i="3"/>
  <c r="CA503" i="3"/>
  <c r="BY583" i="3"/>
  <c r="BZ580" i="3"/>
  <c r="CA577" i="3"/>
  <c r="BY575" i="3"/>
  <c r="BZ572" i="3"/>
  <c r="CA569" i="3"/>
  <c r="BY567" i="3"/>
  <c r="BZ564" i="3"/>
  <c r="CA561" i="3"/>
  <c r="BY559" i="3"/>
  <c r="BZ556" i="3"/>
  <c r="CA553" i="3"/>
  <c r="BY551" i="3"/>
  <c r="BZ548" i="3"/>
  <c r="CA545" i="3"/>
  <c r="BY543" i="3"/>
  <c r="BZ540" i="3"/>
  <c r="CA537" i="3"/>
  <c r="BY535" i="3"/>
  <c r="BZ532" i="3"/>
  <c r="CA529" i="3"/>
  <c r="BZ527" i="3"/>
  <c r="CA524" i="3"/>
  <c r="BY522" i="3"/>
  <c r="BZ519" i="3"/>
  <c r="CA516" i="3"/>
  <c r="BY514" i="3"/>
  <c r="BZ511" i="3"/>
  <c r="CA508" i="3"/>
  <c r="BY506" i="3"/>
  <c r="BZ503" i="3"/>
  <c r="CA582" i="3"/>
  <c r="BY580" i="3"/>
  <c r="BZ577" i="3"/>
  <c r="CA574" i="3"/>
  <c r="BY572" i="3"/>
  <c r="BZ569" i="3"/>
  <c r="CA566" i="3"/>
  <c r="BY564" i="3"/>
  <c r="BZ561" i="3"/>
  <c r="CA558" i="3"/>
  <c r="BY556" i="3"/>
  <c r="BZ553" i="3"/>
  <c r="CA550" i="3"/>
  <c r="BY548" i="3"/>
  <c r="BZ545" i="3"/>
  <c r="CA542" i="3"/>
  <c r="BY540" i="3"/>
  <c r="BZ537" i="3"/>
  <c r="CA534" i="3"/>
  <c r="BY532" i="3"/>
  <c r="BZ529" i="3"/>
  <c r="BY527" i="3"/>
  <c r="BZ524" i="3"/>
  <c r="BZ582" i="3"/>
  <c r="CA579" i="3"/>
  <c r="BY577" i="3"/>
  <c r="BZ574" i="3"/>
  <c r="CA571" i="3"/>
  <c r="BY569" i="3"/>
  <c r="BZ566" i="3"/>
  <c r="CA563" i="3"/>
  <c r="BY561" i="3"/>
  <c r="BZ558" i="3"/>
  <c r="CA555" i="3"/>
  <c r="BY553" i="3"/>
  <c r="BZ550" i="3"/>
  <c r="CA547" i="3"/>
  <c r="BY545" i="3"/>
  <c r="BZ542" i="3"/>
  <c r="CA539" i="3"/>
  <c r="BY537" i="3"/>
  <c r="BZ534" i="3"/>
  <c r="CA531" i="3"/>
  <c r="BY529" i="3"/>
  <c r="CA526" i="3"/>
  <c r="BY524" i="3"/>
  <c r="BZ521" i="3"/>
  <c r="CA518" i="3"/>
  <c r="BY516" i="3"/>
  <c r="BZ513" i="3"/>
  <c r="CA510" i="3"/>
  <c r="BY508" i="3"/>
  <c r="BZ505" i="3"/>
  <c r="CA584" i="3"/>
  <c r="BY582" i="3"/>
  <c r="BZ579" i="3"/>
  <c r="CA576" i="3"/>
  <c r="BY574" i="3"/>
  <c r="BZ584" i="3"/>
  <c r="CA581" i="3"/>
  <c r="BY579" i="3"/>
  <c r="BZ576" i="3"/>
  <c r="CA573" i="3"/>
  <c r="BY571" i="3"/>
  <c r="BZ568" i="3"/>
  <c r="CA565" i="3"/>
  <c r="BY563" i="3"/>
  <c r="BZ560" i="3"/>
  <c r="CA557" i="3"/>
  <c r="BY555" i="3"/>
  <c r="BZ552" i="3"/>
  <c r="CA549" i="3"/>
  <c r="BY547" i="3"/>
  <c r="BZ544" i="3"/>
  <c r="CA541" i="3"/>
  <c r="BY539" i="3"/>
  <c r="BZ536" i="3"/>
  <c r="CA533" i="3"/>
  <c r="BY531" i="3"/>
  <c r="BZ528" i="3"/>
  <c r="BY526" i="3"/>
  <c r="BZ523" i="3"/>
  <c r="CA520" i="3"/>
  <c r="BY519" i="3"/>
  <c r="BY518" i="3"/>
  <c r="CA512" i="3"/>
  <c r="BY511" i="3"/>
  <c r="BY510" i="3"/>
  <c r="CA504" i="3"/>
  <c r="BY503" i="3"/>
  <c r="BZ502" i="3"/>
  <c r="CA499" i="3"/>
  <c r="BY497" i="3"/>
  <c r="BZ494" i="3"/>
  <c r="CA491" i="3"/>
  <c r="BY489" i="3"/>
  <c r="BZ486" i="3"/>
  <c r="CA483" i="3"/>
  <c r="BY481" i="3"/>
  <c r="BZ478" i="3"/>
  <c r="CA475" i="3"/>
  <c r="BY473" i="3"/>
  <c r="BZ470" i="3"/>
  <c r="CA467" i="3"/>
  <c r="BY465" i="3"/>
  <c r="BZ462" i="3"/>
  <c r="CA459" i="3"/>
  <c r="BY457" i="3"/>
  <c r="BZ454" i="3"/>
  <c r="CA451" i="3"/>
  <c r="CA570" i="3"/>
  <c r="CA562" i="3"/>
  <c r="CA554" i="3"/>
  <c r="CA546" i="3"/>
  <c r="CA538" i="3"/>
  <c r="CA530" i="3"/>
  <c r="CA521" i="3"/>
  <c r="BZ520" i="3"/>
  <c r="CA513" i="3"/>
  <c r="BZ512" i="3"/>
  <c r="CA505" i="3"/>
  <c r="BZ504" i="3"/>
  <c r="BY502" i="3"/>
  <c r="BZ499" i="3"/>
  <c r="CA496" i="3"/>
  <c r="BY494" i="3"/>
  <c r="BZ491" i="3"/>
  <c r="CA488" i="3"/>
  <c r="BY486" i="3"/>
  <c r="BZ483" i="3"/>
  <c r="CA480" i="3"/>
  <c r="BY478" i="3"/>
  <c r="BZ475" i="3"/>
  <c r="CA472" i="3"/>
  <c r="BY470" i="3"/>
  <c r="BZ467" i="3"/>
  <c r="CA464" i="3"/>
  <c r="BY462" i="3"/>
  <c r="BZ459" i="3"/>
  <c r="CA456" i="3"/>
  <c r="BY454" i="3"/>
  <c r="BZ451" i="3"/>
  <c r="CA448" i="3"/>
  <c r="BZ581" i="3"/>
  <c r="BY521" i="3"/>
  <c r="BY513" i="3"/>
  <c r="BY505" i="3"/>
  <c r="CA501" i="3"/>
  <c r="BY499" i="3"/>
  <c r="BZ496" i="3"/>
  <c r="CA493" i="3"/>
  <c r="BY491" i="3"/>
  <c r="BZ488" i="3"/>
  <c r="CA485" i="3"/>
  <c r="BY483" i="3"/>
  <c r="BZ480" i="3"/>
  <c r="CA477" i="3"/>
  <c r="BY475" i="3"/>
  <c r="BZ472" i="3"/>
  <c r="CA469" i="3"/>
  <c r="BY467" i="3"/>
  <c r="BZ464" i="3"/>
  <c r="CA461" i="3"/>
  <c r="BY459" i="3"/>
  <c r="BZ456" i="3"/>
  <c r="CA453" i="3"/>
  <c r="BY451" i="3"/>
  <c r="CA568" i="3"/>
  <c r="BZ565" i="3"/>
  <c r="CA560" i="3"/>
  <c r="BZ557" i="3"/>
  <c r="CA552" i="3"/>
  <c r="BZ549" i="3"/>
  <c r="CA544" i="3"/>
  <c r="BZ541" i="3"/>
  <c r="CA536" i="3"/>
  <c r="BZ533" i="3"/>
  <c r="CA528" i="3"/>
  <c r="CA525" i="3"/>
  <c r="CA515" i="3"/>
  <c r="CA507" i="3"/>
  <c r="BZ501" i="3"/>
  <c r="CA498" i="3"/>
  <c r="BY496" i="3"/>
  <c r="BZ493" i="3"/>
  <c r="CA490" i="3"/>
  <c r="BY488" i="3"/>
  <c r="BZ485" i="3"/>
  <c r="CA482" i="3"/>
  <c r="BY480" i="3"/>
  <c r="BZ477" i="3"/>
  <c r="CA474" i="3"/>
  <c r="BY472" i="3"/>
  <c r="BZ469" i="3"/>
  <c r="CA466" i="3"/>
  <c r="BY464" i="3"/>
  <c r="BZ461" i="3"/>
  <c r="CA458" i="3"/>
  <c r="BY456" i="3"/>
  <c r="BZ453" i="3"/>
  <c r="BY568" i="3"/>
  <c r="BY560" i="3"/>
  <c r="BY552" i="3"/>
  <c r="BY544" i="3"/>
  <c r="BY536" i="3"/>
  <c r="CA578" i="3"/>
  <c r="BZ573" i="3"/>
  <c r="BZ571" i="3"/>
  <c r="BZ563" i="3"/>
  <c r="BZ555" i="3"/>
  <c r="BZ547" i="3"/>
  <c r="BZ539" i="3"/>
  <c r="BZ531" i="3"/>
  <c r="CA523" i="3"/>
  <c r="BY584" i="3"/>
  <c r="BY576" i="3"/>
  <c r="BY566" i="3"/>
  <c r="BY558" i="3"/>
  <c r="BY550" i="3"/>
  <c r="BY542" i="3"/>
  <c r="BY534" i="3"/>
  <c r="BY523" i="3"/>
  <c r="BZ500" i="3"/>
  <c r="CA497" i="3"/>
  <c r="BY495" i="3"/>
  <c r="BZ492" i="3"/>
  <c r="BZ518" i="3"/>
  <c r="BY515" i="3"/>
  <c r="BZ507" i="3"/>
  <c r="CA487" i="3"/>
  <c r="CA479" i="3"/>
  <c r="CA471" i="3"/>
  <c r="CA463" i="3"/>
  <c r="CA455" i="3"/>
  <c r="BZ448" i="3"/>
  <c r="BY445" i="3"/>
  <c r="BZ442" i="3"/>
  <c r="CA439" i="3"/>
  <c r="BY437" i="3"/>
  <c r="BZ434" i="3"/>
  <c r="CA431" i="3"/>
  <c r="BY429" i="3"/>
  <c r="BZ426" i="3"/>
  <c r="CA423" i="3"/>
  <c r="BY421" i="3"/>
  <c r="BZ418" i="3"/>
  <c r="CA415" i="3"/>
  <c r="BZ510" i="3"/>
  <c r="BY507" i="3"/>
  <c r="BY501" i="3"/>
  <c r="BZ497" i="3"/>
  <c r="BY493" i="3"/>
  <c r="BZ487" i="3"/>
  <c r="BZ479" i="3"/>
  <c r="BZ471" i="3"/>
  <c r="BZ463" i="3"/>
  <c r="BZ455" i="3"/>
  <c r="BY448" i="3"/>
  <c r="CA447" i="3"/>
  <c r="CA444" i="3"/>
  <c r="BY442" i="3"/>
  <c r="BZ439" i="3"/>
  <c r="CA436" i="3"/>
  <c r="BY434" i="3"/>
  <c r="BZ431" i="3"/>
  <c r="CA428" i="3"/>
  <c r="BY426" i="3"/>
  <c r="BZ423" i="3"/>
  <c r="CA420" i="3"/>
  <c r="BY418" i="3"/>
  <c r="BZ415" i="3"/>
  <c r="CA412" i="3"/>
  <c r="BY410" i="3"/>
  <c r="BZ407" i="3"/>
  <c r="BZ516" i="3"/>
  <c r="CA502" i="3"/>
  <c r="BY528" i="3"/>
  <c r="BZ508" i="3"/>
  <c r="BZ498" i="3"/>
  <c r="BZ489" i="3"/>
  <c r="BZ481" i="3"/>
  <c r="BZ473" i="3"/>
  <c r="BZ465" i="3"/>
  <c r="BZ457" i="3"/>
  <c r="BY447" i="3"/>
  <c r="CA446" i="3"/>
  <c r="BY444" i="3"/>
  <c r="BZ441" i="3"/>
  <c r="CA438" i="3"/>
  <c r="BY436" i="3"/>
  <c r="BZ433" i="3"/>
  <c r="CA430" i="3"/>
  <c r="BY428" i="3"/>
  <c r="BZ425" i="3"/>
  <c r="CA422" i="3"/>
  <c r="BY420" i="3"/>
  <c r="BZ417" i="3"/>
  <c r="CA517" i="3"/>
  <c r="BY498" i="3"/>
  <c r="CA495" i="3"/>
  <c r="BZ490" i="3"/>
  <c r="BZ482" i="3"/>
  <c r="BZ474" i="3"/>
  <c r="BZ466" i="3"/>
  <c r="BZ458" i="3"/>
  <c r="CA450" i="3"/>
  <c r="BZ446" i="3"/>
  <c r="CA443" i="3"/>
  <c r="BY441" i="3"/>
  <c r="BZ438" i="3"/>
  <c r="CA435" i="3"/>
  <c r="BY433" i="3"/>
  <c r="BZ430" i="3"/>
  <c r="CA427" i="3"/>
  <c r="BY425" i="3"/>
  <c r="BZ422" i="3"/>
  <c r="CA419" i="3"/>
  <c r="BZ526" i="3"/>
  <c r="CA509" i="3"/>
  <c r="BZ495" i="3"/>
  <c r="BY490" i="3"/>
  <c r="CA484" i="3"/>
  <c r="BY482" i="3"/>
  <c r="CA476" i="3"/>
  <c r="BY474" i="3"/>
  <c r="CA468" i="3"/>
  <c r="BY466" i="3"/>
  <c r="CA460" i="3"/>
  <c r="BY458" i="3"/>
  <c r="CA452" i="3"/>
  <c r="BZ450" i="3"/>
  <c r="CA449" i="3"/>
  <c r="BY446" i="3"/>
  <c r="BZ443" i="3"/>
  <c r="CA440" i="3"/>
  <c r="BY438" i="3"/>
  <c r="BZ435" i="3"/>
  <c r="CA432" i="3"/>
  <c r="BY430" i="3"/>
  <c r="BZ427" i="3"/>
  <c r="CA424" i="3"/>
  <c r="BY422" i="3"/>
  <c r="BZ419" i="3"/>
  <c r="CA416" i="3"/>
  <c r="CA500" i="3"/>
  <c r="CA489" i="3"/>
  <c r="CA481" i="3"/>
  <c r="BZ476" i="3"/>
  <c r="BY471" i="3"/>
  <c r="BY468" i="3"/>
  <c r="BY453" i="3"/>
  <c r="BY450" i="3"/>
  <c r="BY413" i="3"/>
  <c r="BY409" i="3"/>
  <c r="CA408" i="3"/>
  <c r="BZ405" i="3"/>
  <c r="CA402" i="3"/>
  <c r="BY400" i="3"/>
  <c r="BZ397" i="3"/>
  <c r="CA394" i="3"/>
  <c r="BY392" i="3"/>
  <c r="BZ389" i="3"/>
  <c r="CA386" i="3"/>
  <c r="BY384" i="3"/>
  <c r="BZ381" i="3"/>
  <c r="CA378" i="3"/>
  <c r="BY373" i="3"/>
  <c r="BZ370" i="3"/>
  <c r="CA367" i="3"/>
  <c r="BY365" i="3"/>
  <c r="BZ362" i="3"/>
  <c r="CA359" i="3"/>
  <c r="BY357" i="3"/>
  <c r="BZ354" i="3"/>
  <c r="CA351" i="3"/>
  <c r="BZ515" i="3"/>
  <c r="BY500" i="3"/>
  <c r="CA494" i="3"/>
  <c r="CA492" i="3"/>
  <c r="BY487" i="3"/>
  <c r="BZ484" i="3"/>
  <c r="BY479" i="3"/>
  <c r="BY476" i="3"/>
  <c r="BY461" i="3"/>
  <c r="BZ444" i="3"/>
  <c r="BZ440" i="3"/>
  <c r="BZ436" i="3"/>
  <c r="BZ432" i="3"/>
  <c r="BZ428" i="3"/>
  <c r="BZ424" i="3"/>
  <c r="BZ420" i="3"/>
  <c r="BZ412" i="3"/>
  <c r="BZ408" i="3"/>
  <c r="BY405" i="3"/>
  <c r="BZ402" i="3"/>
  <c r="CA399" i="3"/>
  <c r="BY397" i="3"/>
  <c r="BZ394" i="3"/>
  <c r="CA391" i="3"/>
  <c r="BY389" i="3"/>
  <c r="BY492" i="3"/>
  <c r="BY484" i="3"/>
  <c r="BY469" i="3"/>
  <c r="CA454" i="3"/>
  <c r="CA445" i="3"/>
  <c r="CA441" i="3"/>
  <c r="BY440" i="3"/>
  <c r="CA437" i="3"/>
  <c r="CA433" i="3"/>
  <c r="BY432" i="3"/>
  <c r="CA429" i="3"/>
  <c r="CA425" i="3"/>
  <c r="BY424" i="3"/>
  <c r="CA421" i="3"/>
  <c r="CA417" i="3"/>
  <c r="BZ416" i="3"/>
  <c r="BY412" i="3"/>
  <c r="CA411" i="3"/>
  <c r="BY408" i="3"/>
  <c r="CA407" i="3"/>
  <c r="CA404" i="3"/>
  <c r="BY402" i="3"/>
  <c r="BZ399" i="3"/>
  <c r="CA396" i="3"/>
  <c r="BY394" i="3"/>
  <c r="BZ391" i="3"/>
  <c r="CA388" i="3"/>
  <c r="BY386" i="3"/>
  <c r="BZ383" i="3"/>
  <c r="CA380" i="3"/>
  <c r="BY378" i="3"/>
  <c r="BZ372" i="3"/>
  <c r="CA369" i="3"/>
  <c r="BY367" i="3"/>
  <c r="BZ364" i="3"/>
  <c r="CA361" i="3"/>
  <c r="BY359" i="3"/>
  <c r="BZ356" i="3"/>
  <c r="CA353" i="3"/>
  <c r="BY351" i="3"/>
  <c r="BY477" i="3"/>
  <c r="CA462" i="3"/>
  <c r="BZ445" i="3"/>
  <c r="BZ437" i="3"/>
  <c r="BZ429" i="3"/>
  <c r="BZ421" i="3"/>
  <c r="BY417" i="3"/>
  <c r="BY416" i="3"/>
  <c r="BY415" i="3"/>
  <c r="BZ411" i="3"/>
  <c r="BY407" i="3"/>
  <c r="BZ404" i="3"/>
  <c r="CA401" i="3"/>
  <c r="BY399" i="3"/>
  <c r="BZ396" i="3"/>
  <c r="CA393" i="3"/>
  <c r="BY391" i="3"/>
  <c r="BZ388" i="3"/>
  <c r="CA385" i="3"/>
  <c r="BY383" i="3"/>
  <c r="BZ380" i="3"/>
  <c r="CA377" i="3"/>
  <c r="CA376" i="3"/>
  <c r="CA375" i="3"/>
  <c r="CA374" i="3"/>
  <c r="BY372" i="3"/>
  <c r="BZ369" i="3"/>
  <c r="CA366" i="3"/>
  <c r="BY364" i="3"/>
  <c r="BZ361" i="3"/>
  <c r="CA358" i="3"/>
  <c r="BY356" i="3"/>
  <c r="BZ353" i="3"/>
  <c r="BY485" i="3"/>
  <c r="CA470" i="3"/>
  <c r="CA442" i="3"/>
  <c r="CA434" i="3"/>
  <c r="CA426" i="3"/>
  <c r="CA418" i="3"/>
  <c r="CA414" i="3"/>
  <c r="BY411" i="3"/>
  <c r="CA410" i="3"/>
  <c r="CA406" i="3"/>
  <c r="BY404" i="3"/>
  <c r="BZ401" i="3"/>
  <c r="CA398" i="3"/>
  <c r="BY396" i="3"/>
  <c r="BZ393" i="3"/>
  <c r="CA390" i="3"/>
  <c r="BY388" i="3"/>
  <c r="BZ385" i="3"/>
  <c r="CA382" i="3"/>
  <c r="BY380" i="3"/>
  <c r="BZ377" i="3"/>
  <c r="BZ376" i="3"/>
  <c r="BZ375" i="3"/>
  <c r="BZ374" i="3"/>
  <c r="CA371" i="3"/>
  <c r="BY369" i="3"/>
  <c r="BZ366" i="3"/>
  <c r="CA363" i="3"/>
  <c r="BY361" i="3"/>
  <c r="BZ358" i="3"/>
  <c r="CA355" i="3"/>
  <c r="BY353" i="3"/>
  <c r="BZ468" i="3"/>
  <c r="CA457" i="3"/>
  <c r="BZ414" i="3"/>
  <c r="BZ410" i="3"/>
  <c r="BZ406" i="3"/>
  <c r="CA384" i="3"/>
  <c r="BY382" i="3"/>
  <c r="BZ373" i="3"/>
  <c r="BZ365" i="3"/>
  <c r="BZ357" i="3"/>
  <c r="BY349" i="3"/>
  <c r="BZ346" i="3"/>
  <c r="CA343" i="3"/>
  <c r="BY341" i="3"/>
  <c r="BZ338" i="3"/>
  <c r="CA335" i="3"/>
  <c r="BY333" i="3"/>
  <c r="BZ330" i="3"/>
  <c r="CA327" i="3"/>
  <c r="BY325" i="3"/>
  <c r="BZ322" i="3"/>
  <c r="CA319" i="3"/>
  <c r="BY317" i="3"/>
  <c r="CA314" i="3"/>
  <c r="BY312" i="3"/>
  <c r="CA309" i="3"/>
  <c r="BZ307" i="3"/>
  <c r="CA305" i="3"/>
  <c r="BY303" i="3"/>
  <c r="BZ300" i="3"/>
  <c r="CA297" i="3"/>
  <c r="BY295" i="3"/>
  <c r="BY455" i="3"/>
  <c r="BY439" i="3"/>
  <c r="BY423" i="3"/>
  <c r="BY414" i="3"/>
  <c r="BY406" i="3"/>
  <c r="CA403" i="3"/>
  <c r="BZ398" i="3"/>
  <c r="BZ384" i="3"/>
  <c r="BY374" i="3"/>
  <c r="BY366" i="3"/>
  <c r="BY358" i="3"/>
  <c r="CA348" i="3"/>
  <c r="BY346" i="3"/>
  <c r="BZ343" i="3"/>
  <c r="CA340" i="3"/>
  <c r="BY338" i="3"/>
  <c r="BZ335" i="3"/>
  <c r="CA332" i="3"/>
  <c r="BY330" i="3"/>
  <c r="BZ327" i="3"/>
  <c r="CA324" i="3"/>
  <c r="BY322" i="3"/>
  <c r="BZ319" i="3"/>
  <c r="CA316" i="3"/>
  <c r="BZ314" i="3"/>
  <c r="CA311" i="3"/>
  <c r="BZ309" i="3"/>
  <c r="BY307" i="3"/>
  <c r="BZ305" i="3"/>
  <c r="CA302" i="3"/>
  <c r="BY300" i="3"/>
  <c r="BZ297" i="3"/>
  <c r="CA294" i="3"/>
  <c r="BZ460" i="3"/>
  <c r="BZ403" i="3"/>
  <c r="BY398" i="3"/>
  <c r="CA395" i="3"/>
  <c r="BZ390" i="3"/>
  <c r="BY385" i="3"/>
  <c r="BY377" i="3"/>
  <c r="CA368" i="3"/>
  <c r="BZ367" i="3"/>
  <c r="CA360" i="3"/>
  <c r="BZ359" i="3"/>
  <c r="CA352" i="3"/>
  <c r="BZ351" i="3"/>
  <c r="BZ348" i="3"/>
  <c r="CA345" i="3"/>
  <c r="BY343" i="3"/>
  <c r="BZ340" i="3"/>
  <c r="CA337" i="3"/>
  <c r="BY335" i="3"/>
  <c r="BZ332" i="3"/>
  <c r="CA329" i="3"/>
  <c r="BY327" i="3"/>
  <c r="BZ324" i="3"/>
  <c r="CA321" i="3"/>
  <c r="BY319" i="3"/>
  <c r="BZ316" i="3"/>
  <c r="BY314" i="3"/>
  <c r="BZ311" i="3"/>
  <c r="BY309" i="3"/>
  <c r="CA306" i="3"/>
  <c r="BY305" i="3"/>
  <c r="BZ302" i="3"/>
  <c r="CA299" i="3"/>
  <c r="BY297" i="3"/>
  <c r="BZ400" i="3"/>
  <c r="BY395" i="3"/>
  <c r="CA392" i="3"/>
  <c r="BZ387" i="3"/>
  <c r="BZ379" i="3"/>
  <c r="BY375" i="3"/>
  <c r="CA370" i="3"/>
  <c r="BY368" i="3"/>
  <c r="CA362" i="3"/>
  <c r="BY360" i="3"/>
  <c r="CA354" i="3"/>
  <c r="BY352" i="3"/>
  <c r="BZ350" i="3"/>
  <c r="CA347" i="3"/>
  <c r="BY345" i="3"/>
  <c r="BZ342" i="3"/>
  <c r="CA339" i="3"/>
  <c r="BY337" i="3"/>
  <c r="BZ334" i="3"/>
  <c r="CA331" i="3"/>
  <c r="BY329" i="3"/>
  <c r="BZ326" i="3"/>
  <c r="CA323" i="3"/>
  <c r="BY321" i="3"/>
  <c r="BZ318" i="3"/>
  <c r="CA315" i="3"/>
  <c r="BZ313" i="3"/>
  <c r="BZ308" i="3"/>
  <c r="BY306" i="3"/>
  <c r="BZ304" i="3"/>
  <c r="CA478" i="3"/>
  <c r="CA465" i="3"/>
  <c r="BY463" i="3"/>
  <c r="BZ449" i="3"/>
  <c r="BZ447" i="3"/>
  <c r="BY431" i="3"/>
  <c r="CA413" i="3"/>
  <c r="CA409" i="3"/>
  <c r="CA405" i="3"/>
  <c r="BZ392" i="3"/>
  <c r="BY387" i="3"/>
  <c r="CA381" i="3"/>
  <c r="BY379" i="3"/>
  <c r="BY370" i="3"/>
  <c r="BY362" i="3"/>
  <c r="BY354" i="3"/>
  <c r="BY350" i="3"/>
  <c r="BZ347" i="3"/>
  <c r="CA344" i="3"/>
  <c r="BY342" i="3"/>
  <c r="BZ339" i="3"/>
  <c r="CA336" i="3"/>
  <c r="BY334" i="3"/>
  <c r="BZ331" i="3"/>
  <c r="CA328" i="3"/>
  <c r="BY326" i="3"/>
  <c r="BZ323" i="3"/>
  <c r="CA320" i="3"/>
  <c r="BY318" i="3"/>
  <c r="BZ315" i="3"/>
  <c r="BY313" i="3"/>
  <c r="CA310" i="3"/>
  <c r="BY308" i="3"/>
  <c r="BY304" i="3"/>
  <c r="BZ301" i="3"/>
  <c r="CA298" i="3"/>
  <c r="BZ413" i="3"/>
  <c r="BY403" i="3"/>
  <c r="BY401" i="3"/>
  <c r="BZ386" i="3"/>
  <c r="BY381" i="3"/>
  <c r="BY376" i="3"/>
  <c r="CA357" i="3"/>
  <c r="CA312" i="3"/>
  <c r="CA308" i="3"/>
  <c r="BY302" i="3"/>
  <c r="BY292" i="3"/>
  <c r="BZ289" i="3"/>
  <c r="BY287" i="3"/>
  <c r="BZ284" i="3"/>
  <c r="CA282" i="3"/>
  <c r="BY280" i="3"/>
  <c r="BZ277" i="3"/>
  <c r="BY275" i="3"/>
  <c r="BZ272" i="3"/>
  <c r="BY270" i="3"/>
  <c r="BZ267" i="3"/>
  <c r="CA264" i="3"/>
  <c r="BY262" i="3"/>
  <c r="CA259" i="3"/>
  <c r="BZ255" i="3"/>
  <c r="CA252" i="3"/>
  <c r="BY250" i="3"/>
  <c r="CA247" i="3"/>
  <c r="BY245" i="3"/>
  <c r="BZ242" i="3"/>
  <c r="CA239" i="3"/>
  <c r="BZ237" i="3"/>
  <c r="CA234" i="3"/>
  <c r="BY232" i="3"/>
  <c r="BZ229" i="3"/>
  <c r="CA226" i="3"/>
  <c r="CA222" i="3"/>
  <c r="BY220" i="3"/>
  <c r="BZ217" i="3"/>
  <c r="BY215" i="3"/>
  <c r="BZ212" i="3"/>
  <c r="CA209" i="3"/>
  <c r="BY207" i="3"/>
  <c r="BZ204" i="3"/>
  <c r="CA201" i="3"/>
  <c r="BY199" i="3"/>
  <c r="BZ196" i="3"/>
  <c r="CA193" i="3"/>
  <c r="BY191" i="3"/>
  <c r="CA473" i="3"/>
  <c r="BY419" i="3"/>
  <c r="CA379" i="3"/>
  <c r="CA365" i="3"/>
  <c r="BZ352" i="3"/>
  <c r="BY348" i="3"/>
  <c r="BZ344" i="3"/>
  <c r="BY340" i="3"/>
  <c r="BZ336" i="3"/>
  <c r="BY332" i="3"/>
  <c r="BZ328" i="3"/>
  <c r="BY324" i="3"/>
  <c r="BZ320" i="3"/>
  <c r="BY316" i="3"/>
  <c r="BZ312" i="3"/>
  <c r="CA303" i="3"/>
  <c r="CA296" i="3"/>
  <c r="CA291" i="3"/>
  <c r="BY289" i="3"/>
  <c r="CA286" i="3"/>
  <c r="BY284" i="3"/>
  <c r="BZ282" i="3"/>
  <c r="CA279" i="3"/>
  <c r="BY277" i="3"/>
  <c r="CA274" i="3"/>
  <c r="BY272" i="3"/>
  <c r="CA269" i="3"/>
  <c r="BY267" i="3"/>
  <c r="BZ264" i="3"/>
  <c r="BZ259" i="3"/>
  <c r="CA257" i="3"/>
  <c r="BY255" i="3"/>
  <c r="BZ252" i="3"/>
  <c r="BZ247" i="3"/>
  <c r="CA244" i="3"/>
  <c r="BY242" i="3"/>
  <c r="BZ239" i="3"/>
  <c r="BY237" i="3"/>
  <c r="BZ234" i="3"/>
  <c r="CA231" i="3"/>
  <c r="BY229" i="3"/>
  <c r="BZ226" i="3"/>
  <c r="BZ222" i="3"/>
  <c r="CA219" i="3"/>
  <c r="BY217" i="3"/>
  <c r="CA214" i="3"/>
  <c r="BY212" i="3"/>
  <c r="BZ209" i="3"/>
  <c r="CA206" i="3"/>
  <c r="BY204" i="3"/>
  <c r="BZ201" i="3"/>
  <c r="CA198" i="3"/>
  <c r="BY196" i="3"/>
  <c r="BZ193" i="3"/>
  <c r="CA190" i="3"/>
  <c r="BY188" i="3"/>
  <c r="BY435" i="3"/>
  <c r="BY427" i="3"/>
  <c r="CA389" i="3"/>
  <c r="CA373" i="3"/>
  <c r="BZ360" i="3"/>
  <c r="BZ355" i="3"/>
  <c r="CA349" i="3"/>
  <c r="BY344" i="3"/>
  <c r="CA341" i="3"/>
  <c r="BY336" i="3"/>
  <c r="CA333" i="3"/>
  <c r="BY328" i="3"/>
  <c r="CA325" i="3"/>
  <c r="BY320" i="3"/>
  <c r="CA317" i="3"/>
  <c r="CA313" i="3"/>
  <c r="BZ303" i="3"/>
  <c r="BZ296" i="3"/>
  <c r="CA295" i="3"/>
  <c r="BZ291" i="3"/>
  <c r="CA288" i="3"/>
  <c r="BZ286" i="3"/>
  <c r="BY282" i="3"/>
  <c r="BZ279" i="3"/>
  <c r="CA276" i="3"/>
  <c r="BZ274" i="3"/>
  <c r="CA271" i="3"/>
  <c r="BZ269" i="3"/>
  <c r="CA266" i="3"/>
  <c r="BY264" i="3"/>
  <c r="CA261" i="3"/>
  <c r="BY259" i="3"/>
  <c r="BZ257" i="3"/>
  <c r="CA254" i="3"/>
  <c r="BY252" i="3"/>
  <c r="CA249" i="3"/>
  <c r="BY247" i="3"/>
  <c r="BZ244" i="3"/>
  <c r="CA241" i="3"/>
  <c r="BY239" i="3"/>
  <c r="CA236" i="3"/>
  <c r="BY234" i="3"/>
  <c r="BZ231" i="3"/>
  <c r="CA228" i="3"/>
  <c r="BY226" i="3"/>
  <c r="CA224" i="3"/>
  <c r="BY222" i="3"/>
  <c r="BZ219" i="3"/>
  <c r="BZ214" i="3"/>
  <c r="CA211" i="3"/>
  <c r="BY209" i="3"/>
  <c r="BZ206" i="3"/>
  <c r="CA203" i="3"/>
  <c r="BY201" i="3"/>
  <c r="BZ198" i="3"/>
  <c r="CA195" i="3"/>
  <c r="BY193" i="3"/>
  <c r="BZ190" i="3"/>
  <c r="CA187" i="3"/>
  <c r="CA486" i="3"/>
  <c r="BY443" i="3"/>
  <c r="BZ409" i="3"/>
  <c r="CA387" i="3"/>
  <c r="BZ368" i="3"/>
  <c r="BZ363" i="3"/>
  <c r="BY355" i="3"/>
  <c r="BZ349" i="3"/>
  <c r="BZ345" i="3"/>
  <c r="BZ341" i="3"/>
  <c r="BZ337" i="3"/>
  <c r="BZ333" i="3"/>
  <c r="BZ329" i="3"/>
  <c r="BZ325" i="3"/>
  <c r="BZ321" i="3"/>
  <c r="BZ317" i="3"/>
  <c r="CA304" i="3"/>
  <c r="BY296" i="3"/>
  <c r="BZ295" i="3"/>
  <c r="BY291" i="3"/>
  <c r="BZ288" i="3"/>
  <c r="BY286" i="3"/>
  <c r="CA281" i="3"/>
  <c r="BY279" i="3"/>
  <c r="BZ276" i="3"/>
  <c r="BY274" i="3"/>
  <c r="BZ271" i="3"/>
  <c r="BY269" i="3"/>
  <c r="BZ266" i="3"/>
  <c r="CA263" i="3"/>
  <c r="BZ261" i="3"/>
  <c r="BY257" i="3"/>
  <c r="BZ254" i="3"/>
  <c r="CA251" i="3"/>
  <c r="BZ249" i="3"/>
  <c r="CA246" i="3"/>
  <c r="BY244" i="3"/>
  <c r="BZ241" i="3"/>
  <c r="BZ236" i="3"/>
  <c r="CA233" i="3"/>
  <c r="BY231" i="3"/>
  <c r="BZ228" i="3"/>
  <c r="CA225" i="3"/>
  <c r="BZ224" i="3"/>
  <c r="CA221" i="3"/>
  <c r="BY219" i="3"/>
  <c r="CA216" i="3"/>
  <c r="BY214" i="3"/>
  <c r="BZ211" i="3"/>
  <c r="CA208" i="3"/>
  <c r="BY206" i="3"/>
  <c r="BZ203" i="3"/>
  <c r="CA200" i="3"/>
  <c r="BY198" i="3"/>
  <c r="CA400" i="3"/>
  <c r="CA397" i="3"/>
  <c r="BZ382" i="3"/>
  <c r="BZ371" i="3"/>
  <c r="BY363" i="3"/>
  <c r="CA350" i="3"/>
  <c r="CA346" i="3"/>
  <c r="CA342" i="3"/>
  <c r="CA338" i="3"/>
  <c r="CA334" i="3"/>
  <c r="CA330" i="3"/>
  <c r="CA326" i="3"/>
  <c r="CA322" i="3"/>
  <c r="CA318" i="3"/>
  <c r="BZ298" i="3"/>
  <c r="BZ294" i="3"/>
  <c r="CA293" i="3"/>
  <c r="CA290" i="3"/>
  <c r="BY288" i="3"/>
  <c r="CA285" i="3"/>
  <c r="CA283" i="3"/>
  <c r="BZ281" i="3"/>
  <c r="CA278" i="3"/>
  <c r="BY276" i="3"/>
  <c r="CA273" i="3"/>
  <c r="BY271" i="3"/>
  <c r="CA268" i="3"/>
  <c r="BY266" i="3"/>
  <c r="BZ263" i="3"/>
  <c r="BY261" i="3"/>
  <c r="CA258" i="3"/>
  <c r="CA256" i="3"/>
  <c r="BY254" i="3"/>
  <c r="BZ251" i="3"/>
  <c r="BY249" i="3"/>
  <c r="BZ246" i="3"/>
  <c r="CA243" i="3"/>
  <c r="BY241" i="3"/>
  <c r="CA238" i="3"/>
  <c r="BY236" i="3"/>
  <c r="BZ233" i="3"/>
  <c r="CA230" i="3"/>
  <c r="BY228" i="3"/>
  <c r="BZ225" i="3"/>
  <c r="BY224" i="3"/>
  <c r="BZ221" i="3"/>
  <c r="CA218" i="3"/>
  <c r="BZ216" i="3"/>
  <c r="CA213" i="3"/>
  <c r="BY211" i="3"/>
  <c r="BZ208" i="3"/>
  <c r="CA205" i="3"/>
  <c r="BY203" i="3"/>
  <c r="BZ200" i="3"/>
  <c r="CA197" i="3"/>
  <c r="BY195" i="3"/>
  <c r="BZ192" i="3"/>
  <c r="CA189" i="3"/>
  <c r="BY187" i="3"/>
  <c r="BZ452" i="3"/>
  <c r="BZ395" i="3"/>
  <c r="BY390" i="3"/>
  <c r="CA383" i="3"/>
  <c r="BZ378" i="3"/>
  <c r="CA364" i="3"/>
  <c r="BY310" i="3"/>
  <c r="BZ306" i="3"/>
  <c r="CA301" i="3"/>
  <c r="BY299" i="3"/>
  <c r="BY293" i="3"/>
  <c r="CA292" i="3"/>
  <c r="BY290" i="3"/>
  <c r="CA287" i="3"/>
  <c r="BY285" i="3"/>
  <c r="BY283" i="3"/>
  <c r="CA280" i="3"/>
  <c r="BY278" i="3"/>
  <c r="CA275" i="3"/>
  <c r="BY273" i="3"/>
  <c r="CA270" i="3"/>
  <c r="BY268" i="3"/>
  <c r="BZ265" i="3"/>
  <c r="CA262" i="3"/>
  <c r="BZ260" i="3"/>
  <c r="BY258" i="3"/>
  <c r="BY256" i="3"/>
  <c r="BZ253" i="3"/>
  <c r="CA250" i="3"/>
  <c r="BZ248" i="3"/>
  <c r="BY371" i="3"/>
  <c r="BY347" i="3"/>
  <c r="BY298" i="3"/>
  <c r="BZ292" i="3"/>
  <c r="BY281" i="3"/>
  <c r="BZ273" i="3"/>
  <c r="BY265" i="3"/>
  <c r="CA260" i="3"/>
  <c r="BZ245" i="3"/>
  <c r="BY233" i="3"/>
  <c r="BY225" i="3"/>
  <c r="BY221" i="3"/>
  <c r="BY208" i="3"/>
  <c r="CA196" i="3"/>
  <c r="BZ195" i="3"/>
  <c r="BY194" i="3"/>
  <c r="CA184" i="3"/>
  <c r="BY182" i="3"/>
  <c r="BZ179" i="3"/>
  <c r="CA176" i="3"/>
  <c r="BY174" i="3"/>
  <c r="BZ171" i="3"/>
  <c r="CA168" i="3"/>
  <c r="BY166" i="3"/>
  <c r="BZ163" i="3"/>
  <c r="CA160" i="3"/>
  <c r="BY158" i="3"/>
  <c r="BZ155" i="3"/>
  <c r="CA152" i="3"/>
  <c r="BY150" i="3"/>
  <c r="BZ148" i="3"/>
  <c r="CA145" i="3"/>
  <c r="BY143" i="3"/>
  <c r="BZ140" i="3"/>
  <c r="CA137" i="3"/>
  <c r="BY135" i="3"/>
  <c r="BZ132" i="3"/>
  <c r="CA129" i="3"/>
  <c r="BY127" i="3"/>
  <c r="BZ124" i="3"/>
  <c r="BY122" i="3"/>
  <c r="BZ119" i="3"/>
  <c r="CA116" i="3"/>
  <c r="BY114" i="3"/>
  <c r="CA111" i="3"/>
  <c r="BY109" i="3"/>
  <c r="BZ106" i="3"/>
  <c r="CA103" i="3"/>
  <c r="BY101" i="3"/>
  <c r="CA98" i="3"/>
  <c r="BY96" i="3"/>
  <c r="BZ93" i="3"/>
  <c r="CA90" i="3"/>
  <c r="BY88" i="3"/>
  <c r="BZ85" i="3"/>
  <c r="CA82" i="3"/>
  <c r="BY80" i="3"/>
  <c r="CA77" i="3"/>
  <c r="BY75" i="3"/>
  <c r="BZ72" i="3"/>
  <c r="BY70" i="3"/>
  <c r="BZ67" i="3"/>
  <c r="CA64" i="3"/>
  <c r="BZ62" i="3"/>
  <c r="BY449" i="3"/>
  <c r="BZ310" i="3"/>
  <c r="BY301" i="3"/>
  <c r="BZ287" i="3"/>
  <c r="BZ268" i="3"/>
  <c r="BY260" i="3"/>
  <c r="CA242" i="3"/>
  <c r="BZ213" i="3"/>
  <c r="BY200" i="3"/>
  <c r="CA188" i="3"/>
  <c r="BZ184" i="3"/>
  <c r="CA181" i="3"/>
  <c r="BY179" i="3"/>
  <c r="BZ176" i="3"/>
  <c r="CA173" i="3"/>
  <c r="BY171" i="3"/>
  <c r="BZ168" i="3"/>
  <c r="CA165" i="3"/>
  <c r="BY163" i="3"/>
  <c r="BZ160" i="3"/>
  <c r="CA157" i="3"/>
  <c r="BY155" i="3"/>
  <c r="BZ152" i="3"/>
  <c r="CA149" i="3"/>
  <c r="BY148" i="3"/>
  <c r="BZ145" i="3"/>
  <c r="CA142" i="3"/>
  <c r="BY140" i="3"/>
  <c r="BZ137" i="3"/>
  <c r="CA134" i="3"/>
  <c r="BY132" i="3"/>
  <c r="BZ129" i="3"/>
  <c r="CA126" i="3"/>
  <c r="BY124" i="3"/>
  <c r="CA121" i="3"/>
  <c r="BY119" i="3"/>
  <c r="BZ116" i="3"/>
  <c r="CA113" i="3"/>
  <c r="BZ111" i="3"/>
  <c r="CA108" i="3"/>
  <c r="BY106" i="3"/>
  <c r="BZ103" i="3"/>
  <c r="BZ98" i="3"/>
  <c r="CA95" i="3"/>
  <c r="BY93" i="3"/>
  <c r="BZ90" i="3"/>
  <c r="CA87" i="3"/>
  <c r="BY85" i="3"/>
  <c r="BZ82" i="3"/>
  <c r="CA79" i="3"/>
  <c r="BZ77" i="3"/>
  <c r="CA74" i="3"/>
  <c r="BY72" i="3"/>
  <c r="CA69" i="3"/>
  <c r="BY67" i="3"/>
  <c r="BZ64" i="3"/>
  <c r="BY62" i="3"/>
  <c r="BY460" i="3"/>
  <c r="BZ290" i="3"/>
  <c r="BY263" i="3"/>
  <c r="CA255" i="3"/>
  <c r="BY246" i="3"/>
  <c r="BZ238" i="3"/>
  <c r="BZ230" i="3"/>
  <c r="CA223" i="3"/>
  <c r="BZ218" i="3"/>
  <c r="BY213" i="3"/>
  <c r="CA210" i="3"/>
  <c r="BZ205" i="3"/>
  <c r="BZ188" i="3"/>
  <c r="BZ187" i="3"/>
  <c r="CA186" i="3"/>
  <c r="BY184" i="3"/>
  <c r="BZ181" i="3"/>
  <c r="CA178" i="3"/>
  <c r="BY176" i="3"/>
  <c r="BZ173" i="3"/>
  <c r="CA170" i="3"/>
  <c r="BY168" i="3"/>
  <c r="BZ165" i="3"/>
  <c r="CA162" i="3"/>
  <c r="BY160" i="3"/>
  <c r="BZ157" i="3"/>
  <c r="CA154" i="3"/>
  <c r="BY152" i="3"/>
  <c r="BZ149" i="3"/>
  <c r="CA147" i="3"/>
  <c r="BY145" i="3"/>
  <c r="BZ142" i="3"/>
  <c r="CA139" i="3"/>
  <c r="BY137" i="3"/>
  <c r="BZ134" i="3"/>
  <c r="CA131" i="3"/>
  <c r="BY129" i="3"/>
  <c r="BZ126" i="3"/>
  <c r="BZ121" i="3"/>
  <c r="CA118" i="3"/>
  <c r="BY116" i="3"/>
  <c r="BZ113" i="3"/>
  <c r="BY111" i="3"/>
  <c r="BZ108" i="3"/>
  <c r="CA105" i="3"/>
  <c r="BY103" i="3"/>
  <c r="CA100" i="3"/>
  <c r="BY98" i="3"/>
  <c r="BZ95" i="3"/>
  <c r="CA92" i="3"/>
  <c r="BY90" i="3"/>
  <c r="BZ87" i="3"/>
  <c r="CA84" i="3"/>
  <c r="BY82" i="3"/>
  <c r="BZ79" i="3"/>
  <c r="BY77" i="3"/>
  <c r="BZ74" i="3"/>
  <c r="BZ69" i="3"/>
  <c r="CA66" i="3"/>
  <c r="BY64" i="3"/>
  <c r="CA61" i="3"/>
  <c r="BY59" i="3"/>
  <c r="BY452" i="3"/>
  <c r="CA372" i="3"/>
  <c r="BZ285" i="3"/>
  <c r="CA277" i="3"/>
  <c r="BZ258" i="3"/>
  <c r="BY238" i="3"/>
  <c r="CA235" i="3"/>
  <c r="BY230" i="3"/>
  <c r="CA227" i="3"/>
  <c r="BZ223" i="3"/>
  <c r="BY218" i="3"/>
  <c r="BZ210" i="3"/>
  <c r="BY205" i="3"/>
  <c r="CA202" i="3"/>
  <c r="BZ197" i="3"/>
  <c r="BZ189" i="3"/>
  <c r="BZ186" i="3"/>
  <c r="CA183" i="3"/>
  <c r="BY181" i="3"/>
  <c r="BZ178" i="3"/>
  <c r="CA175" i="3"/>
  <c r="BY173" i="3"/>
  <c r="BZ170" i="3"/>
  <c r="CA167" i="3"/>
  <c r="BY165" i="3"/>
  <c r="BZ162" i="3"/>
  <c r="CA159" i="3"/>
  <c r="BY157" i="3"/>
  <c r="BZ154" i="3"/>
  <c r="CA151" i="3"/>
  <c r="BY149" i="3"/>
  <c r="BZ147" i="3"/>
  <c r="CA144" i="3"/>
  <c r="BY142" i="3"/>
  <c r="BZ139" i="3"/>
  <c r="CA136" i="3"/>
  <c r="BY134" i="3"/>
  <c r="BZ131" i="3"/>
  <c r="CA128" i="3"/>
  <c r="BY126" i="3"/>
  <c r="CA123" i="3"/>
  <c r="BY121" i="3"/>
  <c r="BZ118" i="3"/>
  <c r="CA115" i="3"/>
  <c r="BY113" i="3"/>
  <c r="CA110" i="3"/>
  <c r="BY108" i="3"/>
  <c r="BZ105" i="3"/>
  <c r="CA102" i="3"/>
  <c r="BZ100" i="3"/>
  <c r="CA97" i="3"/>
  <c r="BY95" i="3"/>
  <c r="BZ92" i="3"/>
  <c r="CA89" i="3"/>
  <c r="BY87" i="3"/>
  <c r="BZ84" i="3"/>
  <c r="CA81" i="3"/>
  <c r="BY79" i="3"/>
  <c r="CA76" i="3"/>
  <c r="BY74" i="3"/>
  <c r="CA71" i="3"/>
  <c r="BY69" i="3"/>
  <c r="BZ66" i="3"/>
  <c r="BY393" i="3"/>
  <c r="CA356" i="3"/>
  <c r="BY315" i="3"/>
  <c r="BZ299" i="3"/>
  <c r="BZ293" i="3"/>
  <c r="CA272" i="3"/>
  <c r="CA253" i="3"/>
  <c r="BZ250" i="3"/>
  <c r="BZ243" i="3"/>
  <c r="BZ235" i="3"/>
  <c r="BZ227" i="3"/>
  <c r="BY223" i="3"/>
  <c r="CA215" i="3"/>
  <c r="BY210" i="3"/>
  <c r="BZ202" i="3"/>
  <c r="BY197" i="3"/>
  <c r="CA191" i="3"/>
  <c r="BY190" i="3"/>
  <c r="BY189" i="3"/>
  <c r="BY186" i="3"/>
  <c r="BZ183" i="3"/>
  <c r="CA180" i="3"/>
  <c r="BY178" i="3"/>
  <c r="BZ175" i="3"/>
  <c r="CA172" i="3"/>
  <c r="BY170" i="3"/>
  <c r="BZ167" i="3"/>
  <c r="CA164" i="3"/>
  <c r="BY162" i="3"/>
  <c r="BZ159" i="3"/>
  <c r="CA156" i="3"/>
  <c r="BY154" i="3"/>
  <c r="BZ151" i="3"/>
  <c r="BY147" i="3"/>
  <c r="BZ144" i="3"/>
  <c r="CA141" i="3"/>
  <c r="BY139" i="3"/>
  <c r="BZ136" i="3"/>
  <c r="CA133" i="3"/>
  <c r="BY131" i="3"/>
  <c r="BZ128" i="3"/>
  <c r="CA125" i="3"/>
  <c r="BZ123" i="3"/>
  <c r="CA120" i="3"/>
  <c r="BY118" i="3"/>
  <c r="BZ115" i="3"/>
  <c r="CA112" i="3"/>
  <c r="BZ110" i="3"/>
  <c r="CA107" i="3"/>
  <c r="BY105" i="3"/>
  <c r="BZ102" i="3"/>
  <c r="BY100" i="3"/>
  <c r="BZ97" i="3"/>
  <c r="CA94" i="3"/>
  <c r="BY92" i="3"/>
  <c r="BZ89" i="3"/>
  <c r="CA86" i="3"/>
  <c r="BY84" i="3"/>
  <c r="BZ81" i="3"/>
  <c r="CA78" i="3"/>
  <c r="BZ76" i="3"/>
  <c r="CA73" i="3"/>
  <c r="BZ71" i="3"/>
  <c r="CA68" i="3"/>
  <c r="BY66" i="3"/>
  <c r="BZ63" i="3"/>
  <c r="BY61" i="3"/>
  <c r="BY331" i="3"/>
  <c r="CA307" i="3"/>
  <c r="CA289" i="3"/>
  <c r="BZ283" i="3"/>
  <c r="BZ275" i="3"/>
  <c r="BZ256" i="3"/>
  <c r="CA248" i="3"/>
  <c r="BZ240" i="3"/>
  <c r="BZ232" i="3"/>
  <c r="BZ220" i="3"/>
  <c r="CA212" i="3"/>
  <c r="BZ207" i="3"/>
  <c r="CA199" i="3"/>
  <c r="CA194" i="3"/>
  <c r="BY192" i="3"/>
  <c r="BZ185" i="3"/>
  <c r="CA182" i="3"/>
  <c r="BY180" i="3"/>
  <c r="BZ177" i="3"/>
  <c r="CA174" i="3"/>
  <c r="BY172" i="3"/>
  <c r="BZ169" i="3"/>
  <c r="CA166" i="3"/>
  <c r="BY164" i="3"/>
  <c r="BZ161" i="3"/>
  <c r="CA158" i="3"/>
  <c r="BY156" i="3"/>
  <c r="BZ153" i="3"/>
  <c r="CA150" i="3"/>
  <c r="BZ146" i="3"/>
  <c r="CA143" i="3"/>
  <c r="BY141" i="3"/>
  <c r="BZ138" i="3"/>
  <c r="CA135" i="3"/>
  <c r="BY133" i="3"/>
  <c r="BZ130" i="3"/>
  <c r="CA127" i="3"/>
  <c r="BY125" i="3"/>
  <c r="CA122" i="3"/>
  <c r="BY120" i="3"/>
  <c r="BZ117" i="3"/>
  <c r="CA114" i="3"/>
  <c r="BY112" i="3"/>
  <c r="CA109" i="3"/>
  <c r="BY107" i="3"/>
  <c r="BZ104" i="3"/>
  <c r="CA101" i="3"/>
  <c r="BZ99" i="3"/>
  <c r="CA96" i="3"/>
  <c r="BY94" i="3"/>
  <c r="BY46" i="3"/>
  <c r="CA48" i="3"/>
  <c r="BZ51" i="3"/>
  <c r="BZ56" i="3"/>
  <c r="BZ59" i="3"/>
  <c r="BY63" i="3"/>
  <c r="BY76" i="3"/>
  <c r="BZ80" i="3"/>
  <c r="BZ88" i="3"/>
  <c r="BZ114" i="3"/>
  <c r="CA117" i="3"/>
  <c r="BZ122" i="3"/>
  <c r="BZ125" i="3"/>
  <c r="BZ133" i="3"/>
  <c r="BZ141" i="3"/>
  <c r="BZ156" i="3"/>
  <c r="BZ164" i="3"/>
  <c r="BZ172" i="3"/>
  <c r="BZ180" i="3"/>
  <c r="BZ191" i="3"/>
  <c r="CA207" i="3"/>
  <c r="CA237" i="3"/>
  <c r="BZ70" i="3"/>
  <c r="CA91" i="3"/>
  <c r="BZ46" i="3"/>
  <c r="BY49" i="3"/>
  <c r="CA51" i="3"/>
  <c r="BY54" i="3"/>
  <c r="CA56" i="3"/>
  <c r="CA59" i="3"/>
  <c r="BY60" i="3"/>
  <c r="CA63" i="3"/>
  <c r="BY71" i="3"/>
  <c r="CA72" i="3"/>
  <c r="CA80" i="3"/>
  <c r="BY83" i="3"/>
  <c r="CA88" i="3"/>
  <c r="BY91" i="3"/>
  <c r="CA106" i="3"/>
  <c r="BY130" i="3"/>
  <c r="BY138" i="3"/>
  <c r="BY146" i="3"/>
  <c r="BY153" i="3"/>
  <c r="BY161" i="3"/>
  <c r="BY169" i="3"/>
  <c r="BY177" i="3"/>
  <c r="BY185" i="3"/>
  <c r="BY202" i="3"/>
  <c r="BY216" i="3"/>
  <c r="BY243" i="3"/>
  <c r="CA265" i="3"/>
  <c r="CA49" i="3"/>
  <c r="CA54" i="3"/>
  <c r="BY78" i="3"/>
  <c r="BY253" i="3"/>
  <c r="CA47" i="3"/>
  <c r="BZ65" i="3"/>
  <c r="CA99" i="3"/>
  <c r="CA46" i="3"/>
  <c r="BZ49" i="3"/>
  <c r="BY52" i="3"/>
  <c r="BZ54" i="3"/>
  <c r="BY57" i="3"/>
  <c r="BZ60" i="3"/>
  <c r="BZ61" i="3"/>
  <c r="CA62" i="3"/>
  <c r="CA67" i="3"/>
  <c r="BZ75" i="3"/>
  <c r="BZ83" i="3"/>
  <c r="BZ91" i="3"/>
  <c r="BY97" i="3"/>
  <c r="CA119" i="3"/>
  <c r="BZ127" i="3"/>
  <c r="CA130" i="3"/>
  <c r="BZ135" i="3"/>
  <c r="CA138" i="3"/>
  <c r="BZ143" i="3"/>
  <c r="CA146" i="3"/>
  <c r="BZ150" i="3"/>
  <c r="CA153" i="3"/>
  <c r="BZ158" i="3"/>
  <c r="CA161" i="3"/>
  <c r="BZ166" i="3"/>
  <c r="CA169" i="3"/>
  <c r="BZ174" i="3"/>
  <c r="CA177" i="3"/>
  <c r="BZ182" i="3"/>
  <c r="CA185" i="3"/>
  <c r="BZ199" i="3"/>
  <c r="CA204" i="3"/>
  <c r="CA245" i="3"/>
  <c r="CA267" i="3"/>
  <c r="BQ276" i="3"/>
  <c r="BQ271" i="3"/>
  <c r="BQ306" i="3"/>
  <c r="BU510" i="3" l="1"/>
  <c r="BX510" i="3"/>
  <c r="BW510" i="3"/>
  <c r="BV510" i="3"/>
  <c r="BU313" i="3"/>
  <c r="BX313" i="3"/>
  <c r="BW313" i="3"/>
  <c r="BV313" i="3"/>
  <c r="BX157" i="3"/>
  <c r="BW157" i="3"/>
  <c r="BV157" i="3"/>
  <c r="BU157" i="3"/>
  <c r="BX237" i="3"/>
  <c r="BW237" i="3"/>
  <c r="BV237" i="3"/>
  <c r="BU237" i="3"/>
  <c r="BU115" i="3"/>
  <c r="BX115" i="3"/>
  <c r="BW115" i="3"/>
  <c r="BV115" i="3"/>
  <c r="BX355" i="3"/>
  <c r="BW355" i="3"/>
  <c r="BV355" i="3"/>
  <c r="BU355" i="3"/>
  <c r="BX369" i="3"/>
  <c r="BW369" i="3"/>
  <c r="BV369" i="3"/>
  <c r="BU369" i="3"/>
  <c r="BX103" i="3"/>
  <c r="BW103" i="3"/>
  <c r="BV103" i="3"/>
  <c r="BU103" i="3"/>
  <c r="BX561" i="3"/>
  <c r="BW561" i="3"/>
  <c r="BV561" i="3"/>
  <c r="BU561" i="3"/>
  <c r="BX296" i="3"/>
  <c r="BW296" i="3"/>
  <c r="BV296" i="3"/>
  <c r="BU296" i="3"/>
  <c r="BU298" i="3"/>
  <c r="BX298" i="3"/>
  <c r="BV298" i="3"/>
  <c r="BW298" i="3"/>
  <c r="BU333" i="3"/>
  <c r="BX333" i="3"/>
  <c r="BV333" i="3"/>
  <c r="BW333" i="3"/>
  <c r="BU229" i="3"/>
  <c r="BX229" i="3"/>
  <c r="BV229" i="3"/>
  <c r="BW229" i="3"/>
  <c r="BX110" i="3"/>
  <c r="BW110" i="3"/>
  <c r="BV110" i="3"/>
  <c r="BU110" i="3"/>
  <c r="BX231" i="3"/>
  <c r="BW231" i="3"/>
  <c r="BV231" i="3"/>
  <c r="BU231" i="3"/>
  <c r="BU161" i="3"/>
  <c r="BX161" i="3"/>
  <c r="BV161" i="3"/>
  <c r="BW161" i="3"/>
  <c r="BX306" i="3"/>
  <c r="BW306" i="3"/>
  <c r="BV306" i="3"/>
  <c r="BU306" i="3"/>
  <c r="BX127" i="3"/>
  <c r="BW127" i="3"/>
  <c r="BV127" i="3"/>
  <c r="BU127" i="3"/>
  <c r="BV75" i="3"/>
  <c r="BX75" i="3"/>
  <c r="BU75" i="3"/>
  <c r="BW75" i="3"/>
  <c r="BU356" i="3"/>
  <c r="BX356" i="3"/>
  <c r="BW356" i="3"/>
  <c r="BV356" i="3"/>
  <c r="BU275" i="3"/>
  <c r="BX275" i="3"/>
  <c r="BV275" i="3"/>
  <c r="BW275" i="3"/>
  <c r="BU358" i="3"/>
  <c r="BX358" i="3"/>
  <c r="BW358" i="3"/>
  <c r="BV358" i="3"/>
  <c r="BX290" i="3"/>
  <c r="BW290" i="3"/>
  <c r="BV290" i="3"/>
  <c r="BU290" i="3"/>
  <c r="BU227" i="3"/>
  <c r="BX227" i="3"/>
  <c r="BW227" i="3"/>
  <c r="BV227" i="3"/>
  <c r="BX108" i="3"/>
  <c r="BW108" i="3"/>
  <c r="BV108" i="3"/>
  <c r="BU108" i="3"/>
  <c r="BX63" i="3"/>
  <c r="BW63" i="3"/>
  <c r="BV63" i="3"/>
  <c r="BU63" i="3"/>
  <c r="BX325" i="3"/>
  <c r="BW325" i="3"/>
  <c r="BV325" i="3"/>
  <c r="BU325" i="3"/>
  <c r="BX260" i="3"/>
  <c r="BW260" i="3"/>
  <c r="BV260" i="3"/>
  <c r="BU260" i="3"/>
  <c r="BX205" i="3"/>
  <c r="BW205" i="3"/>
  <c r="BV205" i="3"/>
  <c r="BU205" i="3"/>
  <c r="BU141" i="3"/>
  <c r="BX141" i="3"/>
  <c r="BW141" i="3"/>
  <c r="BV141" i="3"/>
  <c r="BX78" i="3"/>
  <c r="BW78" i="3"/>
  <c r="BV78" i="3"/>
  <c r="BU78" i="3"/>
  <c r="BX225" i="3"/>
  <c r="BW225" i="3"/>
  <c r="BV225" i="3"/>
  <c r="BU225" i="3"/>
  <c r="BX496" i="3"/>
  <c r="BW496" i="3"/>
  <c r="BV496" i="3"/>
  <c r="BU496" i="3"/>
  <c r="BU368" i="3"/>
  <c r="BX368" i="3"/>
  <c r="BV368" i="3"/>
  <c r="BW368" i="3"/>
  <c r="BU292" i="3"/>
  <c r="BX292" i="3"/>
  <c r="BW292" i="3"/>
  <c r="BV292" i="3"/>
  <c r="BU221" i="3"/>
  <c r="BX221" i="3"/>
  <c r="BW221" i="3"/>
  <c r="BV221" i="3"/>
  <c r="BX102" i="3"/>
  <c r="BW102" i="3"/>
  <c r="BV102" i="3"/>
  <c r="BU102" i="3"/>
  <c r="BU354" i="3"/>
  <c r="BX354" i="3"/>
  <c r="BV354" i="3"/>
  <c r="BW354" i="3"/>
  <c r="BU339" i="3"/>
  <c r="BX339" i="3"/>
  <c r="BW339" i="3"/>
  <c r="BV339" i="3"/>
  <c r="BX284" i="3"/>
  <c r="BW284" i="3"/>
  <c r="BV284" i="3"/>
  <c r="BU284" i="3"/>
  <c r="BX353" i="3"/>
  <c r="BW353" i="3"/>
  <c r="BV353" i="3"/>
  <c r="BU353" i="3"/>
  <c r="BX222" i="3"/>
  <c r="BW222" i="3"/>
  <c r="BV222" i="3"/>
  <c r="BU222" i="3"/>
  <c r="BX153" i="3"/>
  <c r="BW153" i="3"/>
  <c r="BV153" i="3"/>
  <c r="BU153" i="3"/>
  <c r="BU90" i="3"/>
  <c r="BV90" i="3"/>
  <c r="BX90" i="3"/>
  <c r="BW90" i="3"/>
  <c r="BU121" i="3"/>
  <c r="BX121" i="3"/>
  <c r="BV121" i="3"/>
  <c r="BW121" i="3"/>
  <c r="BX176" i="3"/>
  <c r="BW176" i="3"/>
  <c r="BV176" i="3"/>
  <c r="BU176" i="3"/>
  <c r="BX105" i="3"/>
  <c r="BV105" i="3"/>
  <c r="BU105" i="3"/>
  <c r="BW105" i="3"/>
  <c r="BU497" i="3"/>
  <c r="BX497" i="3"/>
  <c r="BW497" i="3"/>
  <c r="BV497" i="3"/>
  <c r="BX311" i="3"/>
  <c r="BW311" i="3"/>
  <c r="BV311" i="3"/>
  <c r="BU311" i="3"/>
  <c r="BU199" i="3"/>
  <c r="BX199" i="3"/>
  <c r="BW199" i="3"/>
  <c r="BV199" i="3"/>
  <c r="BX80" i="3"/>
  <c r="BW80" i="3"/>
  <c r="BV80" i="3"/>
  <c r="BU80" i="3"/>
  <c r="BX364" i="3"/>
  <c r="BW364" i="3"/>
  <c r="BV364" i="3"/>
  <c r="BU364" i="3"/>
  <c r="BU494" i="3"/>
  <c r="BX494" i="3"/>
  <c r="BW494" i="3"/>
  <c r="BV494" i="3"/>
  <c r="BX235" i="3"/>
  <c r="BW235" i="3"/>
  <c r="BV235" i="3"/>
  <c r="BU235" i="3"/>
  <c r="BV48" i="3"/>
  <c r="BU48" i="3"/>
  <c r="BX48" i="3"/>
  <c r="BW48" i="3"/>
  <c r="BU528" i="3"/>
  <c r="BX528" i="3"/>
  <c r="BW528" i="3"/>
  <c r="BV528" i="3"/>
  <c r="BX347" i="3"/>
  <c r="BW347" i="3"/>
  <c r="BV347" i="3"/>
  <c r="BU347" i="3"/>
  <c r="BX100" i="3"/>
  <c r="BW100" i="3"/>
  <c r="BV100" i="3"/>
  <c r="BU100" i="3"/>
  <c r="BU361" i="3"/>
  <c r="BX361" i="3"/>
  <c r="BV361" i="3"/>
  <c r="BW361" i="3"/>
  <c r="BV98" i="3"/>
  <c r="BU98" i="3"/>
  <c r="BX98" i="3"/>
  <c r="BW98" i="3"/>
  <c r="BX351" i="3"/>
  <c r="BW351" i="3"/>
  <c r="BV351" i="3"/>
  <c r="BU351" i="3"/>
  <c r="BX122" i="3"/>
  <c r="BW122" i="3"/>
  <c r="BV122" i="3"/>
  <c r="BU122" i="3"/>
  <c r="BU70" i="3"/>
  <c r="BX70" i="3"/>
  <c r="BV70" i="3"/>
  <c r="BW70" i="3"/>
  <c r="BU348" i="3"/>
  <c r="BX348" i="3"/>
  <c r="BW348" i="3"/>
  <c r="BV348" i="3"/>
  <c r="BX267" i="3"/>
  <c r="BW267" i="3"/>
  <c r="BV267" i="3"/>
  <c r="BU267" i="3"/>
  <c r="BU350" i="3"/>
  <c r="BX350" i="3"/>
  <c r="BW350" i="3"/>
  <c r="BV350" i="3"/>
  <c r="BU219" i="3"/>
  <c r="BX219" i="3"/>
  <c r="BW219" i="3"/>
  <c r="BV219" i="3"/>
  <c r="BV95" i="3"/>
  <c r="BX95" i="3"/>
  <c r="BU95" i="3"/>
  <c r="BW95" i="3"/>
  <c r="BU133" i="3"/>
  <c r="BX133" i="3"/>
  <c r="BW133" i="3"/>
  <c r="BV133" i="3"/>
  <c r="BU217" i="3"/>
  <c r="BX217" i="3"/>
  <c r="BW217" i="3"/>
  <c r="BV217" i="3"/>
  <c r="BU156" i="3"/>
  <c r="BX156" i="3"/>
  <c r="BW156" i="3"/>
  <c r="BV156" i="3"/>
  <c r="BU85" i="3"/>
  <c r="BX85" i="3"/>
  <c r="BV85" i="3"/>
  <c r="BW85" i="3"/>
  <c r="BU488" i="3"/>
  <c r="BX488" i="3"/>
  <c r="BV488" i="3"/>
  <c r="BW488" i="3"/>
  <c r="BX360" i="3"/>
  <c r="BW360" i="3"/>
  <c r="BV360" i="3"/>
  <c r="BU360" i="3"/>
  <c r="BX216" i="3"/>
  <c r="BW216" i="3"/>
  <c r="BV216" i="3"/>
  <c r="BU216" i="3"/>
  <c r="BU152" i="3"/>
  <c r="BX152" i="3"/>
  <c r="BW152" i="3"/>
  <c r="BV152" i="3"/>
  <c r="BX97" i="3"/>
  <c r="BW97" i="3"/>
  <c r="BV97" i="3"/>
  <c r="BU97" i="3"/>
  <c r="BU210" i="3"/>
  <c r="BX210" i="3"/>
  <c r="BW210" i="3"/>
  <c r="BV210" i="3"/>
  <c r="BX467" i="3"/>
  <c r="BW467" i="3"/>
  <c r="BV467" i="3"/>
  <c r="BU467" i="3"/>
  <c r="BU331" i="3"/>
  <c r="BX331" i="3"/>
  <c r="BV331" i="3"/>
  <c r="BW331" i="3"/>
  <c r="BU224" i="3"/>
  <c r="BX224" i="3"/>
  <c r="BW224" i="3"/>
  <c r="BV224" i="3"/>
  <c r="BU345" i="3"/>
  <c r="BX345" i="3"/>
  <c r="BV345" i="3"/>
  <c r="BW345" i="3"/>
  <c r="BX82" i="3"/>
  <c r="BW82" i="3"/>
  <c r="BV82" i="3"/>
  <c r="BU82" i="3"/>
  <c r="BU243" i="3"/>
  <c r="BX243" i="3"/>
  <c r="BV243" i="3"/>
  <c r="BW243" i="3"/>
  <c r="BX477" i="3"/>
  <c r="BW477" i="3"/>
  <c r="BV477" i="3"/>
  <c r="BU477" i="3"/>
  <c r="BX218" i="3"/>
  <c r="BW218" i="3"/>
  <c r="BV218" i="3"/>
  <c r="BU218" i="3"/>
  <c r="BX180" i="3"/>
  <c r="BW180" i="3"/>
  <c r="BV180" i="3"/>
  <c r="BU180" i="3"/>
  <c r="BX55" i="3"/>
  <c r="BW55" i="3"/>
  <c r="BV55" i="3"/>
  <c r="BU55" i="3"/>
  <c r="BX169" i="3"/>
  <c r="BW169" i="3"/>
  <c r="BV169" i="3"/>
  <c r="BU169" i="3"/>
  <c r="BU343" i="3"/>
  <c r="BX343" i="3"/>
  <c r="BV343" i="3"/>
  <c r="BW343" i="3"/>
  <c r="BU236" i="3"/>
  <c r="BX236" i="3"/>
  <c r="BW236" i="3"/>
  <c r="BV236" i="3"/>
  <c r="BX114" i="3"/>
  <c r="BW114" i="3"/>
  <c r="BV114" i="3"/>
  <c r="BU114" i="3"/>
  <c r="BV62" i="3"/>
  <c r="BU62" i="3"/>
  <c r="BX62" i="3"/>
  <c r="BW62" i="3"/>
  <c r="BU476" i="3"/>
  <c r="BX476" i="3"/>
  <c r="BV476" i="3"/>
  <c r="BW476" i="3"/>
  <c r="BX340" i="3"/>
  <c r="BW340" i="3"/>
  <c r="BV340" i="3"/>
  <c r="BU340" i="3"/>
  <c r="BX342" i="3"/>
  <c r="BW342" i="3"/>
  <c r="BV342" i="3"/>
  <c r="BU342" i="3"/>
  <c r="BU214" i="3"/>
  <c r="BX214" i="3"/>
  <c r="BV214" i="3"/>
  <c r="BW214" i="3"/>
  <c r="BX87" i="3"/>
  <c r="BW87" i="3"/>
  <c r="BV87" i="3"/>
  <c r="BU87" i="3"/>
  <c r="BX509" i="3"/>
  <c r="BW509" i="3"/>
  <c r="BV509" i="3"/>
  <c r="BU509" i="3"/>
  <c r="BX242" i="3"/>
  <c r="BW242" i="3"/>
  <c r="BV242" i="3"/>
  <c r="BU242" i="3"/>
  <c r="BU125" i="3"/>
  <c r="BX125" i="3"/>
  <c r="BW125" i="3"/>
  <c r="BV125" i="3"/>
  <c r="BU72" i="3"/>
  <c r="BV72" i="3"/>
  <c r="BX72" i="3"/>
  <c r="BW72" i="3"/>
  <c r="BU352" i="3"/>
  <c r="BX352" i="3"/>
  <c r="BV352" i="3"/>
  <c r="BW352" i="3"/>
  <c r="BX276" i="3"/>
  <c r="BW276" i="3"/>
  <c r="BV276" i="3"/>
  <c r="BU276" i="3"/>
  <c r="BU144" i="3"/>
  <c r="BX144" i="3"/>
  <c r="BW144" i="3"/>
  <c r="BV144" i="3"/>
  <c r="BX273" i="3"/>
  <c r="BW273" i="3"/>
  <c r="BV273" i="3"/>
  <c r="BU273" i="3"/>
  <c r="BU138" i="3"/>
  <c r="BX138" i="3"/>
  <c r="BW138" i="3"/>
  <c r="BV138" i="3"/>
  <c r="BX57" i="3"/>
  <c r="BW57" i="3"/>
  <c r="BV57" i="3"/>
  <c r="BU57" i="3"/>
  <c r="BX323" i="3"/>
  <c r="BW323" i="3"/>
  <c r="BV323" i="3"/>
  <c r="BU323" i="3"/>
  <c r="BX211" i="3"/>
  <c r="BW211" i="3"/>
  <c r="BV211" i="3"/>
  <c r="BU211" i="3"/>
  <c r="BX337" i="3"/>
  <c r="BW337" i="3"/>
  <c r="BV337" i="3"/>
  <c r="BU337" i="3"/>
  <c r="BX137" i="3"/>
  <c r="BW137" i="3"/>
  <c r="BV137" i="3"/>
  <c r="BU137" i="3"/>
  <c r="BX207" i="3"/>
  <c r="BW207" i="3"/>
  <c r="BV207" i="3"/>
  <c r="BU207" i="3"/>
  <c r="BU508" i="3"/>
  <c r="BX508" i="3"/>
  <c r="BW508" i="3"/>
  <c r="BV508" i="3"/>
  <c r="BU341" i="3"/>
  <c r="BX341" i="3"/>
  <c r="BW341" i="3"/>
  <c r="BV341" i="3"/>
  <c r="BX94" i="3"/>
  <c r="BW94" i="3"/>
  <c r="BV94" i="3"/>
  <c r="BU94" i="3"/>
  <c r="BU288" i="3"/>
  <c r="BX288" i="3"/>
  <c r="BW288" i="3"/>
  <c r="BV288" i="3"/>
  <c r="BX228" i="3"/>
  <c r="BW228" i="3"/>
  <c r="BV228" i="3"/>
  <c r="BU228" i="3"/>
  <c r="BU167" i="3"/>
  <c r="BX167" i="3"/>
  <c r="BW167" i="3"/>
  <c r="BV167" i="3"/>
  <c r="BU109" i="3"/>
  <c r="BX109" i="3"/>
  <c r="BW109" i="3"/>
  <c r="BV109" i="3"/>
  <c r="BU54" i="3"/>
  <c r="BV54" i="3"/>
  <c r="BX54" i="3"/>
  <c r="BW54" i="3"/>
  <c r="BU468" i="3"/>
  <c r="BX468" i="3"/>
  <c r="BW468" i="3"/>
  <c r="BV468" i="3"/>
  <c r="BX332" i="3"/>
  <c r="BW332" i="3"/>
  <c r="BV332" i="3"/>
  <c r="BU332" i="3"/>
  <c r="BU206" i="3"/>
  <c r="BX206" i="3"/>
  <c r="BV206" i="3"/>
  <c r="BW206" i="3"/>
  <c r="BX142" i="3"/>
  <c r="BW142" i="3"/>
  <c r="BV142" i="3"/>
  <c r="BU142" i="3"/>
  <c r="BV79" i="3"/>
  <c r="BU79" i="3"/>
  <c r="BX79" i="3"/>
  <c r="BW79" i="3"/>
  <c r="BX501" i="3"/>
  <c r="BW501" i="3"/>
  <c r="BV501" i="3"/>
  <c r="BU501" i="3"/>
  <c r="BU239" i="3"/>
  <c r="BX239" i="3"/>
  <c r="BV239" i="3"/>
  <c r="BW239" i="3"/>
  <c r="BX60" i="3"/>
  <c r="BW60" i="3"/>
  <c r="BV60" i="3"/>
  <c r="BU60" i="3"/>
  <c r="BX140" i="3"/>
  <c r="BW140" i="3"/>
  <c r="BV140" i="3"/>
  <c r="BU140" i="3"/>
  <c r="BX472" i="3"/>
  <c r="BW472" i="3"/>
  <c r="BV472" i="3"/>
  <c r="BU472" i="3"/>
  <c r="BX344" i="3"/>
  <c r="BW344" i="3"/>
  <c r="BV344" i="3"/>
  <c r="BU344" i="3"/>
  <c r="BX263" i="3"/>
  <c r="BW263" i="3"/>
  <c r="BV263" i="3"/>
  <c r="BU263" i="3"/>
  <c r="BX200" i="3"/>
  <c r="BW200" i="3"/>
  <c r="BV200" i="3"/>
  <c r="BU200" i="3"/>
  <c r="BU136" i="3"/>
  <c r="BX136" i="3"/>
  <c r="BV136" i="3"/>
  <c r="BW136" i="3"/>
  <c r="BU81" i="3"/>
  <c r="BV81" i="3"/>
  <c r="BX81" i="3"/>
  <c r="BW81" i="3"/>
  <c r="BX458" i="3"/>
  <c r="BW458" i="3"/>
  <c r="BV458" i="3"/>
  <c r="BU458" i="3"/>
  <c r="BX330" i="3"/>
  <c r="BW330" i="3"/>
  <c r="BV330" i="3"/>
  <c r="BU330" i="3"/>
  <c r="BX194" i="3"/>
  <c r="BW194" i="3"/>
  <c r="BV194" i="3"/>
  <c r="BU194" i="3"/>
  <c r="BX315" i="3"/>
  <c r="BW315" i="3"/>
  <c r="BV315" i="3"/>
  <c r="BU315" i="3"/>
  <c r="BU271" i="3"/>
  <c r="BX271" i="3"/>
  <c r="BW271" i="3"/>
  <c r="BV271" i="3"/>
  <c r="BU203" i="3"/>
  <c r="BX203" i="3"/>
  <c r="BW203" i="3"/>
  <c r="BV203" i="3"/>
  <c r="BX513" i="3"/>
  <c r="BW513" i="3"/>
  <c r="BV513" i="3"/>
  <c r="BU513" i="3"/>
  <c r="BU329" i="3"/>
  <c r="BX329" i="3"/>
  <c r="BW329" i="3"/>
  <c r="BV329" i="3"/>
  <c r="BU264" i="3"/>
  <c r="BX264" i="3"/>
  <c r="BW264" i="3"/>
  <c r="BV264" i="3"/>
  <c r="BU193" i="3"/>
  <c r="BX193" i="3"/>
  <c r="BV193" i="3"/>
  <c r="BW193" i="3"/>
  <c r="BU129" i="3"/>
  <c r="BX129" i="3"/>
  <c r="BV129" i="3"/>
  <c r="BW129" i="3"/>
  <c r="BV64" i="3"/>
  <c r="BU64" i="3"/>
  <c r="BX64" i="3"/>
  <c r="BW64" i="3"/>
  <c r="BX327" i="3"/>
  <c r="BW327" i="3"/>
  <c r="BV327" i="3"/>
  <c r="BU327" i="3"/>
  <c r="BU283" i="3"/>
  <c r="BX283" i="3"/>
  <c r="BV283" i="3"/>
  <c r="BW283" i="3"/>
  <c r="BX220" i="3"/>
  <c r="BW220" i="3"/>
  <c r="BV220" i="3"/>
  <c r="BU220" i="3"/>
  <c r="BX101" i="3"/>
  <c r="BV101" i="3"/>
  <c r="BU101" i="3"/>
  <c r="BW101" i="3"/>
  <c r="BU460" i="3"/>
  <c r="BX460" i="3"/>
  <c r="BW460" i="3"/>
  <c r="BV460" i="3"/>
  <c r="BU324" i="3"/>
  <c r="BX324" i="3"/>
  <c r="BV324" i="3"/>
  <c r="BW324" i="3"/>
  <c r="BX454" i="3"/>
  <c r="BW454" i="3"/>
  <c r="BV454" i="3"/>
  <c r="BU454" i="3"/>
  <c r="BU326" i="3"/>
  <c r="BX326" i="3"/>
  <c r="BW326" i="3"/>
  <c r="BV326" i="3"/>
  <c r="BU258" i="3"/>
  <c r="BX258" i="3"/>
  <c r="BV258" i="3"/>
  <c r="BW258" i="3"/>
  <c r="BX134" i="3"/>
  <c r="BW134" i="3"/>
  <c r="BV134" i="3"/>
  <c r="BU134" i="3"/>
  <c r="BX74" i="3"/>
  <c r="BW74" i="3"/>
  <c r="BV74" i="3"/>
  <c r="BU74" i="3"/>
  <c r="BX493" i="3"/>
  <c r="BW493" i="3"/>
  <c r="BV493" i="3"/>
  <c r="BU493" i="3"/>
  <c r="BX357" i="3"/>
  <c r="BW357" i="3"/>
  <c r="BV357" i="3"/>
  <c r="BU357" i="3"/>
  <c r="BU234" i="3"/>
  <c r="BX234" i="3"/>
  <c r="BW234" i="3"/>
  <c r="BV234" i="3"/>
  <c r="BU173" i="3"/>
  <c r="BX173" i="3"/>
  <c r="BV173" i="3"/>
  <c r="BW173" i="3"/>
  <c r="BU112" i="3"/>
  <c r="BX112" i="3"/>
  <c r="BV112" i="3"/>
  <c r="BW112" i="3"/>
  <c r="BX47" i="3"/>
  <c r="BW47" i="3"/>
  <c r="BV47" i="3"/>
  <c r="BU47" i="3"/>
  <c r="BV59" i="3"/>
  <c r="BX59" i="3"/>
  <c r="BU59" i="3"/>
  <c r="BW59" i="3"/>
  <c r="BX250" i="3"/>
  <c r="BW250" i="3"/>
  <c r="BV250" i="3"/>
  <c r="BU250" i="3"/>
  <c r="BX192" i="3"/>
  <c r="BW192" i="3"/>
  <c r="BV192" i="3"/>
  <c r="BU192" i="3"/>
  <c r="BX450" i="3"/>
  <c r="BW450" i="3"/>
  <c r="BV450" i="3"/>
  <c r="BU450" i="3"/>
  <c r="BU262" i="3"/>
  <c r="BX262" i="3"/>
  <c r="BV262" i="3"/>
  <c r="BW262" i="3"/>
  <c r="BU117" i="3"/>
  <c r="BX117" i="3"/>
  <c r="BW117" i="3"/>
  <c r="BV117" i="3"/>
  <c r="BU310" i="3"/>
  <c r="BX310" i="3"/>
  <c r="BW310" i="3"/>
  <c r="BV310" i="3"/>
  <c r="BX131" i="3"/>
  <c r="BW131" i="3"/>
  <c r="BV131" i="3"/>
  <c r="BU131" i="3"/>
  <c r="BU321" i="3"/>
  <c r="BX321" i="3"/>
  <c r="BV321" i="3"/>
  <c r="BW321" i="3"/>
  <c r="BX116" i="3"/>
  <c r="BW116" i="3"/>
  <c r="BV116" i="3"/>
  <c r="BU116" i="3"/>
  <c r="BU56" i="3"/>
  <c r="BX56" i="3"/>
  <c r="BV56" i="3"/>
  <c r="BW56" i="3"/>
  <c r="BU455" i="3"/>
  <c r="BX455" i="3"/>
  <c r="BV455" i="3"/>
  <c r="BW455" i="3"/>
  <c r="BX151" i="3"/>
  <c r="BW151" i="3"/>
  <c r="BV151" i="3"/>
  <c r="BU151" i="3"/>
  <c r="BU452" i="3"/>
  <c r="BX452" i="3"/>
  <c r="BV452" i="3"/>
  <c r="BW452" i="3"/>
  <c r="BU190" i="3"/>
  <c r="BX190" i="3"/>
  <c r="BW190" i="3"/>
  <c r="BV190" i="3"/>
  <c r="BX69" i="3"/>
  <c r="BW69" i="3"/>
  <c r="BV69" i="3"/>
  <c r="BU69" i="3"/>
  <c r="BX349" i="3"/>
  <c r="BW349" i="3"/>
  <c r="BV349" i="3"/>
  <c r="BU349" i="3"/>
  <c r="BX165" i="3"/>
  <c r="BW165" i="3"/>
  <c r="BV165" i="3"/>
  <c r="BU165" i="3"/>
  <c r="BU249" i="3"/>
  <c r="BX249" i="3"/>
  <c r="BW249" i="3"/>
  <c r="BV249" i="3"/>
  <c r="BX124" i="3"/>
  <c r="BW124" i="3"/>
  <c r="BV124" i="3"/>
  <c r="BU124" i="3"/>
  <c r="BV46" i="3"/>
  <c r="BU46" i="3"/>
  <c r="BX46" i="3"/>
  <c r="BW46" i="3"/>
  <c r="BX503" i="3"/>
  <c r="BW503" i="3"/>
  <c r="BV503" i="3"/>
  <c r="BU503" i="3"/>
  <c r="BU123" i="3"/>
  <c r="BX123" i="3"/>
  <c r="BW123" i="3"/>
  <c r="BV123" i="3"/>
  <c r="BX71" i="3"/>
  <c r="BW71" i="3"/>
  <c r="BV71" i="3"/>
  <c r="BU71" i="3"/>
  <c r="BX309" i="3"/>
  <c r="BW309" i="3"/>
  <c r="BV309" i="3"/>
  <c r="BU309" i="3"/>
  <c r="BU252" i="3"/>
  <c r="BX252" i="3"/>
  <c r="BW252" i="3"/>
  <c r="BV252" i="3"/>
  <c r="BX104" i="3"/>
  <c r="BW104" i="3"/>
  <c r="BV104" i="3"/>
  <c r="BU104" i="3"/>
  <c r="BX253" i="3"/>
  <c r="BW253" i="3"/>
  <c r="BV253" i="3"/>
  <c r="BU253" i="3"/>
  <c r="BX118" i="3"/>
  <c r="BW118" i="3"/>
  <c r="BV118" i="3"/>
  <c r="BU118" i="3"/>
  <c r="BX45" i="3"/>
  <c r="BW45" i="3"/>
  <c r="BV45" i="3"/>
  <c r="BU45" i="3"/>
  <c r="BU502" i="3"/>
  <c r="BX502" i="3"/>
  <c r="BV502" i="3"/>
  <c r="BW502" i="3"/>
  <c r="BU308" i="3"/>
  <c r="BX308" i="3"/>
  <c r="BV308" i="3"/>
  <c r="BW308" i="3"/>
  <c r="BX246" i="3"/>
  <c r="BW246" i="3"/>
  <c r="BV246" i="3"/>
  <c r="BU246" i="3"/>
  <c r="BU177" i="3"/>
  <c r="BX177" i="3"/>
  <c r="BW177" i="3"/>
  <c r="BV177" i="3"/>
  <c r="BX51" i="3"/>
  <c r="BW51" i="3"/>
  <c r="BV51" i="3"/>
  <c r="BU51" i="3"/>
  <c r="BU425" i="3"/>
  <c r="BV425" i="3"/>
  <c r="BW425" i="3"/>
  <c r="BX425" i="3"/>
  <c r="BW555" i="3"/>
  <c r="BU555" i="3"/>
  <c r="BX555" i="3"/>
  <c r="BV555" i="3"/>
  <c r="BU386" i="3"/>
  <c r="BV386" i="3"/>
  <c r="BW386" i="3"/>
  <c r="BX386" i="3"/>
  <c r="BU466" i="3"/>
  <c r="BV466" i="3"/>
  <c r="BW466" i="3"/>
  <c r="BX466" i="3"/>
  <c r="BX320" i="3"/>
  <c r="BW320" i="3"/>
  <c r="BU320" i="3"/>
  <c r="BV320" i="3"/>
  <c r="BW539" i="3"/>
  <c r="BX539" i="3"/>
  <c r="BU539" i="3"/>
  <c r="BV539" i="3"/>
  <c r="BU432" i="3"/>
  <c r="BV432" i="3"/>
  <c r="BW432" i="3"/>
  <c r="BX432" i="3"/>
  <c r="BX230" i="3"/>
  <c r="BU230" i="3"/>
  <c r="BV230" i="3"/>
  <c r="BW230" i="3"/>
  <c r="BU556" i="3"/>
  <c r="BV556" i="3"/>
  <c r="BW556" i="3"/>
  <c r="BX556" i="3"/>
  <c r="BU447" i="3"/>
  <c r="BV447" i="3"/>
  <c r="BW447" i="3"/>
  <c r="BX447" i="3"/>
  <c r="BX316" i="3"/>
  <c r="BU316" i="3"/>
  <c r="BV316" i="3"/>
  <c r="BW316" i="3"/>
  <c r="BU172" i="3"/>
  <c r="BV172" i="3"/>
  <c r="BW172" i="3"/>
  <c r="BX172" i="3"/>
  <c r="BU453" i="3"/>
  <c r="BV453" i="3"/>
  <c r="BW453" i="3"/>
  <c r="BX453" i="3"/>
  <c r="BW523" i="3"/>
  <c r="BX523" i="3"/>
  <c r="BU523" i="3"/>
  <c r="BV523" i="3"/>
  <c r="BU182" i="3"/>
  <c r="BV182" i="3"/>
  <c r="BW182" i="3"/>
  <c r="BX182" i="3"/>
  <c r="BU279" i="3"/>
  <c r="BV279" i="3"/>
  <c r="BW279" i="3"/>
  <c r="BX279" i="3"/>
  <c r="BW13" i="3"/>
  <c r="BX13" i="3"/>
  <c r="BU13" i="3"/>
  <c r="BV13" i="3"/>
  <c r="BV32" i="3"/>
  <c r="BU32" i="3"/>
  <c r="BX32" i="3"/>
  <c r="BW32" i="3"/>
  <c r="BU462" i="3"/>
  <c r="BV462" i="3"/>
  <c r="BW462" i="3"/>
  <c r="BX462" i="3"/>
  <c r="BU538" i="3"/>
  <c r="BV538" i="3"/>
  <c r="BW538" i="3"/>
  <c r="BX538" i="3"/>
  <c r="BU420" i="3"/>
  <c r="BV420" i="3"/>
  <c r="BW420" i="3"/>
  <c r="BX420" i="3"/>
  <c r="BU405" i="3"/>
  <c r="BV405" i="3"/>
  <c r="BW405" i="3"/>
  <c r="BX405" i="3"/>
  <c r="BU50" i="3"/>
  <c r="BV50" i="3"/>
  <c r="BW50" i="3"/>
  <c r="BX50" i="3"/>
  <c r="BU162" i="3"/>
  <c r="BV162" i="3"/>
  <c r="BW162" i="3"/>
  <c r="BX162" i="3"/>
  <c r="BU514" i="3"/>
  <c r="BV514" i="3"/>
  <c r="BW514" i="3"/>
  <c r="BX514" i="3"/>
  <c r="BU407" i="3"/>
  <c r="BX407" i="3"/>
  <c r="BV407" i="3"/>
  <c r="BW407" i="3"/>
  <c r="BU520" i="3"/>
  <c r="BV520" i="3"/>
  <c r="BW520" i="3"/>
  <c r="BX520" i="3"/>
  <c r="BU418" i="3"/>
  <c r="BV418" i="3"/>
  <c r="BW418" i="3"/>
  <c r="BX418" i="3"/>
  <c r="BU198" i="3"/>
  <c r="BV198" i="3"/>
  <c r="BW198" i="3"/>
  <c r="BX198" i="3"/>
  <c r="BU317" i="3"/>
  <c r="BV317" i="3"/>
  <c r="BX317" i="3"/>
  <c r="BW317" i="3"/>
  <c r="BU366" i="3"/>
  <c r="BV366" i="3"/>
  <c r="BW366" i="3"/>
  <c r="BX366" i="3"/>
  <c r="BU178" i="3"/>
  <c r="BV178" i="3"/>
  <c r="BW178" i="3"/>
  <c r="BX178" i="3"/>
  <c r="BU53" i="3"/>
  <c r="BV53" i="3"/>
  <c r="BW53" i="3"/>
  <c r="BX53" i="3"/>
  <c r="BU76" i="3"/>
  <c r="BV76" i="3"/>
  <c r="BW76" i="3"/>
  <c r="BX76" i="3"/>
  <c r="BU196" i="3"/>
  <c r="BV196" i="3"/>
  <c r="BW196" i="3"/>
  <c r="BX196" i="3"/>
  <c r="BU441" i="3"/>
  <c r="BV441" i="3"/>
  <c r="BW441" i="3"/>
  <c r="BX441" i="3"/>
  <c r="BU174" i="3"/>
  <c r="BV174" i="3"/>
  <c r="BW174" i="3"/>
  <c r="BX174" i="3"/>
  <c r="BU49" i="3"/>
  <c r="BV49" i="3"/>
  <c r="BW49" i="3"/>
  <c r="BX49" i="3"/>
  <c r="BU106" i="3"/>
  <c r="BV106" i="3"/>
  <c r="BW106" i="3"/>
  <c r="BX106" i="3"/>
  <c r="BU480" i="3"/>
  <c r="BV480" i="3"/>
  <c r="BW480" i="3"/>
  <c r="BX480" i="3"/>
  <c r="BU491" i="3"/>
  <c r="BX491" i="3"/>
  <c r="BV491" i="3"/>
  <c r="BW491" i="3"/>
  <c r="BX28" i="3"/>
  <c r="BU28" i="3"/>
  <c r="BV28" i="3"/>
  <c r="BW28" i="3"/>
  <c r="BW507" i="3"/>
  <c r="BX507" i="3"/>
  <c r="BU507" i="3"/>
  <c r="BV507" i="3"/>
  <c r="BU372" i="3"/>
  <c r="BV372" i="3"/>
  <c r="BW372" i="3"/>
  <c r="BX372" i="3"/>
  <c r="BU495" i="3"/>
  <c r="BV495" i="3"/>
  <c r="BW495" i="3"/>
  <c r="BX495" i="3"/>
  <c r="BU371" i="3"/>
  <c r="BW371" i="3"/>
  <c r="BX371" i="3"/>
  <c r="BV371" i="3"/>
  <c r="BX334" i="3"/>
  <c r="BU334" i="3"/>
  <c r="BV334" i="3"/>
  <c r="BW334" i="3"/>
  <c r="BU526" i="3"/>
  <c r="BV526" i="3"/>
  <c r="BW526" i="3"/>
  <c r="BX526" i="3"/>
  <c r="BU417" i="3"/>
  <c r="BX417" i="3"/>
  <c r="BV417" i="3"/>
  <c r="BW417" i="3"/>
  <c r="BU378" i="3"/>
  <c r="BV378" i="3"/>
  <c r="BW378" i="3"/>
  <c r="BX378" i="3"/>
  <c r="BU197" i="3"/>
  <c r="BV197" i="3"/>
  <c r="BW197" i="3"/>
  <c r="BX197" i="3"/>
  <c r="BU542" i="3"/>
  <c r="BV542" i="3"/>
  <c r="BW542" i="3"/>
  <c r="BX542" i="3"/>
  <c r="BU319" i="3"/>
  <c r="BV319" i="3"/>
  <c r="BW319" i="3"/>
  <c r="BX319" i="3"/>
  <c r="BU18" i="3"/>
  <c r="BV18" i="3"/>
  <c r="BW18" i="3"/>
  <c r="BX18" i="3"/>
  <c r="BX270" i="3"/>
  <c r="BU270" i="3"/>
  <c r="BV270" i="3"/>
  <c r="BW270" i="3"/>
  <c r="BU130" i="3"/>
  <c r="BV130" i="3"/>
  <c r="BW130" i="3"/>
  <c r="BX130" i="3"/>
  <c r="BW551" i="3"/>
  <c r="BX551" i="3"/>
  <c r="BV551" i="3"/>
  <c r="BU551" i="3"/>
  <c r="BU428" i="3"/>
  <c r="BV428" i="3"/>
  <c r="BW428" i="3"/>
  <c r="BX428" i="3"/>
  <c r="BU422" i="3"/>
  <c r="BV422" i="3"/>
  <c r="BW422" i="3"/>
  <c r="BX422" i="3"/>
  <c r="BU524" i="3"/>
  <c r="BV524" i="3"/>
  <c r="BW524" i="3"/>
  <c r="BX524" i="3"/>
  <c r="BU427" i="3"/>
  <c r="BV427" i="3"/>
  <c r="BX427" i="3"/>
  <c r="BW427" i="3"/>
  <c r="BU295" i="3"/>
  <c r="BV295" i="3"/>
  <c r="BW295" i="3"/>
  <c r="BX295" i="3"/>
  <c r="BU457" i="3"/>
  <c r="BV457" i="3"/>
  <c r="BW457" i="3"/>
  <c r="BX457" i="3"/>
  <c r="BU202" i="3"/>
  <c r="BV202" i="3"/>
  <c r="BW202" i="3"/>
  <c r="BX202" i="3"/>
  <c r="BU66" i="3"/>
  <c r="BV66" i="3"/>
  <c r="BW66" i="3"/>
  <c r="BX66" i="3"/>
  <c r="BU241" i="3"/>
  <c r="BV241" i="3"/>
  <c r="BW241" i="3"/>
  <c r="BX241" i="3"/>
  <c r="BU492" i="3"/>
  <c r="BV492" i="3"/>
  <c r="BW492" i="3"/>
  <c r="BX492" i="3"/>
  <c r="BU185" i="3"/>
  <c r="BV185" i="3"/>
  <c r="BW185" i="3"/>
  <c r="BX185" i="3"/>
  <c r="BU88" i="3"/>
  <c r="BV88" i="3"/>
  <c r="BW88" i="3"/>
  <c r="BX88" i="3"/>
  <c r="BX274" i="3"/>
  <c r="BU274" i="3"/>
  <c r="BV274" i="3"/>
  <c r="BW274" i="3"/>
  <c r="BU119" i="3"/>
  <c r="BV119" i="3"/>
  <c r="BW119" i="3"/>
  <c r="BX119" i="3"/>
  <c r="BU379" i="3"/>
  <c r="BX379" i="3"/>
  <c r="BV379" i="3"/>
  <c r="BW379" i="3"/>
  <c r="BX322" i="3"/>
  <c r="BU322" i="3"/>
  <c r="BV322" i="3"/>
  <c r="BW322" i="3"/>
  <c r="BU160" i="3"/>
  <c r="BV160" i="3"/>
  <c r="BW160" i="3"/>
  <c r="BX160" i="3"/>
  <c r="BU504" i="3"/>
  <c r="BV504" i="3"/>
  <c r="BW504" i="3"/>
  <c r="BX504" i="3"/>
  <c r="BX36" i="3"/>
  <c r="BV36" i="3"/>
  <c r="BU36" i="3"/>
  <c r="BW36" i="3"/>
  <c r="BU434" i="3"/>
  <c r="BV434" i="3"/>
  <c r="BW434" i="3"/>
  <c r="BX434" i="3"/>
  <c r="BU544" i="3"/>
  <c r="BV544" i="3"/>
  <c r="BW544" i="3"/>
  <c r="BX544" i="3"/>
  <c r="BU414" i="3"/>
  <c r="BV414" i="3"/>
  <c r="BW414" i="3"/>
  <c r="BX414" i="3"/>
  <c r="BU546" i="3"/>
  <c r="BV546" i="3"/>
  <c r="BW546" i="3"/>
  <c r="BX546" i="3"/>
  <c r="BW531" i="3"/>
  <c r="BX531" i="3"/>
  <c r="BV531" i="3"/>
  <c r="BU531" i="3"/>
  <c r="BU449" i="3"/>
  <c r="BW449" i="3"/>
  <c r="BX449" i="3"/>
  <c r="BV449" i="3"/>
  <c r="BU406" i="3"/>
  <c r="BV406" i="3"/>
  <c r="BW406" i="3"/>
  <c r="BX406" i="3"/>
  <c r="BU189" i="3"/>
  <c r="BV189" i="3"/>
  <c r="BW189" i="3"/>
  <c r="BX189" i="3"/>
  <c r="BU107" i="3"/>
  <c r="BV107" i="3"/>
  <c r="BW107" i="3"/>
  <c r="BX107" i="3"/>
  <c r="BU537" i="3"/>
  <c r="BV537" i="3"/>
  <c r="BX537" i="3"/>
  <c r="BW537" i="3"/>
  <c r="BU409" i="3"/>
  <c r="BV409" i="3"/>
  <c r="BW409" i="3"/>
  <c r="BX409" i="3"/>
  <c r="BX302" i="3"/>
  <c r="BU302" i="3"/>
  <c r="BV302" i="3"/>
  <c r="BW302" i="3"/>
  <c r="BU421" i="3"/>
  <c r="BV421" i="3"/>
  <c r="BW421" i="3"/>
  <c r="BX421" i="3"/>
  <c r="BU183" i="3"/>
  <c r="BV183" i="3"/>
  <c r="BW183" i="3"/>
  <c r="BX183" i="3"/>
  <c r="BU120" i="3"/>
  <c r="BV120" i="3"/>
  <c r="BW120" i="3"/>
  <c r="BX120" i="3"/>
  <c r="BU301" i="3"/>
  <c r="BV301" i="3"/>
  <c r="BX301" i="3"/>
  <c r="BW301" i="3"/>
  <c r="BU166" i="3"/>
  <c r="BV166" i="3"/>
  <c r="BW166" i="3"/>
  <c r="BX166" i="3"/>
  <c r="BU464" i="3"/>
  <c r="BV464" i="3"/>
  <c r="BW464" i="3"/>
  <c r="BX464" i="3"/>
  <c r="BU392" i="3"/>
  <c r="BV392" i="3"/>
  <c r="BW392" i="3"/>
  <c r="BX392" i="3"/>
  <c r="BU146" i="3"/>
  <c r="BV146" i="3"/>
  <c r="BW146" i="3"/>
  <c r="BX146" i="3"/>
  <c r="BU582" i="3"/>
  <c r="BV582" i="3"/>
  <c r="BW582" i="3"/>
  <c r="BX582" i="3"/>
  <c r="BU525" i="3"/>
  <c r="BX525" i="3"/>
  <c r="BV525" i="3"/>
  <c r="BW525" i="3"/>
  <c r="BU408" i="3"/>
  <c r="BV408" i="3"/>
  <c r="BW408" i="3"/>
  <c r="BX408" i="3"/>
  <c r="BU403" i="3"/>
  <c r="BW403" i="3"/>
  <c r="BX403" i="3"/>
  <c r="BV403" i="3"/>
  <c r="BU397" i="3"/>
  <c r="BX397" i="3"/>
  <c r="BW397" i="3"/>
  <c r="BV397" i="3"/>
  <c r="BU149" i="3"/>
  <c r="BV149" i="3"/>
  <c r="BW149" i="3"/>
  <c r="BX149" i="3"/>
  <c r="BU179" i="3"/>
  <c r="BV179" i="3"/>
  <c r="BW179" i="3"/>
  <c r="BX179" i="3"/>
  <c r="BW515" i="3"/>
  <c r="BU515" i="3"/>
  <c r="BX515" i="3"/>
  <c r="BV515" i="3"/>
  <c r="BU404" i="3"/>
  <c r="BV404" i="3"/>
  <c r="BW404" i="3"/>
  <c r="BX404" i="3"/>
  <c r="BU186" i="3"/>
  <c r="BV186" i="3"/>
  <c r="BW186" i="3"/>
  <c r="BX186" i="3"/>
  <c r="BU299" i="3"/>
  <c r="BV299" i="3"/>
  <c r="BW299" i="3"/>
  <c r="BX299" i="3"/>
  <c r="BU170" i="3"/>
  <c r="BV170" i="3"/>
  <c r="BW170" i="3"/>
  <c r="BX170" i="3"/>
  <c r="BU191" i="3"/>
  <c r="BV191" i="3"/>
  <c r="BW191" i="3"/>
  <c r="BX191" i="3"/>
  <c r="BU415" i="3"/>
  <c r="BV415" i="3"/>
  <c r="BW415" i="3"/>
  <c r="BX415" i="3"/>
  <c r="BU188" i="3"/>
  <c r="BV188" i="3"/>
  <c r="BW188" i="3"/>
  <c r="BX188" i="3"/>
  <c r="BU436" i="3"/>
  <c r="BV436" i="3"/>
  <c r="BW436" i="3"/>
  <c r="BX436" i="3"/>
  <c r="BU158" i="3"/>
  <c r="BV158" i="3"/>
  <c r="BW158" i="3"/>
  <c r="BX158" i="3"/>
  <c r="BW41" i="3"/>
  <c r="BX41" i="3"/>
  <c r="BV41" i="3"/>
  <c r="BU41" i="3"/>
  <c r="BU456" i="3"/>
  <c r="BV456" i="3"/>
  <c r="BW456" i="3"/>
  <c r="BX456" i="3"/>
  <c r="BX294" i="3"/>
  <c r="BU294" i="3"/>
  <c r="BV294" i="3"/>
  <c r="BW294" i="3"/>
  <c r="BU459" i="3"/>
  <c r="BX459" i="3"/>
  <c r="BV459" i="3"/>
  <c r="BW459" i="3"/>
  <c r="BU572" i="3"/>
  <c r="BV572" i="3"/>
  <c r="BW572" i="3"/>
  <c r="BX572" i="3"/>
  <c r="BX300" i="3"/>
  <c r="BU300" i="3"/>
  <c r="BV300" i="3"/>
  <c r="BW300" i="3"/>
  <c r="BU486" i="3"/>
  <c r="BV486" i="3"/>
  <c r="BW486" i="3"/>
  <c r="BX486" i="3"/>
  <c r="BU479" i="3"/>
  <c r="BV479" i="3"/>
  <c r="BW479" i="3"/>
  <c r="BX479" i="3"/>
  <c r="BW583" i="3"/>
  <c r="BX583" i="3"/>
  <c r="BU583" i="3"/>
  <c r="BV583" i="3"/>
  <c r="BU518" i="3"/>
  <c r="BV518" i="3"/>
  <c r="BW518" i="3"/>
  <c r="BX518" i="3"/>
  <c r="BU73" i="3"/>
  <c r="BV73" i="3"/>
  <c r="BW73" i="3"/>
  <c r="BX73" i="3"/>
  <c r="BW547" i="3"/>
  <c r="BX547" i="3"/>
  <c r="BU547" i="3"/>
  <c r="BV547" i="3"/>
  <c r="BX238" i="3"/>
  <c r="BU238" i="3"/>
  <c r="BV238" i="3"/>
  <c r="BW238" i="3"/>
  <c r="BU61" i="3"/>
  <c r="BV61" i="3"/>
  <c r="BW61" i="3"/>
  <c r="BX61" i="3"/>
  <c r="BU362" i="3"/>
  <c r="BV362" i="3"/>
  <c r="BW362" i="3"/>
  <c r="BX362" i="3"/>
  <c r="BU461" i="3"/>
  <c r="BX461" i="3"/>
  <c r="BW461" i="3"/>
  <c r="BV461" i="3"/>
  <c r="BU534" i="3"/>
  <c r="BV534" i="3"/>
  <c r="BW534" i="3"/>
  <c r="BX534" i="3"/>
  <c r="BU213" i="3"/>
  <c r="BV213" i="3"/>
  <c r="BX213" i="3"/>
  <c r="BW213" i="3"/>
  <c r="BU255" i="3"/>
  <c r="BV255" i="3"/>
  <c r="BW255" i="3"/>
  <c r="BX255" i="3"/>
  <c r="BU381" i="3"/>
  <c r="BX381" i="3"/>
  <c r="BV381" i="3"/>
  <c r="BW381" i="3"/>
  <c r="BU498" i="3"/>
  <c r="BV498" i="3"/>
  <c r="BW498" i="3"/>
  <c r="BX498" i="3"/>
  <c r="BU440" i="3"/>
  <c r="BV440" i="3"/>
  <c r="BW440" i="3"/>
  <c r="BX440" i="3"/>
  <c r="BU382" i="3"/>
  <c r="BV382" i="3"/>
  <c r="BW382" i="3"/>
  <c r="BX382" i="3"/>
  <c r="BX278" i="3"/>
  <c r="BU278" i="3"/>
  <c r="BV278" i="3"/>
  <c r="BW278" i="3"/>
  <c r="BU522" i="3"/>
  <c r="BV522" i="3"/>
  <c r="BW522" i="3"/>
  <c r="BX522" i="3"/>
  <c r="BU402" i="3"/>
  <c r="BV402" i="3"/>
  <c r="BW402" i="3"/>
  <c r="BX402" i="3"/>
  <c r="BU265" i="3"/>
  <c r="BV265" i="3"/>
  <c r="BX265" i="3"/>
  <c r="BW265" i="3"/>
  <c r="BU419" i="3"/>
  <c r="BW419" i="3"/>
  <c r="BX419" i="3"/>
  <c r="BV419" i="3"/>
  <c r="BU451" i="3"/>
  <c r="BW451" i="3"/>
  <c r="BX451" i="3"/>
  <c r="BV451" i="3"/>
  <c r="BW567" i="3"/>
  <c r="BX567" i="3"/>
  <c r="BV567" i="3"/>
  <c r="BU567" i="3"/>
  <c r="BX286" i="3"/>
  <c r="BU286" i="3"/>
  <c r="BV286" i="3"/>
  <c r="BW286" i="3"/>
  <c r="BU150" i="3"/>
  <c r="BV150" i="3"/>
  <c r="BW150" i="3"/>
  <c r="BX150" i="3"/>
  <c r="BU259" i="3"/>
  <c r="BV259" i="3"/>
  <c r="BW259" i="3"/>
  <c r="BX259" i="3"/>
  <c r="BW23" i="3"/>
  <c r="BX23" i="3"/>
  <c r="BV23" i="3"/>
  <c r="BU23" i="3"/>
  <c r="BU126" i="3"/>
  <c r="BV126" i="3"/>
  <c r="BW126" i="3"/>
  <c r="BX126" i="3"/>
  <c r="BX533" i="3"/>
  <c r="BU533" i="3"/>
  <c r="BV533" i="3"/>
  <c r="BW533" i="3"/>
  <c r="BX557" i="3"/>
  <c r="BU557" i="3"/>
  <c r="BV557" i="3"/>
  <c r="BW557" i="3"/>
  <c r="BW29" i="3"/>
  <c r="BU29" i="3"/>
  <c r="BX29" i="3"/>
  <c r="BV29" i="3"/>
  <c r="BU517" i="3"/>
  <c r="BV517" i="3"/>
  <c r="BX517" i="3"/>
  <c r="BW517" i="3"/>
  <c r="BU400" i="3"/>
  <c r="BV400" i="3"/>
  <c r="BW400" i="3"/>
  <c r="BX400" i="3"/>
  <c r="BW37" i="3"/>
  <c r="BX37" i="3"/>
  <c r="BU37" i="3"/>
  <c r="BV37" i="3"/>
  <c r="BU91" i="3"/>
  <c r="BV91" i="3"/>
  <c r="BW91" i="3"/>
  <c r="BX91" i="3"/>
  <c r="BU489" i="3"/>
  <c r="BV489" i="3"/>
  <c r="BW489" i="3"/>
  <c r="BX489" i="3"/>
  <c r="BU384" i="3"/>
  <c r="BV384" i="3"/>
  <c r="BW384" i="3"/>
  <c r="BX384" i="3"/>
  <c r="BU65" i="3"/>
  <c r="BV65" i="3"/>
  <c r="BW65" i="3"/>
  <c r="BX65" i="3"/>
  <c r="BU391" i="3"/>
  <c r="BW391" i="3"/>
  <c r="BV391" i="3"/>
  <c r="BX391" i="3"/>
  <c r="BU289" i="3"/>
  <c r="BV289" i="3"/>
  <c r="BW289" i="3"/>
  <c r="BX289" i="3"/>
  <c r="BU163" i="3"/>
  <c r="BV163" i="3"/>
  <c r="BW163" i="3"/>
  <c r="BX163" i="3"/>
  <c r="BV24" i="3"/>
  <c r="BU24" i="3"/>
  <c r="BX24" i="3"/>
  <c r="BW24" i="3"/>
  <c r="BU154" i="3"/>
  <c r="BV154" i="3"/>
  <c r="BW154" i="3"/>
  <c r="BX154" i="3"/>
  <c r="BU159" i="3"/>
  <c r="BV159" i="3"/>
  <c r="BW159" i="3"/>
  <c r="BX159" i="3"/>
  <c r="BU164" i="3"/>
  <c r="BV164" i="3"/>
  <c r="BW164" i="3"/>
  <c r="BX164" i="3"/>
  <c r="BX346" i="3"/>
  <c r="BU346" i="3"/>
  <c r="BV346" i="3"/>
  <c r="BW346" i="3"/>
  <c r="BU99" i="3"/>
  <c r="BV99" i="3"/>
  <c r="BW99" i="3"/>
  <c r="BX99" i="3"/>
  <c r="BW33" i="3"/>
  <c r="BX33" i="3"/>
  <c r="BU33" i="3"/>
  <c r="BV33" i="3"/>
  <c r="BX248" i="3"/>
  <c r="BU248" i="3"/>
  <c r="BV248" i="3"/>
  <c r="BW248" i="3"/>
  <c r="BU77" i="3"/>
  <c r="BV77" i="3"/>
  <c r="BW77" i="3"/>
  <c r="BX77" i="3"/>
  <c r="BU181" i="3"/>
  <c r="BV181" i="3"/>
  <c r="BW181" i="3"/>
  <c r="BX181" i="3"/>
  <c r="BU245" i="3"/>
  <c r="BV245" i="3"/>
  <c r="BW245" i="3"/>
  <c r="BX245" i="3"/>
  <c r="BU548" i="3"/>
  <c r="BV548" i="3"/>
  <c r="BW548" i="3"/>
  <c r="BX548" i="3"/>
  <c r="BU478" i="3"/>
  <c r="BV478" i="3"/>
  <c r="BW478" i="3"/>
  <c r="BX478" i="3"/>
  <c r="BU570" i="3"/>
  <c r="BV570" i="3"/>
  <c r="BW570" i="3"/>
  <c r="BX570" i="3"/>
  <c r="BU439" i="3"/>
  <c r="BW439" i="3"/>
  <c r="BV439" i="3"/>
  <c r="BX439" i="3"/>
  <c r="BW575" i="3"/>
  <c r="BX575" i="3"/>
  <c r="BU575" i="3"/>
  <c r="BV575" i="3"/>
  <c r="BU473" i="3"/>
  <c r="BV473" i="3"/>
  <c r="BW473" i="3"/>
  <c r="BX473" i="3"/>
  <c r="BU359" i="3"/>
  <c r="BV359" i="3"/>
  <c r="BW359" i="3"/>
  <c r="BX359" i="3"/>
  <c r="BX336" i="3"/>
  <c r="BW336" i="3"/>
  <c r="BU336" i="3"/>
  <c r="BV336" i="3"/>
  <c r="BU145" i="3"/>
  <c r="BV145" i="3"/>
  <c r="BW145" i="3"/>
  <c r="BX145" i="3"/>
  <c r="BU401" i="3"/>
  <c r="BW401" i="3"/>
  <c r="BV401" i="3"/>
  <c r="BX401" i="3"/>
  <c r="BU448" i="3"/>
  <c r="BV448" i="3"/>
  <c r="BW448" i="3"/>
  <c r="BX448" i="3"/>
  <c r="BU424" i="3"/>
  <c r="BV424" i="3"/>
  <c r="BW424" i="3"/>
  <c r="BX424" i="3"/>
  <c r="BU398" i="3"/>
  <c r="BV398" i="3"/>
  <c r="BW398" i="3"/>
  <c r="BX398" i="3"/>
  <c r="BU516" i="3"/>
  <c r="BV516" i="3"/>
  <c r="BW516" i="3"/>
  <c r="BX516" i="3"/>
  <c r="BU394" i="3"/>
  <c r="BV394" i="3"/>
  <c r="BW394" i="3"/>
  <c r="BX394" i="3"/>
  <c r="BU416" i="3"/>
  <c r="BV416" i="3"/>
  <c r="BW416" i="3"/>
  <c r="BX416" i="3"/>
  <c r="BU385" i="3"/>
  <c r="BW385" i="3"/>
  <c r="BX385" i="3"/>
  <c r="BV385" i="3"/>
  <c r="BX521" i="3"/>
  <c r="BU521" i="3"/>
  <c r="BV521" i="3"/>
  <c r="BW521" i="3"/>
  <c r="BX282" i="3"/>
  <c r="BV282" i="3"/>
  <c r="BW282" i="3"/>
  <c r="BU282" i="3"/>
  <c r="BU147" i="3"/>
  <c r="BV147" i="3"/>
  <c r="BW147" i="3"/>
  <c r="BX147" i="3"/>
  <c r="BU433" i="3"/>
  <c r="BW433" i="3"/>
  <c r="BX433" i="3"/>
  <c r="BV433" i="3"/>
  <c r="BU257" i="3"/>
  <c r="BV257" i="3"/>
  <c r="BW257" i="3"/>
  <c r="BX257" i="3"/>
  <c r="BU92" i="3"/>
  <c r="BV92" i="3"/>
  <c r="BX92" i="3"/>
  <c r="BW92" i="3"/>
  <c r="BX266" i="3"/>
  <c r="BV266" i="3"/>
  <c r="BW266" i="3"/>
  <c r="BU266" i="3"/>
  <c r="BU96" i="3"/>
  <c r="BV96" i="3"/>
  <c r="BW96" i="3"/>
  <c r="BX96" i="3"/>
  <c r="BU577" i="3"/>
  <c r="BV577" i="3"/>
  <c r="BW577" i="3"/>
  <c r="BX577" i="3"/>
  <c r="BU545" i="3"/>
  <c r="BX545" i="3"/>
  <c r="BV545" i="3"/>
  <c r="BW545" i="3"/>
  <c r="BU297" i="3"/>
  <c r="BV297" i="3"/>
  <c r="BW297" i="3"/>
  <c r="BX297" i="3"/>
  <c r="BU168" i="3"/>
  <c r="BV168" i="3"/>
  <c r="BW168" i="3"/>
  <c r="BX168" i="3"/>
  <c r="BV16" i="3"/>
  <c r="BX16" i="3"/>
  <c r="BU16" i="3"/>
  <c r="BW16" i="3"/>
  <c r="BU485" i="3"/>
  <c r="BV485" i="3"/>
  <c r="BW485" i="3"/>
  <c r="BX485" i="3"/>
  <c r="BU215" i="3"/>
  <c r="BV215" i="3"/>
  <c r="BW215" i="3"/>
  <c r="BX215" i="3"/>
  <c r="BX312" i="3"/>
  <c r="BU312" i="3"/>
  <c r="BV312" i="3"/>
  <c r="BW312" i="3"/>
  <c r="BU281" i="3"/>
  <c r="BV281" i="3"/>
  <c r="BX281" i="3"/>
  <c r="BW281" i="3"/>
  <c r="BU578" i="3"/>
  <c r="BV578" i="3"/>
  <c r="BW578" i="3"/>
  <c r="BX578" i="3"/>
  <c r="BU580" i="3"/>
  <c r="BV580" i="3"/>
  <c r="BW580" i="3"/>
  <c r="BX580" i="3"/>
  <c r="BU383" i="3"/>
  <c r="BV383" i="3"/>
  <c r="BW383" i="3"/>
  <c r="BX383" i="3"/>
  <c r="BU269" i="3"/>
  <c r="BV269" i="3"/>
  <c r="BX269" i="3"/>
  <c r="BW269" i="3"/>
  <c r="BU574" i="3"/>
  <c r="BV574" i="3"/>
  <c r="BW574" i="3"/>
  <c r="BX574" i="3"/>
  <c r="BX304" i="3"/>
  <c r="BW304" i="3"/>
  <c r="BU304" i="3"/>
  <c r="BV304" i="3"/>
  <c r="BU139" i="3"/>
  <c r="BV139" i="3"/>
  <c r="BW139" i="3"/>
  <c r="BX139" i="3"/>
  <c r="BU128" i="3"/>
  <c r="BV128" i="3"/>
  <c r="BW128" i="3"/>
  <c r="BX128" i="3"/>
  <c r="BU68" i="3"/>
  <c r="BV68" i="3"/>
  <c r="BW68" i="3"/>
  <c r="BX68" i="3"/>
  <c r="BU83" i="3"/>
  <c r="BV83" i="3"/>
  <c r="BW83" i="3"/>
  <c r="BX83" i="3"/>
  <c r="BW25" i="3"/>
  <c r="BX25" i="3"/>
  <c r="BU25" i="3"/>
  <c r="BV25" i="3"/>
  <c r="BX240" i="3"/>
  <c r="BU240" i="3"/>
  <c r="BV240" i="3"/>
  <c r="BW240" i="3"/>
  <c r="BU500" i="3"/>
  <c r="BV500" i="3"/>
  <c r="BW500" i="3"/>
  <c r="BX500" i="3"/>
  <c r="BU532" i="3"/>
  <c r="BV532" i="3"/>
  <c r="BW532" i="3"/>
  <c r="BX532" i="3"/>
  <c r="BX256" i="3"/>
  <c r="BU256" i="3"/>
  <c r="BV256" i="3"/>
  <c r="BW256" i="3"/>
  <c r="BU584" i="3"/>
  <c r="BV584" i="3"/>
  <c r="BW584" i="3"/>
  <c r="BX584" i="3"/>
  <c r="BU470" i="3"/>
  <c r="BV470" i="3"/>
  <c r="BW470" i="3"/>
  <c r="BX470" i="3"/>
  <c r="BU431" i="3"/>
  <c r="BV431" i="3"/>
  <c r="BW431" i="3"/>
  <c r="BX431" i="3"/>
  <c r="BU93" i="3"/>
  <c r="BV93" i="3"/>
  <c r="BW93" i="3"/>
  <c r="BX93" i="3"/>
  <c r="BW559" i="3"/>
  <c r="BX559" i="3"/>
  <c r="BU559" i="3"/>
  <c r="BV559" i="3"/>
  <c r="BU303" i="3"/>
  <c r="BV303" i="3"/>
  <c r="BW303" i="3"/>
  <c r="BX303" i="3"/>
  <c r="BU465" i="3"/>
  <c r="BW465" i="3"/>
  <c r="BX465" i="3"/>
  <c r="BV465" i="3"/>
  <c r="BU474" i="3"/>
  <c r="BV474" i="3"/>
  <c r="BW474" i="3"/>
  <c r="BX474" i="3"/>
  <c r="BX328" i="3"/>
  <c r="BU328" i="3"/>
  <c r="BV328" i="3"/>
  <c r="BW328" i="3"/>
  <c r="BW579" i="3"/>
  <c r="BU579" i="3"/>
  <c r="BX579" i="3"/>
  <c r="BV579" i="3"/>
  <c r="BU365" i="3"/>
  <c r="BX365" i="3"/>
  <c r="BW365" i="3"/>
  <c r="BV365" i="3"/>
  <c r="BW571" i="3"/>
  <c r="BX571" i="3"/>
  <c r="BV571" i="3"/>
  <c r="BU571" i="3"/>
  <c r="BU490" i="3"/>
  <c r="BV490" i="3"/>
  <c r="BW490" i="3"/>
  <c r="BX490" i="3"/>
  <c r="BU367" i="3"/>
  <c r="BV367" i="3"/>
  <c r="BW367" i="3"/>
  <c r="BX367" i="3"/>
  <c r="BX268" i="3"/>
  <c r="BU268" i="3"/>
  <c r="BV268" i="3"/>
  <c r="BW268" i="3"/>
  <c r="BU390" i="3"/>
  <c r="BV390" i="3"/>
  <c r="BW390" i="3"/>
  <c r="BX390" i="3"/>
  <c r="BX254" i="3"/>
  <c r="BW254" i="3"/>
  <c r="BV254" i="3"/>
  <c r="BU254" i="3"/>
  <c r="BU565" i="3"/>
  <c r="BX565" i="3"/>
  <c r="BV565" i="3"/>
  <c r="BW565" i="3"/>
  <c r="BX280" i="3"/>
  <c r="BU280" i="3"/>
  <c r="BV280" i="3"/>
  <c r="BW280" i="3"/>
  <c r="BU429" i="3"/>
  <c r="BX429" i="3"/>
  <c r="BW429" i="3"/>
  <c r="BV429" i="3"/>
  <c r="BU251" i="3"/>
  <c r="BV251" i="3"/>
  <c r="BW251" i="3"/>
  <c r="BX251" i="3"/>
  <c r="BU135" i="3"/>
  <c r="BV135" i="3"/>
  <c r="BW135" i="3"/>
  <c r="BX135" i="3"/>
  <c r="BU413" i="3"/>
  <c r="BX413" i="3"/>
  <c r="BV413" i="3"/>
  <c r="BW413" i="3"/>
  <c r="BU195" i="3"/>
  <c r="BV195" i="3"/>
  <c r="BW195" i="3"/>
  <c r="BX195" i="3"/>
  <c r="BU261" i="3"/>
  <c r="BV261" i="3"/>
  <c r="BW261" i="3"/>
  <c r="BX261" i="3"/>
  <c r="BX244" i="3"/>
  <c r="BU244" i="3"/>
  <c r="BV244" i="3"/>
  <c r="BW244" i="3"/>
  <c r="BU58" i="3"/>
  <c r="BV58" i="3"/>
  <c r="BW58" i="3"/>
  <c r="BX58" i="3"/>
  <c r="BU410" i="3"/>
  <c r="BV410" i="3"/>
  <c r="BW410" i="3"/>
  <c r="BX410" i="3"/>
  <c r="BX573" i="3"/>
  <c r="BU573" i="3"/>
  <c r="BV573" i="3"/>
  <c r="BW573" i="3"/>
  <c r="BU540" i="3"/>
  <c r="BV540" i="3"/>
  <c r="BW540" i="3"/>
  <c r="BX540" i="3"/>
  <c r="BU293" i="3"/>
  <c r="BV293" i="3"/>
  <c r="BW293" i="3"/>
  <c r="BX293" i="3"/>
  <c r="BU469" i="3"/>
  <c r="BV469" i="3"/>
  <c r="BW469" i="3"/>
  <c r="BX469" i="3"/>
  <c r="BU505" i="3"/>
  <c r="BX505" i="3"/>
  <c r="BV505" i="3"/>
  <c r="BW505" i="3"/>
  <c r="BU212" i="3"/>
  <c r="BV212" i="3"/>
  <c r="BW212" i="3"/>
  <c r="BX212" i="3"/>
  <c r="BU552" i="3"/>
  <c r="BV552" i="3"/>
  <c r="BW552" i="3"/>
  <c r="BX552" i="3"/>
  <c r="BU562" i="3"/>
  <c r="BV562" i="3"/>
  <c r="BW562" i="3"/>
  <c r="BX562" i="3"/>
  <c r="BU483" i="3"/>
  <c r="BW483" i="3"/>
  <c r="BX483" i="3"/>
  <c r="BV483" i="3"/>
  <c r="BV22" i="3"/>
  <c r="BU22" i="3"/>
  <c r="BX22" i="3"/>
  <c r="BW22" i="3"/>
  <c r="BU566" i="3"/>
  <c r="BV566" i="3"/>
  <c r="BW566" i="3"/>
  <c r="BX566" i="3"/>
  <c r="BU426" i="3"/>
  <c r="BV426" i="3"/>
  <c r="BW426" i="3"/>
  <c r="BX426" i="3"/>
  <c r="BX272" i="3"/>
  <c r="BW272" i="3"/>
  <c r="BV272" i="3"/>
  <c r="BU272" i="3"/>
  <c r="BU530" i="3"/>
  <c r="BV530" i="3"/>
  <c r="BW530" i="3"/>
  <c r="BX530" i="3"/>
  <c r="BX232" i="3"/>
  <c r="BU232" i="3"/>
  <c r="BV232" i="3"/>
  <c r="BW232" i="3"/>
  <c r="BU444" i="3"/>
  <c r="BV444" i="3"/>
  <c r="BW444" i="3"/>
  <c r="BX444" i="3"/>
  <c r="BU568" i="3"/>
  <c r="BV568" i="3"/>
  <c r="BW568" i="3"/>
  <c r="BX568" i="3"/>
  <c r="BW527" i="3"/>
  <c r="BX527" i="3"/>
  <c r="BU527" i="3"/>
  <c r="BV527" i="3"/>
  <c r="BU487" i="3"/>
  <c r="BV487" i="3"/>
  <c r="BX487" i="3"/>
  <c r="BW487" i="3"/>
  <c r="BU581" i="3"/>
  <c r="BX581" i="3"/>
  <c r="BV581" i="3"/>
  <c r="BW581" i="3"/>
  <c r="BU423" i="3"/>
  <c r="BV423" i="3"/>
  <c r="BW423" i="3"/>
  <c r="BX423" i="3"/>
  <c r="BW543" i="3"/>
  <c r="BX543" i="3"/>
  <c r="BU543" i="3"/>
  <c r="BV543" i="3"/>
  <c r="BU204" i="3"/>
  <c r="BV204" i="3"/>
  <c r="BW204" i="3"/>
  <c r="BX204" i="3"/>
  <c r="BU482" i="3"/>
  <c r="BV482" i="3"/>
  <c r="BW482" i="3"/>
  <c r="BX482" i="3"/>
  <c r="BU388" i="3"/>
  <c r="BV388" i="3"/>
  <c r="BW388" i="3"/>
  <c r="BX388" i="3"/>
  <c r="BU393" i="3"/>
  <c r="BV393" i="3"/>
  <c r="BW393" i="3"/>
  <c r="BX393" i="3"/>
  <c r="BU395" i="3"/>
  <c r="BX395" i="3"/>
  <c r="BV395" i="3"/>
  <c r="BW395" i="3"/>
  <c r="BU175" i="3"/>
  <c r="BV175" i="3"/>
  <c r="BW175" i="3"/>
  <c r="BX175" i="3"/>
  <c r="BU233" i="3"/>
  <c r="BV233" i="3"/>
  <c r="BW233" i="3"/>
  <c r="BX233" i="3"/>
  <c r="BU184" i="3"/>
  <c r="BV184" i="3"/>
  <c r="BW184" i="3"/>
  <c r="BX184" i="3"/>
  <c r="BW15" i="3"/>
  <c r="BX15" i="3"/>
  <c r="BU15" i="3"/>
  <c r="BV15" i="3"/>
  <c r="BU380" i="3"/>
  <c r="BV380" i="3"/>
  <c r="BW380" i="3"/>
  <c r="BX380" i="3"/>
  <c r="BU287" i="3"/>
  <c r="BV287" i="3"/>
  <c r="BW287" i="3"/>
  <c r="BX287" i="3"/>
  <c r="BU291" i="3"/>
  <c r="BV291" i="3"/>
  <c r="BW291" i="3"/>
  <c r="BX291" i="3"/>
  <c r="BU443" i="3"/>
  <c r="BV443" i="3"/>
  <c r="BW443" i="3"/>
  <c r="BX443" i="3"/>
  <c r="BU445" i="3"/>
  <c r="BX445" i="3"/>
  <c r="BV445" i="3"/>
  <c r="BW445" i="3"/>
  <c r="BU550" i="3"/>
  <c r="BV550" i="3"/>
  <c r="BW550" i="3"/>
  <c r="BX550" i="3"/>
  <c r="BU374" i="3"/>
  <c r="BV374" i="3"/>
  <c r="BW374" i="3"/>
  <c r="BX374" i="3"/>
  <c r="BX541" i="3"/>
  <c r="BU541" i="3"/>
  <c r="BV541" i="3"/>
  <c r="BW541" i="3"/>
  <c r="BU475" i="3"/>
  <c r="BX475" i="3"/>
  <c r="BV475" i="3"/>
  <c r="BW475" i="3"/>
  <c r="BU363" i="3"/>
  <c r="BV363" i="3"/>
  <c r="BW363" i="3"/>
  <c r="BX363" i="3"/>
  <c r="BX226" i="3"/>
  <c r="BV226" i="3"/>
  <c r="BW226" i="3"/>
  <c r="BU226" i="3"/>
  <c r="BU14" i="3"/>
  <c r="BV14" i="3"/>
  <c r="BX14" i="3"/>
  <c r="BW14" i="3"/>
  <c r="BU155" i="3"/>
  <c r="BV155" i="3"/>
  <c r="BW155" i="3"/>
  <c r="BX155" i="3"/>
  <c r="BU558" i="3"/>
  <c r="BV558" i="3"/>
  <c r="BW558" i="3"/>
  <c r="BX558" i="3"/>
  <c r="BU389" i="3"/>
  <c r="BV389" i="3"/>
  <c r="BW389" i="3"/>
  <c r="BX389" i="3"/>
  <c r="BW35" i="3"/>
  <c r="BU35" i="3"/>
  <c r="BX35" i="3"/>
  <c r="BV35" i="3"/>
  <c r="BU209" i="3"/>
  <c r="BV209" i="3"/>
  <c r="BX209" i="3"/>
  <c r="BW209" i="3"/>
  <c r="BU148" i="3"/>
  <c r="BV148" i="3"/>
  <c r="BW148" i="3"/>
  <c r="BX148" i="3"/>
  <c r="BU307" i="3"/>
  <c r="BV307" i="3"/>
  <c r="BW307" i="3"/>
  <c r="BX307" i="3"/>
  <c r="BU187" i="3"/>
  <c r="BV187" i="3"/>
  <c r="BW187" i="3"/>
  <c r="BX187" i="3"/>
  <c r="BU411" i="3"/>
  <c r="BX411" i="3"/>
  <c r="BV411" i="3"/>
  <c r="BW411" i="3"/>
  <c r="BU412" i="3"/>
  <c r="BV412" i="3"/>
  <c r="BW412" i="3"/>
  <c r="BX412" i="3"/>
  <c r="BU208" i="3"/>
  <c r="BV208" i="3"/>
  <c r="BW208" i="3"/>
  <c r="BX208" i="3"/>
  <c r="BU481" i="3"/>
  <c r="BW481" i="3"/>
  <c r="BX481" i="3"/>
  <c r="BV481" i="3"/>
  <c r="BX20" i="3"/>
  <c r="BU20" i="3"/>
  <c r="BV20" i="3"/>
  <c r="BW20" i="3"/>
  <c r="BW519" i="3"/>
  <c r="BX519" i="3"/>
  <c r="BV519" i="3"/>
  <c r="BU519" i="3"/>
  <c r="BU576" i="3"/>
  <c r="BV576" i="3"/>
  <c r="BW576" i="3"/>
  <c r="BX576" i="3"/>
  <c r="BU446" i="3"/>
  <c r="BV446" i="3"/>
  <c r="BW446" i="3"/>
  <c r="BX446" i="3"/>
  <c r="BU399" i="3"/>
  <c r="BV399" i="3"/>
  <c r="BW399" i="3"/>
  <c r="BX399" i="3"/>
  <c r="BU67" i="3"/>
  <c r="BV67" i="3"/>
  <c r="BW67" i="3"/>
  <c r="BX67" i="3"/>
  <c r="BW535" i="3"/>
  <c r="BU535" i="3"/>
  <c r="BX535" i="3"/>
  <c r="BV535" i="3"/>
  <c r="BU554" i="3"/>
  <c r="BV554" i="3"/>
  <c r="BW554" i="3"/>
  <c r="BX554" i="3"/>
  <c r="BW563" i="3"/>
  <c r="BU563" i="3"/>
  <c r="BX563" i="3"/>
  <c r="BV563" i="3"/>
  <c r="BU285" i="3"/>
  <c r="BV285" i="3"/>
  <c r="BX285" i="3"/>
  <c r="BW285" i="3"/>
  <c r="BU463" i="3"/>
  <c r="BV463" i="3"/>
  <c r="BW463" i="3"/>
  <c r="BX463" i="3"/>
  <c r="BU370" i="3"/>
  <c r="BV370" i="3"/>
  <c r="BW370" i="3"/>
  <c r="BX370" i="3"/>
  <c r="BU471" i="3"/>
  <c r="BW471" i="3"/>
  <c r="BV471" i="3"/>
  <c r="BX471" i="3"/>
  <c r="BU553" i="3"/>
  <c r="BV553" i="3"/>
  <c r="BW553" i="3"/>
  <c r="BX553" i="3"/>
  <c r="BU111" i="3"/>
  <c r="BV111" i="3"/>
  <c r="BW111" i="3"/>
  <c r="BX111" i="3"/>
  <c r="BU335" i="3"/>
  <c r="BV335" i="3"/>
  <c r="BW335" i="3"/>
  <c r="BX335" i="3"/>
  <c r="BU223" i="3"/>
  <c r="BV223" i="3"/>
  <c r="BW223" i="3"/>
  <c r="BX223" i="3"/>
  <c r="BU499" i="3"/>
  <c r="BW499" i="3"/>
  <c r="BX499" i="3"/>
  <c r="BV499" i="3"/>
  <c r="BU277" i="3"/>
  <c r="BV277" i="3"/>
  <c r="BW277" i="3"/>
  <c r="BX277" i="3"/>
  <c r="BU564" i="3"/>
  <c r="BV564" i="3"/>
  <c r="BW564" i="3"/>
  <c r="BX564" i="3"/>
  <c r="BU435" i="3"/>
  <c r="BW435" i="3"/>
  <c r="BX435" i="3"/>
  <c r="BV435" i="3"/>
  <c r="BU430" i="3"/>
  <c r="BV430" i="3"/>
  <c r="BW430" i="3"/>
  <c r="BX430" i="3"/>
  <c r="BU86" i="3"/>
  <c r="BV86" i="3"/>
  <c r="BW86" i="3"/>
  <c r="BX86" i="3"/>
  <c r="BX529" i="3"/>
  <c r="BU529" i="3"/>
  <c r="BV529" i="3"/>
  <c r="BW529" i="3"/>
  <c r="BU442" i="3"/>
  <c r="BV442" i="3"/>
  <c r="BW442" i="3"/>
  <c r="BX442" i="3"/>
  <c r="BX314" i="3"/>
  <c r="BV314" i="3"/>
  <c r="BW314" i="3"/>
  <c r="BU314" i="3"/>
  <c r="BU536" i="3"/>
  <c r="BV536" i="3"/>
  <c r="BW536" i="3"/>
  <c r="BX536" i="3"/>
  <c r="BU113" i="3"/>
  <c r="BV113" i="3"/>
  <c r="BW113" i="3"/>
  <c r="BX113" i="3"/>
  <c r="BX338" i="3"/>
  <c r="BU338" i="3"/>
  <c r="BV338" i="3"/>
  <c r="BW338" i="3"/>
  <c r="BU143" i="3"/>
  <c r="BV143" i="3"/>
  <c r="BW143" i="3"/>
  <c r="BX143" i="3"/>
  <c r="BU506" i="3"/>
  <c r="BV506" i="3"/>
  <c r="BW506" i="3"/>
  <c r="BX506" i="3"/>
  <c r="BU247" i="3"/>
  <c r="BV247" i="3"/>
  <c r="BW247" i="3"/>
  <c r="BX247" i="3"/>
  <c r="BU84" i="3"/>
  <c r="BV84" i="3"/>
  <c r="BW84" i="3"/>
  <c r="BX84" i="3"/>
  <c r="BU89" i="3"/>
  <c r="BV89" i="3"/>
  <c r="BW89" i="3"/>
  <c r="BX89" i="3"/>
  <c r="BX318" i="3"/>
  <c r="BU318" i="3"/>
  <c r="BV318" i="3"/>
  <c r="BW318" i="3"/>
  <c r="BX549" i="3"/>
  <c r="BU549" i="3"/>
  <c r="BV549" i="3"/>
  <c r="BW549" i="3"/>
  <c r="BU201" i="3"/>
  <c r="BV201" i="3"/>
  <c r="BX201" i="3"/>
  <c r="BW201" i="3"/>
  <c r="BU132" i="3"/>
  <c r="BV132" i="3"/>
  <c r="BW132" i="3"/>
  <c r="BX132" i="3"/>
  <c r="BU305" i="3"/>
  <c r="BV305" i="3"/>
  <c r="BW305" i="3"/>
  <c r="BX305" i="3"/>
  <c r="BU171" i="3"/>
  <c r="BV171" i="3"/>
  <c r="BW171" i="3"/>
  <c r="BX171" i="3"/>
  <c r="BU387" i="3"/>
  <c r="BW387" i="3"/>
  <c r="BX387" i="3"/>
  <c r="BV387" i="3"/>
  <c r="BU396" i="3"/>
  <c r="BV396" i="3"/>
  <c r="BW396" i="3"/>
  <c r="BX396" i="3"/>
  <c r="BU512" i="3"/>
  <c r="BV512" i="3"/>
  <c r="BW512" i="3"/>
  <c r="BX512" i="3"/>
  <c r="BU52" i="3"/>
  <c r="BV52" i="3"/>
  <c r="BW52" i="3"/>
  <c r="BX52" i="3"/>
  <c r="BW511" i="3"/>
  <c r="BX511" i="3"/>
  <c r="BU511" i="3"/>
  <c r="BV511" i="3"/>
  <c r="BU560" i="3"/>
  <c r="BV560" i="3"/>
  <c r="BW560" i="3"/>
  <c r="BX560" i="3"/>
  <c r="BU438" i="3"/>
  <c r="BV438" i="3"/>
  <c r="BW438" i="3"/>
  <c r="BX438" i="3"/>
  <c r="BX569" i="3"/>
  <c r="BU569" i="3"/>
  <c r="BV569" i="3"/>
  <c r="BW569" i="3"/>
  <c r="BU373" i="3"/>
  <c r="BV373" i="3"/>
  <c r="BW373" i="3"/>
  <c r="BX373" i="3"/>
  <c r="BU484" i="3"/>
  <c r="BV484" i="3"/>
  <c r="BW484" i="3"/>
  <c r="BX484" i="3"/>
</calcChain>
</file>

<file path=xl/sharedStrings.xml><?xml version="1.0" encoding="utf-8"?>
<sst xmlns="http://schemas.openxmlformats.org/spreadsheetml/2006/main" count="8" uniqueCount="8">
  <si>
    <t>Code</t>
  </si>
  <si>
    <t>moyenne 3 mois</t>
  </si>
  <si>
    <t>moyenne 1 an</t>
  </si>
  <si>
    <t>Moyenne saison basse</t>
  </si>
  <si>
    <t>Moyenne saison haute</t>
  </si>
  <si>
    <t>Moyenne saison Moyenne</t>
  </si>
  <si>
    <t>moyenne 3 mois n-1</t>
  </si>
  <si>
    <t>Tendance M-3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</si>
</sst>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[$-40C]mmm\-yy;@"/>
    <numFmt numFmtId="166" formatCode="[$-40C]mmmm\-yy;@"/>
    <numFmt numFmtId="167" formatCode="#,##0.0"/>
  </numFmts>
  <fonts count="5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9" fontId="3" fillId="0" borderId="0" applyFont="0" applyFill="0" applyBorder="0" applyAlignment="0" applyProtection="0"/>
  </cellStyleXfs>
  <cellXfs count="19">
    <xf numFmtId="0" fontId="1" fillId="0" borderId="0" xfId="0" applyFont="1"/>
    <xf numFmtId="1" fontId="0" fillId="0" borderId="0" xfId="1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1" fontId="0" fillId="0" borderId="0" xfId="1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3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9" fontId="1" fillId="0" borderId="0" xfId="0" applyNumberFormat="1" applyFon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3" borderId="0" xfId="0" applyNumberFormat="1" applyFont="1" applyFill="1" applyAlignment="1">
      <alignment horizontal="center"/>
    </xf>
    <xf numFmtId="3" fontId="1" fillId="0" borderId="0" xfId="1" applyNumberFormat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 vertical="center" wrapText="1"/>
    </xf>
    <xf numFmtId="9" fontId="1" fillId="0" borderId="0" xfId="3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4">
    <cellStyle name="NiveauLigne_4" xfId="1" builtinId="1" iLevel="3"/>
    <cellStyle name="Normal" xfId="0" builtinId="0"/>
    <cellStyle name="Normal 2" xfId="2" xr:uid="{00000000-0005-0000-0000-000001000000}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C9FA7-E87E-44A6-8D01-69269AD3A47B}">
  <sheetPr codeName="Feuil3"/>
  <dimension ref="A1:CA588"/>
  <sheetViews>
    <sheetView tabSelected="1" zoomScale="85" zoomScaleNormal="85" workbookViewId="0">
      <pane xSplit="1" ySplit="1" topLeftCell="BE2" activePane="bottomRight" state="frozen"/>
      <selection pane="topRight" activeCell="F1" sqref="F1"/>
      <selection pane="bottomLeft" activeCell="A2" sqref="A2"/>
      <selection pane="bottomRight" activeCell="BU3" sqref="BU3"/>
    </sheetView>
  </sheetViews>
  <sheetFormatPr baseColWidth="10" defaultColWidth="11.42578125" defaultRowHeight="12.75" x14ac:dyDescent="0.2"/>
  <cols>
    <col min="1" max="1" width="8.28515625" style="4" bestFit="1" customWidth="1"/>
    <col min="2" max="2" width="7.7109375" style="2" bestFit="1" customWidth="1"/>
    <col min="3" max="3" width="7.7109375" style="2" customWidth="1"/>
    <col min="4" max="4" width="7.7109375" style="2" bestFit="1" customWidth="1"/>
    <col min="5" max="5" width="8.28515625" style="2" bestFit="1" customWidth="1"/>
    <col min="6" max="6" width="8.140625" style="2" bestFit="1" customWidth="1"/>
    <col min="7" max="7" width="7.7109375" style="2" bestFit="1" customWidth="1"/>
    <col min="8" max="8" width="7.85546875" style="2" bestFit="1" customWidth="1"/>
    <col min="9" max="13" width="7.7109375" style="2" bestFit="1" customWidth="1"/>
    <col min="14" max="14" width="7.7109375" style="2" customWidth="1"/>
    <col min="15" max="18" width="7.85546875" style="2" customWidth="1"/>
    <col min="19" max="19" width="11" style="2" bestFit="1" customWidth="1"/>
    <col min="20" max="35" width="11.42578125" style="2"/>
    <col min="36" max="37" width="11.7109375" style="2" bestFit="1" customWidth="1"/>
    <col min="38" max="44" width="11.42578125" style="2"/>
    <col min="45" max="45" width="12" style="2" customWidth="1"/>
    <col min="46" max="16384" width="11.42578125" style="2"/>
  </cols>
  <sheetData>
    <row r="1" spans="1:79" s="6" customFormat="1" ht="38.25" x14ac:dyDescent="0.2">
      <c r="A1" s="1" t="s">
        <v>0</v>
      </c>
      <c r="B1" s="7">
        <v>43497</v>
      </c>
      <c r="C1" s="7">
        <v>43525</v>
      </c>
      <c r="D1" s="7">
        <v>43556</v>
      </c>
      <c r="E1" s="7">
        <v>43586</v>
      </c>
      <c r="F1" s="7">
        <v>43617</v>
      </c>
      <c r="G1" s="7">
        <v>43647</v>
      </c>
      <c r="H1" s="7">
        <v>43678</v>
      </c>
      <c r="I1" s="7">
        <v>43709</v>
      </c>
      <c r="J1" s="7">
        <v>43739</v>
      </c>
      <c r="K1" s="7">
        <v>43770</v>
      </c>
      <c r="L1" s="7">
        <v>43800</v>
      </c>
      <c r="M1" s="7">
        <v>43831</v>
      </c>
      <c r="N1" s="7">
        <v>43862</v>
      </c>
      <c r="O1" s="7">
        <v>43892</v>
      </c>
      <c r="P1" s="7">
        <v>43922</v>
      </c>
      <c r="Q1" s="7">
        <v>43952</v>
      </c>
      <c r="R1" s="7">
        <v>43983</v>
      </c>
      <c r="S1" s="7">
        <v>44014</v>
      </c>
      <c r="T1" s="7">
        <v>44045</v>
      </c>
      <c r="U1" s="7">
        <v>44076</v>
      </c>
      <c r="V1" s="7">
        <v>44107</v>
      </c>
      <c r="W1" s="7">
        <v>44138</v>
      </c>
      <c r="X1" s="7">
        <v>44169</v>
      </c>
      <c r="Y1" s="7">
        <v>44200</v>
      </c>
      <c r="Z1" s="7">
        <v>44231</v>
      </c>
      <c r="AA1" s="7">
        <v>44262</v>
      </c>
      <c r="AB1" s="7">
        <v>44293</v>
      </c>
      <c r="AC1" s="7">
        <v>44324</v>
      </c>
      <c r="AD1" s="7">
        <v>44355</v>
      </c>
      <c r="AE1" s="7">
        <v>44386</v>
      </c>
      <c r="AF1" s="7">
        <v>44417</v>
      </c>
      <c r="AG1" s="7">
        <v>44448</v>
      </c>
      <c r="AH1" s="7">
        <v>44479</v>
      </c>
      <c r="AI1" s="7">
        <v>44510</v>
      </c>
      <c r="AJ1" s="7">
        <v>44541</v>
      </c>
      <c r="AK1" s="7">
        <v>44572</v>
      </c>
      <c r="AL1" s="7">
        <v>44603</v>
      </c>
      <c r="AM1" s="7">
        <v>44634</v>
      </c>
      <c r="AN1" s="7">
        <v>44665</v>
      </c>
      <c r="AO1" s="7">
        <v>44696</v>
      </c>
      <c r="AP1" s="7">
        <v>44727</v>
      </c>
      <c r="AQ1" s="7">
        <v>44758</v>
      </c>
      <c r="AR1" s="7">
        <v>44789</v>
      </c>
      <c r="AS1" s="7">
        <v>44820</v>
      </c>
      <c r="AT1" s="7">
        <v>44851</v>
      </c>
      <c r="AU1" s="7">
        <v>44882</v>
      </c>
      <c r="AV1" s="7">
        <v>44913</v>
      </c>
      <c r="AW1" s="7">
        <v>44944</v>
      </c>
      <c r="AX1" s="7">
        <v>44975</v>
      </c>
      <c r="AY1" s="7">
        <v>45006</v>
      </c>
      <c r="AZ1" s="7">
        <v>45037</v>
      </c>
      <c r="BA1" s="7">
        <v>45068</v>
      </c>
      <c r="BB1" s="7">
        <v>45099</v>
      </c>
      <c r="BC1" s="7">
        <v>45130</v>
      </c>
      <c r="BD1" s="7">
        <v>45161</v>
      </c>
      <c r="BE1" s="7">
        <v>45192</v>
      </c>
      <c r="BF1" s="7">
        <v>45223</v>
      </c>
      <c r="BG1" s="7">
        <v>45254</v>
      </c>
      <c r="BH1" s="7">
        <v>45285</v>
      </c>
      <c r="BI1" s="7">
        <v>45316</v>
      </c>
      <c r="BJ1" s="7">
        <v>45347</v>
      </c>
      <c r="BK1" s="7">
        <v>45378</v>
      </c>
      <c r="BL1" s="7">
        <v>45409</v>
      </c>
      <c r="BM1" s="7">
        <v>45440</v>
      </c>
      <c r="BN1" s="7">
        <v>45471</v>
      </c>
      <c r="BO1" s="7">
        <v>45504</v>
      </c>
      <c r="BP1" s="7">
        <v>45505</v>
      </c>
      <c r="BQ1" s="6" t="s">
        <v>2</v>
      </c>
      <c r="BR1" s="6" t="s">
        <v>1</v>
      </c>
      <c r="BS1" s="6" t="s">
        <v>6</v>
      </c>
      <c r="BT1" s="6" t="s">
        <v>7</v>
      </c>
      <c r="BU1" s="18" t="str">
        <f ca="1">IF(MONTH(TODAY())=1,"Janvier",IF(MONTH(TODAY())=2,"Février",IF(MONTH(TODAY())=3,"Mars",IF(MONTH(TODAY())=4,"Avril",IF(MONTH(TODAY())=5,"Mai",IF(MONTH(TODAY())=6,"Juin",IF(MONTH(TODAY())=7,"Juillet",IF(MONTH(TODAY())=8,"Août",IF(MONTH(TODAY())=9,"Septembre",IF(MONTH(TODAY())=10,"Octobre",IF(MONTH(TODAY())=11,"Novembre",IF(MONTH(TODAY())=12,"Décembre"))))))))))))</f>
        <v>Septembre</v>
      </c>
      <c r="BV1" s="18" t="str">
        <f ca="1">IF(MONTH(TODAY())=12,"Janvier",IF(MONTH(TODAY())=1,"Février",IF(MONTH(TODAY())=2,"Mars",IF(MONTH(TODAY())=3,"Avril",IF(MONTH(TODAY())=4,"Mai",IF(MONTH(TODAY())=5,"Juin",IF(MONTH(TODAY())=6,"Juillet",IF(MONTH(TODAY())=7,"Août",IF(MONTH(TODAY())=8,"Septembre",IF(MONTH(TODAY())=9,"Octobre",IF(MONTH(TODAY())=10,"Novembre",IF(MONTH(TODAY())=11,"Décembre"))))))))))))</f>
        <v>Octobre</v>
      </c>
      <c r="BW1" s="18" t="str">
        <f ca="1">IF(MONTH(TODAY())=11,"Janvier",IF(MONTH(TODAY())=12,"Février",IF(MONTH(TODAY())=1,"Mars",IF(MONTH(TODAY())=2,"Avril",IF(MONTH(TODAY())=3,"Mai",IF(MONTH(TODAY())=4,"Juin",IF(MONTH(TODAY())=5,"Juillet",IF(MONTH(TODAY())=6,"Août",IF(MONTH(TODAY())=7,"Septembre",IF(MONTH(TODAY())=8,"Octobre",IF(MONTH(TODAY())=9,"Novembre",IF(MONTH(TODAY())=10,"Décembre"))))))))))))</f>
        <v>Novembre</v>
      </c>
      <c r="BX1" s="18" t="str">
        <f ca="1">IF(MONTH(TODAY())=10,"Janvier",IF(MONTH(TODAY())=11,"Février",IF(MONTH(TODAY())=12,"Mars",IF(MONTH(TODAY())=1,"Avril",IF(MONTH(TODAY())=2,"Mai",IF(MONTH(TODAY())=3,"Juin",IF(MONTH(TODAY())=4,"Juillet",IF(MONTH(TODAY())=5,"Août",IF(MONTH(TODAY())=6,"Septembre",IF(MONTH(TODAY())=7,"Octobre",IF(MONTH(TODAY())=8,"Novembre",IF(MONTH(TODAY())=9,"Décembre"))))))))))))</f>
        <v>Décembre</v>
      </c>
      <c r="BY1" s="6" t="s">
        <v>3</v>
      </c>
      <c r="BZ1" s="6" t="s">
        <v>5</v>
      </c>
      <c r="CA1" s="6" t="s">
        <v>4</v>
      </c>
    </row>
    <row r="2" spans="1:79" s="6" customFormat="1" x14ac:dyDescent="0.2">
      <c r="A2" s="1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16">
        <f t="shared" ref="BC2:BM2" si="0">MONTH(BC1)</f>
        <v>7</v>
      </c>
      <c r="BD2" s="16">
        <f t="shared" si="0"/>
        <v>8</v>
      </c>
      <c r="BE2" s="16">
        <f t="shared" si="0"/>
        <v>9</v>
      </c>
      <c r="BF2" s="16">
        <f t="shared" si="0"/>
        <v>10</v>
      </c>
      <c r="BG2" s="16">
        <f t="shared" si="0"/>
        <v>11</v>
      </c>
      <c r="BH2" s="16">
        <f t="shared" si="0"/>
        <v>12</v>
      </c>
      <c r="BI2" s="16">
        <f t="shared" si="0"/>
        <v>1</v>
      </c>
      <c r="BJ2" s="16">
        <f t="shared" si="0"/>
        <v>2</v>
      </c>
      <c r="BK2" s="16">
        <f t="shared" si="0"/>
        <v>3</v>
      </c>
      <c r="BL2" s="16">
        <f t="shared" si="0"/>
        <v>4</v>
      </c>
      <c r="BM2" s="16">
        <f t="shared" si="0"/>
        <v>5</v>
      </c>
      <c r="BN2" s="16">
        <f>MONTH(BN1)</f>
        <v>6</v>
      </c>
      <c r="BO2" s="16">
        <v>7</v>
      </c>
      <c r="BP2" s="16">
        <v>8</v>
      </c>
    </row>
    <row r="3" spans="1:79" x14ac:dyDescent="0.2">
      <c r="A3" s="3">
        <v>100001</v>
      </c>
      <c r="B3" s="2">
        <v>131.87599999999998</v>
      </c>
      <c r="C3" s="2">
        <v>141.84500000000003</v>
      </c>
      <c r="D3" s="2">
        <v>176.279</v>
      </c>
      <c r="E3" s="2">
        <v>686.75</v>
      </c>
      <c r="F3" s="2">
        <v>-231.85400000000004</v>
      </c>
      <c r="G3" s="2">
        <v>245.18700000000007</v>
      </c>
      <c r="H3" s="2">
        <v>231.91699999999992</v>
      </c>
      <c r="I3" s="2">
        <v>207.68100000000004</v>
      </c>
      <c r="J3" s="12">
        <v>225.31899999999996</v>
      </c>
      <c r="K3" s="2">
        <v>154.21399999999994</v>
      </c>
      <c r="L3" s="2">
        <v>190.78600000000006</v>
      </c>
      <c r="M3" s="2">
        <v>166</v>
      </c>
      <c r="N3" s="2">
        <v>154.477</v>
      </c>
      <c r="O3" s="2">
        <v>108.00999999999999</v>
      </c>
      <c r="P3" s="2">
        <v>105.51300000000001</v>
      </c>
      <c r="Q3" s="2">
        <v>140</v>
      </c>
      <c r="R3" s="2">
        <v>182.23500000000001</v>
      </c>
      <c r="S3" s="2">
        <v>152.76499999999999</v>
      </c>
      <c r="T3" s="2">
        <v>143.09899999999999</v>
      </c>
      <c r="U3" s="2">
        <v>182.40700000000001</v>
      </c>
      <c r="V3" s="2">
        <v>102.49400000000003</v>
      </c>
      <c r="W3" s="2">
        <v>77</v>
      </c>
      <c r="X3" s="2">
        <v>65.197000000000003</v>
      </c>
      <c r="Y3" s="2">
        <v>69.802999999999997</v>
      </c>
      <c r="Z3" s="2">
        <v>103</v>
      </c>
      <c r="AA3" s="2">
        <v>97.063999999999993</v>
      </c>
      <c r="AB3" s="2">
        <v>105.15100000000007</v>
      </c>
      <c r="AC3" s="2">
        <v>148.74299999999999</v>
      </c>
      <c r="AD3" s="2">
        <v>249.96499999999997</v>
      </c>
      <c r="AE3" s="2">
        <v>771.077</v>
      </c>
      <c r="AF3" s="2">
        <v>355.12599999999998</v>
      </c>
      <c r="AG3" s="2">
        <v>257.10400000000004</v>
      </c>
      <c r="AH3" s="2">
        <v>127.76999999999998</v>
      </c>
      <c r="AI3" s="2">
        <v>76.04000000000002</v>
      </c>
      <c r="AJ3" s="2">
        <v>148.95999999999998</v>
      </c>
      <c r="AK3" s="2">
        <v>143.52500000000001</v>
      </c>
      <c r="AL3" s="2">
        <v>142.45000000000005</v>
      </c>
      <c r="AM3" s="2">
        <v>133.83599999999996</v>
      </c>
      <c r="AN3" s="2">
        <v>103.18900000000002</v>
      </c>
      <c r="AO3" s="2">
        <v>177.40700000000001</v>
      </c>
      <c r="AP3" s="2">
        <v>361.82299999999998</v>
      </c>
      <c r="AQ3" s="2">
        <v>742.77</v>
      </c>
      <c r="AR3" s="2">
        <v>789.6</v>
      </c>
      <c r="AS3" s="2">
        <v>619.4</v>
      </c>
      <c r="AT3" s="2">
        <v>443.77300000000002</v>
      </c>
      <c r="AU3" s="2">
        <v>123.10000000000002</v>
      </c>
      <c r="AV3" s="2">
        <v>145.3549999999999</v>
      </c>
      <c r="AW3" s="2">
        <v>206.64499999999998</v>
      </c>
      <c r="AX3" s="2">
        <v>118</v>
      </c>
      <c r="AY3" s="2">
        <v>147.77200000000005</v>
      </c>
      <c r="AZ3" s="2">
        <v>175.53600000000006</v>
      </c>
      <c r="BA3" s="2">
        <v>166.63799999999998</v>
      </c>
      <c r="BB3" s="2">
        <v>571.05700000000002</v>
      </c>
      <c r="BC3" s="2">
        <v>779.21799999999996</v>
      </c>
      <c r="BD3" s="2">
        <v>799.84999999999991</v>
      </c>
      <c r="BE3" s="2">
        <v>658.05</v>
      </c>
      <c r="BF3" s="2">
        <v>467</v>
      </c>
      <c r="BG3" s="2">
        <v>145.79999999999995</v>
      </c>
      <c r="BH3" s="2">
        <v>168.20000000000005</v>
      </c>
      <c r="BI3" s="2">
        <v>151.63999999999999</v>
      </c>
      <c r="BJ3" s="2">
        <v>153.94200000000001</v>
      </c>
      <c r="BK3" s="2">
        <v>146.41800000000001</v>
      </c>
      <c r="BL3" s="2">
        <v>197.572</v>
      </c>
      <c r="BM3" s="2">
        <v>223.428</v>
      </c>
      <c r="BN3" s="2">
        <v>342</v>
      </c>
      <c r="BO3" s="2">
        <v>952.72299999999996</v>
      </c>
      <c r="BP3" s="16">
        <v>751.42700000000013</v>
      </c>
      <c r="BQ3" s="2">
        <f>AVERAGE(BE3:BP3)</f>
        <v>363.18333333333339</v>
      </c>
      <c r="BR3" s="2">
        <f>AVERAGE(BN3:BP3)</f>
        <v>682.05000000000007</v>
      </c>
      <c r="BS3" s="2">
        <f>AVERAGE(BB3:BD3)</f>
        <v>716.70833333333337</v>
      </c>
      <c r="BT3" s="17">
        <f>(BR3-BS3)/BS3</f>
        <v>-4.8357653624789214E-2</v>
      </c>
      <c r="BU3" s="2">
        <f>IFERROR(IFERROR(IF(OR(BT3&gt;=50%,BT3&lt;=-50%),BR3,(BE3*(1+BT3))),BR3),0.001)</f>
        <v>626.22824603220749</v>
      </c>
      <c r="BV3" s="2">
        <f>IFERROR(IFERROR(IF(OR(BT3&gt;=50%,BT3&lt;=-50%),BR3,(BF3*(1+BT3))),BR3),0.001)</f>
        <v>444.41697575722344</v>
      </c>
      <c r="BW3" s="2">
        <f>IFERROR(IFERROR(IF(OR(BT3&gt;=50%,BT3&lt;=-50%),BR3,(BG3*(1+BT3))),BR3),0.001)</f>
        <v>138.74945410150571</v>
      </c>
      <c r="BX3" s="2">
        <f>IFERROR(IFERROR(IF(OR(BT3&gt;=50%,BT3&lt;=-50%),BR3,(BH3*(1+BT3))),BR3),0.001)</f>
        <v>160.06624266031051</v>
      </c>
      <c r="BY3" s="2">
        <f>AVERAGE(AVERAGEIF($BE$2:$BP$2,11,BE3:BP3),AVERAGEIF($BE$2:$BP$2,12,BE3:BP3),AVERAGEIF($BE$2:$BP$2,1,BE3:BP3),AVERAGEIF($BE$2:$BP$2,2,BE3:BP3))</f>
        <v>154.8955</v>
      </c>
      <c r="BZ3" s="2">
        <f>AVERAGE(AVERAGEIF($BE$2:$BP$2,3,BE3:BP3),AVERAGEIF($BE$2:$BP$2,4,BE3:BP3),AVERAGEIF($BE$2:$BP$2,10,BE3:BP3))</f>
        <v>270.33</v>
      </c>
      <c r="CA3" s="2">
        <f>AVERAGE(AVERAGEIF($BE$2:$BP$2,5,BE3:BP3),AVERAGEIF($BE$2:$BP$2,6,BE3:BP3),AVERAGEIF($BE$2:$BP$2,7,BE3:BP3),AVERAGEIF($BE$2:$BP$2,8,BE3:BP3),AVERAGEIF($BE$2:$BP$2,9,BE3:BP3))</f>
        <v>585.52559999999994</v>
      </c>
    </row>
    <row r="4" spans="1:79" x14ac:dyDescent="0.2">
      <c r="A4" s="3">
        <v>100002</v>
      </c>
      <c r="B4" s="2">
        <v>24.949999999999989</v>
      </c>
      <c r="C4" s="2">
        <v>29.285000000000025</v>
      </c>
      <c r="D4" s="2">
        <v>19.669999999999987</v>
      </c>
      <c r="E4" s="2">
        <v>-111.75</v>
      </c>
      <c r="F4" s="2">
        <v>170.99099999999999</v>
      </c>
      <c r="G4" s="2">
        <v>33.894000000000005</v>
      </c>
      <c r="H4" s="2">
        <v>21.864999999999995</v>
      </c>
      <c r="I4" s="2">
        <v>27.37</v>
      </c>
      <c r="J4" s="12">
        <v>30.629999999999995</v>
      </c>
      <c r="K4" s="2">
        <v>18.060000000000002</v>
      </c>
      <c r="L4" s="2">
        <v>19.939999999999998</v>
      </c>
      <c r="M4" s="2">
        <v>29</v>
      </c>
      <c r="N4" s="2">
        <v>17.237000000000023</v>
      </c>
      <c r="O4" s="2">
        <v>9.2789999999999679</v>
      </c>
      <c r="P4" s="2">
        <v>21.484000000000009</v>
      </c>
      <c r="Q4" s="2">
        <v>17.488</v>
      </c>
      <c r="R4" s="2">
        <v>10.691000000000003</v>
      </c>
      <c r="S4" s="2">
        <v>28.820999999999998</v>
      </c>
      <c r="T4" s="2">
        <v>21.800000000000011</v>
      </c>
      <c r="U4" s="2">
        <v>21.461999999999989</v>
      </c>
      <c r="V4" s="2">
        <v>20.738</v>
      </c>
      <c r="W4" s="2">
        <v>23</v>
      </c>
      <c r="X4" s="2">
        <v>23.164000000000001</v>
      </c>
      <c r="Y4" s="2">
        <v>22.835999999999999</v>
      </c>
      <c r="Z4" s="2">
        <v>9</v>
      </c>
      <c r="AA4" s="2">
        <v>28.206999999999994</v>
      </c>
      <c r="AB4" s="2">
        <v>19.044000000000011</v>
      </c>
      <c r="AC4" s="2">
        <v>13.772999999999996</v>
      </c>
      <c r="AD4" s="2">
        <v>16.492000000000019</v>
      </c>
      <c r="AE4" s="2">
        <v>28.48399999999998</v>
      </c>
      <c r="AF4" s="2">
        <v>19.474999999999994</v>
      </c>
      <c r="AG4" s="2">
        <v>26.351000000000006</v>
      </c>
      <c r="AH4" s="2">
        <v>19.173999999999999</v>
      </c>
      <c r="AI4" s="2">
        <v>17.649000000000001</v>
      </c>
      <c r="AJ4" s="2">
        <v>21.576999999999998</v>
      </c>
      <c r="AK4" s="2">
        <v>18.924000000000007</v>
      </c>
      <c r="AL4" s="2">
        <v>18.849999999999994</v>
      </c>
      <c r="AM4" s="2">
        <v>22.56</v>
      </c>
      <c r="AN4" s="2">
        <v>28.44</v>
      </c>
      <c r="AO4" s="2">
        <v>30.200000000000003</v>
      </c>
      <c r="AP4" s="2">
        <v>36.854999999999997</v>
      </c>
      <c r="AQ4" s="2">
        <v>20.944999999999993</v>
      </c>
      <c r="AR4" s="2">
        <v>23.763000000000005</v>
      </c>
      <c r="AS4" s="2">
        <v>40.236999999999995</v>
      </c>
      <c r="AT4" s="2">
        <v>14.204999999999998</v>
      </c>
      <c r="AU4" s="2">
        <v>13.834000000000003</v>
      </c>
      <c r="AV4" s="2">
        <v>7.25</v>
      </c>
      <c r="AW4" s="2">
        <v>24.548999999999999</v>
      </c>
      <c r="AX4" s="2">
        <v>6</v>
      </c>
      <c r="AY4" s="2">
        <v>27.635999999999996</v>
      </c>
      <c r="AZ4" s="2">
        <v>15.604000000000013</v>
      </c>
      <c r="BA4" s="2">
        <v>23.399999999999991</v>
      </c>
      <c r="BB4" s="2">
        <v>26.258000000000003</v>
      </c>
      <c r="BC4" s="2">
        <v>19.161999999999999</v>
      </c>
      <c r="BD4" s="2">
        <v>24.60499999999999</v>
      </c>
      <c r="BE4" s="2">
        <v>25.14500000000001</v>
      </c>
      <c r="BF4" s="2">
        <v>15</v>
      </c>
      <c r="BG4" s="2">
        <v>13.620000000000005</v>
      </c>
      <c r="BH4" s="2">
        <v>3.6799999999999926</v>
      </c>
      <c r="BI4" s="2">
        <v>9.2000000000000028</v>
      </c>
      <c r="BJ4" s="2">
        <v>8.8799999999999955</v>
      </c>
      <c r="BK4" s="2">
        <v>7.6200000000000045</v>
      </c>
      <c r="BL4" s="2">
        <v>19.065000000000005</v>
      </c>
      <c r="BM4" s="2">
        <v>15.934999999999995</v>
      </c>
      <c r="BN4" s="2">
        <v>20</v>
      </c>
      <c r="BO4" s="2">
        <v>27.67</v>
      </c>
      <c r="BP4" s="16">
        <v>21.843000000000004</v>
      </c>
      <c r="BQ4" s="2">
        <f t="shared" ref="BQ4:BQ44" si="1">AVERAGE(BE4:BP4)</f>
        <v>15.638166666666669</v>
      </c>
      <c r="BR4" s="2">
        <f t="shared" ref="BR4:BR12" si="2">AVERAGE(BN4:BP4)</f>
        <v>23.171000000000003</v>
      </c>
      <c r="BS4" s="2">
        <f t="shared" ref="BS4:BS12" si="3">AVERAGE(BB4:BD4)</f>
        <v>23.341666666666665</v>
      </c>
      <c r="BT4" s="17">
        <f t="shared" ref="BT4:BT66" si="4">(BR4-BS4)/BS4</f>
        <v>-7.31167440199909E-3</v>
      </c>
      <c r="BU4" s="2">
        <f t="shared" ref="BU4:BU12" si="5">IFERROR(IFERROR(IF(OR(BT4&gt;=50%,BT4&lt;=-50%),BR4,(BE4*(1+BT4))),BR4),0.001)</f>
        <v>24.961147947161741</v>
      </c>
      <c r="BV4" s="2">
        <f t="shared" ref="BV4:BV12" si="6">IFERROR(IFERROR(IF(OR(BT4&gt;=50%,BT4&lt;=-50%),BR4,(BF4*(1+BT4))),BR4),0.001)</f>
        <v>14.890324883970013</v>
      </c>
      <c r="BW4" s="2">
        <f t="shared" ref="BW4:BW12" si="7">IFERROR(IFERROR(IF(OR(BT4&gt;=50%,BT4&lt;=-50%),BR4,(BG4*(1+BT4))),BR4),0.001)</f>
        <v>13.520414994644776</v>
      </c>
      <c r="BX4" s="2">
        <f t="shared" ref="BX4:BX12" si="8">IFERROR(IFERROR(IF(OR(BT4&gt;=50%,BT4&lt;=-50%),BR4,(BH4*(1+BT4))),BR4),0.001)</f>
        <v>3.6530930382006361</v>
      </c>
      <c r="BY4" s="2">
        <f t="shared" ref="BY4:BY44" si="9">AVERAGE(AVERAGEIF($BE$2:$BP$2,11,BE4:BP4),AVERAGEIF($BE$2:$BP$2,12,BE4:BP4),AVERAGEIF($BE$2:$BP$2,1,BE4:BP4),AVERAGEIF($BE$2:$BP$2,2,BE4:BP4))</f>
        <v>8.8449999999999989</v>
      </c>
      <c r="BZ4" s="2">
        <f t="shared" ref="BZ4:BZ44" si="10">AVERAGE(AVERAGEIF($BE$2:$BP$2,3,BE4:BP4),AVERAGEIF($BE$2:$BP$2,4,BE4:BP4),AVERAGEIF($BE$2:$BP$2,10,BE4:BP4))</f>
        <v>13.895000000000003</v>
      </c>
      <c r="CA4" s="2">
        <f t="shared" ref="CA4:CA44" si="11">AVERAGE(AVERAGEIF($BE$2:$BP$2,5,BE4:BP4),AVERAGEIF($BE$2:$BP$2,6,BE4:BP4),AVERAGEIF($BE$2:$BP$2,7,BE4:BP4),AVERAGEIF($BE$2:$BP$2,8,BE4:BP4),AVERAGEIF($BE$2:$BP$2,9,BE4:BP4))</f>
        <v>22.118600000000004</v>
      </c>
    </row>
    <row r="5" spans="1:79" x14ac:dyDescent="0.2">
      <c r="A5" s="3">
        <v>100003</v>
      </c>
      <c r="B5" s="2">
        <v>100.25</v>
      </c>
      <c r="C5" s="2">
        <v>431.32000000000016</v>
      </c>
      <c r="D5" s="2">
        <v>1168.4299999999998</v>
      </c>
      <c r="E5" s="2">
        <v>999.5</v>
      </c>
      <c r="F5" s="2">
        <v>1290.7339999999999</v>
      </c>
      <c r="G5" s="2">
        <v>269.71599999999995</v>
      </c>
      <c r="H5" s="2">
        <v>228.05</v>
      </c>
      <c r="I5" s="2">
        <v>197</v>
      </c>
      <c r="J5" s="12">
        <v>195</v>
      </c>
      <c r="K5" s="2">
        <v>111.63999999999999</v>
      </c>
      <c r="L5" s="2">
        <v>208.36</v>
      </c>
      <c r="M5" s="2">
        <v>60</v>
      </c>
      <c r="N5" s="2">
        <v>93.174999999999955</v>
      </c>
      <c r="O5" s="2">
        <v>116.72500000000002</v>
      </c>
      <c r="P5" s="2">
        <v>50.100000000000023</v>
      </c>
      <c r="Q5" s="2">
        <v>111</v>
      </c>
      <c r="R5" s="2">
        <v>151.67500000000001</v>
      </c>
      <c r="S5" s="2">
        <v>177.32499999999999</v>
      </c>
      <c r="T5" s="2">
        <v>170</v>
      </c>
      <c r="U5" s="2">
        <v>169.9</v>
      </c>
      <c r="V5" s="2">
        <v>73.100000000000023</v>
      </c>
      <c r="W5" s="2">
        <v>37</v>
      </c>
      <c r="X5" s="2">
        <v>44.944000000000017</v>
      </c>
      <c r="Y5" s="2">
        <v>29.805999999999983</v>
      </c>
      <c r="Z5" s="2">
        <v>55.25</v>
      </c>
      <c r="AA5" s="2">
        <v>44.110000000000014</v>
      </c>
      <c r="AB5" s="2">
        <v>65.889999999999986</v>
      </c>
      <c r="AC5" s="2">
        <v>110.17599999999999</v>
      </c>
      <c r="AD5" s="2">
        <v>280.20400000000018</v>
      </c>
      <c r="AE5" s="2">
        <v>618.61999999999989</v>
      </c>
      <c r="AF5" s="2">
        <v>778.82500000000005</v>
      </c>
      <c r="AG5" s="2">
        <v>-203.67499999999995</v>
      </c>
      <c r="AH5" s="2">
        <v>55.850000000000023</v>
      </c>
      <c r="AI5" s="2">
        <v>70.314999999999941</v>
      </c>
      <c r="AJ5" s="2">
        <v>64.835000000000036</v>
      </c>
      <c r="AK5" s="2">
        <v>86.460000000000036</v>
      </c>
      <c r="AL5" s="2">
        <v>48.339999999999975</v>
      </c>
      <c r="AM5" s="2">
        <v>50.050000000000011</v>
      </c>
      <c r="AN5" s="2">
        <v>110.19999999999999</v>
      </c>
      <c r="AO5" s="2">
        <v>150.4</v>
      </c>
      <c r="AP5" s="2">
        <v>409.90000000000009</v>
      </c>
      <c r="AQ5" s="2">
        <v>1089.5</v>
      </c>
      <c r="AR5" s="2">
        <v>1043.95</v>
      </c>
      <c r="AS5" s="2">
        <v>826.05</v>
      </c>
      <c r="AT5" s="2">
        <v>599.04</v>
      </c>
      <c r="AU5" s="2">
        <v>100.22000000000003</v>
      </c>
      <c r="AV5" s="2">
        <v>142.17100000000005</v>
      </c>
      <c r="AW5" s="2">
        <v>156.0139999999999</v>
      </c>
      <c r="AX5" s="2">
        <v>92.408000000000129</v>
      </c>
      <c r="AY5" s="2">
        <v>109.57499999999993</v>
      </c>
      <c r="AZ5" s="2">
        <v>132.38099999999997</v>
      </c>
      <c r="BA5" s="2">
        <v>205</v>
      </c>
      <c r="BB5" s="2">
        <v>632.35800000000006</v>
      </c>
      <c r="BC5" s="2">
        <v>992.91699999999992</v>
      </c>
      <c r="BD5" s="2">
        <v>1141.816</v>
      </c>
      <c r="BE5" s="2">
        <v>912.75099999999998</v>
      </c>
      <c r="BF5" s="2">
        <v>619</v>
      </c>
      <c r="BG5" s="2">
        <v>120</v>
      </c>
      <c r="BH5" s="2">
        <v>127.5</v>
      </c>
      <c r="BI5" s="2">
        <v>120.5</v>
      </c>
      <c r="BJ5" s="2">
        <v>111.036</v>
      </c>
      <c r="BK5" s="2">
        <v>100.964</v>
      </c>
      <c r="BL5" s="2">
        <v>138.55500000000001</v>
      </c>
      <c r="BM5" s="2">
        <v>181.44499999999999</v>
      </c>
      <c r="BN5" s="2">
        <v>303</v>
      </c>
      <c r="BO5" s="2">
        <v>1222.1019999999999</v>
      </c>
      <c r="BP5" s="16">
        <v>1003.5320000000002</v>
      </c>
      <c r="BQ5" s="2">
        <f t="shared" si="1"/>
        <v>413.3654166666667</v>
      </c>
      <c r="BR5" s="2">
        <f t="shared" si="2"/>
        <v>842.87800000000004</v>
      </c>
      <c r="BS5" s="2">
        <f t="shared" si="3"/>
        <v>922.36366666666675</v>
      </c>
      <c r="BT5" s="17">
        <f t="shared" si="4"/>
        <v>-8.617605998501679E-2</v>
      </c>
      <c r="BU5" s="2">
        <f t="shared" si="5"/>
        <v>834.09371507261596</v>
      </c>
      <c r="BV5" s="2">
        <f t="shared" si="6"/>
        <v>565.65701886927468</v>
      </c>
      <c r="BW5" s="2">
        <f t="shared" si="7"/>
        <v>109.65887280179798</v>
      </c>
      <c r="BX5" s="2">
        <f t="shared" si="8"/>
        <v>116.51255235191036</v>
      </c>
      <c r="BY5" s="2">
        <f t="shared" si="9"/>
        <v>119.759</v>
      </c>
      <c r="BZ5" s="2">
        <f t="shared" si="10"/>
        <v>286.173</v>
      </c>
      <c r="CA5" s="2">
        <f t="shared" si="11"/>
        <v>724.56600000000003</v>
      </c>
    </row>
    <row r="6" spans="1:79" x14ac:dyDescent="0.2">
      <c r="A6" s="3">
        <v>100004</v>
      </c>
      <c r="B6" s="2">
        <v>1.7999999999999972</v>
      </c>
      <c r="C6" s="2">
        <v>9.7999999999999972</v>
      </c>
      <c r="D6" s="2">
        <v>17.450000000000003</v>
      </c>
      <c r="E6" s="2">
        <v>9</v>
      </c>
      <c r="F6" s="2">
        <v>23</v>
      </c>
      <c r="G6" s="2">
        <v>23.25</v>
      </c>
      <c r="H6" s="2">
        <v>18.299999999999997</v>
      </c>
      <c r="I6" s="2">
        <v>11.450000000000003</v>
      </c>
      <c r="J6" s="12">
        <v>6.5499999999999972</v>
      </c>
      <c r="K6" s="2">
        <v>8</v>
      </c>
      <c r="L6" s="2">
        <v>4.2000000000000028</v>
      </c>
      <c r="M6" s="2">
        <v>7</v>
      </c>
      <c r="N6" s="2">
        <v>5.75</v>
      </c>
      <c r="O6" s="2">
        <v>8.25</v>
      </c>
      <c r="P6" s="2">
        <v>14.5</v>
      </c>
      <c r="Q6" s="2">
        <v>10.100000000000001</v>
      </c>
      <c r="R6" s="2">
        <v>12.25</v>
      </c>
      <c r="S6" s="2">
        <v>11.249999999999998</v>
      </c>
      <c r="T6" s="2">
        <v>13.150000000000006</v>
      </c>
      <c r="U6" s="2">
        <v>13.5</v>
      </c>
      <c r="V6" s="2">
        <v>3.75</v>
      </c>
      <c r="W6" s="2">
        <v>5</v>
      </c>
      <c r="X6" s="2">
        <v>5.75</v>
      </c>
      <c r="Y6" s="2">
        <v>19.25</v>
      </c>
      <c r="Z6" s="2">
        <v>-4.75</v>
      </c>
      <c r="AA6" s="2">
        <v>9.75</v>
      </c>
      <c r="AB6" s="2">
        <v>14.75</v>
      </c>
      <c r="AC6" s="2">
        <v>10</v>
      </c>
      <c r="AD6" s="2">
        <v>14.899999999999999</v>
      </c>
      <c r="AE6" s="2">
        <v>12.75</v>
      </c>
      <c r="AF6" s="2">
        <v>18.350000000000001</v>
      </c>
      <c r="AG6" s="2">
        <v>9.5</v>
      </c>
      <c r="AH6" s="2">
        <v>3.25</v>
      </c>
      <c r="AI6" s="2">
        <v>1.75</v>
      </c>
      <c r="AJ6" s="2">
        <v>6</v>
      </c>
      <c r="AK6" s="2">
        <v>2.75</v>
      </c>
      <c r="AL6" s="2">
        <v>3.5</v>
      </c>
      <c r="AM6" s="2">
        <v>12.75</v>
      </c>
      <c r="AN6" s="2">
        <v>3.25</v>
      </c>
      <c r="AO6" s="2">
        <v>18.5</v>
      </c>
      <c r="AP6" s="2">
        <v>15.5</v>
      </c>
      <c r="AQ6" s="2">
        <v>14</v>
      </c>
      <c r="AR6" s="2">
        <v>14.5</v>
      </c>
      <c r="AS6" s="2">
        <v>11.25</v>
      </c>
      <c r="AT6" s="2">
        <v>5</v>
      </c>
      <c r="AU6" s="2">
        <v>5</v>
      </c>
      <c r="AV6" s="2">
        <v>3.8000000000000007</v>
      </c>
      <c r="AW6" s="2">
        <v>5.1999999999999993</v>
      </c>
      <c r="AX6" s="2">
        <v>3</v>
      </c>
      <c r="AY6" s="2">
        <v>4.75</v>
      </c>
      <c r="AZ6" s="2">
        <v>6.6999999999999993</v>
      </c>
      <c r="BA6" s="2">
        <v>10.8</v>
      </c>
      <c r="BB6" s="2">
        <v>21.69</v>
      </c>
      <c r="BC6" s="2">
        <v>15.059999999999999</v>
      </c>
      <c r="BD6" s="2">
        <v>8.5</v>
      </c>
      <c r="BE6" s="2">
        <v>14.5</v>
      </c>
      <c r="BF6" s="2">
        <v>6.25</v>
      </c>
      <c r="BG6" s="2">
        <v>5.75</v>
      </c>
      <c r="BH6" s="2">
        <v>5.5</v>
      </c>
      <c r="BI6" s="2">
        <v>6</v>
      </c>
      <c r="BJ6" s="2">
        <v>9.25</v>
      </c>
      <c r="BK6" s="2">
        <v>7</v>
      </c>
      <c r="BL6" s="2">
        <v>9</v>
      </c>
      <c r="BM6" s="2">
        <v>11.5</v>
      </c>
      <c r="BN6" s="2">
        <v>10.5</v>
      </c>
      <c r="BO6" s="2">
        <v>11.375</v>
      </c>
      <c r="BP6" s="16">
        <v>10.625</v>
      </c>
      <c r="BQ6" s="2">
        <f t="shared" si="1"/>
        <v>8.9375</v>
      </c>
      <c r="BR6" s="2">
        <f t="shared" si="2"/>
        <v>10.833333333333334</v>
      </c>
      <c r="BS6" s="2">
        <f t="shared" si="3"/>
        <v>15.083333333333334</v>
      </c>
      <c r="BT6" s="17">
        <f t="shared" si="4"/>
        <v>-0.28176795580110497</v>
      </c>
      <c r="BU6" s="2">
        <f t="shared" si="5"/>
        <v>10.414364640883978</v>
      </c>
      <c r="BV6" s="2">
        <f t="shared" si="6"/>
        <v>4.4889502762430933</v>
      </c>
      <c r="BW6" s="2">
        <f t="shared" si="7"/>
        <v>4.1298342541436464</v>
      </c>
      <c r="BX6" s="2">
        <f t="shared" si="8"/>
        <v>3.9502762430939224</v>
      </c>
      <c r="BY6" s="2">
        <f t="shared" si="9"/>
        <v>6.625</v>
      </c>
      <c r="BZ6" s="2">
        <f t="shared" si="10"/>
        <v>7.416666666666667</v>
      </c>
      <c r="CA6" s="2">
        <f t="shared" si="11"/>
        <v>11.7</v>
      </c>
    </row>
    <row r="7" spans="1:79" x14ac:dyDescent="0.2">
      <c r="A7" s="3">
        <v>100005</v>
      </c>
      <c r="B7" s="2">
        <v>701.92000000000007</v>
      </c>
      <c r="C7" s="2">
        <v>1028.3000000000002</v>
      </c>
      <c r="D7" s="2">
        <v>767.57999999999993</v>
      </c>
      <c r="E7" s="2">
        <v>711</v>
      </c>
      <c r="F7" s="2">
        <v>909.42200000000003</v>
      </c>
      <c r="G7" s="2">
        <v>810.17099999999994</v>
      </c>
      <c r="H7" s="2">
        <v>759.40700000000004</v>
      </c>
      <c r="I7" s="2">
        <v>817.54</v>
      </c>
      <c r="J7" s="12">
        <v>802.46</v>
      </c>
      <c r="K7" s="2">
        <v>535.1579999999999</v>
      </c>
      <c r="L7" s="2">
        <v>633.8420000000001</v>
      </c>
      <c r="M7" s="2">
        <v>611</v>
      </c>
      <c r="N7" s="2">
        <v>450.52499999999998</v>
      </c>
      <c r="O7" s="2">
        <v>461.47500000000002</v>
      </c>
      <c r="P7" s="2">
        <v>419</v>
      </c>
      <c r="Q7" s="2">
        <v>520</v>
      </c>
      <c r="R7" s="2">
        <v>548.00500000000011</v>
      </c>
      <c r="S7" s="2">
        <v>690.99499999999989</v>
      </c>
      <c r="T7" s="2">
        <v>757.375</v>
      </c>
      <c r="U7" s="2">
        <v>681.95</v>
      </c>
      <c r="V7" s="2">
        <v>365.67500000000001</v>
      </c>
      <c r="W7" s="2">
        <v>364.75</v>
      </c>
      <c r="X7" s="2">
        <v>415.87100000000004</v>
      </c>
      <c r="Y7" s="2">
        <v>585.37899999999991</v>
      </c>
      <c r="Z7" s="2">
        <v>362</v>
      </c>
      <c r="AA7" s="2">
        <v>439.54500000000002</v>
      </c>
      <c r="AB7" s="2">
        <v>391.45499999999998</v>
      </c>
      <c r="AC7" s="2">
        <v>432.64</v>
      </c>
      <c r="AD7" s="2">
        <v>594.55499999999995</v>
      </c>
      <c r="AE7" s="2">
        <v>448.80500000000006</v>
      </c>
      <c r="AF7" s="2">
        <v>437.875</v>
      </c>
      <c r="AG7" s="2">
        <v>522.70000000000005</v>
      </c>
      <c r="AH7" s="2">
        <v>319.42500000000001</v>
      </c>
      <c r="AI7" s="2">
        <v>307.68799999999999</v>
      </c>
      <c r="AJ7" s="2">
        <v>458.31200000000001</v>
      </c>
      <c r="AK7" s="2">
        <v>476.15</v>
      </c>
      <c r="AL7" s="2">
        <v>287.27499999999998</v>
      </c>
      <c r="AM7" s="2">
        <v>482.59500000000003</v>
      </c>
      <c r="AN7" s="2">
        <v>427.98</v>
      </c>
      <c r="AO7" s="2">
        <v>567.1</v>
      </c>
      <c r="AP7" s="2">
        <v>647.85</v>
      </c>
      <c r="AQ7" s="2">
        <v>515.04999999999995</v>
      </c>
      <c r="AR7" s="2">
        <v>519.202</v>
      </c>
      <c r="AS7" s="2">
        <v>530.798</v>
      </c>
      <c r="AT7" s="2">
        <v>565.1</v>
      </c>
      <c r="AU7" s="2">
        <v>607.26</v>
      </c>
      <c r="AV7" s="2">
        <v>547.57799999999997</v>
      </c>
      <c r="AW7" s="2">
        <v>564.26199999999994</v>
      </c>
      <c r="AX7" s="11">
        <f>3.04500000000002+420</f>
        <v>423.04500000000002</v>
      </c>
      <c r="AY7" s="2">
        <v>492.923</v>
      </c>
      <c r="AZ7" s="2">
        <v>432.54300000000001</v>
      </c>
      <c r="BA7" s="2">
        <v>542.1</v>
      </c>
      <c r="BB7" s="2">
        <v>683.33299999999997</v>
      </c>
      <c r="BC7" s="2">
        <v>576.33100000000002</v>
      </c>
      <c r="BD7" s="2">
        <v>658.55</v>
      </c>
      <c r="BE7" s="2">
        <v>556.07500000000005</v>
      </c>
      <c r="BF7" s="2">
        <v>440</v>
      </c>
      <c r="BG7" s="2">
        <v>498.85</v>
      </c>
      <c r="BH7" s="2">
        <v>553.65</v>
      </c>
      <c r="BI7" s="2">
        <v>496</v>
      </c>
      <c r="BJ7" s="2">
        <v>419.28500000000008</v>
      </c>
      <c r="BK7" s="2">
        <v>512.21499999999992</v>
      </c>
      <c r="BL7" s="2">
        <v>624.13900000000001</v>
      </c>
      <c r="BM7" s="2">
        <v>486.86099999999999</v>
      </c>
      <c r="BN7" s="2">
        <v>499</v>
      </c>
      <c r="BO7" s="2">
        <v>586.66499999999996</v>
      </c>
      <c r="BP7" s="16">
        <v>552.43000000000006</v>
      </c>
      <c r="BQ7" s="2">
        <f t="shared" si="1"/>
        <v>518.76416666666671</v>
      </c>
      <c r="BR7" s="2">
        <f t="shared" si="2"/>
        <v>546.03166666666664</v>
      </c>
      <c r="BS7" s="2">
        <f t="shared" si="3"/>
        <v>639.40466666666669</v>
      </c>
      <c r="BT7" s="17">
        <f t="shared" si="4"/>
        <v>-0.14603115189441854</v>
      </c>
      <c r="BU7" s="2">
        <f t="shared" si="5"/>
        <v>474.87072721031126</v>
      </c>
      <c r="BV7" s="2">
        <f t="shared" si="6"/>
        <v>375.74629316645587</v>
      </c>
      <c r="BW7" s="2">
        <f t="shared" si="7"/>
        <v>426.00235987746936</v>
      </c>
      <c r="BX7" s="2">
        <f t="shared" si="8"/>
        <v>472.79985275365516</v>
      </c>
      <c r="BY7" s="2">
        <f t="shared" si="9"/>
        <v>491.94625000000002</v>
      </c>
      <c r="BZ7" s="2">
        <f t="shared" si="10"/>
        <v>525.45133333333331</v>
      </c>
      <c r="CA7" s="2">
        <f t="shared" si="11"/>
        <v>536.20619999999997</v>
      </c>
    </row>
    <row r="8" spans="1:79" x14ac:dyDescent="0.2">
      <c r="A8" s="3">
        <v>100006</v>
      </c>
      <c r="B8" s="2">
        <v>472.04700000000003</v>
      </c>
      <c r="C8" s="2">
        <v>436.93599999999969</v>
      </c>
      <c r="D8" s="2">
        <v>700.86700000000019</v>
      </c>
      <c r="E8" s="2">
        <v>603</v>
      </c>
      <c r="F8" s="2">
        <v>866.97800000000007</v>
      </c>
      <c r="G8" s="2">
        <v>788.67199999999991</v>
      </c>
      <c r="H8" s="2">
        <v>665.15000000000009</v>
      </c>
      <c r="I8" s="2">
        <v>516.30500000000006</v>
      </c>
      <c r="J8" s="12">
        <v>795.89499999999998</v>
      </c>
      <c r="K8" s="2">
        <v>457.34999999999991</v>
      </c>
      <c r="L8" s="2">
        <v>504.45000000000005</v>
      </c>
      <c r="M8" s="2">
        <v>552.20000000000005</v>
      </c>
      <c r="N8" s="2">
        <v>364.57500000000005</v>
      </c>
      <c r="O8" s="2">
        <v>365.72499999999991</v>
      </c>
      <c r="P8" s="2">
        <v>374.15000000000003</v>
      </c>
      <c r="Q8" s="2">
        <v>488.54999999999995</v>
      </c>
      <c r="R8" s="2">
        <v>491.77499999999998</v>
      </c>
      <c r="S8" s="2">
        <v>575.22500000000002</v>
      </c>
      <c r="T8" s="2">
        <v>485.82500000000005</v>
      </c>
      <c r="U8" s="2">
        <v>483.04999999999995</v>
      </c>
      <c r="V8" s="2">
        <v>312.125</v>
      </c>
      <c r="W8" s="2">
        <v>279</v>
      </c>
      <c r="X8" s="2">
        <v>260.36099999999999</v>
      </c>
      <c r="Y8" s="2">
        <v>379.63900000000001</v>
      </c>
      <c r="Z8" s="2">
        <v>403</v>
      </c>
      <c r="AA8" s="2">
        <v>424.88</v>
      </c>
      <c r="AB8" s="2">
        <v>372.12</v>
      </c>
      <c r="AC8" s="2">
        <v>369.13999999999987</v>
      </c>
      <c r="AD8" s="2">
        <v>509.98500000000013</v>
      </c>
      <c r="AE8" s="2">
        <v>520.875</v>
      </c>
      <c r="AF8" s="2">
        <v>380</v>
      </c>
      <c r="AG8" s="2">
        <v>536.68499999999995</v>
      </c>
      <c r="AH8" s="2">
        <v>433.315</v>
      </c>
      <c r="AI8" s="2">
        <v>345.63</v>
      </c>
      <c r="AJ8" s="2">
        <v>336.37</v>
      </c>
      <c r="AK8" s="2">
        <v>341.25</v>
      </c>
      <c r="AL8" s="2">
        <v>422.75</v>
      </c>
      <c r="AM8" s="2">
        <v>900.45</v>
      </c>
      <c r="AN8" s="2">
        <v>902.55</v>
      </c>
      <c r="AO8" s="2">
        <v>982.11999999999989</v>
      </c>
      <c r="AP8" s="2">
        <v>993.23</v>
      </c>
      <c r="AQ8" s="2">
        <v>595.65000000000009</v>
      </c>
      <c r="AR8" s="2">
        <v>619.67499999999995</v>
      </c>
      <c r="AS8" s="2">
        <v>590.32500000000005</v>
      </c>
      <c r="AT8" s="2">
        <v>703.56999999999994</v>
      </c>
      <c r="AU8" s="2">
        <v>540.84899999999993</v>
      </c>
      <c r="AV8" s="2">
        <v>408.88099999999997</v>
      </c>
      <c r="AW8" s="2">
        <v>384.15000000000009</v>
      </c>
      <c r="AX8" s="2">
        <v>632.54999999999995</v>
      </c>
      <c r="AY8" s="2">
        <v>979.28700000000003</v>
      </c>
      <c r="AZ8" s="2">
        <v>988.41799999999989</v>
      </c>
      <c r="BA8" s="2">
        <v>1104.345</v>
      </c>
      <c r="BB8" s="2">
        <v>1070.1489999999999</v>
      </c>
      <c r="BC8" s="2">
        <v>519.42600000000004</v>
      </c>
      <c r="BD8" s="2">
        <v>505.85500000000002</v>
      </c>
      <c r="BE8" s="2">
        <v>510.27</v>
      </c>
      <c r="BF8" s="2">
        <v>565</v>
      </c>
      <c r="BG8" s="2">
        <v>438.9</v>
      </c>
      <c r="BH8" s="2">
        <v>410.1</v>
      </c>
      <c r="BI8" s="2">
        <v>441</v>
      </c>
      <c r="BJ8" s="2">
        <v>453.46000000000004</v>
      </c>
      <c r="BK8" s="2">
        <v>886.54</v>
      </c>
      <c r="BL8" s="2">
        <v>955.55</v>
      </c>
      <c r="BM8" s="2">
        <v>1114.45</v>
      </c>
      <c r="BN8" s="2">
        <v>1020</v>
      </c>
      <c r="BO8" s="2">
        <v>834.67499999999995</v>
      </c>
      <c r="BP8" s="16">
        <v>771.32500000000005</v>
      </c>
      <c r="BQ8" s="2">
        <f t="shared" si="1"/>
        <v>700.10583333333341</v>
      </c>
      <c r="BR8" s="2">
        <f t="shared" si="2"/>
        <v>875.33333333333337</v>
      </c>
      <c r="BS8" s="2">
        <f t="shared" si="3"/>
        <v>698.47666666666657</v>
      </c>
      <c r="BT8" s="17">
        <f t="shared" si="4"/>
        <v>0.25320339977952039</v>
      </c>
      <c r="BU8" s="2">
        <f t="shared" si="5"/>
        <v>639.47209880549588</v>
      </c>
      <c r="BV8" s="2">
        <f t="shared" si="6"/>
        <v>708.05992087542904</v>
      </c>
      <c r="BW8" s="2">
        <f t="shared" si="7"/>
        <v>550.03097216323147</v>
      </c>
      <c r="BX8" s="2">
        <f t="shared" si="8"/>
        <v>513.93871424958138</v>
      </c>
      <c r="BY8" s="2">
        <f t="shared" si="9"/>
        <v>435.86500000000001</v>
      </c>
      <c r="BZ8" s="2">
        <f t="shared" si="10"/>
        <v>802.36333333333334</v>
      </c>
      <c r="CA8" s="2">
        <f t="shared" si="11"/>
        <v>850.14399999999989</v>
      </c>
    </row>
    <row r="9" spans="1:79" x14ac:dyDescent="0.2">
      <c r="A9" s="3">
        <v>100007</v>
      </c>
      <c r="B9" s="2">
        <v>7.4200000000000017</v>
      </c>
      <c r="C9" s="2">
        <v>7.7000000000000028</v>
      </c>
      <c r="D9" s="2">
        <v>24.879999999999995</v>
      </c>
      <c r="E9" s="2">
        <v>12.5</v>
      </c>
      <c r="F9" s="2">
        <v>11.5</v>
      </c>
      <c r="G9" s="2">
        <v>21</v>
      </c>
      <c r="H9" s="2">
        <v>15</v>
      </c>
      <c r="I9" s="2">
        <v>15</v>
      </c>
      <c r="J9" s="12">
        <v>9.5999999999999943</v>
      </c>
      <c r="K9" s="2">
        <v>8.4000000000000057</v>
      </c>
      <c r="L9" s="2">
        <v>6.9099999999999966</v>
      </c>
      <c r="M9" s="2">
        <v>7.6200000000000045</v>
      </c>
      <c r="N9" s="2">
        <v>2.5450000000000017</v>
      </c>
      <c r="O9" s="2">
        <v>4.6999999999999957</v>
      </c>
      <c r="P9" s="2">
        <v>25.225000000000001</v>
      </c>
      <c r="Q9" s="2">
        <v>3.625</v>
      </c>
      <c r="R9" s="2">
        <v>7.1749999999999972</v>
      </c>
      <c r="S9" s="2">
        <v>-0.79999999999999716</v>
      </c>
      <c r="T9" s="2">
        <v>10</v>
      </c>
      <c r="U9" s="2">
        <v>-5</v>
      </c>
      <c r="V9" s="2">
        <v>5</v>
      </c>
      <c r="W9" s="2">
        <v>2</v>
      </c>
      <c r="X9" s="2">
        <v>12.150000000000006</v>
      </c>
      <c r="Y9" s="2">
        <v>17.849999999999994</v>
      </c>
      <c r="Z9" s="2">
        <v>5.8999999999999986</v>
      </c>
      <c r="AA9" s="2">
        <v>12.400000000000002</v>
      </c>
      <c r="AB9" s="2">
        <v>3.375</v>
      </c>
      <c r="AC9" s="2">
        <v>17.324999999999999</v>
      </c>
      <c r="AD9" s="2">
        <v>1.125</v>
      </c>
      <c r="AE9" s="2">
        <v>1.875</v>
      </c>
      <c r="AF9" s="2">
        <v>11.25</v>
      </c>
      <c r="AG9" s="2">
        <v>7.5</v>
      </c>
      <c r="AH9" s="2">
        <v>2.25</v>
      </c>
      <c r="AI9" s="2">
        <v>3.125</v>
      </c>
      <c r="AJ9" s="2">
        <v>3.875</v>
      </c>
      <c r="AK9" s="2">
        <v>12.5</v>
      </c>
      <c r="AL9" s="2">
        <v>4.5</v>
      </c>
      <c r="AM9" s="2">
        <v>0</v>
      </c>
      <c r="AN9" s="2">
        <v>12.25</v>
      </c>
      <c r="AO9" s="2">
        <v>10.5</v>
      </c>
      <c r="AP9" s="2">
        <v>10.5</v>
      </c>
      <c r="AQ9" s="2">
        <v>11.25</v>
      </c>
      <c r="AR9" s="2">
        <v>13</v>
      </c>
      <c r="AS9" s="2">
        <v>6.6350000000000051</v>
      </c>
      <c r="AT9" s="2">
        <v>6.6149999999999949</v>
      </c>
      <c r="AU9" s="2">
        <v>5.5</v>
      </c>
      <c r="AV9" s="2">
        <v>8.25</v>
      </c>
      <c r="AW9" s="2">
        <v>12.125</v>
      </c>
      <c r="AX9" s="2">
        <v>7.875</v>
      </c>
      <c r="AY9" s="2">
        <v>32.25</v>
      </c>
      <c r="AZ9" s="2">
        <v>26.5</v>
      </c>
      <c r="BA9" s="2">
        <v>29.75</v>
      </c>
      <c r="BB9" s="2">
        <v>39.25</v>
      </c>
      <c r="BC9" s="2">
        <v>26</v>
      </c>
      <c r="BD9" s="2">
        <v>33</v>
      </c>
      <c r="BE9" s="2">
        <v>30.5</v>
      </c>
      <c r="BF9" s="2">
        <v>38.25</v>
      </c>
      <c r="BG9" s="2">
        <v>50</v>
      </c>
      <c r="BH9" s="2">
        <v>23.25</v>
      </c>
      <c r="BI9" s="2">
        <v>29</v>
      </c>
      <c r="BJ9" s="2">
        <v>37</v>
      </c>
      <c r="BK9" s="2">
        <v>47</v>
      </c>
      <c r="BL9" s="2">
        <v>13.25</v>
      </c>
      <c r="BM9" s="2">
        <v>27</v>
      </c>
      <c r="BN9" s="2">
        <v>21.75</v>
      </c>
      <c r="BO9" s="2">
        <v>41.25</v>
      </c>
      <c r="BP9" s="16">
        <v>11.25</v>
      </c>
      <c r="BQ9" s="2">
        <f t="shared" si="1"/>
        <v>30.791666666666668</v>
      </c>
      <c r="BR9" s="2">
        <f t="shared" si="2"/>
        <v>24.75</v>
      </c>
      <c r="BS9" s="2">
        <f t="shared" si="3"/>
        <v>32.75</v>
      </c>
      <c r="BT9" s="17">
        <f t="shared" si="4"/>
        <v>-0.24427480916030533</v>
      </c>
      <c r="BU9" s="2">
        <f t="shared" si="5"/>
        <v>23.049618320610687</v>
      </c>
      <c r="BV9" s="2">
        <f t="shared" si="6"/>
        <v>28.906488549618324</v>
      </c>
      <c r="BW9" s="2">
        <f t="shared" si="7"/>
        <v>37.786259541984734</v>
      </c>
      <c r="BX9" s="2">
        <f t="shared" si="8"/>
        <v>17.570610687022903</v>
      </c>
      <c r="BY9" s="2">
        <f t="shared" si="9"/>
        <v>34.8125</v>
      </c>
      <c r="BZ9" s="2">
        <f t="shared" si="10"/>
        <v>32.833333333333336</v>
      </c>
      <c r="CA9" s="2">
        <f t="shared" si="11"/>
        <v>26.35</v>
      </c>
    </row>
    <row r="10" spans="1:79" x14ac:dyDescent="0.2">
      <c r="A10" s="3">
        <v>100008</v>
      </c>
      <c r="B10" s="2">
        <v>18</v>
      </c>
      <c r="C10" s="2">
        <v>19.199999999999989</v>
      </c>
      <c r="D10" s="2">
        <v>50.050000000000011</v>
      </c>
      <c r="E10" s="2">
        <v>-37.25</v>
      </c>
      <c r="F10" s="2">
        <v>5.4060000000000059</v>
      </c>
      <c r="G10" s="2">
        <v>5.3000000000000114</v>
      </c>
      <c r="H10" s="2">
        <v>3.6000000000000227</v>
      </c>
      <c r="I10" s="2">
        <v>4.2939999999999827</v>
      </c>
      <c r="J10" s="12">
        <v>4.1999999999999886</v>
      </c>
      <c r="K10" s="2">
        <v>4.5500000000000114</v>
      </c>
      <c r="L10" s="2">
        <v>3.8499999999999659</v>
      </c>
      <c r="M10" s="2">
        <v>9.8000000000000114</v>
      </c>
      <c r="N10" s="2">
        <v>10</v>
      </c>
      <c r="O10" s="2">
        <v>2.5</v>
      </c>
      <c r="P10" s="2">
        <v>1.25</v>
      </c>
      <c r="Q10" s="2">
        <v>0.75</v>
      </c>
      <c r="R10" s="2">
        <v>2.5</v>
      </c>
      <c r="S10" s="2">
        <v>-1</v>
      </c>
      <c r="T10" s="2">
        <v>2</v>
      </c>
      <c r="U10" s="2">
        <v>2.25</v>
      </c>
      <c r="V10" s="2">
        <v>2.25</v>
      </c>
      <c r="W10" s="2">
        <v>1.8000000000000114</v>
      </c>
      <c r="X10" s="2">
        <v>1.75</v>
      </c>
      <c r="Y10" s="2">
        <v>2.5</v>
      </c>
      <c r="Z10" s="2">
        <v>4.6999999999999886</v>
      </c>
      <c r="AA10" s="2">
        <v>2.75</v>
      </c>
      <c r="AB10" s="2">
        <v>1.75</v>
      </c>
      <c r="AC10" s="2">
        <v>0.5</v>
      </c>
      <c r="AD10" s="2">
        <v>1.5</v>
      </c>
      <c r="AE10" s="2">
        <v>4.25</v>
      </c>
      <c r="AF10" s="2">
        <v>7</v>
      </c>
      <c r="AG10" s="2">
        <v>76.2</v>
      </c>
      <c r="AH10" s="2">
        <v>67.8</v>
      </c>
      <c r="AI10" s="2">
        <v>140</v>
      </c>
      <c r="AJ10" s="2">
        <v>124.25</v>
      </c>
      <c r="AK10" s="2">
        <v>133.55000000000001</v>
      </c>
      <c r="AL10" s="2">
        <v>72.599999999999994</v>
      </c>
      <c r="AM10" s="2">
        <v>8.4500000000000028</v>
      </c>
      <c r="AN10" s="2">
        <v>6.3999999999999986</v>
      </c>
      <c r="AO10" s="2">
        <v>6.75</v>
      </c>
      <c r="AP10" s="2">
        <v>10.725</v>
      </c>
      <c r="AQ10" s="2">
        <v>1.5250000000000057</v>
      </c>
      <c r="AR10" s="2">
        <v>1.5</v>
      </c>
      <c r="AS10" s="2">
        <v>1.75</v>
      </c>
      <c r="AT10" s="2">
        <v>57.099999999999994</v>
      </c>
      <c r="AU10" s="2">
        <v>162.25000000000003</v>
      </c>
      <c r="AV10" s="2">
        <v>52.502999999999986</v>
      </c>
      <c r="AW10" s="2">
        <v>260.16699999999997</v>
      </c>
      <c r="AX10" s="11">
        <f>-57.616+150</f>
        <v>92.384</v>
      </c>
      <c r="AY10" s="2">
        <v>26.253</v>
      </c>
      <c r="AZ10" s="2">
        <v>35.334999999999994</v>
      </c>
      <c r="BA10" s="2">
        <v>56.25800000000001</v>
      </c>
      <c r="BC10" s="2">
        <v>105.87799999999999</v>
      </c>
      <c r="BD10" s="2">
        <v>31.486000000000018</v>
      </c>
      <c r="BE10" s="2">
        <v>67.645999999999987</v>
      </c>
      <c r="BF10" s="2">
        <v>210</v>
      </c>
      <c r="BG10" s="2">
        <v>160.38900000000001</v>
      </c>
      <c r="BH10" s="2">
        <v>201.61099999999999</v>
      </c>
      <c r="BI10" s="2">
        <v>228</v>
      </c>
      <c r="BJ10" s="2">
        <v>207.93600000000001</v>
      </c>
      <c r="BK10" s="2">
        <v>40.563999999999993</v>
      </c>
      <c r="BL10" s="2">
        <v>32.450000000000003</v>
      </c>
      <c r="BM10" s="2">
        <v>106.8</v>
      </c>
      <c r="BN10" s="2">
        <v>152.05000000000001</v>
      </c>
      <c r="BO10" s="2">
        <v>25.904999999999973</v>
      </c>
      <c r="BP10" s="16">
        <v>44.853000000000009</v>
      </c>
      <c r="BQ10" s="2">
        <f t="shared" si="1"/>
        <v>123.18366666666667</v>
      </c>
      <c r="BR10" s="2">
        <f t="shared" si="2"/>
        <v>74.269333333333336</v>
      </c>
      <c r="BS10" s="2">
        <f t="shared" si="3"/>
        <v>68.682000000000002</v>
      </c>
      <c r="BT10" s="17">
        <f t="shared" si="4"/>
        <v>8.1350766333731298E-2</v>
      </c>
      <c r="BU10" s="2">
        <f t="shared" si="5"/>
        <v>73.149053939411573</v>
      </c>
      <c r="BV10" s="2">
        <f t="shared" si="6"/>
        <v>227.0836609300836</v>
      </c>
      <c r="BW10" s="2">
        <f t="shared" si="7"/>
        <v>173.43676806150086</v>
      </c>
      <c r="BX10" s="2">
        <f t="shared" si="8"/>
        <v>218.01220935130991</v>
      </c>
      <c r="BY10" s="2">
        <f t="shared" si="9"/>
        <v>199.48400000000001</v>
      </c>
      <c r="BZ10" s="2">
        <f t="shared" si="10"/>
        <v>94.338000000000008</v>
      </c>
      <c r="CA10" s="2">
        <f t="shared" si="11"/>
        <v>79.450800000000001</v>
      </c>
    </row>
    <row r="11" spans="1:79" x14ac:dyDescent="0.2">
      <c r="A11" s="3">
        <v>100009</v>
      </c>
      <c r="B11" s="2">
        <v>124.47500000000002</v>
      </c>
      <c r="C11" s="2">
        <v>143.77499999999998</v>
      </c>
      <c r="D11" s="2">
        <v>211.75</v>
      </c>
      <c r="E11" s="2">
        <v>187.75</v>
      </c>
      <c r="F11" s="2">
        <v>288.32499999999999</v>
      </c>
      <c r="G11" s="2">
        <v>283.89999999999998</v>
      </c>
      <c r="H11" s="2">
        <v>228.02500000000001</v>
      </c>
      <c r="I11" s="2">
        <v>165.70000000000005</v>
      </c>
      <c r="J11" s="12">
        <v>161.39999999999998</v>
      </c>
      <c r="K11" s="2">
        <v>178.69999999999993</v>
      </c>
      <c r="L11" s="2">
        <v>122.20000000000005</v>
      </c>
      <c r="M11" s="2">
        <v>174</v>
      </c>
      <c r="N11" s="2">
        <v>128</v>
      </c>
      <c r="O11" s="2">
        <v>82</v>
      </c>
      <c r="P11" s="2">
        <v>140.5</v>
      </c>
      <c r="Q11" s="2">
        <v>73.700000000000045</v>
      </c>
      <c r="R11" s="2">
        <v>172.47499999999991</v>
      </c>
      <c r="S11" s="2">
        <v>83.325000000000045</v>
      </c>
      <c r="T11" s="2">
        <v>149.32499999999999</v>
      </c>
      <c r="U11" s="2">
        <v>129.92500000000001</v>
      </c>
      <c r="V11" s="2">
        <v>72.949999999999989</v>
      </c>
      <c r="W11" s="2">
        <v>83.800000000000011</v>
      </c>
      <c r="X11" s="2">
        <v>64.274999999999977</v>
      </c>
      <c r="Y11" s="2">
        <v>83.525000000000034</v>
      </c>
      <c r="Z11" s="2">
        <v>91.199999999999989</v>
      </c>
      <c r="AA11" s="2">
        <v>104.875</v>
      </c>
      <c r="AB11" s="2">
        <v>110.125</v>
      </c>
      <c r="AC11" s="2">
        <v>108.75</v>
      </c>
      <c r="AD11" s="2">
        <v>171.125</v>
      </c>
      <c r="AE11" s="2">
        <v>120.125</v>
      </c>
      <c r="AF11" s="2">
        <v>152</v>
      </c>
      <c r="AG11" s="2">
        <v>326.654</v>
      </c>
      <c r="AH11" s="2">
        <v>281.346</v>
      </c>
      <c r="AI11" s="2">
        <v>355.42500000000001</v>
      </c>
      <c r="AJ11" s="2">
        <v>360.57499999999999</v>
      </c>
      <c r="AK11" s="2">
        <v>328.79999999999995</v>
      </c>
      <c r="AL11" s="2">
        <v>194.57500000000005</v>
      </c>
      <c r="AM11" s="2">
        <v>119.97500000000002</v>
      </c>
      <c r="AN11" s="2">
        <v>137.64999999999998</v>
      </c>
      <c r="AO11" s="2">
        <v>182.35000000000002</v>
      </c>
      <c r="AP11" s="2">
        <v>201.12499999999997</v>
      </c>
      <c r="AQ11" s="2">
        <v>189.52499999999998</v>
      </c>
      <c r="AR11" s="2">
        <v>196.22699999999998</v>
      </c>
      <c r="AS11" s="2">
        <v>153.77300000000002</v>
      </c>
      <c r="AT11" s="2">
        <v>207.5</v>
      </c>
      <c r="AU11" s="2">
        <v>482.3</v>
      </c>
      <c r="AV11" s="2">
        <v>483.2</v>
      </c>
      <c r="AW11" s="2">
        <v>490.72500000000002</v>
      </c>
      <c r="AX11" s="11">
        <f>-169.625+450</f>
        <v>280.375</v>
      </c>
      <c r="AY11" s="2">
        <v>170.36299999999997</v>
      </c>
      <c r="AZ11" s="2">
        <v>172.53700000000003</v>
      </c>
      <c r="BA11" s="2">
        <v>227.44499999999999</v>
      </c>
      <c r="BB11" s="2">
        <v>253.31600000000003</v>
      </c>
      <c r="BC11" s="2">
        <v>191.339</v>
      </c>
      <c r="BD11" s="2">
        <v>246.94999999999993</v>
      </c>
      <c r="BE11" s="2">
        <v>220.45000000000005</v>
      </c>
      <c r="BF11" s="2">
        <v>272</v>
      </c>
      <c r="BG11" s="2">
        <v>437</v>
      </c>
      <c r="BH11" s="2">
        <v>452</v>
      </c>
      <c r="BI11" s="2">
        <v>445</v>
      </c>
      <c r="BJ11" s="2">
        <v>281.32500000000005</v>
      </c>
      <c r="BK11" s="2">
        <v>234.67499999999995</v>
      </c>
      <c r="BL11" s="2">
        <v>300.89999999999998</v>
      </c>
      <c r="BM11" s="2">
        <v>220.10000000000002</v>
      </c>
      <c r="BN11" s="2">
        <v>209</v>
      </c>
      <c r="BO11" s="2">
        <v>246.375</v>
      </c>
      <c r="BP11" s="16">
        <v>201.55</v>
      </c>
      <c r="BQ11" s="2">
        <f t="shared" si="1"/>
        <v>293.36458333333331</v>
      </c>
      <c r="BR11" s="2">
        <f t="shared" si="2"/>
        <v>218.97499999999999</v>
      </c>
      <c r="BS11" s="2">
        <f t="shared" si="3"/>
        <v>230.535</v>
      </c>
      <c r="BT11" s="17">
        <f t="shared" si="4"/>
        <v>-5.014422972650575E-2</v>
      </c>
      <c r="BU11" s="2">
        <f t="shared" si="5"/>
        <v>209.39570455679186</v>
      </c>
      <c r="BV11" s="2">
        <f t="shared" si="6"/>
        <v>258.36076951439043</v>
      </c>
      <c r="BW11" s="2">
        <f t="shared" si="7"/>
        <v>415.08697160951698</v>
      </c>
      <c r="BX11" s="2">
        <f t="shared" si="8"/>
        <v>429.33480816361941</v>
      </c>
      <c r="BY11" s="2">
        <f t="shared" si="9"/>
        <v>403.83125000000001</v>
      </c>
      <c r="BZ11" s="2">
        <f t="shared" si="10"/>
        <v>269.19166666666666</v>
      </c>
      <c r="CA11" s="2">
        <f t="shared" si="11"/>
        <v>219.49500000000003</v>
      </c>
    </row>
    <row r="12" spans="1:79" x14ac:dyDescent="0.2">
      <c r="A12" s="3">
        <v>100010</v>
      </c>
      <c r="B12" s="2">
        <v>778.65500000000009</v>
      </c>
      <c r="C12" s="2">
        <v>731.59900000000005</v>
      </c>
      <c r="D12" s="2">
        <v>761.52600000000007</v>
      </c>
      <c r="E12" s="2">
        <v>883.63799999999992</v>
      </c>
      <c r="F12" s="2">
        <v>1071.0376000000001</v>
      </c>
      <c r="G12" s="2">
        <v>922.60739999999998</v>
      </c>
      <c r="H12" s="2">
        <v>742.31700000000001</v>
      </c>
      <c r="I12" s="2">
        <v>639.88599999999997</v>
      </c>
      <c r="J12" s="12">
        <v>724.71400000000006</v>
      </c>
      <c r="K12" s="2">
        <v>488.19600000000003</v>
      </c>
      <c r="L12" s="2">
        <v>504.20399999999995</v>
      </c>
      <c r="M12" s="2">
        <v>634.1</v>
      </c>
      <c r="N12" s="2">
        <v>471.779</v>
      </c>
      <c r="O12" s="2">
        <v>358.69299999999998</v>
      </c>
      <c r="P12" s="2">
        <v>416.428</v>
      </c>
      <c r="Q12" s="2">
        <v>524</v>
      </c>
      <c r="R12" s="2">
        <v>582.26099999999997</v>
      </c>
      <c r="S12" s="2">
        <v>576.73900000000003</v>
      </c>
      <c r="T12" s="2">
        <v>529.375</v>
      </c>
      <c r="U12" s="2">
        <v>490.49799999999999</v>
      </c>
      <c r="V12" s="2">
        <v>336.62699999999995</v>
      </c>
      <c r="W12" s="2">
        <v>310.32500000000005</v>
      </c>
      <c r="X12" s="2">
        <v>285.35199999999998</v>
      </c>
      <c r="Y12" s="2">
        <v>367.82299999999998</v>
      </c>
      <c r="Z12" s="2">
        <v>299.39999999999998</v>
      </c>
      <c r="AA12" s="2">
        <v>408.851</v>
      </c>
      <c r="AB12" s="2">
        <v>391.74900000000002</v>
      </c>
      <c r="AC12" s="2">
        <v>387.07499999999999</v>
      </c>
      <c r="AD12" s="2">
        <v>642.57300000000009</v>
      </c>
      <c r="AE12" s="2">
        <v>680.35199999999998</v>
      </c>
      <c r="AF12" s="2">
        <v>567.70000000000005</v>
      </c>
      <c r="AG12" s="2">
        <v>567.15000000000009</v>
      </c>
      <c r="AH12" s="2">
        <v>410.15</v>
      </c>
      <c r="AI12" s="2">
        <v>402.21199999999999</v>
      </c>
      <c r="AJ12" s="2">
        <v>401.78800000000001</v>
      </c>
      <c r="AK12" s="2">
        <v>380.65</v>
      </c>
      <c r="AL12" s="2">
        <v>309.82500000000005</v>
      </c>
      <c r="AM12" s="2">
        <v>471.71299999999997</v>
      </c>
      <c r="AN12" s="2">
        <v>428.81200000000001</v>
      </c>
      <c r="AO12" s="2">
        <v>533.9</v>
      </c>
      <c r="AP12" s="2">
        <v>661.43500000000006</v>
      </c>
      <c r="AQ12" s="2">
        <v>884.66499999999996</v>
      </c>
      <c r="AR12" s="2">
        <v>950.77700000000004</v>
      </c>
      <c r="AS12" s="2">
        <v>630.22299999999996</v>
      </c>
      <c r="AT12" s="2">
        <v>586.34500000000003</v>
      </c>
      <c r="AU12" s="2">
        <v>449.28599999999983</v>
      </c>
      <c r="AV12" s="2">
        <v>390.70000000000016</v>
      </c>
      <c r="AW12" s="2">
        <v>465.52</v>
      </c>
      <c r="AX12" s="2">
        <v>386.87200000000001</v>
      </c>
      <c r="AY12" s="2">
        <v>488.89000000000004</v>
      </c>
      <c r="AZ12" s="2">
        <v>469.01199999999994</v>
      </c>
      <c r="BA12" s="2">
        <v>584.28800000000001</v>
      </c>
      <c r="BB12" s="2">
        <v>835.64</v>
      </c>
      <c r="BC12" s="2">
        <v>789.947</v>
      </c>
      <c r="BD12" s="2">
        <v>827.51</v>
      </c>
      <c r="BE12" s="2">
        <v>782.99</v>
      </c>
      <c r="BF12" s="2">
        <v>800</v>
      </c>
      <c r="BG12" s="2">
        <v>548.69000000000005</v>
      </c>
      <c r="BH12" s="2">
        <v>436.30999999999995</v>
      </c>
      <c r="BI12" s="2">
        <v>490</v>
      </c>
      <c r="BJ12" s="2">
        <v>514.46499999999992</v>
      </c>
      <c r="BK12" s="2">
        <v>605.23500000000013</v>
      </c>
      <c r="BL12" s="2">
        <v>590.32999999999993</v>
      </c>
      <c r="BM12" s="2">
        <v>654.97</v>
      </c>
      <c r="BN12" s="2">
        <v>655</v>
      </c>
      <c r="BO12" s="2">
        <v>1082.8899999999999</v>
      </c>
      <c r="BP12" s="16">
        <v>946.21</v>
      </c>
      <c r="BQ12" s="2">
        <f t="shared" si="1"/>
        <v>675.59083333333342</v>
      </c>
      <c r="BR12" s="2">
        <f t="shared" si="2"/>
        <v>894.69999999999993</v>
      </c>
      <c r="BS12" s="2">
        <f t="shared" si="3"/>
        <v>817.69899999999996</v>
      </c>
      <c r="BT12" s="17">
        <f t="shared" si="4"/>
        <v>9.4167902859120509E-2</v>
      </c>
      <c r="BU12" s="2">
        <f t="shared" si="5"/>
        <v>856.7225262596628</v>
      </c>
      <c r="BV12" s="2">
        <f t="shared" si="6"/>
        <v>875.33432228729635</v>
      </c>
      <c r="BW12" s="2">
        <f t="shared" si="7"/>
        <v>600.35898661977092</v>
      </c>
      <c r="BX12" s="2">
        <f t="shared" si="8"/>
        <v>477.39639769646277</v>
      </c>
      <c r="BY12" s="2">
        <f t="shared" si="9"/>
        <v>497.36624999999998</v>
      </c>
      <c r="BZ12" s="2">
        <f t="shared" si="10"/>
        <v>665.18833333333339</v>
      </c>
      <c r="CA12" s="2">
        <f t="shared" si="11"/>
        <v>824.41199999999992</v>
      </c>
    </row>
    <row r="13" spans="1:79" x14ac:dyDescent="0.2">
      <c r="A13" s="3">
        <v>100011</v>
      </c>
      <c r="B13" s="2">
        <v>0</v>
      </c>
      <c r="C13" s="2">
        <v>0</v>
      </c>
      <c r="D13" s="2">
        <v>0</v>
      </c>
      <c r="E13" s="2">
        <v>9.93</v>
      </c>
      <c r="F13" s="2">
        <v>-20</v>
      </c>
      <c r="G13" s="2">
        <v>0</v>
      </c>
      <c r="H13" s="2">
        <v>14</v>
      </c>
      <c r="I13" s="2">
        <v>3</v>
      </c>
      <c r="J13" s="12">
        <v>0</v>
      </c>
      <c r="K13" s="2">
        <v>0</v>
      </c>
      <c r="L13" s="2">
        <v>6</v>
      </c>
      <c r="M13" s="2">
        <v>0</v>
      </c>
      <c r="N13" s="2">
        <v>37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16">
        <v>0</v>
      </c>
      <c r="BQ13" s="2">
        <f t="shared" si="1"/>
        <v>0</v>
      </c>
      <c r="BR13" s="2">
        <f t="shared" ref="BR13:BR48" si="12">AVERAGE(BN13:BP13)</f>
        <v>0</v>
      </c>
      <c r="BS13" s="2">
        <f t="shared" ref="BS13:BS48" si="13">AVERAGE(BB13:BD13)</f>
        <v>0</v>
      </c>
      <c r="BT13" s="17" t="e">
        <f t="shared" si="4"/>
        <v>#DIV/0!</v>
      </c>
      <c r="BU13" s="2">
        <f>IFERROR(IFERROR(IF(OR(BT13&gt;=50%,BT13&lt;=-50%),BR13,(BC13*(1+BT13))),BR13),0.001)</f>
        <v>0</v>
      </c>
      <c r="BV13" s="2">
        <f>IFERROR(IFERROR(IF(OR(BT13&gt;=50%,BT13&lt;=-50%),BR13,(BD13*(1+BT13))),BR13),0.001)</f>
        <v>0</v>
      </c>
      <c r="BW13" s="2">
        <f>IFERROR(IFERROR(IF(OR(BT13&gt;=50%,BT13&lt;=-50%),BR13,(BE13*(1+BT13))),BR13),0.001)</f>
        <v>0</v>
      </c>
      <c r="BX13" s="2">
        <f>IFERROR(IFERROR(IF(OR(BT13&gt;=50%,BT13&lt;=-50%),BR13,(BF13*(1+BT13))),BR13),0.001)</f>
        <v>0</v>
      </c>
      <c r="BY13" s="2">
        <f t="shared" si="9"/>
        <v>0</v>
      </c>
      <c r="BZ13" s="2">
        <f t="shared" si="10"/>
        <v>0</v>
      </c>
      <c r="CA13" s="2">
        <f t="shared" si="11"/>
        <v>0</v>
      </c>
    </row>
    <row r="14" spans="1:79" x14ac:dyDescent="0.2">
      <c r="A14" s="3">
        <v>100012</v>
      </c>
      <c r="B14" s="2">
        <v>0</v>
      </c>
      <c r="C14" s="2">
        <v>0</v>
      </c>
      <c r="D14" s="2">
        <v>0</v>
      </c>
      <c r="E14" s="2">
        <v>17</v>
      </c>
      <c r="F14" s="2">
        <v>0</v>
      </c>
      <c r="G14" s="2">
        <v>0</v>
      </c>
      <c r="H14" s="2">
        <v>-10</v>
      </c>
      <c r="I14" s="2">
        <v>110</v>
      </c>
      <c r="J14" s="1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16">
        <v>0</v>
      </c>
      <c r="BQ14" s="2">
        <f t="shared" si="1"/>
        <v>0</v>
      </c>
      <c r="BR14" s="2">
        <f t="shared" si="12"/>
        <v>0</v>
      </c>
      <c r="BS14" s="2">
        <f t="shared" si="13"/>
        <v>0</v>
      </c>
      <c r="BT14" s="17" t="e">
        <f t="shared" si="4"/>
        <v>#DIV/0!</v>
      </c>
      <c r="BU14" s="2">
        <f>IFERROR(IFERROR(IF(OR(BT14&gt;=50%,BT14&lt;=-50%),BR14,(BC14*(1+BT14))),BR14),0.001)</f>
        <v>0</v>
      </c>
      <c r="BV14" s="2">
        <f>IFERROR(IFERROR(IF(OR(BT14&gt;=50%,BT14&lt;=-50%),BR14,(BD14*(1+BT14))),BR14),0.001)</f>
        <v>0</v>
      </c>
      <c r="BW14" s="2">
        <f>IFERROR(IFERROR(IF(OR(BT14&gt;=50%,BT14&lt;=-50%),BR14,(BE14*(1+BT14))),BR14),0.001)</f>
        <v>0</v>
      </c>
      <c r="BX14" s="2">
        <f>IFERROR(IFERROR(IF(OR(BT14&gt;=50%,BT14&lt;=-50%),BR14,(BF14*(1+BT14))),BR14),0.001)</f>
        <v>0</v>
      </c>
      <c r="BY14" s="2">
        <f t="shared" si="9"/>
        <v>0</v>
      </c>
      <c r="BZ14" s="2">
        <f t="shared" si="10"/>
        <v>0</v>
      </c>
      <c r="CA14" s="2">
        <f t="shared" si="11"/>
        <v>0</v>
      </c>
    </row>
    <row r="15" spans="1:79" x14ac:dyDescent="0.2">
      <c r="A15" s="3">
        <v>100013</v>
      </c>
      <c r="B15" s="2">
        <v>0</v>
      </c>
      <c r="C15" s="2">
        <v>0</v>
      </c>
      <c r="D15" s="2">
        <v>0</v>
      </c>
      <c r="E15" s="2">
        <v>-5.3599999999999994</v>
      </c>
      <c r="F15" s="2">
        <v>6</v>
      </c>
      <c r="G15" s="2">
        <v>0</v>
      </c>
      <c r="H15" s="2">
        <v>1</v>
      </c>
      <c r="I15" s="2">
        <v>1.5</v>
      </c>
      <c r="J15" s="12">
        <v>0</v>
      </c>
      <c r="K15" s="2">
        <v>0</v>
      </c>
      <c r="L15" s="2">
        <v>3</v>
      </c>
      <c r="M15" s="2">
        <v>0</v>
      </c>
      <c r="N15" s="2">
        <v>14.5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16">
        <v>0</v>
      </c>
      <c r="BQ15" s="2">
        <f t="shared" si="1"/>
        <v>0</v>
      </c>
      <c r="BR15" s="2">
        <f t="shared" si="12"/>
        <v>0</v>
      </c>
      <c r="BS15" s="2">
        <f t="shared" si="13"/>
        <v>0</v>
      </c>
      <c r="BT15" s="17" t="e">
        <f t="shared" si="4"/>
        <v>#DIV/0!</v>
      </c>
      <c r="BU15" s="2">
        <f>IFERROR(IFERROR(IF(OR(BT15&gt;=50%,BT15&lt;=-50%),BR15,(BC15*(1+BT15))),BR15),0.001)</f>
        <v>0</v>
      </c>
      <c r="BV15" s="2">
        <f>IFERROR(IFERROR(IF(OR(BT15&gt;=50%,BT15&lt;=-50%),BR15,(BD15*(1+BT15))),BR15),0.001)</f>
        <v>0</v>
      </c>
      <c r="BW15" s="2">
        <f>IFERROR(IFERROR(IF(OR(BT15&gt;=50%,BT15&lt;=-50%),BR15,(BE15*(1+BT15))),BR15),0.001)</f>
        <v>0</v>
      </c>
      <c r="BX15" s="2">
        <f>IFERROR(IFERROR(IF(OR(BT15&gt;=50%,BT15&lt;=-50%),BR15,(BF15*(1+BT15))),BR15),0.001)</f>
        <v>0</v>
      </c>
      <c r="BY15" s="2">
        <f t="shared" si="9"/>
        <v>0</v>
      </c>
      <c r="BZ15" s="2">
        <f t="shared" si="10"/>
        <v>0</v>
      </c>
      <c r="CA15" s="2">
        <f t="shared" si="11"/>
        <v>0</v>
      </c>
    </row>
    <row r="16" spans="1:79" x14ac:dyDescent="0.2">
      <c r="A16" s="3">
        <v>100014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12">
        <v>0</v>
      </c>
      <c r="K16" s="2">
        <v>0</v>
      </c>
      <c r="L16" s="2">
        <v>270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16">
        <v>0</v>
      </c>
      <c r="BQ16" s="2">
        <f t="shared" si="1"/>
        <v>0</v>
      </c>
      <c r="BR16" s="2">
        <f t="shared" si="12"/>
        <v>0</v>
      </c>
      <c r="BS16" s="2">
        <f t="shared" si="13"/>
        <v>0</v>
      </c>
      <c r="BT16" s="17" t="e">
        <f t="shared" si="4"/>
        <v>#DIV/0!</v>
      </c>
      <c r="BU16" s="2">
        <f>IFERROR(IFERROR(IF(OR(BT16&gt;=50%,BT16&lt;=-50%),BR16,(BC16*(1+BT16))),BR16),0.001)</f>
        <v>0</v>
      </c>
      <c r="BV16" s="2">
        <f>IFERROR(IFERROR(IF(OR(BT16&gt;=50%,BT16&lt;=-50%),BR16,(BD16*(1+BT16))),BR16),0.001)</f>
        <v>0</v>
      </c>
      <c r="BW16" s="2">
        <f>IFERROR(IFERROR(IF(OR(BT16&gt;=50%,BT16&lt;=-50%),BR16,(BE16*(1+BT16))),BR16),0.001)</f>
        <v>0</v>
      </c>
      <c r="BX16" s="2">
        <f>IFERROR(IFERROR(IF(OR(BT16&gt;=50%,BT16&lt;=-50%),BR16,(BF16*(1+BT16))),BR16),0.001)</f>
        <v>0</v>
      </c>
      <c r="BY16" s="2">
        <f t="shared" si="9"/>
        <v>0</v>
      </c>
      <c r="BZ16" s="2">
        <f t="shared" si="10"/>
        <v>0</v>
      </c>
      <c r="CA16" s="2">
        <f t="shared" si="11"/>
        <v>0</v>
      </c>
    </row>
    <row r="17" spans="1:79" x14ac:dyDescent="0.2">
      <c r="A17" s="3">
        <v>100015</v>
      </c>
      <c r="B17" s="2">
        <v>279.19000000000005</v>
      </c>
      <c r="C17" s="2">
        <v>269.67999999999995</v>
      </c>
      <c r="D17" s="2">
        <v>356.13</v>
      </c>
      <c r="E17" s="2">
        <v>220</v>
      </c>
      <c r="F17" s="2">
        <v>480</v>
      </c>
      <c r="G17" s="2">
        <v>485</v>
      </c>
      <c r="H17" s="2">
        <v>270</v>
      </c>
      <c r="I17" s="2">
        <v>313.57999999999993</v>
      </c>
      <c r="J17" s="12">
        <v>636.42000000000007</v>
      </c>
      <c r="K17" s="2">
        <v>418.71</v>
      </c>
      <c r="L17" s="2">
        <v>351.29</v>
      </c>
      <c r="M17" s="2">
        <v>360</v>
      </c>
      <c r="N17" s="2">
        <v>278</v>
      </c>
      <c r="O17" s="2">
        <v>110.04999999999995</v>
      </c>
      <c r="P17" s="2">
        <v>231.95000000000005</v>
      </c>
      <c r="Q17" s="2">
        <v>300.5</v>
      </c>
      <c r="R17" s="2">
        <v>163.92999999999995</v>
      </c>
      <c r="S17" s="2">
        <v>227.57000000000005</v>
      </c>
      <c r="T17" s="2">
        <v>168</v>
      </c>
      <c r="U17" s="2">
        <v>170</v>
      </c>
      <c r="V17" s="2">
        <v>160</v>
      </c>
      <c r="W17" s="2">
        <v>154.32000000000005</v>
      </c>
      <c r="X17" s="2">
        <v>136.87499999999994</v>
      </c>
      <c r="Y17" s="2">
        <v>83.805000000000007</v>
      </c>
      <c r="Z17" s="2">
        <v>115</v>
      </c>
      <c r="AA17" s="2">
        <v>185.70999999999998</v>
      </c>
      <c r="AB17" s="2">
        <v>124.29000000000002</v>
      </c>
      <c r="AC17" s="2">
        <v>124.38</v>
      </c>
      <c r="AD17" s="2">
        <v>165.46</v>
      </c>
      <c r="AE17" s="2">
        <v>120.15999999999997</v>
      </c>
      <c r="AF17" s="2">
        <v>117.10000000000002</v>
      </c>
      <c r="AG17" s="2">
        <v>172.89999999999998</v>
      </c>
      <c r="AH17" s="2">
        <v>100</v>
      </c>
      <c r="AI17" s="2">
        <v>103.17000000000002</v>
      </c>
      <c r="AJ17" s="2">
        <v>106.82999999999998</v>
      </c>
      <c r="AK17" s="2">
        <v>100</v>
      </c>
      <c r="AL17" s="2">
        <v>78.75</v>
      </c>
      <c r="AM17" s="2">
        <v>129</v>
      </c>
      <c r="AN17" s="2">
        <v>122.25</v>
      </c>
      <c r="AO17" s="2">
        <v>39.970000000000027</v>
      </c>
      <c r="AP17" s="2">
        <v>170.02999999999997</v>
      </c>
      <c r="AQ17" s="2">
        <v>110</v>
      </c>
      <c r="AR17" s="2">
        <v>113.35000000000002</v>
      </c>
      <c r="AS17" s="2">
        <v>166.64999999999998</v>
      </c>
      <c r="AT17" s="2">
        <v>115.95500000000001</v>
      </c>
      <c r="AU17" s="2">
        <v>112.40999999999997</v>
      </c>
      <c r="AV17" s="2">
        <v>64.34499999999997</v>
      </c>
      <c r="AW17" s="2">
        <v>167.20100000000002</v>
      </c>
      <c r="AX17" s="2">
        <v>67.488999999999976</v>
      </c>
      <c r="AY17" s="2">
        <v>87.490000000000009</v>
      </c>
      <c r="AZ17" s="2">
        <v>90.230000000000018</v>
      </c>
      <c r="BA17" s="2">
        <v>74.88</v>
      </c>
      <c r="BB17" s="2">
        <v>139.80099999999999</v>
      </c>
      <c r="BC17" s="2">
        <v>120.19900000000001</v>
      </c>
      <c r="BD17" s="2">
        <v>64.039999999999992</v>
      </c>
      <c r="BE17" s="2">
        <v>59.360000000000014</v>
      </c>
      <c r="BF17" s="2">
        <v>52.200000000000045</v>
      </c>
      <c r="BG17" s="2">
        <v>33.46999999999997</v>
      </c>
      <c r="BH17" s="2">
        <v>25.930000000000007</v>
      </c>
      <c r="BI17" s="2">
        <v>60</v>
      </c>
      <c r="BJ17" s="2">
        <v>32.100000000000023</v>
      </c>
      <c r="BK17" s="2">
        <v>40.099999999999966</v>
      </c>
      <c r="BL17" s="2">
        <v>26.339999999999975</v>
      </c>
      <c r="BM17" s="2">
        <v>43.860000000000014</v>
      </c>
      <c r="BN17" s="2">
        <v>58.000000000000028</v>
      </c>
      <c r="BO17" s="2">
        <v>80.22999999999999</v>
      </c>
      <c r="BP17" s="16">
        <v>64.37</v>
      </c>
      <c r="BQ17" s="2">
        <f t="shared" si="1"/>
        <v>47.99666666666667</v>
      </c>
      <c r="BR17" s="2">
        <f>AVERAGE(BN17:BP17)</f>
        <v>67.533333333333346</v>
      </c>
      <c r="BS17" s="2">
        <f>AVERAGE(BB17:BD17)</f>
        <v>108.01333333333332</v>
      </c>
      <c r="BT17" s="17">
        <f t="shared" si="4"/>
        <v>-0.37476854709295132</v>
      </c>
      <c r="BU17" s="2">
        <f>IFERROR(IFERROR(IF(OR(BT17&gt;=50%,BT17&lt;=-50%),BR17,(BE17*(1+BT17))),BR17),0.001)</f>
        <v>37.113739044562415</v>
      </c>
      <c r="BV17" s="2">
        <f>IFERROR(IFERROR(IF(OR(BT17&gt;=50%,BT17&lt;=-50%),BR17,(BF17*(1+BT17))),BR17),0.001)</f>
        <v>32.637081841747964</v>
      </c>
      <c r="BW17" s="2">
        <f>IFERROR(IFERROR(IF(OR(BT17&gt;=50%,BT17&lt;=-50%),BR17,(BG17*(1+BT17))),BR17),0.001)</f>
        <v>20.926496728798899</v>
      </c>
      <c r="BX17" s="2">
        <f>IFERROR(IFERROR(IF(OR(BT17&gt;=50%,BT17&lt;=-50%),BR17,(BH17*(1+BT17))),BR17),0.001)</f>
        <v>16.212251573879776</v>
      </c>
      <c r="BY17" s="2">
        <f t="shared" si="9"/>
        <v>37.875</v>
      </c>
      <c r="BZ17" s="2">
        <f t="shared" si="10"/>
        <v>39.54666666666666</v>
      </c>
      <c r="CA17" s="2">
        <f t="shared" si="11"/>
        <v>61.164000000000009</v>
      </c>
    </row>
    <row r="18" spans="1:79" x14ac:dyDescent="0.2">
      <c r="A18" s="3">
        <v>100017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1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16">
        <v>0</v>
      </c>
      <c r="BQ18" s="2">
        <f t="shared" si="1"/>
        <v>0</v>
      </c>
      <c r="BR18" s="2">
        <f t="shared" si="12"/>
        <v>0</v>
      </c>
      <c r="BS18" s="2">
        <f t="shared" si="13"/>
        <v>0</v>
      </c>
      <c r="BT18" s="17" t="e">
        <f t="shared" si="4"/>
        <v>#DIV/0!</v>
      </c>
      <c r="BU18" s="2">
        <f>IFERROR(IFERROR(IF(OR(BT18&gt;=50%,BT18&lt;=-50%),BR18,(BC18*(1+BT18))),BR18),0.001)</f>
        <v>0</v>
      </c>
      <c r="BV18" s="2">
        <f>IFERROR(IFERROR(IF(OR(BT18&gt;=50%,BT18&lt;=-50%),BR18,(BD18*(1+BT18))),BR18),0.001)</f>
        <v>0</v>
      </c>
      <c r="BW18" s="2">
        <f>IFERROR(IFERROR(IF(OR(BT18&gt;=50%,BT18&lt;=-50%),BR18,(BE18*(1+BT18))),BR18),0.001)</f>
        <v>0</v>
      </c>
      <c r="BX18" s="2">
        <f>IFERROR(IFERROR(IF(OR(BT18&gt;=50%,BT18&lt;=-50%),BR18,(BF18*(1+BT18))),BR18),0.001)</f>
        <v>0</v>
      </c>
      <c r="BY18" s="2">
        <f t="shared" si="9"/>
        <v>0</v>
      </c>
      <c r="BZ18" s="2">
        <f t="shared" si="10"/>
        <v>0</v>
      </c>
      <c r="CA18" s="2">
        <f t="shared" si="11"/>
        <v>0</v>
      </c>
    </row>
    <row r="19" spans="1:79" x14ac:dyDescent="0.2">
      <c r="A19" s="3">
        <v>100018</v>
      </c>
      <c r="B19" s="2">
        <v>1500</v>
      </c>
      <c r="C19" s="2">
        <v>325</v>
      </c>
      <c r="D19" s="2">
        <v>0</v>
      </c>
      <c r="E19" s="2">
        <v>0</v>
      </c>
      <c r="F19" s="2">
        <v>75</v>
      </c>
      <c r="G19" s="2">
        <v>0</v>
      </c>
      <c r="H19" s="2">
        <v>365</v>
      </c>
      <c r="I19" s="2">
        <v>50</v>
      </c>
      <c r="J19" s="12">
        <v>485</v>
      </c>
      <c r="K19" s="2">
        <v>125</v>
      </c>
      <c r="L19" s="2">
        <v>455</v>
      </c>
      <c r="M19" s="2">
        <v>295</v>
      </c>
      <c r="N19" s="2">
        <v>95</v>
      </c>
      <c r="O19" s="2">
        <v>108</v>
      </c>
      <c r="P19" s="2">
        <v>94</v>
      </c>
      <c r="Q19" s="2">
        <v>118</v>
      </c>
      <c r="R19" s="2">
        <v>120</v>
      </c>
      <c r="S19" s="2">
        <v>100</v>
      </c>
      <c r="T19" s="2">
        <v>25</v>
      </c>
      <c r="W19" s="2">
        <v>25</v>
      </c>
      <c r="X19" s="2">
        <v>60</v>
      </c>
      <c r="Y19" s="2">
        <v>75</v>
      </c>
      <c r="Z19" s="2">
        <v>40</v>
      </c>
      <c r="AA19" s="2">
        <v>50</v>
      </c>
      <c r="AB19" s="2">
        <v>25</v>
      </c>
      <c r="AC19" s="2">
        <v>100</v>
      </c>
      <c r="AD19" s="2">
        <v>0</v>
      </c>
      <c r="AE19" s="2">
        <v>20</v>
      </c>
      <c r="AH19" s="2">
        <v>25</v>
      </c>
      <c r="AI19" s="2">
        <v>110</v>
      </c>
      <c r="AJ19" s="2">
        <v>65</v>
      </c>
      <c r="AK19" s="2">
        <v>300</v>
      </c>
      <c r="AL19" s="2">
        <v>50</v>
      </c>
      <c r="AM19" s="2">
        <v>300</v>
      </c>
      <c r="AN19" s="2">
        <v>0</v>
      </c>
      <c r="AO19" s="2">
        <v>0</v>
      </c>
      <c r="AP19" s="2">
        <v>25</v>
      </c>
      <c r="AQ19" s="2">
        <v>125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85</v>
      </c>
      <c r="AY19" s="2">
        <v>450</v>
      </c>
      <c r="AZ19" s="2">
        <v>80</v>
      </c>
      <c r="BA19" s="2">
        <v>-15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10</v>
      </c>
      <c r="BN19" s="2">
        <v>0</v>
      </c>
      <c r="BO19" s="2">
        <v>140</v>
      </c>
      <c r="BP19" s="16">
        <v>110</v>
      </c>
      <c r="BQ19" s="2">
        <f t="shared" si="1"/>
        <v>21.666666666666668</v>
      </c>
      <c r="BR19" s="2">
        <f>AVERAGE(BN19:BP19)</f>
        <v>83.333333333333329</v>
      </c>
      <c r="BS19" s="2">
        <f>AVERAGE(BB19:BD19)</f>
        <v>0</v>
      </c>
      <c r="BT19" s="17" t="e">
        <f t="shared" si="4"/>
        <v>#DIV/0!</v>
      </c>
      <c r="BU19" s="2">
        <f>IFERROR(IFERROR(IF(OR(BT19&gt;=50%,BT19&lt;=-50%),BR19,(BE19*(1+BT19))),BR19),0.001)</f>
        <v>83.333333333333329</v>
      </c>
      <c r="BV19" s="2">
        <f>IFERROR(IFERROR(IF(OR(BT19&gt;=50%,BT19&lt;=-50%),BR19,(BF19*(1+BT19))),BR19),0.001)</f>
        <v>83.333333333333329</v>
      </c>
      <c r="BW19" s="2">
        <f>IFERROR(IFERROR(IF(OR(BT19&gt;=50%,BT19&lt;=-50%),BR19,(BG19*(1+BT19))),BR19),0.001)</f>
        <v>83.333333333333329</v>
      </c>
      <c r="BX19" s="2">
        <f>IFERROR(IFERROR(IF(OR(BT19&gt;=50%,BT19&lt;=-50%),BR19,(BH19*(1+BT19))),BR19),0.001)</f>
        <v>83.333333333333329</v>
      </c>
      <c r="BY19" s="2">
        <f t="shared" si="9"/>
        <v>0</v>
      </c>
      <c r="BZ19" s="2">
        <f t="shared" si="10"/>
        <v>0</v>
      </c>
      <c r="CA19" s="2">
        <f t="shared" si="11"/>
        <v>52</v>
      </c>
    </row>
    <row r="20" spans="1:79" x14ac:dyDescent="0.2">
      <c r="A20" s="3">
        <v>100019</v>
      </c>
      <c r="B20" s="2">
        <v>0</v>
      </c>
      <c r="C20" s="2">
        <v>0</v>
      </c>
      <c r="D20" s="2">
        <v>0</v>
      </c>
      <c r="E20" s="2">
        <v>15</v>
      </c>
      <c r="F20" s="2">
        <v>0</v>
      </c>
      <c r="G20" s="2">
        <v>0</v>
      </c>
      <c r="H20" s="2">
        <v>5</v>
      </c>
      <c r="I20" s="2">
        <v>15</v>
      </c>
      <c r="J20" s="12">
        <v>900</v>
      </c>
      <c r="K20" s="2">
        <v>0</v>
      </c>
      <c r="L20" s="2">
        <v>730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16">
        <v>0</v>
      </c>
      <c r="BQ20" s="2">
        <f t="shared" si="1"/>
        <v>0</v>
      </c>
      <c r="BR20" s="2">
        <f t="shared" si="12"/>
        <v>0</v>
      </c>
      <c r="BS20" s="2">
        <f t="shared" si="13"/>
        <v>0</v>
      </c>
      <c r="BT20" s="17" t="e">
        <f t="shared" si="4"/>
        <v>#DIV/0!</v>
      </c>
      <c r="BU20" s="2">
        <f>IFERROR(IFERROR(IF(OR(BT20&gt;=50%,BT20&lt;=-50%),BR20,(BC20*(1+BT20))),BR20),0.001)</f>
        <v>0</v>
      </c>
      <c r="BV20" s="2">
        <f>IFERROR(IFERROR(IF(OR(BT20&gt;=50%,BT20&lt;=-50%),BR20,(BD20*(1+BT20))),BR20),0.001)</f>
        <v>0</v>
      </c>
      <c r="BW20" s="2">
        <f>IFERROR(IFERROR(IF(OR(BT20&gt;=50%,BT20&lt;=-50%),BR20,(BE20*(1+BT20))),BR20),0.001)</f>
        <v>0</v>
      </c>
      <c r="BX20" s="2">
        <f>IFERROR(IFERROR(IF(OR(BT20&gt;=50%,BT20&lt;=-50%),BR20,(BF20*(1+BT20))),BR20),0.001)</f>
        <v>0</v>
      </c>
      <c r="BY20" s="2">
        <f t="shared" si="9"/>
        <v>0</v>
      </c>
      <c r="BZ20" s="2">
        <f t="shared" si="10"/>
        <v>0</v>
      </c>
      <c r="CA20" s="2">
        <f t="shared" si="11"/>
        <v>0</v>
      </c>
    </row>
    <row r="21" spans="1:79" x14ac:dyDescent="0.2">
      <c r="A21" s="3">
        <v>100020</v>
      </c>
      <c r="B21" s="2">
        <v>49.504000000000019</v>
      </c>
      <c r="C21" s="2">
        <v>113.44399999999996</v>
      </c>
      <c r="D21" s="2">
        <v>-2.9479999999999791</v>
      </c>
      <c r="E21" s="2">
        <v>90</v>
      </c>
      <c r="F21" s="2">
        <v>68</v>
      </c>
      <c r="G21" s="2">
        <v>107</v>
      </c>
      <c r="H21" s="2">
        <v>80</v>
      </c>
      <c r="I21" s="2">
        <v>80</v>
      </c>
      <c r="J21" s="12">
        <v>-95</v>
      </c>
      <c r="K21" s="2">
        <v>185</v>
      </c>
      <c r="L21" s="2">
        <v>55</v>
      </c>
      <c r="M21" s="2">
        <v>60</v>
      </c>
      <c r="N21" s="2">
        <v>50</v>
      </c>
      <c r="O21" s="2">
        <v>50.720000000000027</v>
      </c>
      <c r="P21" s="2">
        <v>19.279999999999973</v>
      </c>
      <c r="Q21" s="2">
        <v>30</v>
      </c>
      <c r="R21" s="2">
        <v>16.22399999999999</v>
      </c>
      <c r="S21" s="2">
        <v>43.77600000000001</v>
      </c>
      <c r="T21" s="2">
        <v>150</v>
      </c>
      <c r="U21" s="2">
        <v>210</v>
      </c>
      <c r="V21" s="2">
        <v>66</v>
      </c>
      <c r="W21" s="2">
        <v>31.139999999999986</v>
      </c>
      <c r="X21" s="2">
        <v>17</v>
      </c>
      <c r="Y21" s="2">
        <v>20.860000000000014</v>
      </c>
      <c r="Z21" s="2">
        <v>10</v>
      </c>
      <c r="AA21" s="2">
        <v>35</v>
      </c>
      <c r="AB21" s="2">
        <v>11</v>
      </c>
      <c r="AC21" s="2">
        <v>46.5</v>
      </c>
      <c r="AD21" s="2">
        <v>11</v>
      </c>
      <c r="AE21" s="2">
        <v>19</v>
      </c>
      <c r="AF21" s="2">
        <v>77.5</v>
      </c>
      <c r="AG21" s="2">
        <v>130</v>
      </c>
      <c r="AH21" s="2">
        <v>28</v>
      </c>
      <c r="AI21" s="2">
        <v>16</v>
      </c>
      <c r="AJ21" s="2">
        <v>7</v>
      </c>
      <c r="AK21" s="2">
        <v>34</v>
      </c>
      <c r="AL21" s="2">
        <v>10.14</v>
      </c>
      <c r="AM21" s="2">
        <v>-0.14000000000000057</v>
      </c>
      <c r="AN21" s="2">
        <v>0</v>
      </c>
      <c r="AO21" s="2">
        <v>17.5</v>
      </c>
      <c r="AP21" s="2">
        <v>35</v>
      </c>
      <c r="AQ21" s="2">
        <v>17.5</v>
      </c>
      <c r="AR21" s="2">
        <v>60</v>
      </c>
      <c r="AS21" s="2">
        <v>30</v>
      </c>
      <c r="AT21" s="2">
        <v>20</v>
      </c>
      <c r="AU21" s="2">
        <v>49.629999999999995</v>
      </c>
      <c r="AV21" s="2">
        <v>21.370000000000005</v>
      </c>
      <c r="AW21" s="2">
        <v>14</v>
      </c>
      <c r="AX21" s="2">
        <v>10</v>
      </c>
      <c r="AY21" s="2">
        <v>11.100000000000023</v>
      </c>
      <c r="AZ21" s="2">
        <v>2.9700000000000273</v>
      </c>
      <c r="BA21" s="2">
        <v>5</v>
      </c>
      <c r="BB21" s="2">
        <v>5.07000000000005</v>
      </c>
      <c r="BC21" s="2">
        <v>0.92999999999994998</v>
      </c>
      <c r="BD21" s="2">
        <v>4</v>
      </c>
      <c r="BE21" s="2">
        <v>35</v>
      </c>
      <c r="BF21" s="2">
        <v>0</v>
      </c>
      <c r="BG21" s="2">
        <v>10.199999999999989</v>
      </c>
      <c r="BH21" s="2">
        <v>0</v>
      </c>
      <c r="BI21" s="2">
        <v>0</v>
      </c>
      <c r="BJ21" s="2">
        <v>0</v>
      </c>
      <c r="BK21" s="2">
        <v>29.800000000000011</v>
      </c>
      <c r="BL21" s="2">
        <f>485.35-419</f>
        <v>66.350000000000023</v>
      </c>
      <c r="BM21" s="2">
        <v>81.649999999999977</v>
      </c>
      <c r="BN21" s="2">
        <v>93</v>
      </c>
      <c r="BO21" s="2">
        <v>89.20999999999998</v>
      </c>
      <c r="BP21" s="16">
        <v>90.79000000000002</v>
      </c>
      <c r="BQ21" s="2">
        <f t="shared" si="1"/>
        <v>41.333333333333336</v>
      </c>
      <c r="BR21" s="2">
        <f>AVERAGE(BN21:BP21)</f>
        <v>91</v>
      </c>
      <c r="BS21" s="2">
        <f>AVERAGE(BB21:BD21)</f>
        <v>3.3333333333333335</v>
      </c>
      <c r="BT21" s="17">
        <f t="shared" si="4"/>
        <v>26.3</v>
      </c>
      <c r="BU21" s="2">
        <f>IFERROR(IFERROR(IF(OR(BT21&gt;=50%,BT21&lt;=-50%),BR21,(BE21*(1+BT21))),BR21),0.001)</f>
        <v>91</v>
      </c>
      <c r="BV21" s="2">
        <f>IFERROR(IFERROR(IF(OR(BT21&gt;=50%,BT21&lt;=-50%),BR21,(BF21*(1+BT21))),BR21),0.001)</f>
        <v>91</v>
      </c>
      <c r="BW21" s="2">
        <f>IFERROR(IFERROR(IF(OR(BT21&gt;=50%,BT21&lt;=-50%),BR21,(BG21*(1+BT21))),BR21),0.001)</f>
        <v>91</v>
      </c>
      <c r="BX21" s="2">
        <f>IFERROR(IFERROR(IF(OR(BT21&gt;=50%,BT21&lt;=-50%),BR21,(BH21*(1+BT21))),BR21),0.001)</f>
        <v>91</v>
      </c>
      <c r="BY21" s="2">
        <f t="shared" si="9"/>
        <v>2.5499999999999972</v>
      </c>
      <c r="BZ21" s="2">
        <f t="shared" si="10"/>
        <v>32.050000000000011</v>
      </c>
      <c r="CA21" s="2">
        <f t="shared" si="11"/>
        <v>77.929999999999993</v>
      </c>
    </row>
    <row r="22" spans="1:79" x14ac:dyDescent="0.2">
      <c r="A22" s="3">
        <v>100021</v>
      </c>
      <c r="B22" s="2">
        <v>0</v>
      </c>
      <c r="C22" s="2">
        <v>0</v>
      </c>
      <c r="D22" s="2">
        <v>0</v>
      </c>
      <c r="E22" s="2">
        <v>0.94</v>
      </c>
      <c r="F22" s="2">
        <v>0.25</v>
      </c>
      <c r="G22" s="2">
        <v>-0.25</v>
      </c>
      <c r="H22" s="2">
        <v>1.75</v>
      </c>
      <c r="I22" s="2">
        <v>8.0500000000000007</v>
      </c>
      <c r="J22" s="12">
        <v>-3.5527136788005009E-15</v>
      </c>
      <c r="K22" s="2">
        <v>3.3880000000000017</v>
      </c>
      <c r="L22" s="2">
        <v>24.812000000000001</v>
      </c>
      <c r="M22" s="2">
        <v>-5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16">
        <v>0</v>
      </c>
      <c r="BQ22" s="2">
        <f t="shared" si="1"/>
        <v>0</v>
      </c>
      <c r="BR22" s="2">
        <f t="shared" si="12"/>
        <v>0</v>
      </c>
      <c r="BS22" s="2">
        <f t="shared" si="13"/>
        <v>0</v>
      </c>
      <c r="BT22" s="17" t="e">
        <f t="shared" si="4"/>
        <v>#DIV/0!</v>
      </c>
      <c r="BU22" s="2">
        <f>IFERROR(IFERROR(IF(OR(BT22&gt;=50%,BT22&lt;=-50%),BR22,(BC22*(1+BT22))),BR22),0.001)</f>
        <v>0</v>
      </c>
      <c r="BV22" s="2">
        <f>IFERROR(IFERROR(IF(OR(BT22&gt;=50%,BT22&lt;=-50%),BR22,(BD22*(1+BT22))),BR22),0.001)</f>
        <v>0</v>
      </c>
      <c r="BW22" s="2">
        <f>IFERROR(IFERROR(IF(OR(BT22&gt;=50%,BT22&lt;=-50%),BR22,(BE22*(1+BT22))),BR22),0.001)</f>
        <v>0</v>
      </c>
      <c r="BX22" s="2">
        <f>IFERROR(IFERROR(IF(OR(BT22&gt;=50%,BT22&lt;=-50%),BR22,(BF22*(1+BT22))),BR22),0.001)</f>
        <v>0</v>
      </c>
      <c r="BY22" s="2">
        <f t="shared" si="9"/>
        <v>0</v>
      </c>
      <c r="BZ22" s="2">
        <f t="shared" si="10"/>
        <v>0</v>
      </c>
      <c r="CA22" s="2">
        <f t="shared" si="11"/>
        <v>0</v>
      </c>
    </row>
    <row r="23" spans="1:79" x14ac:dyDescent="0.2">
      <c r="A23" s="3">
        <v>100022</v>
      </c>
      <c r="B23" s="2">
        <v>105.80000000000001</v>
      </c>
      <c r="C23" s="2">
        <v>64</v>
      </c>
      <c r="D23" s="2">
        <v>0</v>
      </c>
      <c r="E23" s="2">
        <v>1.5</v>
      </c>
      <c r="F23" s="2">
        <v>0.5</v>
      </c>
      <c r="G23" s="2">
        <v>2.0999999999999996</v>
      </c>
      <c r="H23" s="2">
        <v>-4.0999999999999996</v>
      </c>
      <c r="I23" s="2">
        <v>0</v>
      </c>
      <c r="J23" s="12">
        <v>0</v>
      </c>
      <c r="K23" s="2">
        <v>0</v>
      </c>
      <c r="L23" s="2">
        <v>0</v>
      </c>
      <c r="M23" s="2">
        <v>20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8.2199999999999989</v>
      </c>
      <c r="BB23" s="2">
        <v>0</v>
      </c>
      <c r="BC23" s="2">
        <v>0</v>
      </c>
      <c r="BD23" s="2">
        <v>0.5</v>
      </c>
      <c r="BE23" s="2">
        <v>0</v>
      </c>
      <c r="BF23" s="2">
        <v>0.5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16">
        <v>0</v>
      </c>
      <c r="BQ23" s="2">
        <f t="shared" si="1"/>
        <v>4.1666666666666664E-2</v>
      </c>
      <c r="BR23" s="2">
        <f t="shared" si="12"/>
        <v>0</v>
      </c>
      <c r="BS23" s="2">
        <f t="shared" si="13"/>
        <v>0.16666666666666666</v>
      </c>
      <c r="BT23" s="17">
        <f t="shared" si="4"/>
        <v>-1</v>
      </c>
      <c r="BU23" s="2">
        <f>IFERROR(IFERROR(IF(OR(BT23&gt;=50%,BT23&lt;=-50%),BR23,(BC23*(1+BT23))),BR23),0.001)</f>
        <v>0</v>
      </c>
      <c r="BV23" s="2">
        <f>IFERROR(IFERROR(IF(OR(BT23&gt;=50%,BT23&lt;=-50%),BR23,(BD23*(1+BT23))),BR23),0.001)</f>
        <v>0</v>
      </c>
      <c r="BW23" s="2">
        <f>IFERROR(IFERROR(IF(OR(BT23&gt;=50%,BT23&lt;=-50%),BR23,(BE23*(1+BT23))),BR23),0.001)</f>
        <v>0</v>
      </c>
      <c r="BX23" s="2">
        <f>IFERROR(IFERROR(IF(OR(BT23&gt;=50%,BT23&lt;=-50%),BR23,(BF23*(1+BT23))),BR23),0.001)</f>
        <v>0</v>
      </c>
      <c r="BY23" s="2">
        <f t="shared" si="9"/>
        <v>0</v>
      </c>
      <c r="BZ23" s="2">
        <f t="shared" si="10"/>
        <v>0.16666666666666666</v>
      </c>
      <c r="CA23" s="2">
        <f t="shared" si="11"/>
        <v>0</v>
      </c>
    </row>
    <row r="24" spans="1:79" x14ac:dyDescent="0.2">
      <c r="A24" s="3">
        <v>100023</v>
      </c>
      <c r="B24" s="2">
        <v>0</v>
      </c>
      <c r="C24" s="2">
        <v>0</v>
      </c>
      <c r="D24" s="2">
        <v>0</v>
      </c>
      <c r="E24" s="2">
        <v>16</v>
      </c>
      <c r="F24" s="2">
        <v>0</v>
      </c>
      <c r="G24" s="2">
        <v>0</v>
      </c>
      <c r="H24" s="2">
        <v>0</v>
      </c>
      <c r="I24" s="2">
        <v>0</v>
      </c>
      <c r="J24" s="1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16">
        <v>0</v>
      </c>
      <c r="BQ24" s="2">
        <f t="shared" si="1"/>
        <v>0</v>
      </c>
      <c r="BR24" s="2">
        <f t="shared" si="12"/>
        <v>0</v>
      </c>
      <c r="BS24" s="2">
        <f t="shared" si="13"/>
        <v>0</v>
      </c>
      <c r="BT24" s="17" t="e">
        <f t="shared" si="4"/>
        <v>#DIV/0!</v>
      </c>
      <c r="BU24" s="2">
        <f>IFERROR(IFERROR(IF(OR(BT24&gt;=50%,BT24&lt;=-50%),BR24,(BC24*(1+BT24))),BR24),0.001)</f>
        <v>0</v>
      </c>
      <c r="BV24" s="2">
        <f>IFERROR(IFERROR(IF(OR(BT24&gt;=50%,BT24&lt;=-50%),BR24,(BD24*(1+BT24))),BR24),0.001)</f>
        <v>0</v>
      </c>
      <c r="BW24" s="2">
        <f>IFERROR(IFERROR(IF(OR(BT24&gt;=50%,BT24&lt;=-50%),BR24,(BE24*(1+BT24))),BR24),0.001)</f>
        <v>0</v>
      </c>
      <c r="BX24" s="2">
        <f>IFERROR(IFERROR(IF(OR(BT24&gt;=50%,BT24&lt;=-50%),BR24,(BF24*(1+BT24))),BR24),0.001)</f>
        <v>0</v>
      </c>
      <c r="BY24" s="2">
        <f t="shared" si="9"/>
        <v>0</v>
      </c>
      <c r="BZ24" s="2">
        <f t="shared" si="10"/>
        <v>0</v>
      </c>
      <c r="CA24" s="2">
        <f t="shared" si="11"/>
        <v>0</v>
      </c>
    </row>
    <row r="25" spans="1:79" x14ac:dyDescent="0.2">
      <c r="A25" s="3">
        <v>100024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12">
        <v>0</v>
      </c>
      <c r="K25" s="2">
        <v>150</v>
      </c>
      <c r="L25" s="2">
        <v>227</v>
      </c>
      <c r="M25" s="2">
        <v>204.5</v>
      </c>
      <c r="N25" s="2">
        <v>138.5</v>
      </c>
      <c r="O25" s="2">
        <v>150</v>
      </c>
      <c r="P25" s="2">
        <v>20</v>
      </c>
      <c r="Q25" s="2">
        <v>227.5</v>
      </c>
      <c r="R25" s="2">
        <v>363.5</v>
      </c>
      <c r="S25" s="2">
        <v>43</v>
      </c>
      <c r="T25" s="2">
        <v>346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16">
        <v>0</v>
      </c>
      <c r="BQ25" s="2">
        <f t="shared" si="1"/>
        <v>0</v>
      </c>
      <c r="BR25" s="2">
        <f t="shared" si="12"/>
        <v>0</v>
      </c>
      <c r="BS25" s="2">
        <f t="shared" si="13"/>
        <v>0</v>
      </c>
      <c r="BT25" s="17" t="e">
        <f t="shared" si="4"/>
        <v>#DIV/0!</v>
      </c>
      <c r="BU25" s="2">
        <f>IFERROR(IFERROR(IF(OR(BT25&gt;=50%,BT25&lt;=-50%),BR25,(BC25*(1+BT25))),BR25),0.001)</f>
        <v>0</v>
      </c>
      <c r="BV25" s="2">
        <f>IFERROR(IFERROR(IF(OR(BT25&gt;=50%,BT25&lt;=-50%),BR25,(BD25*(1+BT25))),BR25),0.001)</f>
        <v>0</v>
      </c>
      <c r="BW25" s="2">
        <f>IFERROR(IFERROR(IF(OR(BT25&gt;=50%,BT25&lt;=-50%),BR25,(BE25*(1+BT25))),BR25),0.001)</f>
        <v>0</v>
      </c>
      <c r="BX25" s="2">
        <f>IFERROR(IFERROR(IF(OR(BT25&gt;=50%,BT25&lt;=-50%),BR25,(BF25*(1+BT25))),BR25),0.001)</f>
        <v>0</v>
      </c>
      <c r="BY25" s="2">
        <f t="shared" si="9"/>
        <v>0</v>
      </c>
      <c r="BZ25" s="2">
        <f t="shared" si="10"/>
        <v>0</v>
      </c>
      <c r="CA25" s="2">
        <f t="shared" si="11"/>
        <v>0</v>
      </c>
    </row>
    <row r="26" spans="1:79" x14ac:dyDescent="0.2">
      <c r="A26" s="3">
        <v>100025</v>
      </c>
      <c r="B26" s="2">
        <v>180.14999999999998</v>
      </c>
      <c r="C26" s="2">
        <v>361.05999999999995</v>
      </c>
      <c r="D26" s="2">
        <v>212.09000000000003</v>
      </c>
      <c r="E26" s="2">
        <v>310</v>
      </c>
      <c r="F26" s="2">
        <v>1520</v>
      </c>
      <c r="G26" s="2">
        <v>205</v>
      </c>
      <c r="H26" s="2">
        <v>420</v>
      </c>
      <c r="I26" s="2">
        <v>367.92000000000007</v>
      </c>
      <c r="J26" s="12">
        <v>557.07999999999993</v>
      </c>
      <c r="K26" s="2">
        <v>291.38</v>
      </c>
      <c r="L26" s="2">
        <v>197.83</v>
      </c>
      <c r="M26" s="2">
        <v>625.79</v>
      </c>
      <c r="N26" s="2">
        <v>278</v>
      </c>
      <c r="O26" s="2">
        <v>329.15</v>
      </c>
      <c r="P26" s="2">
        <v>157.85000000000002</v>
      </c>
      <c r="Q26" s="2">
        <v>180</v>
      </c>
      <c r="R26" s="2">
        <v>87.924999999999955</v>
      </c>
      <c r="S26" s="2">
        <v>152.07500000000005</v>
      </c>
      <c r="T26" s="2">
        <v>130</v>
      </c>
      <c r="U26" s="2">
        <v>193</v>
      </c>
      <c r="V26" s="2">
        <v>102</v>
      </c>
      <c r="W26" s="2">
        <v>110</v>
      </c>
      <c r="X26" s="2">
        <v>135</v>
      </c>
      <c r="Y26" s="2">
        <v>172</v>
      </c>
      <c r="Z26" s="2">
        <v>78</v>
      </c>
      <c r="AA26" s="2">
        <v>96.475000000000023</v>
      </c>
      <c r="AB26" s="2">
        <v>99.224999999999966</v>
      </c>
      <c r="AC26" s="2">
        <v>58.5</v>
      </c>
      <c r="AD26" s="2">
        <v>96.5</v>
      </c>
      <c r="AE26" s="2">
        <v>69.299999999999955</v>
      </c>
      <c r="AF26" s="2">
        <v>200</v>
      </c>
      <c r="AG26" s="2">
        <v>110</v>
      </c>
      <c r="AH26" s="2">
        <v>130</v>
      </c>
      <c r="AI26" s="2">
        <v>119.995</v>
      </c>
      <c r="AJ26" s="2">
        <v>40.004999999999995</v>
      </c>
      <c r="AK26" s="2">
        <v>444.45</v>
      </c>
      <c r="AL26" s="2">
        <v>173</v>
      </c>
      <c r="AM26" s="2">
        <v>228.67500000000001</v>
      </c>
      <c r="AN26" s="2">
        <v>195.875</v>
      </c>
      <c r="AO26" s="2">
        <v>148</v>
      </c>
      <c r="AP26" s="2">
        <v>340</v>
      </c>
      <c r="AQ26" s="2">
        <v>117.5</v>
      </c>
      <c r="AR26" s="2">
        <v>332.82499999999999</v>
      </c>
      <c r="AS26" s="2">
        <v>219.67500000000001</v>
      </c>
      <c r="AT26" s="2">
        <v>240</v>
      </c>
      <c r="AU26" s="2">
        <v>139.125</v>
      </c>
      <c r="AV26" s="2">
        <v>164.57499999999999</v>
      </c>
      <c r="AW26" s="2">
        <v>132.27500000000003</v>
      </c>
      <c r="AX26" s="2">
        <v>162.97500000000002</v>
      </c>
      <c r="AY26" s="2">
        <v>329.15</v>
      </c>
      <c r="AZ26" s="2">
        <v>258.125</v>
      </c>
      <c r="BA26" s="2">
        <v>560</v>
      </c>
      <c r="BB26" s="2">
        <v>159.64999999999998</v>
      </c>
      <c r="BC26" s="2">
        <v>199.35000000000002</v>
      </c>
      <c r="BD26" s="2">
        <v>395.9</v>
      </c>
      <c r="BE26" s="2">
        <v>90.100000000000023</v>
      </c>
      <c r="BF26" s="2">
        <v>405</v>
      </c>
      <c r="BG26" s="2">
        <v>728.95</v>
      </c>
      <c r="BH26" s="2">
        <v>558.54999999999995</v>
      </c>
      <c r="BI26" s="2">
        <v>347.5</v>
      </c>
      <c r="BJ26" s="2">
        <v>673</v>
      </c>
      <c r="BK26" s="2">
        <v>406.5</v>
      </c>
      <c r="BL26" s="2">
        <v>589</v>
      </c>
      <c r="BM26" s="2">
        <v>276.5</v>
      </c>
      <c r="BN26" s="2">
        <v>226</v>
      </c>
      <c r="BO26" s="2">
        <v>81.200000000000728</v>
      </c>
      <c r="BP26" s="16">
        <f>9448.8-40-6700-540-540-540-540</f>
        <v>548.79999999999927</v>
      </c>
      <c r="BQ26" s="2">
        <f t="shared" si="1"/>
        <v>410.92500000000001</v>
      </c>
      <c r="BR26" s="2">
        <f t="shared" si="12"/>
        <v>285.33333333333331</v>
      </c>
      <c r="BS26" s="2">
        <f t="shared" si="13"/>
        <v>251.63333333333333</v>
      </c>
      <c r="BT26" s="17">
        <f t="shared" si="4"/>
        <v>0.13392502318187835</v>
      </c>
      <c r="BU26" s="2">
        <f t="shared" ref="BU26:BU27" si="14">IFERROR(IFERROR(IF(OR(BT26&gt;=50%,BT26&lt;=-50%),BR26,(BE26*(1+BT26))),BR26),0.001)</f>
        <v>102.16664458868726</v>
      </c>
      <c r="BV26" s="2">
        <f t="shared" ref="BV26:BV27" si="15">IFERROR(IFERROR(IF(OR(BT26&gt;=50%,BT26&lt;=-50%),BR26,(BF26*(1+BT26))),BR26),0.001)</f>
        <v>459.2396343886607</v>
      </c>
      <c r="BW26" s="2">
        <f t="shared" ref="BW26:BW27" si="16">IFERROR(IFERROR(IF(OR(BT26&gt;=50%,BT26&lt;=-50%),BR26,(BG26*(1+BT26))),BR26),0.001)</f>
        <v>826.57464564843019</v>
      </c>
      <c r="BX26" s="2">
        <f t="shared" ref="BX26:BX27" si="17">IFERROR(IFERROR(IF(OR(BT26&gt;=50%,BT26&lt;=-50%),BR26,(BH26*(1+BT26))),BR26),0.001)</f>
        <v>633.35382169823811</v>
      </c>
      <c r="BY26" s="2">
        <f t="shared" si="9"/>
        <v>577</v>
      </c>
      <c r="BZ26" s="2">
        <f t="shared" si="10"/>
        <v>466.83333333333331</v>
      </c>
      <c r="CA26" s="2">
        <f t="shared" si="11"/>
        <v>244.51999999999998</v>
      </c>
    </row>
    <row r="27" spans="1:79" x14ac:dyDescent="0.2">
      <c r="A27" s="3">
        <v>100026</v>
      </c>
      <c r="J27" s="12"/>
      <c r="BG27" s="2">
        <v>28</v>
      </c>
      <c r="BH27" s="2">
        <v>132</v>
      </c>
      <c r="BI27" s="2">
        <v>0</v>
      </c>
      <c r="BJ27" s="2">
        <v>0</v>
      </c>
      <c r="BK27" s="2">
        <v>10</v>
      </c>
      <c r="BL27" s="2">
        <v>4.7079999999999984</v>
      </c>
      <c r="BM27" s="2">
        <v>5.2920000000000016</v>
      </c>
      <c r="BN27" s="2">
        <v>13.299999999999997</v>
      </c>
      <c r="BO27" s="2">
        <v>4</v>
      </c>
      <c r="BP27" s="16">
        <v>12.700000000000003</v>
      </c>
      <c r="BQ27" s="2">
        <f t="shared" si="1"/>
        <v>21</v>
      </c>
      <c r="BR27" s="2">
        <f t="shared" si="12"/>
        <v>10</v>
      </c>
      <c r="BS27" s="2" t="e">
        <f t="shared" si="13"/>
        <v>#DIV/0!</v>
      </c>
      <c r="BT27" s="17" t="e">
        <f t="shared" si="4"/>
        <v>#DIV/0!</v>
      </c>
      <c r="BU27" s="2">
        <f t="shared" si="14"/>
        <v>10</v>
      </c>
      <c r="BV27" s="2">
        <f t="shared" si="15"/>
        <v>10</v>
      </c>
      <c r="BW27" s="2">
        <f t="shared" si="16"/>
        <v>10</v>
      </c>
      <c r="BX27" s="2">
        <f t="shared" si="17"/>
        <v>10</v>
      </c>
      <c r="BY27" s="2">
        <f t="shared" si="9"/>
        <v>40</v>
      </c>
      <c r="BZ27" s="2" t="e">
        <f t="shared" si="10"/>
        <v>#DIV/0!</v>
      </c>
      <c r="CA27" s="2" t="e">
        <f t="shared" si="11"/>
        <v>#DIV/0!</v>
      </c>
    </row>
    <row r="28" spans="1:79" x14ac:dyDescent="0.2">
      <c r="A28" s="3">
        <v>100027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1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16">
        <v>0</v>
      </c>
      <c r="BQ28" s="2">
        <f t="shared" si="1"/>
        <v>0</v>
      </c>
      <c r="BR28" s="2">
        <f t="shared" si="12"/>
        <v>0</v>
      </c>
      <c r="BS28" s="2">
        <f t="shared" si="13"/>
        <v>0</v>
      </c>
      <c r="BT28" s="17" t="e">
        <f t="shared" si="4"/>
        <v>#DIV/0!</v>
      </c>
      <c r="BU28" s="2">
        <f>IFERROR(IFERROR(IF(OR(BT28&gt;=50%,BT28&lt;=-50%),BR28,(BC28*(1+BT28))),BR28),0.001)</f>
        <v>0</v>
      </c>
      <c r="BV28" s="2">
        <f>IFERROR(IFERROR(IF(OR(BT28&gt;=50%,BT28&lt;=-50%),BR28,(BD28*(1+BT28))),BR28),0.001)</f>
        <v>0</v>
      </c>
      <c r="BW28" s="2">
        <f>IFERROR(IFERROR(IF(OR(BT28&gt;=50%,BT28&lt;=-50%),BR28,(BE28*(1+BT28))),BR28),0.001)</f>
        <v>0</v>
      </c>
      <c r="BX28" s="2">
        <f>IFERROR(IFERROR(IF(OR(BT28&gt;=50%,BT28&lt;=-50%),BR28,(BF28*(1+BT28))),BR28),0.001)</f>
        <v>0</v>
      </c>
      <c r="BY28" s="2">
        <f t="shared" si="9"/>
        <v>0</v>
      </c>
      <c r="BZ28" s="2">
        <f t="shared" si="10"/>
        <v>0</v>
      </c>
      <c r="CA28" s="2">
        <f t="shared" si="11"/>
        <v>0</v>
      </c>
    </row>
    <row r="29" spans="1:79" x14ac:dyDescent="0.2">
      <c r="A29" s="3">
        <v>100028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12">
        <v>1100</v>
      </c>
      <c r="K29" s="2">
        <v>0</v>
      </c>
      <c r="L29" s="2">
        <v>0</v>
      </c>
      <c r="M29" s="2">
        <v>-35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16">
        <v>0</v>
      </c>
      <c r="BQ29" s="2">
        <f t="shared" si="1"/>
        <v>0</v>
      </c>
      <c r="BR29" s="2">
        <f t="shared" si="12"/>
        <v>0</v>
      </c>
      <c r="BS29" s="2">
        <f t="shared" si="13"/>
        <v>0</v>
      </c>
      <c r="BT29" s="17" t="e">
        <f t="shared" si="4"/>
        <v>#DIV/0!</v>
      </c>
      <c r="BU29" s="2">
        <f>IFERROR(IFERROR(IF(OR(BT29&gt;=50%,BT29&lt;=-50%),BR29,(BC29*(1+BT29))),BR29),0.001)</f>
        <v>0</v>
      </c>
      <c r="BV29" s="2">
        <f>IFERROR(IFERROR(IF(OR(BT29&gt;=50%,BT29&lt;=-50%),BR29,(BD29*(1+BT29))),BR29),0.001)</f>
        <v>0</v>
      </c>
      <c r="BW29" s="2">
        <f>IFERROR(IFERROR(IF(OR(BT29&gt;=50%,BT29&lt;=-50%),BR29,(BE29*(1+BT29))),BR29),0.001)</f>
        <v>0</v>
      </c>
      <c r="BX29" s="2">
        <f>IFERROR(IFERROR(IF(OR(BT29&gt;=50%,BT29&lt;=-50%),BR29,(BF29*(1+BT29))),BR29),0.001)</f>
        <v>0</v>
      </c>
      <c r="BY29" s="2">
        <f t="shared" si="9"/>
        <v>0</v>
      </c>
      <c r="BZ29" s="2">
        <f t="shared" si="10"/>
        <v>0</v>
      </c>
      <c r="CA29" s="2">
        <f t="shared" si="11"/>
        <v>0</v>
      </c>
    </row>
    <row r="30" spans="1:79" x14ac:dyDescent="0.2">
      <c r="A30" s="3">
        <v>100029</v>
      </c>
      <c r="B30" s="2">
        <v>469.95000000000005</v>
      </c>
      <c r="C30" s="2">
        <v>535.04999999999995</v>
      </c>
      <c r="D30" s="2">
        <v>645</v>
      </c>
      <c r="E30" s="2">
        <v>420</v>
      </c>
      <c r="F30" s="2">
        <v>610</v>
      </c>
      <c r="G30" s="2">
        <v>460</v>
      </c>
      <c r="H30" s="2">
        <v>1084</v>
      </c>
      <c r="I30" s="2">
        <v>486</v>
      </c>
      <c r="J30" s="12">
        <v>450</v>
      </c>
      <c r="K30" s="2">
        <v>440</v>
      </c>
      <c r="L30" s="2">
        <v>430</v>
      </c>
      <c r="M30" s="2">
        <v>500</v>
      </c>
      <c r="N30" s="2">
        <v>134</v>
      </c>
      <c r="O30" s="2">
        <v>206</v>
      </c>
      <c r="P30" s="2">
        <v>210</v>
      </c>
      <c r="Q30" s="2">
        <v>180</v>
      </c>
      <c r="R30" s="2">
        <v>260</v>
      </c>
      <c r="S30" s="2">
        <v>305</v>
      </c>
      <c r="T30" s="2">
        <v>195</v>
      </c>
      <c r="U30" s="2">
        <v>328</v>
      </c>
      <c r="V30" s="2">
        <v>300</v>
      </c>
      <c r="W30" s="2">
        <v>267</v>
      </c>
      <c r="X30" s="2">
        <v>285</v>
      </c>
      <c r="Y30" s="2">
        <v>275</v>
      </c>
      <c r="Z30" s="2">
        <v>325</v>
      </c>
      <c r="AA30" s="2">
        <v>240</v>
      </c>
      <c r="AB30" s="2">
        <v>270</v>
      </c>
      <c r="AC30" s="2">
        <v>210</v>
      </c>
      <c r="AD30" s="2">
        <v>240</v>
      </c>
      <c r="AE30" s="2">
        <v>490</v>
      </c>
      <c r="AF30" s="2">
        <v>300</v>
      </c>
      <c r="AG30" s="2">
        <v>250</v>
      </c>
      <c r="AH30" s="2">
        <v>270</v>
      </c>
      <c r="AI30" s="2">
        <v>450</v>
      </c>
      <c r="AJ30" s="2">
        <v>270</v>
      </c>
      <c r="AK30" s="2">
        <v>305</v>
      </c>
      <c r="AL30" s="2">
        <v>245</v>
      </c>
      <c r="AM30" s="2">
        <v>320</v>
      </c>
      <c r="AN30" s="2">
        <v>260</v>
      </c>
      <c r="AO30" s="2">
        <v>370</v>
      </c>
      <c r="AP30" s="2">
        <v>260</v>
      </c>
      <c r="AQ30" s="2">
        <v>430</v>
      </c>
      <c r="AR30" s="2">
        <v>210</v>
      </c>
      <c r="AS30" s="2">
        <v>265</v>
      </c>
      <c r="AT30" s="2">
        <v>145</v>
      </c>
      <c r="AU30" s="2">
        <v>200</v>
      </c>
      <c r="AV30" s="2">
        <v>240</v>
      </c>
      <c r="AW30" s="2">
        <v>210</v>
      </c>
      <c r="AX30" s="2">
        <v>150</v>
      </c>
      <c r="AY30" s="2">
        <v>330</v>
      </c>
      <c r="AZ30" s="2">
        <v>300</v>
      </c>
      <c r="BA30" s="2">
        <v>280</v>
      </c>
      <c r="BB30" s="2">
        <v>210</v>
      </c>
      <c r="BC30" s="2">
        <v>360</v>
      </c>
      <c r="BD30" s="2">
        <v>240</v>
      </c>
      <c r="BE30" s="2">
        <v>412.20000000000005</v>
      </c>
      <c r="BF30" s="2">
        <v>257.79999999999995</v>
      </c>
      <c r="BG30" s="2">
        <v>257.5</v>
      </c>
      <c r="BH30" s="2">
        <v>292.5</v>
      </c>
      <c r="BI30" s="2">
        <v>320</v>
      </c>
      <c r="BJ30" s="2">
        <v>81.5</v>
      </c>
      <c r="BK30" s="2">
        <v>329</v>
      </c>
      <c r="BL30" s="2">
        <v>464</v>
      </c>
      <c r="BM30" s="2">
        <v>345.5</v>
      </c>
      <c r="BN30" s="2">
        <v>200</v>
      </c>
      <c r="BO30" s="2">
        <v>120</v>
      </c>
      <c r="BP30" s="16">
        <v>140</v>
      </c>
      <c r="BQ30" s="2">
        <f t="shared" si="1"/>
        <v>268.33333333333331</v>
      </c>
      <c r="BR30" s="2">
        <f t="shared" si="12"/>
        <v>153.33333333333334</v>
      </c>
      <c r="BS30" s="2">
        <f t="shared" si="13"/>
        <v>270</v>
      </c>
      <c r="BT30" s="17">
        <f t="shared" si="4"/>
        <v>-0.43209876543209874</v>
      </c>
      <c r="BU30" s="2">
        <f t="shared" ref="BU30:BU31" si="18">IFERROR(IFERROR(IF(OR(BT30&gt;=50%,BT30&lt;=-50%),BR30,(BE30*(1+BT30))),BR30),0.001)</f>
        <v>234.08888888888896</v>
      </c>
      <c r="BV30" s="2">
        <f t="shared" ref="BV30:BV31" si="19">IFERROR(IFERROR(IF(OR(BT30&gt;=50%,BT30&lt;=-50%),BR30,(BF30*(1+BT30))),BR30),0.001)</f>
        <v>146.40493827160492</v>
      </c>
      <c r="BW30" s="2">
        <f t="shared" ref="BW30:BW31" si="20">IFERROR(IFERROR(IF(OR(BT30&gt;=50%,BT30&lt;=-50%),BR30,(BG30*(1+BT30))),BR30),0.001)</f>
        <v>146.23456790123458</v>
      </c>
      <c r="BX30" s="2">
        <f t="shared" ref="BX30:BX31" si="21">IFERROR(IFERROR(IF(OR(BT30&gt;=50%,BT30&lt;=-50%),BR30,(BH30*(1+BT30))),BR30),0.001)</f>
        <v>166.11111111111114</v>
      </c>
      <c r="BY30" s="2">
        <f t="shared" si="9"/>
        <v>237.875</v>
      </c>
      <c r="BZ30" s="2">
        <f t="shared" si="10"/>
        <v>350.26666666666665</v>
      </c>
      <c r="CA30" s="2">
        <f t="shared" si="11"/>
        <v>243.54000000000002</v>
      </c>
    </row>
    <row r="31" spans="1:79" x14ac:dyDescent="0.2">
      <c r="A31" s="3">
        <v>100030</v>
      </c>
      <c r="J31" s="12"/>
      <c r="AX31" s="2">
        <v>92.600000000000023</v>
      </c>
      <c r="AY31" s="2">
        <v>120.99999999999989</v>
      </c>
      <c r="AZ31" s="2">
        <v>306.00000000000011</v>
      </c>
      <c r="BA31" s="2">
        <v>270.39999999999998</v>
      </c>
      <c r="BB31" s="2">
        <v>550</v>
      </c>
      <c r="BC31" s="2">
        <v>360</v>
      </c>
      <c r="BD31" s="2">
        <v>264.75</v>
      </c>
      <c r="BE31" s="2">
        <v>243.5</v>
      </c>
      <c r="BF31" s="2">
        <v>141.75</v>
      </c>
      <c r="BG31" s="2">
        <v>89</v>
      </c>
      <c r="BH31" s="2">
        <v>181</v>
      </c>
      <c r="BI31" s="2">
        <v>50</v>
      </c>
      <c r="BJ31" s="2">
        <v>50</v>
      </c>
      <c r="BK31" s="2">
        <v>214</v>
      </c>
      <c r="BL31" s="2">
        <v>506</v>
      </c>
      <c r="BM31" s="2">
        <v>435</v>
      </c>
      <c r="BN31" s="2">
        <v>555</v>
      </c>
      <c r="BO31" s="2">
        <f>1720.5-1188</f>
        <v>532.5</v>
      </c>
      <c r="BP31" s="16">
        <v>706.5</v>
      </c>
      <c r="BQ31" s="2">
        <f t="shared" si="1"/>
        <v>308.6875</v>
      </c>
      <c r="BR31" s="2">
        <f t="shared" si="12"/>
        <v>598</v>
      </c>
      <c r="BS31" s="2">
        <f t="shared" si="13"/>
        <v>391.58333333333331</v>
      </c>
      <c r="BT31" s="17">
        <f t="shared" si="4"/>
        <v>0.5271334326452437</v>
      </c>
      <c r="BU31" s="2">
        <f t="shared" si="18"/>
        <v>598</v>
      </c>
      <c r="BV31" s="2">
        <f t="shared" si="19"/>
        <v>598</v>
      </c>
      <c r="BW31" s="2">
        <f t="shared" si="20"/>
        <v>598</v>
      </c>
      <c r="BX31" s="2">
        <f t="shared" si="21"/>
        <v>598</v>
      </c>
      <c r="BY31" s="2">
        <f t="shared" si="9"/>
        <v>92.5</v>
      </c>
      <c r="BZ31" s="2">
        <f t="shared" si="10"/>
        <v>287.25</v>
      </c>
      <c r="CA31" s="2">
        <f t="shared" si="11"/>
        <v>494.5</v>
      </c>
    </row>
    <row r="32" spans="1:79" x14ac:dyDescent="0.2">
      <c r="A32" s="3">
        <v>100031</v>
      </c>
      <c r="B32" s="2">
        <v>5.0599999999999739</v>
      </c>
      <c r="C32" s="2">
        <v>0</v>
      </c>
      <c r="D32" s="2">
        <v>0</v>
      </c>
      <c r="E32" s="2">
        <v>29.830000000000013</v>
      </c>
      <c r="F32" s="2">
        <v>16</v>
      </c>
      <c r="G32" s="2">
        <v>34</v>
      </c>
      <c r="H32" s="2">
        <v>5</v>
      </c>
      <c r="I32" s="2">
        <v>4.94399999999996</v>
      </c>
      <c r="J32" s="12">
        <v>130.05600000000004</v>
      </c>
      <c r="K32" s="2">
        <v>18</v>
      </c>
      <c r="L32" s="2">
        <v>356.488</v>
      </c>
      <c r="M32" s="2">
        <v>63.512</v>
      </c>
      <c r="N32" s="2">
        <v>6.5</v>
      </c>
      <c r="O32" s="2">
        <v>10</v>
      </c>
      <c r="P32" s="2">
        <v>0</v>
      </c>
      <c r="Q32" s="2">
        <v>0</v>
      </c>
      <c r="R32" s="2">
        <v>0</v>
      </c>
      <c r="S32" s="2">
        <v>0</v>
      </c>
      <c r="T32" s="2">
        <v>25.5</v>
      </c>
      <c r="U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16">
        <v>0</v>
      </c>
      <c r="BQ32" s="2">
        <f t="shared" si="1"/>
        <v>0</v>
      </c>
      <c r="BR32" s="2">
        <f t="shared" si="12"/>
        <v>0</v>
      </c>
      <c r="BS32" s="2">
        <f t="shared" si="13"/>
        <v>0</v>
      </c>
      <c r="BT32" s="17" t="e">
        <f t="shared" si="4"/>
        <v>#DIV/0!</v>
      </c>
      <c r="BU32" s="2">
        <f>IFERROR(IFERROR(IF(OR(BT32&gt;=50%,BT32&lt;=-50%),BR32,(BC32*(1+BT32))),BR32),0.001)</f>
        <v>0</v>
      </c>
      <c r="BV32" s="2">
        <f>IFERROR(IFERROR(IF(OR(BT32&gt;=50%,BT32&lt;=-50%),BR32,(BD32*(1+BT32))),BR32),0.001)</f>
        <v>0</v>
      </c>
      <c r="BW32" s="2">
        <f>IFERROR(IFERROR(IF(OR(BT32&gt;=50%,BT32&lt;=-50%),BR32,(BE32*(1+BT32))),BR32),0.001)</f>
        <v>0</v>
      </c>
      <c r="BX32" s="2">
        <f>IFERROR(IFERROR(IF(OR(BT32&gt;=50%,BT32&lt;=-50%),BR32,(BF32*(1+BT32))),BR32),0.001)</f>
        <v>0</v>
      </c>
      <c r="BY32" s="2">
        <f t="shared" si="9"/>
        <v>0</v>
      </c>
      <c r="BZ32" s="2">
        <f t="shared" si="10"/>
        <v>0</v>
      </c>
      <c r="CA32" s="2">
        <f t="shared" si="11"/>
        <v>0</v>
      </c>
    </row>
    <row r="33" spans="1:79" x14ac:dyDescent="0.2">
      <c r="A33" s="3">
        <v>100032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1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16">
        <v>0</v>
      </c>
      <c r="BQ33" s="2">
        <f t="shared" si="1"/>
        <v>0</v>
      </c>
      <c r="BR33" s="2">
        <f t="shared" si="12"/>
        <v>0</v>
      </c>
      <c r="BS33" s="2">
        <f t="shared" si="13"/>
        <v>0</v>
      </c>
      <c r="BT33" s="17" t="e">
        <f t="shared" si="4"/>
        <v>#DIV/0!</v>
      </c>
      <c r="BU33" s="2">
        <f>IFERROR(IFERROR(IF(OR(BT33&gt;=50%,BT33&lt;=-50%),BR33,(BC33*(1+BT33))),BR33),0.001)</f>
        <v>0</v>
      </c>
      <c r="BV33" s="2">
        <f>IFERROR(IFERROR(IF(OR(BT33&gt;=50%,BT33&lt;=-50%),BR33,(BD33*(1+BT33))),BR33),0.001)</f>
        <v>0</v>
      </c>
      <c r="BW33" s="2">
        <f>IFERROR(IFERROR(IF(OR(BT33&gt;=50%,BT33&lt;=-50%),BR33,(BE33*(1+BT33))),BR33),0.001)</f>
        <v>0</v>
      </c>
      <c r="BX33" s="2">
        <f>IFERROR(IFERROR(IF(OR(BT33&gt;=50%,BT33&lt;=-50%),BR33,(BF33*(1+BT33))),BR33),0.001)</f>
        <v>0</v>
      </c>
      <c r="BY33" s="2">
        <f t="shared" si="9"/>
        <v>0</v>
      </c>
      <c r="BZ33" s="2">
        <f t="shared" si="10"/>
        <v>0</v>
      </c>
      <c r="CA33" s="2">
        <f t="shared" si="11"/>
        <v>0</v>
      </c>
    </row>
    <row r="34" spans="1:79" x14ac:dyDescent="0.2">
      <c r="A34" s="3">
        <v>100033</v>
      </c>
      <c r="B34" s="2">
        <v>777.94499999999994</v>
      </c>
      <c r="C34" s="2">
        <v>688.74499999999989</v>
      </c>
      <c r="D34" s="2">
        <v>1007.3600000000001</v>
      </c>
      <c r="E34" s="2">
        <v>1484</v>
      </c>
      <c r="F34" s="2">
        <v>1128.5</v>
      </c>
      <c r="G34" s="2">
        <v>1690</v>
      </c>
      <c r="H34" s="2">
        <v>1797.5</v>
      </c>
      <c r="I34" s="2">
        <v>1266.46</v>
      </c>
      <c r="J34" s="12">
        <v>2001.04</v>
      </c>
      <c r="K34" s="2">
        <v>1154.9549999999999</v>
      </c>
      <c r="L34" s="2">
        <v>1162.0450000000001</v>
      </c>
      <c r="M34" s="2">
        <v>1156</v>
      </c>
      <c r="N34" s="2">
        <v>807</v>
      </c>
      <c r="O34" s="2">
        <v>1235.3499999999999</v>
      </c>
      <c r="P34" s="2">
        <v>884.65</v>
      </c>
      <c r="Q34" s="2">
        <v>1600</v>
      </c>
      <c r="R34" s="2">
        <v>973.8</v>
      </c>
      <c r="S34" s="2">
        <v>2111.1999999999998</v>
      </c>
      <c r="T34" s="2">
        <v>1680</v>
      </c>
      <c r="U34" s="2">
        <v>1760</v>
      </c>
      <c r="V34" s="2">
        <v>1102.7</v>
      </c>
      <c r="W34" s="2">
        <v>1449.8</v>
      </c>
      <c r="X34" s="2">
        <v>1170.2380000000001</v>
      </c>
      <c r="Y34" s="2">
        <v>1052.2619999999999</v>
      </c>
      <c r="Z34" s="2">
        <v>1235</v>
      </c>
      <c r="AA34" s="2">
        <v>1160.9380000000001</v>
      </c>
      <c r="AB34" s="2">
        <v>851.06200000000001</v>
      </c>
      <c r="AC34" s="2">
        <v>1313.8</v>
      </c>
      <c r="AD34" s="2">
        <v>790.2</v>
      </c>
      <c r="AE34" s="2">
        <v>1304</v>
      </c>
      <c r="AF34" s="2">
        <v>1233.5</v>
      </c>
      <c r="AG34" s="2">
        <v>944.5</v>
      </c>
      <c r="AH34" s="2">
        <v>792</v>
      </c>
      <c r="AI34" s="2">
        <v>973.26199999999994</v>
      </c>
      <c r="AJ34" s="2">
        <v>772.9380000000001</v>
      </c>
      <c r="AK34" s="2">
        <v>599.29999999999995</v>
      </c>
      <c r="AL34" s="2">
        <v>805.5</v>
      </c>
      <c r="AM34" s="2">
        <v>825</v>
      </c>
      <c r="AN34" s="2">
        <v>753</v>
      </c>
      <c r="AO34" s="2">
        <v>997</v>
      </c>
      <c r="AP34" s="2">
        <v>1227.75</v>
      </c>
      <c r="AQ34" s="2">
        <v>1142.25</v>
      </c>
      <c r="AR34" s="2">
        <v>769.96299999999997</v>
      </c>
      <c r="AS34" s="2">
        <v>1010.037</v>
      </c>
      <c r="AT34" s="2">
        <v>1159.0999999999999</v>
      </c>
      <c r="AU34" s="2">
        <v>981.07500000000005</v>
      </c>
      <c r="AV34" s="2">
        <v>744.42499999999995</v>
      </c>
      <c r="AW34" s="2">
        <v>674.5</v>
      </c>
      <c r="AX34" s="2">
        <v>818.85000000000014</v>
      </c>
      <c r="AY34" s="2">
        <v>853.43799999999987</v>
      </c>
      <c r="AZ34" s="2">
        <v>1173.6120000000001</v>
      </c>
      <c r="BA34" s="2">
        <v>1145</v>
      </c>
      <c r="BB34" s="2">
        <v>1004.2</v>
      </c>
      <c r="BC34" s="2">
        <v>1208.8</v>
      </c>
      <c r="BD34" s="2">
        <v>1822.15</v>
      </c>
      <c r="BE34" s="2">
        <v>1084.8499999999999</v>
      </c>
      <c r="BF34" s="2">
        <v>1036</v>
      </c>
      <c r="BG34" s="2">
        <v>754</v>
      </c>
      <c r="BH34" s="2">
        <v>655</v>
      </c>
      <c r="BI34" s="2">
        <v>815</v>
      </c>
      <c r="BJ34" s="2">
        <v>960</v>
      </c>
      <c r="BK34" s="2">
        <v>943</v>
      </c>
      <c r="BL34" s="2">
        <v>1852.94</v>
      </c>
      <c r="BM34" s="2">
        <v>1519.06</v>
      </c>
      <c r="BN34" s="2">
        <v>901.5</v>
      </c>
      <c r="BO34" s="2">
        <v>1728.5</v>
      </c>
      <c r="BP34" s="16">
        <v>685</v>
      </c>
      <c r="BQ34" s="2">
        <f t="shared" si="1"/>
        <v>1077.9041666666667</v>
      </c>
      <c r="BR34" s="2">
        <f>AVERAGE(BN34:BP34)</f>
        <v>1105</v>
      </c>
      <c r="BS34" s="2">
        <f>AVERAGE(BB34:BD34)</f>
        <v>1345.05</v>
      </c>
      <c r="BT34" s="17">
        <f t="shared" si="4"/>
        <v>-0.17846920188840562</v>
      </c>
      <c r="BU34" s="2">
        <f>IFERROR(IFERROR(IF(OR(BT34&gt;=50%,BT34&lt;=-50%),BR34,(BE34*(1+BT34))),BR34),0.001)</f>
        <v>891.23768633136308</v>
      </c>
      <c r="BV34" s="2">
        <f>IFERROR(IFERROR(IF(OR(BT34&gt;=50%,BT34&lt;=-50%),BR34,(BF34*(1+BT34))),BR34),0.001)</f>
        <v>851.10590684361171</v>
      </c>
      <c r="BW34" s="2">
        <f>IFERROR(IFERROR(IF(OR(BT34&gt;=50%,BT34&lt;=-50%),BR34,(BG34*(1+BT34))),BR34),0.001)</f>
        <v>619.43422177614218</v>
      </c>
      <c r="BX34" s="2">
        <f>IFERROR(IFERROR(IF(OR(BT34&gt;=50%,BT34&lt;=-50%),BR34,(BH34*(1+BT34))),BR34),0.001)</f>
        <v>538.10267276309435</v>
      </c>
      <c r="BY34" s="2">
        <f t="shared" si="9"/>
        <v>796</v>
      </c>
      <c r="BZ34" s="2">
        <f t="shared" si="10"/>
        <v>1277.3133333333333</v>
      </c>
      <c r="CA34" s="2">
        <f t="shared" si="11"/>
        <v>1183.7819999999999</v>
      </c>
    </row>
    <row r="35" spans="1:79" x14ac:dyDescent="0.2">
      <c r="A35" s="3">
        <v>100034</v>
      </c>
      <c r="B35" s="2">
        <v>15</v>
      </c>
      <c r="C35" s="2">
        <v>17.990000000000009</v>
      </c>
      <c r="D35" s="2">
        <v>23.990000000000009</v>
      </c>
      <c r="E35" s="2">
        <v>16.220000000000027</v>
      </c>
      <c r="F35" s="2">
        <v>24.299999999999955</v>
      </c>
      <c r="G35" s="2">
        <v>17.5</v>
      </c>
      <c r="H35" s="2">
        <v>17.5</v>
      </c>
      <c r="I35" s="2">
        <v>-40</v>
      </c>
      <c r="J35" s="12">
        <v>42.5</v>
      </c>
      <c r="K35" s="2">
        <v>18.985000000000127</v>
      </c>
      <c r="L35" s="2">
        <v>32.014999999999873</v>
      </c>
      <c r="M35" s="2">
        <v>19</v>
      </c>
      <c r="N35" s="2">
        <v>22.779999999999973</v>
      </c>
      <c r="O35" s="2">
        <v>12.299999999999955</v>
      </c>
      <c r="P35" s="2">
        <v>25.182000000000016</v>
      </c>
      <c r="Q35" s="2">
        <v>14.775000000000091</v>
      </c>
      <c r="R35" s="2">
        <v>17.849999999999909</v>
      </c>
      <c r="S35" s="2">
        <v>19.613000000000056</v>
      </c>
      <c r="T35" s="2">
        <v>27.5</v>
      </c>
      <c r="U35" s="2">
        <v>20</v>
      </c>
      <c r="V35" s="2">
        <v>40</v>
      </c>
      <c r="W35" s="2">
        <v>11.400000000000091</v>
      </c>
      <c r="X35" s="2">
        <v>495.59999999999991</v>
      </c>
      <c r="Y35" s="2">
        <v>75.5</v>
      </c>
      <c r="Z35" s="2">
        <v>8.8999999999999773</v>
      </c>
      <c r="AA35" s="2">
        <v>17.300000000000068</v>
      </c>
      <c r="AB35" s="2">
        <v>15.88799999999992</v>
      </c>
      <c r="AC35" s="2">
        <v>11.776000000000067</v>
      </c>
      <c r="AD35" s="2">
        <v>16</v>
      </c>
      <c r="AE35" s="2">
        <v>17.687999999999988</v>
      </c>
      <c r="AF35" s="2">
        <v>2.3120000000000118</v>
      </c>
      <c r="AG35" s="2">
        <v>17.888000000000005</v>
      </c>
      <c r="AH35" s="2">
        <v>24.111999999999995</v>
      </c>
      <c r="AI35" s="2">
        <v>55.61</v>
      </c>
      <c r="AJ35" s="2">
        <v>40.278000000000006</v>
      </c>
      <c r="AK35" s="2">
        <v>6</v>
      </c>
      <c r="AL35" s="2">
        <v>6.1119999999999948</v>
      </c>
      <c r="AM35" s="2">
        <v>17.5</v>
      </c>
      <c r="AN35" s="2">
        <v>25.5</v>
      </c>
      <c r="AO35" s="2">
        <v>12</v>
      </c>
      <c r="AP35" s="2">
        <v>7.5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0</v>
      </c>
      <c r="BA35" s="2">
        <v>0</v>
      </c>
      <c r="BB35" s="2">
        <v>0</v>
      </c>
      <c r="BC35" s="2">
        <v>0</v>
      </c>
      <c r="BD35" s="2">
        <v>127.5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16">
        <v>0</v>
      </c>
      <c r="BQ35" s="2">
        <f t="shared" si="1"/>
        <v>0</v>
      </c>
      <c r="BR35" s="2">
        <f t="shared" si="12"/>
        <v>0</v>
      </c>
      <c r="BS35" s="2">
        <f t="shared" si="13"/>
        <v>42.5</v>
      </c>
      <c r="BT35" s="17">
        <f t="shared" si="4"/>
        <v>-1</v>
      </c>
      <c r="BU35" s="2">
        <f>IFERROR(IFERROR(IF(OR(BT35&gt;=50%,BT35&lt;=-50%),BR35,(BC35*(1+BT35))),BR35),0.001)</f>
        <v>0</v>
      </c>
      <c r="BV35" s="2">
        <f>IFERROR(IFERROR(IF(OR(BT35&gt;=50%,BT35&lt;=-50%),BR35,(BD35*(1+BT35))),BR35),0.001)</f>
        <v>0</v>
      </c>
      <c r="BW35" s="2">
        <f>IFERROR(IFERROR(IF(OR(BT35&gt;=50%,BT35&lt;=-50%),BR35,(BE35*(1+BT35))),BR35),0.001)</f>
        <v>0</v>
      </c>
      <c r="BX35" s="2">
        <f>IFERROR(IFERROR(IF(OR(BT35&gt;=50%,BT35&lt;=-50%),BR35,(BF35*(1+BT35))),BR35),0.001)</f>
        <v>0</v>
      </c>
      <c r="BY35" s="2">
        <f t="shared" si="9"/>
        <v>0</v>
      </c>
      <c r="BZ35" s="2">
        <f t="shared" si="10"/>
        <v>0</v>
      </c>
      <c r="CA35" s="2">
        <f t="shared" si="11"/>
        <v>0</v>
      </c>
    </row>
    <row r="36" spans="1:79" x14ac:dyDescent="0.2">
      <c r="A36" s="3">
        <v>100036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1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16">
        <v>0</v>
      </c>
      <c r="BQ36" s="2">
        <f t="shared" si="1"/>
        <v>0</v>
      </c>
      <c r="BR36" s="2">
        <f t="shared" si="12"/>
        <v>0</v>
      </c>
      <c r="BS36" s="2">
        <f t="shared" si="13"/>
        <v>0</v>
      </c>
      <c r="BT36" s="17" t="e">
        <f t="shared" si="4"/>
        <v>#DIV/0!</v>
      </c>
      <c r="BU36" s="2">
        <f>IFERROR(IFERROR(IF(OR(BT36&gt;=50%,BT36&lt;=-50%),BR36,(BC36*(1+BT36))),BR36),0.001)</f>
        <v>0</v>
      </c>
      <c r="BV36" s="2">
        <f>IFERROR(IFERROR(IF(OR(BT36&gt;=50%,BT36&lt;=-50%),BR36,(BD36*(1+BT36))),BR36),0.001)</f>
        <v>0</v>
      </c>
      <c r="BW36" s="2">
        <f>IFERROR(IFERROR(IF(OR(BT36&gt;=50%,BT36&lt;=-50%),BR36,(BE36*(1+BT36))),BR36),0.001)</f>
        <v>0</v>
      </c>
      <c r="BX36" s="2">
        <f>IFERROR(IFERROR(IF(OR(BT36&gt;=50%,BT36&lt;=-50%),BR36,(BF36*(1+BT36))),BR36),0.001)</f>
        <v>0</v>
      </c>
      <c r="BY36" s="2">
        <f t="shared" si="9"/>
        <v>0</v>
      </c>
      <c r="BZ36" s="2">
        <f t="shared" si="10"/>
        <v>0</v>
      </c>
      <c r="CA36" s="2">
        <f t="shared" si="11"/>
        <v>0</v>
      </c>
    </row>
    <row r="37" spans="1:79" x14ac:dyDescent="0.2">
      <c r="A37" s="3">
        <v>100037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12">
        <v>0</v>
      </c>
      <c r="K37" s="5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0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16">
        <v>0</v>
      </c>
      <c r="BQ37" s="2">
        <f t="shared" si="1"/>
        <v>0</v>
      </c>
      <c r="BR37" s="2">
        <f t="shared" si="12"/>
        <v>0</v>
      </c>
      <c r="BS37" s="2">
        <f t="shared" si="13"/>
        <v>0</v>
      </c>
      <c r="BT37" s="17" t="e">
        <f t="shared" si="4"/>
        <v>#DIV/0!</v>
      </c>
      <c r="BU37" s="2">
        <f>IFERROR(IFERROR(IF(OR(BT37&gt;=50%,BT37&lt;=-50%),BR37,(BC37*(1+BT37))),BR37),0.001)</f>
        <v>0</v>
      </c>
      <c r="BV37" s="2">
        <f>IFERROR(IFERROR(IF(OR(BT37&gt;=50%,BT37&lt;=-50%),BR37,(BD37*(1+BT37))),BR37),0.001)</f>
        <v>0</v>
      </c>
      <c r="BW37" s="2">
        <f>IFERROR(IFERROR(IF(OR(BT37&gt;=50%,BT37&lt;=-50%),BR37,(BE37*(1+BT37))),BR37),0.001)</f>
        <v>0</v>
      </c>
      <c r="BX37" s="2">
        <f>IFERROR(IFERROR(IF(OR(BT37&gt;=50%,BT37&lt;=-50%),BR37,(BF37*(1+BT37))),BR37),0.001)</f>
        <v>0</v>
      </c>
      <c r="BY37" s="2">
        <f t="shared" si="9"/>
        <v>0</v>
      </c>
      <c r="BZ37" s="2">
        <f t="shared" si="10"/>
        <v>0</v>
      </c>
      <c r="CA37" s="2">
        <f t="shared" si="11"/>
        <v>0</v>
      </c>
    </row>
    <row r="38" spans="1:79" x14ac:dyDescent="0.2">
      <c r="A38" s="3">
        <v>100038</v>
      </c>
      <c r="B38" s="2">
        <v>4774</v>
      </c>
      <c r="C38" s="2">
        <v>4826</v>
      </c>
      <c r="D38" s="2">
        <v>6780</v>
      </c>
      <c r="E38" s="2">
        <v>14260</v>
      </c>
      <c r="F38" s="2">
        <v>-623</v>
      </c>
      <c r="G38" s="2">
        <v>8243</v>
      </c>
      <c r="H38" s="2">
        <v>6045</v>
      </c>
      <c r="I38" s="2">
        <v>7433.1040000000003</v>
      </c>
      <c r="J38" s="12">
        <v>8181.8959999999997</v>
      </c>
      <c r="K38" s="2">
        <v>5120</v>
      </c>
      <c r="L38" s="2">
        <v>5100</v>
      </c>
      <c r="M38" s="2">
        <v>8460</v>
      </c>
      <c r="N38" s="2">
        <v>5366</v>
      </c>
      <c r="O38" s="2">
        <v>4626.8500000000004</v>
      </c>
      <c r="P38" s="2">
        <v>5757.38</v>
      </c>
      <c r="Q38" s="2">
        <v>5249.77</v>
      </c>
      <c r="R38" s="2">
        <v>8160</v>
      </c>
      <c r="S38" s="2">
        <v>6740</v>
      </c>
      <c r="T38" s="2">
        <v>6900</v>
      </c>
      <c r="U38" s="2">
        <v>6480</v>
      </c>
      <c r="V38" s="2">
        <v>5880</v>
      </c>
      <c r="W38" s="2">
        <v>3120</v>
      </c>
      <c r="X38" s="2">
        <v>4100</v>
      </c>
      <c r="Y38" s="2">
        <v>3451</v>
      </c>
      <c r="Z38" s="2">
        <v>2929</v>
      </c>
      <c r="AA38" s="2">
        <v>6080</v>
      </c>
      <c r="AB38" s="2">
        <v>3500</v>
      </c>
      <c r="AC38" s="2">
        <v>3777</v>
      </c>
      <c r="AD38" s="2">
        <v>4487.2900000000009</v>
      </c>
      <c r="AE38" s="2">
        <v>5055.7099999999991</v>
      </c>
      <c r="AF38" s="2">
        <v>4446</v>
      </c>
      <c r="AG38" s="2">
        <v>5394</v>
      </c>
      <c r="AH38" s="2">
        <v>6190</v>
      </c>
      <c r="AI38" s="2">
        <v>6078.8899999999994</v>
      </c>
      <c r="AJ38" s="2">
        <v>4111.1100000000006</v>
      </c>
      <c r="AK38" s="2">
        <v>4860</v>
      </c>
      <c r="AL38" s="2">
        <v>3940</v>
      </c>
      <c r="AM38" s="2">
        <v>3920</v>
      </c>
      <c r="AN38" s="2">
        <v>4380</v>
      </c>
      <c r="AO38" s="2">
        <v>4880</v>
      </c>
      <c r="AP38" s="2">
        <v>5320</v>
      </c>
      <c r="AQ38" s="2">
        <v>4140</v>
      </c>
      <c r="AR38" s="2">
        <v>5243.1</v>
      </c>
      <c r="AS38" s="2">
        <v>5916.9</v>
      </c>
      <c r="AT38" s="2">
        <v>4319.3900000000003</v>
      </c>
      <c r="AU38" s="2">
        <v>4073.7799999999997</v>
      </c>
      <c r="AV38" s="2">
        <v>4487.83</v>
      </c>
      <c r="AW38" s="2">
        <v>4059</v>
      </c>
      <c r="AX38" s="2">
        <v>2636.29</v>
      </c>
      <c r="AY38" s="2">
        <v>5923.71</v>
      </c>
      <c r="AZ38" s="2">
        <v>3860.29</v>
      </c>
      <c r="BA38" s="2">
        <v>7559.71</v>
      </c>
      <c r="BB38" s="2">
        <v>7333.6900000000005</v>
      </c>
      <c r="BC38" s="2">
        <v>4146.3099999999995</v>
      </c>
      <c r="BD38" s="2">
        <v>5125</v>
      </c>
      <c r="BE38" s="2">
        <v>5135</v>
      </c>
      <c r="BF38" s="2">
        <v>5140</v>
      </c>
      <c r="BG38" s="2">
        <v>4730</v>
      </c>
      <c r="BH38" s="2">
        <v>3210</v>
      </c>
      <c r="BI38" s="2">
        <v>3980</v>
      </c>
      <c r="BJ38" s="2">
        <v>4269</v>
      </c>
      <c r="BK38" s="2">
        <v>4191</v>
      </c>
      <c r="BL38" s="2">
        <v>4390</v>
      </c>
      <c r="BM38" s="2">
        <v>5090</v>
      </c>
      <c r="BN38" s="2">
        <v>4480</v>
      </c>
      <c r="BO38" s="2">
        <v>4360</v>
      </c>
      <c r="BP38" s="16">
        <v>4440</v>
      </c>
      <c r="BQ38" s="2">
        <f t="shared" si="1"/>
        <v>4451.25</v>
      </c>
      <c r="BR38" s="2">
        <f t="shared" si="12"/>
        <v>4426.666666666667</v>
      </c>
      <c r="BS38" s="2">
        <f t="shared" si="13"/>
        <v>5535</v>
      </c>
      <c r="BT38" s="17">
        <f t="shared" si="4"/>
        <v>-0.20024089129780182</v>
      </c>
      <c r="BU38" s="2">
        <f t="shared" ref="BU38:BU40" si="22">IFERROR(IFERROR(IF(OR(BT38&gt;=50%,BT38&lt;=-50%),BR38,(BE38*(1+BT38))),BR38),0.001)</f>
        <v>4106.7630231857884</v>
      </c>
      <c r="BV38" s="2">
        <f t="shared" ref="BV38:BV40" si="23">IFERROR(IFERROR(IF(OR(BT38&gt;=50%,BT38&lt;=-50%),BR38,(BF38*(1+BT38))),BR38),0.001)</f>
        <v>4110.7618187292992</v>
      </c>
      <c r="BW38" s="2">
        <f t="shared" ref="BW38:BW40" si="24">IFERROR(IFERROR(IF(OR(BT38&gt;=50%,BT38&lt;=-50%),BR38,(BG38*(1+BT38))),BR38),0.001)</f>
        <v>3782.8605841613976</v>
      </c>
      <c r="BX38" s="2">
        <f t="shared" ref="BX38:BX40" si="25">IFERROR(IFERROR(IF(OR(BT38&gt;=50%,BT38&lt;=-50%),BR38,(BH38*(1+BT38))),BR38),0.001)</f>
        <v>2567.2267389340564</v>
      </c>
      <c r="BY38" s="2">
        <f t="shared" si="9"/>
        <v>4047.25</v>
      </c>
      <c r="BZ38" s="2">
        <f t="shared" si="10"/>
        <v>4573.666666666667</v>
      </c>
      <c r="CA38" s="2">
        <f t="shared" si="11"/>
        <v>4701</v>
      </c>
    </row>
    <row r="39" spans="1:79" x14ac:dyDescent="0.2">
      <c r="A39" s="3">
        <v>100039</v>
      </c>
      <c r="B39" s="2">
        <v>1487.8000000000002</v>
      </c>
      <c r="C39" s="2">
        <v>2558.5</v>
      </c>
      <c r="D39" s="2">
        <v>2230</v>
      </c>
      <c r="E39" s="2">
        <v>2730</v>
      </c>
      <c r="F39" s="2">
        <v>2780.5</v>
      </c>
      <c r="G39" s="2">
        <v>3449.5</v>
      </c>
      <c r="H39" s="2">
        <v>1750</v>
      </c>
      <c r="I39" s="2">
        <v>2510</v>
      </c>
      <c r="J39" s="12">
        <v>3152.5</v>
      </c>
      <c r="K39" s="2">
        <v>3428.8</v>
      </c>
      <c r="L39" s="2">
        <v>1760.95</v>
      </c>
      <c r="M39" s="2">
        <v>4027.75</v>
      </c>
      <c r="N39" s="2">
        <v>2140</v>
      </c>
      <c r="O39" s="2">
        <v>1602.75</v>
      </c>
      <c r="P39" s="2">
        <v>1017.25</v>
      </c>
      <c r="Q39" s="2">
        <v>1340</v>
      </c>
      <c r="R39" s="2">
        <v>1523</v>
      </c>
      <c r="S39" s="2">
        <v>1207</v>
      </c>
      <c r="T39" s="2">
        <v>1220</v>
      </c>
      <c r="U39" s="2">
        <v>1970</v>
      </c>
      <c r="V39" s="2">
        <v>1565</v>
      </c>
      <c r="W39" s="2">
        <v>2285</v>
      </c>
      <c r="X39" s="2">
        <v>1285</v>
      </c>
      <c r="Y39" s="2">
        <v>2605</v>
      </c>
      <c r="Z39" s="2">
        <v>870</v>
      </c>
      <c r="AA39" s="2">
        <v>1590</v>
      </c>
      <c r="AB39" s="2">
        <v>950</v>
      </c>
      <c r="AC39" s="2">
        <v>1938</v>
      </c>
      <c r="AD39" s="2">
        <v>1591.75</v>
      </c>
      <c r="AE39" s="2">
        <v>1415.25</v>
      </c>
      <c r="AF39" s="2">
        <v>1328</v>
      </c>
      <c r="AG39" s="2">
        <v>1607</v>
      </c>
      <c r="AH39" s="2">
        <v>1970</v>
      </c>
      <c r="AI39" s="2">
        <v>1881.2</v>
      </c>
      <c r="AJ39" s="2">
        <v>1318.8</v>
      </c>
      <c r="AK39" s="2">
        <v>1800</v>
      </c>
      <c r="AL39" s="2">
        <v>1040</v>
      </c>
      <c r="AM39" s="2">
        <v>2092.875</v>
      </c>
      <c r="AN39" s="2">
        <v>1357.125</v>
      </c>
      <c r="AO39" s="2">
        <v>2290</v>
      </c>
      <c r="AP39" s="2">
        <v>1860</v>
      </c>
      <c r="AQ39" s="2">
        <v>2100</v>
      </c>
      <c r="AR39" s="2">
        <v>2044.5</v>
      </c>
      <c r="AS39" s="2">
        <v>2675.5</v>
      </c>
      <c r="AT39" s="2">
        <v>1737</v>
      </c>
      <c r="AU39" s="2">
        <v>2742.4639999999999</v>
      </c>
      <c r="AV39" s="2">
        <v>1505.5280000000002</v>
      </c>
      <c r="AW39" s="2">
        <v>3025.0079999999998</v>
      </c>
      <c r="AX39" s="2">
        <v>1912</v>
      </c>
      <c r="AY39" s="2">
        <v>2950.5</v>
      </c>
      <c r="AZ39" s="2">
        <v>2320.1</v>
      </c>
      <c r="BA39" s="2">
        <v>2732.4</v>
      </c>
      <c r="BB39" s="2">
        <v>2538.75</v>
      </c>
      <c r="BC39" s="2">
        <v>2336.25</v>
      </c>
      <c r="BD39" s="2">
        <v>1735</v>
      </c>
      <c r="BE39" s="2">
        <v>2360</v>
      </c>
      <c r="BF39" s="2">
        <v>1784</v>
      </c>
      <c r="BG39" s="2">
        <v>1456</v>
      </c>
      <c r="BH39" s="2">
        <v>1411</v>
      </c>
      <c r="BI39" s="2">
        <v>2249</v>
      </c>
      <c r="BJ39" s="2">
        <v>1430</v>
      </c>
      <c r="BK39" s="2">
        <v>1317.5</v>
      </c>
      <c r="BL39" s="2">
        <v>1884.5</v>
      </c>
      <c r="BM39" s="2">
        <v>2863</v>
      </c>
      <c r="BN39" s="2">
        <v>1585</v>
      </c>
      <c r="BO39" s="2">
        <v>1575</v>
      </c>
      <c r="BP39" s="16">
        <v>1785</v>
      </c>
      <c r="BQ39" s="2">
        <f t="shared" si="1"/>
        <v>1808.3333333333333</v>
      </c>
      <c r="BR39" s="2">
        <f t="shared" si="12"/>
        <v>1648.3333333333333</v>
      </c>
      <c r="BS39" s="2">
        <f t="shared" si="13"/>
        <v>2203.3333333333335</v>
      </c>
      <c r="BT39" s="17">
        <f t="shared" si="4"/>
        <v>-0.25189107413010597</v>
      </c>
      <c r="BU39" s="2">
        <f t="shared" si="22"/>
        <v>1765.5370650529501</v>
      </c>
      <c r="BV39" s="2">
        <f t="shared" si="23"/>
        <v>1334.6263237518911</v>
      </c>
      <c r="BW39" s="2">
        <f t="shared" si="24"/>
        <v>1089.2465960665659</v>
      </c>
      <c r="BX39" s="2">
        <f t="shared" si="25"/>
        <v>1055.5816944024205</v>
      </c>
      <c r="BY39" s="2">
        <f t="shared" si="9"/>
        <v>1636.5</v>
      </c>
      <c r="BZ39" s="2">
        <f t="shared" si="10"/>
        <v>1662</v>
      </c>
      <c r="CA39" s="2">
        <f t="shared" si="11"/>
        <v>2033.6</v>
      </c>
    </row>
    <row r="40" spans="1:79" x14ac:dyDescent="0.2">
      <c r="A40" s="3">
        <v>100040</v>
      </c>
      <c r="J40" s="12"/>
      <c r="BB40" s="2">
        <v>0</v>
      </c>
      <c r="BC40" s="2">
        <v>0</v>
      </c>
      <c r="BD40" s="2">
        <v>0.5</v>
      </c>
      <c r="BE40" s="2">
        <v>0</v>
      </c>
      <c r="BF40" s="2">
        <v>0</v>
      </c>
      <c r="BG40" s="2">
        <v>0</v>
      </c>
      <c r="BH40" s="2">
        <v>8.5</v>
      </c>
      <c r="BI40" s="2">
        <v>0</v>
      </c>
      <c r="BJ40" s="2">
        <v>5</v>
      </c>
      <c r="BK40" s="2">
        <v>2</v>
      </c>
      <c r="BL40" s="2">
        <v>0</v>
      </c>
      <c r="BM40" s="2">
        <v>0</v>
      </c>
      <c r="BN40" s="2">
        <v>0</v>
      </c>
      <c r="BO40" s="2">
        <v>0</v>
      </c>
      <c r="BP40" s="16">
        <v>4</v>
      </c>
      <c r="BQ40" s="2">
        <f t="shared" si="1"/>
        <v>1.625</v>
      </c>
      <c r="BR40" s="2">
        <f t="shared" si="12"/>
        <v>1.3333333333333333</v>
      </c>
      <c r="BS40" s="2">
        <f t="shared" si="13"/>
        <v>0.16666666666666666</v>
      </c>
      <c r="BT40" s="17">
        <f t="shared" si="4"/>
        <v>6.9999999999999991</v>
      </c>
      <c r="BU40" s="2">
        <f t="shared" si="22"/>
        <v>1.3333333333333333</v>
      </c>
      <c r="BV40" s="2">
        <f t="shared" si="23"/>
        <v>1.3333333333333333</v>
      </c>
      <c r="BW40" s="2">
        <f t="shared" si="24"/>
        <v>1.3333333333333333</v>
      </c>
      <c r="BX40" s="2">
        <f t="shared" si="25"/>
        <v>1.3333333333333333</v>
      </c>
      <c r="BY40" s="2">
        <f t="shared" si="9"/>
        <v>3.375</v>
      </c>
      <c r="BZ40" s="2">
        <f t="shared" si="10"/>
        <v>0.66666666666666663</v>
      </c>
      <c r="CA40" s="2">
        <f t="shared" si="11"/>
        <v>0.8</v>
      </c>
    </row>
    <row r="41" spans="1:79" x14ac:dyDescent="0.2">
      <c r="A41" s="3">
        <v>100041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1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0</v>
      </c>
      <c r="AN41" s="2">
        <v>0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0</v>
      </c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16">
        <v>0</v>
      </c>
      <c r="BQ41" s="2">
        <f t="shared" si="1"/>
        <v>0</v>
      </c>
      <c r="BR41" s="2">
        <f t="shared" si="12"/>
        <v>0</v>
      </c>
      <c r="BS41" s="2">
        <f t="shared" si="13"/>
        <v>0</v>
      </c>
      <c r="BT41" s="17" t="e">
        <f t="shared" si="4"/>
        <v>#DIV/0!</v>
      </c>
      <c r="BU41" s="2">
        <f>IFERROR(IFERROR(IF(OR(BT41&gt;=50%,BT41&lt;=-50%),BR41,(BC41*(1+BT41))),BR41),0.001)</f>
        <v>0</v>
      </c>
      <c r="BV41" s="2">
        <f>IFERROR(IFERROR(IF(OR(BT41&gt;=50%,BT41&lt;=-50%),BR41,(BD41*(1+BT41))),BR41),0.001)</f>
        <v>0</v>
      </c>
      <c r="BW41" s="2">
        <f>IFERROR(IFERROR(IF(OR(BT41&gt;=50%,BT41&lt;=-50%),BR41,(BE41*(1+BT41))),BR41),0.001)</f>
        <v>0</v>
      </c>
      <c r="BX41" s="2">
        <f>IFERROR(IFERROR(IF(OR(BT41&gt;=50%,BT41&lt;=-50%),BR41,(BF41*(1+BT41))),BR41),0.001)</f>
        <v>0</v>
      </c>
      <c r="BY41" s="2">
        <f t="shared" si="9"/>
        <v>0</v>
      </c>
      <c r="BZ41" s="2">
        <f t="shared" si="10"/>
        <v>0</v>
      </c>
      <c r="CA41" s="2">
        <f t="shared" si="11"/>
        <v>0</v>
      </c>
    </row>
    <row r="42" spans="1:79" x14ac:dyDescent="0.2">
      <c r="A42" s="3">
        <v>100042</v>
      </c>
      <c r="B42" s="2">
        <v>707.42500000000007</v>
      </c>
      <c r="C42" s="2">
        <v>391.74599999999998</v>
      </c>
      <c r="D42" s="2">
        <v>20</v>
      </c>
      <c r="E42" s="2">
        <v>55</v>
      </c>
      <c r="F42" s="2">
        <v>601.39</v>
      </c>
      <c r="G42" s="2">
        <v>273.61</v>
      </c>
      <c r="H42" s="2">
        <v>60</v>
      </c>
      <c r="I42" s="2">
        <v>20</v>
      </c>
      <c r="J42" s="12">
        <v>183.79999999999995</v>
      </c>
      <c r="K42" s="2">
        <v>236.20000000000005</v>
      </c>
      <c r="L42" s="2">
        <v>39.950000000000045</v>
      </c>
      <c r="M42" s="2">
        <v>100.04999999999995</v>
      </c>
      <c r="N42" s="2">
        <v>30.650000000000091</v>
      </c>
      <c r="O42" s="2">
        <v>435.86799999999994</v>
      </c>
      <c r="P42" s="2">
        <v>1563.982</v>
      </c>
      <c r="Q42" s="2">
        <v>1439.5</v>
      </c>
      <c r="R42" s="2">
        <v>2160</v>
      </c>
      <c r="S42" s="2">
        <v>473</v>
      </c>
      <c r="T42" s="2">
        <v>247</v>
      </c>
      <c r="W42" s="2">
        <v>15</v>
      </c>
      <c r="X42" s="2">
        <v>10</v>
      </c>
      <c r="Y42" s="2">
        <v>170</v>
      </c>
      <c r="Z42" s="2">
        <v>45</v>
      </c>
      <c r="AA42" s="2">
        <v>0</v>
      </c>
      <c r="AB42" s="2">
        <v>323.02999999999997</v>
      </c>
      <c r="AC42" s="2">
        <v>0</v>
      </c>
      <c r="AD42" s="2">
        <v>196.97000000000003</v>
      </c>
      <c r="AE42" s="2">
        <v>10</v>
      </c>
      <c r="AH42" s="2">
        <v>0</v>
      </c>
      <c r="AI42" s="2">
        <v>145</v>
      </c>
      <c r="AJ42" s="2">
        <v>94.299999999999955</v>
      </c>
      <c r="AK42" s="2">
        <v>8.5</v>
      </c>
      <c r="AL42" s="2">
        <v>67.200000000000045</v>
      </c>
      <c r="AM42" s="2">
        <v>20</v>
      </c>
      <c r="AN42" s="2">
        <v>0</v>
      </c>
      <c r="AO42" s="2">
        <v>128.5</v>
      </c>
      <c r="AP42" s="2">
        <v>51.5</v>
      </c>
      <c r="AQ42" s="2">
        <v>128.79999999999995</v>
      </c>
      <c r="AR42" s="2">
        <v>-8.7999999999999545</v>
      </c>
      <c r="AS42" s="2">
        <v>140</v>
      </c>
      <c r="AT42" s="2">
        <v>0</v>
      </c>
      <c r="AU42" s="2">
        <v>20</v>
      </c>
      <c r="AV42" s="2">
        <v>0</v>
      </c>
      <c r="AW42" s="2">
        <v>-10</v>
      </c>
      <c r="AX42" s="2">
        <v>20</v>
      </c>
      <c r="AY42" s="2">
        <v>230</v>
      </c>
      <c r="AZ42" s="2">
        <v>0</v>
      </c>
      <c r="BA42" s="2">
        <v>60</v>
      </c>
      <c r="BB42" s="2">
        <v>78.550000000000011</v>
      </c>
      <c r="BC42" s="2">
        <v>0</v>
      </c>
      <c r="BD42" s="2">
        <v>380</v>
      </c>
      <c r="BE42" s="2">
        <v>179.35000000000002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50</v>
      </c>
      <c r="BM42" s="2">
        <v>0</v>
      </c>
      <c r="BN42" s="2">
        <v>0</v>
      </c>
      <c r="BO42" s="2">
        <v>256.125</v>
      </c>
      <c r="BP42" s="16">
        <v>0</v>
      </c>
      <c r="BQ42" s="2">
        <f t="shared" si="1"/>
        <v>40.456250000000004</v>
      </c>
      <c r="BR42" s="2">
        <f t="shared" si="12"/>
        <v>85.375</v>
      </c>
      <c r="BS42" s="2">
        <f t="shared" si="13"/>
        <v>152.85</v>
      </c>
      <c r="BT42" s="17">
        <f t="shared" si="4"/>
        <v>-0.44144586195616614</v>
      </c>
      <c r="BU42" s="2">
        <f t="shared" ref="BU42:BU48" si="26">IFERROR(IFERROR(IF(OR(BT42&gt;=50%,BT42&lt;=-50%),BR42,(BE42*(1+BT42))),BR42),0.001)</f>
        <v>100.17668465816162</v>
      </c>
      <c r="BV42" s="2">
        <f t="shared" ref="BV42:BV48" si="27">IFERROR(IFERROR(IF(OR(BT42&gt;=50%,BT42&lt;=-50%),BR42,(BF42*(1+BT42))),BR42),0.001)</f>
        <v>0</v>
      </c>
      <c r="BW42" s="2">
        <f t="shared" ref="BW42:BW48" si="28">IFERROR(IFERROR(IF(OR(BT42&gt;=50%,BT42&lt;=-50%),BR42,(BG42*(1+BT42))),BR42),0.001)</f>
        <v>0</v>
      </c>
      <c r="BX42" s="2">
        <f t="shared" ref="BX42:BX48" si="29">IFERROR(IFERROR(IF(OR(BT42&gt;=50%,BT42&lt;=-50%),BR42,(BH42*(1+BT42))),BR42),0.001)</f>
        <v>0</v>
      </c>
      <c r="BY42" s="2">
        <f t="shared" si="9"/>
        <v>0</v>
      </c>
      <c r="BZ42" s="2">
        <f t="shared" si="10"/>
        <v>16.666666666666668</v>
      </c>
      <c r="CA42" s="2">
        <f t="shared" si="11"/>
        <v>87.094999999999999</v>
      </c>
    </row>
    <row r="43" spans="1:79" x14ac:dyDescent="0.2">
      <c r="A43" s="3">
        <v>100043</v>
      </c>
      <c r="B43" s="2">
        <v>153.25</v>
      </c>
      <c r="C43" s="2">
        <v>181.35</v>
      </c>
      <c r="D43" s="2">
        <v>155.39999999999998</v>
      </c>
      <c r="E43" s="2">
        <v>110</v>
      </c>
      <c r="F43" s="2">
        <v>206.5</v>
      </c>
      <c r="G43" s="2">
        <v>83.5</v>
      </c>
      <c r="H43" s="2">
        <v>45</v>
      </c>
      <c r="I43" s="2">
        <v>60</v>
      </c>
      <c r="J43" s="12">
        <v>88.800000000000011</v>
      </c>
      <c r="K43" s="2">
        <v>39.199999999999989</v>
      </c>
      <c r="L43" s="2">
        <v>87</v>
      </c>
      <c r="M43" s="2">
        <v>30</v>
      </c>
      <c r="N43" s="2">
        <v>60</v>
      </c>
      <c r="O43" s="2">
        <v>57.5</v>
      </c>
      <c r="P43" s="2">
        <v>52.5</v>
      </c>
      <c r="Q43" s="2">
        <v>-30</v>
      </c>
      <c r="R43" s="2">
        <v>28</v>
      </c>
      <c r="S43" s="2">
        <v>29.300000000000011</v>
      </c>
      <c r="T43" s="2">
        <v>32.699999999999989</v>
      </c>
      <c r="U43" s="2">
        <v>46.005000000000003</v>
      </c>
      <c r="V43" s="2">
        <v>3.9949999999999974</v>
      </c>
      <c r="W43" s="2">
        <v>7.5</v>
      </c>
      <c r="X43" s="2">
        <v>23</v>
      </c>
      <c r="Y43" s="2">
        <v>24.5</v>
      </c>
      <c r="Z43" s="2">
        <v>8.5</v>
      </c>
      <c r="AA43" s="2">
        <v>27</v>
      </c>
      <c r="AB43" s="2">
        <v>12.5</v>
      </c>
      <c r="AC43" s="2">
        <v>42.399999999999977</v>
      </c>
      <c r="AD43" s="2">
        <v>26.600000000000023</v>
      </c>
      <c r="AE43" s="2">
        <v>21</v>
      </c>
      <c r="AF43" s="2">
        <v>18</v>
      </c>
      <c r="AG43" s="2">
        <v>25</v>
      </c>
      <c r="AH43" s="2">
        <v>45</v>
      </c>
      <c r="AI43" s="2">
        <v>18.799999999999955</v>
      </c>
      <c r="AJ43" s="2">
        <v>12.700000000000045</v>
      </c>
      <c r="AK43" s="2">
        <v>5.5</v>
      </c>
      <c r="AL43" s="2">
        <v>12</v>
      </c>
      <c r="AM43" s="2">
        <v>20</v>
      </c>
      <c r="AN43" s="2">
        <v>80</v>
      </c>
      <c r="AO43" s="2">
        <v>43.799999999999955</v>
      </c>
      <c r="AP43" s="2">
        <v>76.200000000000045</v>
      </c>
      <c r="AQ43" s="2">
        <v>60</v>
      </c>
      <c r="AR43" s="2">
        <v>40</v>
      </c>
      <c r="AS43" s="2">
        <v>41.5</v>
      </c>
      <c r="AT43" s="2">
        <v>38.5</v>
      </c>
      <c r="AU43" s="2">
        <v>34.5</v>
      </c>
      <c r="AV43" s="2">
        <v>31.5</v>
      </c>
      <c r="AW43" s="2">
        <v>54</v>
      </c>
      <c r="AX43" s="2">
        <v>55</v>
      </c>
      <c r="AY43" s="2">
        <v>89.5</v>
      </c>
      <c r="AZ43" s="2">
        <v>80</v>
      </c>
      <c r="BA43" s="2">
        <v>95.5</v>
      </c>
      <c r="BB43" s="2">
        <v>179.95</v>
      </c>
      <c r="BC43" s="2">
        <v>64.050000000000011</v>
      </c>
      <c r="BD43" s="2">
        <v>80.399999999999977</v>
      </c>
      <c r="BE43" s="2">
        <v>60</v>
      </c>
      <c r="BF43" s="2">
        <v>72.5</v>
      </c>
      <c r="BG43" s="2">
        <v>87.100000000000023</v>
      </c>
      <c r="BH43" s="2">
        <v>152.69999999999999</v>
      </c>
      <c r="BI43" s="2">
        <v>33.300000000000011</v>
      </c>
      <c r="BJ43" s="2">
        <v>5</v>
      </c>
      <c r="BK43" s="2">
        <v>9.5</v>
      </c>
      <c r="BL43" s="2">
        <v>15.399999999999977</v>
      </c>
      <c r="BM43" s="2">
        <v>20.100000000000023</v>
      </c>
      <c r="BN43" s="2">
        <v>32</v>
      </c>
      <c r="BO43" s="2">
        <v>18</v>
      </c>
      <c r="BP43" s="16">
        <v>23</v>
      </c>
      <c r="BQ43" s="2">
        <f t="shared" si="1"/>
        <v>44.050000000000004</v>
      </c>
      <c r="BR43" s="2">
        <f t="shared" si="12"/>
        <v>24.333333333333332</v>
      </c>
      <c r="BS43" s="2">
        <f t="shared" si="13"/>
        <v>108.13333333333333</v>
      </c>
      <c r="BT43" s="17">
        <f t="shared" si="4"/>
        <v>-0.77496917385943287</v>
      </c>
      <c r="BU43" s="2">
        <f t="shared" si="26"/>
        <v>24.333333333333332</v>
      </c>
      <c r="BV43" s="2">
        <f t="shared" si="27"/>
        <v>24.333333333333332</v>
      </c>
      <c r="BW43" s="2">
        <f t="shared" si="28"/>
        <v>24.333333333333332</v>
      </c>
      <c r="BX43" s="2">
        <f t="shared" si="29"/>
        <v>24.333333333333332</v>
      </c>
      <c r="BY43" s="2">
        <f t="shared" si="9"/>
        <v>69.525000000000006</v>
      </c>
      <c r="BZ43" s="2">
        <f t="shared" si="10"/>
        <v>32.466666666666661</v>
      </c>
      <c r="CA43" s="2">
        <f t="shared" si="11"/>
        <v>30.620000000000005</v>
      </c>
    </row>
    <row r="44" spans="1:79" x14ac:dyDescent="0.2">
      <c r="A44" s="3">
        <v>100044</v>
      </c>
      <c r="B44" s="2">
        <v>712.57600000000002</v>
      </c>
      <c r="C44" s="2">
        <v>812.26199999999994</v>
      </c>
      <c r="D44" s="2">
        <v>522.74</v>
      </c>
      <c r="E44" s="2">
        <v>675</v>
      </c>
      <c r="F44" s="2">
        <v>811</v>
      </c>
      <c r="G44" s="2">
        <v>1039</v>
      </c>
      <c r="H44" s="2">
        <v>576</v>
      </c>
      <c r="I44" s="2">
        <v>784</v>
      </c>
      <c r="J44" s="12">
        <v>918</v>
      </c>
      <c r="K44" s="2">
        <v>889.0809999999999</v>
      </c>
      <c r="L44" s="2">
        <v>689.31899999999996</v>
      </c>
      <c r="M44" s="2">
        <v>1181.0999999999999</v>
      </c>
      <c r="N44" s="2">
        <v>737.5</v>
      </c>
      <c r="O44" s="2">
        <v>410.99799999999993</v>
      </c>
      <c r="P44" s="2">
        <v>149.00200000000007</v>
      </c>
      <c r="Q44" s="2">
        <v>192.5</v>
      </c>
      <c r="R44" s="2">
        <v>204.28099999999995</v>
      </c>
      <c r="S44" s="2">
        <v>183.21900000000005</v>
      </c>
      <c r="T44" s="2">
        <v>190</v>
      </c>
      <c r="U44" s="2">
        <v>345</v>
      </c>
      <c r="V44" s="2">
        <v>155</v>
      </c>
      <c r="W44" s="2">
        <v>590</v>
      </c>
      <c r="X44" s="2">
        <v>355</v>
      </c>
      <c r="Y44" s="2">
        <v>665</v>
      </c>
      <c r="Z44" s="2">
        <v>210</v>
      </c>
      <c r="AA44" s="2">
        <v>510</v>
      </c>
      <c r="AB44" s="2">
        <v>170</v>
      </c>
      <c r="AC44" s="2">
        <v>649.30499999999995</v>
      </c>
      <c r="AD44" s="2">
        <v>390.77600000000007</v>
      </c>
      <c r="AE44" s="2">
        <v>479.91899999999998</v>
      </c>
      <c r="AF44" s="2">
        <v>470</v>
      </c>
      <c r="AG44" s="2">
        <v>441.68099999999993</v>
      </c>
      <c r="AH44" s="2">
        <v>628.31900000000007</v>
      </c>
      <c r="AI44" s="2">
        <v>770</v>
      </c>
      <c r="AJ44" s="2">
        <v>435</v>
      </c>
      <c r="AK44" s="2">
        <v>550.84</v>
      </c>
      <c r="AL44" s="2">
        <v>444.15999999999997</v>
      </c>
      <c r="AM44" s="2">
        <v>669.26099999999997</v>
      </c>
      <c r="AN44" s="2">
        <v>410.73900000000003</v>
      </c>
      <c r="AO44" s="2">
        <v>737.2</v>
      </c>
      <c r="AP44" s="2">
        <v>532.79999999999995</v>
      </c>
      <c r="AQ44" s="2">
        <v>680</v>
      </c>
      <c r="AR44" s="2">
        <v>710</v>
      </c>
      <c r="AS44" s="2">
        <v>990</v>
      </c>
      <c r="AT44" s="2">
        <v>882</v>
      </c>
      <c r="AU44" s="2">
        <v>677.86300000000006</v>
      </c>
      <c r="AV44" s="2">
        <v>691.16699999999992</v>
      </c>
      <c r="AW44" s="2">
        <v>918.10500000000002</v>
      </c>
      <c r="AX44" s="2">
        <v>950.05700000000002</v>
      </c>
      <c r="AY44" s="2">
        <v>1010.808</v>
      </c>
      <c r="AZ44" s="2">
        <v>822.25700000000006</v>
      </c>
      <c r="BA44" s="2">
        <v>796.10300000000007</v>
      </c>
      <c r="BB44" s="2">
        <v>969.99700000000007</v>
      </c>
      <c r="BC44" s="2">
        <v>840.00299999999993</v>
      </c>
      <c r="BD44" s="2">
        <v>460.98299999999995</v>
      </c>
      <c r="BE44" s="2">
        <v>699.01700000000005</v>
      </c>
      <c r="BF44" s="2">
        <v>430</v>
      </c>
      <c r="BG44" s="2">
        <v>400</v>
      </c>
      <c r="BH44" s="2">
        <v>457</v>
      </c>
      <c r="BI44" s="2">
        <v>953</v>
      </c>
      <c r="BJ44" s="2">
        <v>382</v>
      </c>
      <c r="BK44" s="2">
        <v>318</v>
      </c>
      <c r="BL44" s="2">
        <v>460</v>
      </c>
      <c r="BM44" s="2">
        <v>921</v>
      </c>
      <c r="BN44" s="2">
        <v>409</v>
      </c>
      <c r="BO44" s="2">
        <f>1859.055-1344</f>
        <v>515.05500000000006</v>
      </c>
      <c r="BP44" s="16">
        <f>3910.945-3100</f>
        <v>810.94500000000016</v>
      </c>
      <c r="BQ44" s="2">
        <f t="shared" si="1"/>
        <v>562.91808333333336</v>
      </c>
      <c r="BR44" s="2">
        <f t="shared" si="12"/>
        <v>578.33333333333337</v>
      </c>
      <c r="BS44" s="2">
        <f t="shared" si="13"/>
        <v>756.99433333333343</v>
      </c>
      <c r="BT44" s="17">
        <f t="shared" si="4"/>
        <v>-0.23601365576052313</v>
      </c>
      <c r="BU44" s="2">
        <f t="shared" si="26"/>
        <v>534.03944239124644</v>
      </c>
      <c r="BV44" s="2">
        <f t="shared" si="27"/>
        <v>328.51412802297506</v>
      </c>
      <c r="BW44" s="2">
        <f t="shared" si="28"/>
        <v>305.59453769579073</v>
      </c>
      <c r="BX44" s="2">
        <f t="shared" si="29"/>
        <v>349.14175931744091</v>
      </c>
      <c r="BY44" s="2">
        <f t="shared" si="9"/>
        <v>548</v>
      </c>
      <c r="BZ44" s="2">
        <f t="shared" si="10"/>
        <v>402.66666666666669</v>
      </c>
      <c r="CA44" s="2">
        <f t="shared" si="11"/>
        <v>671.00339999999994</v>
      </c>
    </row>
    <row r="45" spans="1:79" x14ac:dyDescent="0.2">
      <c r="A45" s="3">
        <v>100046</v>
      </c>
      <c r="J45" s="12"/>
      <c r="BG45" s="2">
        <v>160</v>
      </c>
      <c r="BH45" s="2">
        <v>830</v>
      </c>
      <c r="BI45" s="2">
        <v>0</v>
      </c>
      <c r="BJ45" s="2">
        <v>51.240000000000009</v>
      </c>
      <c r="BK45" s="2">
        <v>76.759999999999991</v>
      </c>
      <c r="BL45" s="2">
        <v>27.5</v>
      </c>
      <c r="BM45" s="2">
        <v>22.5</v>
      </c>
      <c r="BN45" s="2">
        <v>24.5</v>
      </c>
      <c r="BO45" s="2">
        <v>5</v>
      </c>
      <c r="BP45" s="16">
        <v>0</v>
      </c>
      <c r="BQ45" s="2">
        <f t="shared" ref="BQ45:BQ108" si="30">AVERAGE(BC45:BN45)</f>
        <v>149.0625</v>
      </c>
      <c r="BR45" s="2">
        <f t="shared" si="12"/>
        <v>9.8333333333333339</v>
      </c>
      <c r="BS45" s="2" t="e">
        <f t="shared" si="13"/>
        <v>#DIV/0!</v>
      </c>
      <c r="BT45" s="17" t="e">
        <f t="shared" si="4"/>
        <v>#DIV/0!</v>
      </c>
      <c r="BU45" s="2">
        <f t="shared" si="26"/>
        <v>9.8333333333333339</v>
      </c>
      <c r="BV45" s="2">
        <f t="shared" si="27"/>
        <v>9.8333333333333339</v>
      </c>
      <c r="BW45" s="2">
        <f t="shared" si="28"/>
        <v>9.8333333333333339</v>
      </c>
      <c r="BX45" s="2">
        <f t="shared" si="29"/>
        <v>9.8333333333333339</v>
      </c>
      <c r="BY45" s="2">
        <f t="shared" ref="BY45:BY108" si="31">AVERAGE(AVERAGEIF($BC$2:$BN$2,11,BC45:BN45),AVERAGEIF($BC$2:$BN$2,12,BC45:BN45),AVERAGEIF($BC$2:$BN$2,1,BC45:BN45),AVERAGEIF($BC$2:$BN$2,2,BC45:BN45))</f>
        <v>260.31</v>
      </c>
      <c r="BZ45" s="2" t="e">
        <f t="shared" ref="BZ45:BZ108" si="32">AVERAGE(AVERAGEIF($BC$2:$BN$2,3,BC45:BN45),AVERAGEIF($BC$2:$BN$2,4,BC45:BN45),AVERAGEIF($BC$2:$BN$2,10,BC45:BN45))</f>
        <v>#DIV/0!</v>
      </c>
      <c r="CA45" s="2" t="e">
        <f t="shared" ref="CA45:CA108" si="33">AVERAGE(AVERAGEIF($BC$2:$BN$2,5,BC45:BN45),AVERAGEIF($BC$2:$BN$2,6,BC45:BN45),AVERAGEIF($BC$2:$BN$2,7,BC45:BN45),AVERAGEIF($BC$2:$BN$2,8,BC45:BN45),AVERAGEIF($BC$2:$BN$2,9,BC45:BN45))</f>
        <v>#DIV/0!</v>
      </c>
    </row>
    <row r="46" spans="1:79" x14ac:dyDescent="0.2">
      <c r="A46" s="3">
        <v>100047</v>
      </c>
      <c r="B46" s="2">
        <v>2431.0280000000002</v>
      </c>
      <c r="C46" s="2">
        <v>3216.8469999999998</v>
      </c>
      <c r="D46" s="2">
        <v>3682.0249999999996</v>
      </c>
      <c r="E46" s="2">
        <v>3363.75</v>
      </c>
      <c r="F46" s="2">
        <v>5301.25</v>
      </c>
      <c r="G46" s="2">
        <v>5345</v>
      </c>
      <c r="H46" s="2">
        <v>4050</v>
      </c>
      <c r="I46" s="2">
        <v>3871.4330000000009</v>
      </c>
      <c r="J46" s="12">
        <v>3920.0669999999991</v>
      </c>
      <c r="K46" s="2">
        <v>2691.9750000000004</v>
      </c>
      <c r="L46" s="2">
        <v>2929.5249999999996</v>
      </c>
      <c r="M46" s="2">
        <v>3297</v>
      </c>
      <c r="N46" s="2">
        <v>2271</v>
      </c>
      <c r="O46" s="2">
        <v>1095.8000000000002</v>
      </c>
      <c r="P46" s="2">
        <v>2013.1999999999998</v>
      </c>
      <c r="Q46" s="2">
        <v>2968</v>
      </c>
      <c r="R46" s="2">
        <v>3805.7429999999999</v>
      </c>
      <c r="S46" s="2">
        <v>2936.2570000000001</v>
      </c>
      <c r="T46" s="2">
        <v>2870</v>
      </c>
      <c r="U46" s="2">
        <v>2900</v>
      </c>
      <c r="V46" s="2">
        <v>1701</v>
      </c>
      <c r="W46" s="2">
        <v>1789</v>
      </c>
      <c r="X46" s="2">
        <v>1553.2249999999999</v>
      </c>
      <c r="Y46" s="2">
        <v>1778.7750000000001</v>
      </c>
      <c r="Z46" s="2">
        <v>1431</v>
      </c>
      <c r="AA46" s="2">
        <v>2004.5</v>
      </c>
      <c r="AB46" s="2">
        <v>1762.5</v>
      </c>
      <c r="AC46" s="2">
        <v>1811.25</v>
      </c>
      <c r="AD46" s="2">
        <v>3276.415</v>
      </c>
      <c r="AE46" s="2">
        <v>2342.335</v>
      </c>
      <c r="AF46" s="2">
        <v>2464.5699999999997</v>
      </c>
      <c r="AG46" s="2">
        <v>4007.9300000000003</v>
      </c>
      <c r="AH46" s="2">
        <v>3003.5</v>
      </c>
      <c r="AI46" s="2">
        <v>3148.6390000000001</v>
      </c>
      <c r="AJ46" s="2">
        <v>3305.3609999999999</v>
      </c>
      <c r="AK46" s="2">
        <v>3303</v>
      </c>
      <c r="AL46" s="2">
        <v>2604.5500000000002</v>
      </c>
      <c r="AM46" s="2">
        <v>2267.62</v>
      </c>
      <c r="AN46" s="2">
        <v>2304.83</v>
      </c>
      <c r="AO46" s="2">
        <v>2857.8</v>
      </c>
      <c r="AP46" s="2">
        <v>3334.8999999999996</v>
      </c>
      <c r="AQ46" s="2">
        <v>2547.3000000000002</v>
      </c>
      <c r="AR46" s="2">
        <v>2210.5209999999997</v>
      </c>
      <c r="AS46" s="2">
        <v>2289.4790000000003</v>
      </c>
      <c r="AT46" s="2">
        <v>2152.3679999999999</v>
      </c>
      <c r="AU46" s="2">
        <v>3878.6770000000001</v>
      </c>
      <c r="AV46" s="2">
        <v>3375.41</v>
      </c>
      <c r="AW46" s="2">
        <v>3870.0129999999999</v>
      </c>
      <c r="AX46" s="2">
        <v>2545.1850000000004</v>
      </c>
      <c r="AY46" s="2">
        <v>2148.1029999999996</v>
      </c>
      <c r="AZ46" s="2">
        <v>2016.67</v>
      </c>
      <c r="BA46" s="2">
        <v>2530.5739999999996</v>
      </c>
      <c r="BB46" s="2">
        <v>3820.3719999999994</v>
      </c>
      <c r="BC46" s="2">
        <v>2414.9780000000005</v>
      </c>
      <c r="BD46" s="2">
        <v>2426.0949999999998</v>
      </c>
      <c r="BE46" s="2">
        <v>2001.0550000000003</v>
      </c>
      <c r="BF46" s="2">
        <v>2535</v>
      </c>
      <c r="BG46" s="2">
        <v>3124.6209999999992</v>
      </c>
      <c r="BH46" s="2">
        <v>4012.3790000000008</v>
      </c>
      <c r="BI46" s="2">
        <v>3708</v>
      </c>
      <c r="BJ46" s="2">
        <v>2848.0760000000009</v>
      </c>
      <c r="BK46" s="2">
        <v>1951.9239999999991</v>
      </c>
      <c r="BL46" s="2">
        <v>2399.2779999999984</v>
      </c>
      <c r="BM46" s="2">
        <v>2650.7220000000016</v>
      </c>
      <c r="BN46" s="2">
        <v>2550</v>
      </c>
      <c r="BO46" s="2">
        <v>2321.6709999999985</v>
      </c>
      <c r="BP46" s="16">
        <v>2578.3290000000015</v>
      </c>
      <c r="BQ46" s="2">
        <f t="shared" si="30"/>
        <v>2718.5106666666666</v>
      </c>
      <c r="BR46" s="2">
        <f t="shared" si="12"/>
        <v>2483.3333333333335</v>
      </c>
      <c r="BS46" s="2">
        <f t="shared" si="13"/>
        <v>2887.1483333333331</v>
      </c>
      <c r="BT46" s="17">
        <f t="shared" si="4"/>
        <v>-0.13986638488150638</v>
      </c>
      <c r="BU46" s="2">
        <f t="shared" si="26"/>
        <v>1721.1746712009376</v>
      </c>
      <c r="BV46" s="2">
        <f t="shared" si="27"/>
        <v>2180.4387143253812</v>
      </c>
      <c r="BW46" s="2">
        <f t="shared" si="28"/>
        <v>2687.5915566051622</v>
      </c>
      <c r="BX46" s="2">
        <f t="shared" si="29"/>
        <v>3451.1820544955272</v>
      </c>
      <c r="BY46" s="2">
        <f t="shared" si="31"/>
        <v>3423.2690000000002</v>
      </c>
      <c r="BZ46" s="2">
        <f t="shared" si="32"/>
        <v>2295.400666666666</v>
      </c>
      <c r="CA46" s="2">
        <f t="shared" si="33"/>
        <v>2408.5700000000006</v>
      </c>
    </row>
    <row r="47" spans="1:79" x14ac:dyDescent="0.2">
      <c r="A47" s="3">
        <v>100048</v>
      </c>
      <c r="B47" s="2">
        <v>330.00399999999991</v>
      </c>
      <c r="C47" s="2">
        <v>1135.2759999999998</v>
      </c>
      <c r="D47" s="2">
        <v>644.65000000000009</v>
      </c>
      <c r="E47" s="2">
        <v>1133.75</v>
      </c>
      <c r="F47" s="2">
        <v>1331.25</v>
      </c>
      <c r="G47" s="2">
        <v>1125</v>
      </c>
      <c r="H47" s="2">
        <v>832</v>
      </c>
      <c r="I47" s="2">
        <v>991.42</v>
      </c>
      <c r="J47" s="12">
        <v>1103.7330000000002</v>
      </c>
      <c r="K47" s="2">
        <v>843.50199999999995</v>
      </c>
      <c r="L47" s="2">
        <v>766.34500000000003</v>
      </c>
      <c r="M47" s="2">
        <v>923</v>
      </c>
      <c r="N47" s="2">
        <v>537</v>
      </c>
      <c r="O47" s="2">
        <v>1091.3920000000001</v>
      </c>
      <c r="P47" s="2">
        <v>566.60799999999995</v>
      </c>
      <c r="Q47" s="2">
        <v>755</v>
      </c>
      <c r="R47" s="2">
        <v>879.91700000000003</v>
      </c>
      <c r="S47" s="2">
        <v>670.08299999999997</v>
      </c>
      <c r="T47" s="2">
        <v>660</v>
      </c>
      <c r="U47" s="2">
        <v>882</v>
      </c>
      <c r="V47" s="2">
        <v>441</v>
      </c>
      <c r="W47" s="2">
        <v>457</v>
      </c>
      <c r="X47" s="2">
        <v>329.72500000000002</v>
      </c>
      <c r="Y47" s="2">
        <v>320.27500000000009</v>
      </c>
      <c r="Z47" s="2">
        <v>340</v>
      </c>
      <c r="AA47" s="2">
        <v>490</v>
      </c>
      <c r="AB47" s="2">
        <v>320.5</v>
      </c>
      <c r="AC47" s="2">
        <v>412</v>
      </c>
      <c r="AD47" s="2">
        <v>687.73500000000013</v>
      </c>
      <c r="AE47" s="2">
        <v>509.76499999999987</v>
      </c>
      <c r="AF47" s="2">
        <v>621.65</v>
      </c>
      <c r="AG47" s="2">
        <v>1448.35</v>
      </c>
      <c r="AH47" s="2">
        <v>913</v>
      </c>
      <c r="AI47" s="2">
        <v>1148.691</v>
      </c>
      <c r="AJ47" s="2">
        <v>1222.309</v>
      </c>
      <c r="AK47" s="2">
        <v>1251.5</v>
      </c>
      <c r="AL47" s="2">
        <v>1019.5</v>
      </c>
      <c r="AM47" s="2">
        <v>458.02800000000002</v>
      </c>
      <c r="AN47" s="2">
        <v>616.97199999999998</v>
      </c>
      <c r="AO47" s="2">
        <v>737.55</v>
      </c>
      <c r="AP47" s="2">
        <v>770.5</v>
      </c>
      <c r="AQ47" s="2">
        <v>561.95000000000005</v>
      </c>
      <c r="AR47" s="2">
        <v>1412.88</v>
      </c>
      <c r="AS47" s="2">
        <v>807.11999999999989</v>
      </c>
      <c r="AT47" s="2">
        <v>658.04300000000012</v>
      </c>
      <c r="AU47" s="2">
        <v>1361.9569999999999</v>
      </c>
      <c r="AV47" s="2">
        <v>1421.0650000000001</v>
      </c>
      <c r="AW47" s="2">
        <v>1516.6529999999998</v>
      </c>
      <c r="AX47" s="2">
        <v>994.24000000000024</v>
      </c>
      <c r="AY47" s="2">
        <v>635.3159999999998</v>
      </c>
      <c r="AZ47" s="2">
        <v>458.30700000000013</v>
      </c>
      <c r="BA47" s="2">
        <v>880.66899999999998</v>
      </c>
      <c r="BB47" s="2">
        <v>1260.0070000000001</v>
      </c>
      <c r="BC47" s="2">
        <v>649.29300000000012</v>
      </c>
      <c r="BD47" s="2">
        <v>771.89499999999998</v>
      </c>
      <c r="BE47" s="2">
        <v>502.05499999999984</v>
      </c>
      <c r="BF47" s="2">
        <v>1830</v>
      </c>
      <c r="BG47" s="2">
        <v>1327.7460000000001</v>
      </c>
      <c r="BH47" s="2">
        <v>1337.2539999999999</v>
      </c>
      <c r="BI47" s="2">
        <v>1420</v>
      </c>
      <c r="BJ47" s="2">
        <v>997.07600000000002</v>
      </c>
      <c r="BK47" s="2">
        <v>467.92399999999998</v>
      </c>
      <c r="BL47" s="2">
        <v>642.42799999999988</v>
      </c>
      <c r="BM47" s="2">
        <v>579.57200000000012</v>
      </c>
      <c r="BN47" s="2">
        <v>818</v>
      </c>
      <c r="BO47" s="2">
        <v>898.29600000000005</v>
      </c>
      <c r="BP47" s="16">
        <v>641.70399999999995</v>
      </c>
      <c r="BQ47" s="2">
        <f t="shared" si="30"/>
        <v>945.27024999999992</v>
      </c>
      <c r="BR47" s="2">
        <f t="shared" si="12"/>
        <v>786</v>
      </c>
      <c r="BS47" s="2">
        <f t="shared" si="13"/>
        <v>893.73166666666668</v>
      </c>
      <c r="BT47" s="17">
        <f t="shared" si="4"/>
        <v>-0.12054140038303818</v>
      </c>
      <c r="BU47" s="2">
        <f t="shared" si="26"/>
        <v>441.53658723069361</v>
      </c>
      <c r="BV47" s="2">
        <f t="shared" si="27"/>
        <v>1609.4092372990401</v>
      </c>
      <c r="BW47" s="2">
        <f t="shared" si="28"/>
        <v>1167.6976378070226</v>
      </c>
      <c r="BX47" s="2">
        <f t="shared" si="29"/>
        <v>1176.0595301721805</v>
      </c>
      <c r="BY47" s="2">
        <f t="shared" si="31"/>
        <v>1270.519</v>
      </c>
      <c r="BZ47" s="2">
        <f t="shared" si="32"/>
        <v>980.11733333333325</v>
      </c>
      <c r="CA47" s="2">
        <f t="shared" si="33"/>
        <v>664.16300000000001</v>
      </c>
    </row>
    <row r="48" spans="1:79" x14ac:dyDescent="0.2">
      <c r="A48" s="3">
        <v>100050</v>
      </c>
      <c r="B48" s="2">
        <v>472.30000000000018</v>
      </c>
      <c r="C48" s="2">
        <v>1165.7599999999998</v>
      </c>
      <c r="D48" s="2">
        <v>661.94</v>
      </c>
      <c r="E48" s="2">
        <v>-31.800000000000182</v>
      </c>
      <c r="F48" s="2">
        <v>1664.8000000000002</v>
      </c>
      <c r="G48" s="2">
        <v>1077</v>
      </c>
      <c r="H48" s="2">
        <v>565</v>
      </c>
      <c r="I48" s="2">
        <v>1495.02</v>
      </c>
      <c r="J48" s="12">
        <v>719.18</v>
      </c>
      <c r="K48" s="2">
        <v>1004.1789999999999</v>
      </c>
      <c r="L48" s="2">
        <v>936.62100000000009</v>
      </c>
      <c r="M48" s="2">
        <v>650</v>
      </c>
      <c r="N48" s="2">
        <v>507</v>
      </c>
      <c r="O48" s="2">
        <v>584.93200000000002</v>
      </c>
      <c r="P48" s="2">
        <v>318</v>
      </c>
      <c r="Q48" s="2">
        <v>293.56799999999998</v>
      </c>
      <c r="R48" s="2">
        <v>396.5</v>
      </c>
      <c r="S48" s="2">
        <v>390</v>
      </c>
      <c r="T48" s="2">
        <v>480</v>
      </c>
      <c r="U48" s="2">
        <v>512</v>
      </c>
      <c r="V48" s="2">
        <v>414</v>
      </c>
      <c r="W48" s="2">
        <v>244</v>
      </c>
      <c r="X48" s="2">
        <v>604.6</v>
      </c>
      <c r="Y48" s="2">
        <v>495.4</v>
      </c>
      <c r="Z48" s="2">
        <v>395</v>
      </c>
      <c r="AA48" s="2">
        <v>515.70000000000005</v>
      </c>
      <c r="AB48" s="2">
        <v>271.79999999999995</v>
      </c>
      <c r="AC48" s="2">
        <v>407.5</v>
      </c>
      <c r="AD48" s="2">
        <v>460.3</v>
      </c>
      <c r="AE48" s="2">
        <v>519.70000000000005</v>
      </c>
      <c r="AF48" s="2">
        <v>370</v>
      </c>
      <c r="AG48" s="2">
        <v>690</v>
      </c>
      <c r="AH48" s="2">
        <v>404</v>
      </c>
      <c r="AI48" s="2">
        <v>372.71400000000006</v>
      </c>
      <c r="AJ48" s="2">
        <v>538.28599999999994</v>
      </c>
      <c r="AK48" s="2">
        <v>415</v>
      </c>
      <c r="AL48" s="2">
        <v>320</v>
      </c>
      <c r="AM48" s="2">
        <v>532.20000000000005</v>
      </c>
      <c r="AN48" s="2">
        <v>487.8</v>
      </c>
      <c r="AO48" s="2">
        <v>1090.5</v>
      </c>
      <c r="AP48" s="2">
        <v>1079.5</v>
      </c>
      <c r="AQ48" s="2">
        <v>1290</v>
      </c>
      <c r="AR48" s="2">
        <v>1230</v>
      </c>
      <c r="AS48" s="2">
        <v>260</v>
      </c>
      <c r="AT48" s="2">
        <v>199.29999999999995</v>
      </c>
      <c r="AU48" s="2">
        <v>517.68000000000006</v>
      </c>
      <c r="AV48" s="2">
        <v>1348.02</v>
      </c>
      <c r="AW48" s="2">
        <v>884.2</v>
      </c>
      <c r="AX48" s="2">
        <v>660.8</v>
      </c>
      <c r="AY48" s="2">
        <v>649.90000000000009</v>
      </c>
      <c r="AZ48" s="2">
        <v>419.69999999999993</v>
      </c>
      <c r="BA48" s="2">
        <v>780.19999999999993</v>
      </c>
      <c r="BB48" s="2">
        <v>1468.1000000000001</v>
      </c>
      <c r="BC48" s="2">
        <v>1210.3000000000002</v>
      </c>
      <c r="BD48" s="2">
        <v>1070</v>
      </c>
      <c r="BE48" s="2">
        <v>411.79999999999995</v>
      </c>
      <c r="BF48" s="2">
        <v>387</v>
      </c>
      <c r="BG48" s="2">
        <v>560.6</v>
      </c>
      <c r="BH48" s="2">
        <v>1199.4000000000001</v>
      </c>
      <c r="BI48" s="2">
        <v>933</v>
      </c>
      <c r="BJ48" s="2">
        <v>660</v>
      </c>
      <c r="BK48" s="2">
        <v>323</v>
      </c>
      <c r="BL48" s="2">
        <v>343.5</v>
      </c>
      <c r="BM48" s="2">
        <v>683.5</v>
      </c>
      <c r="BN48" s="2">
        <v>1180</v>
      </c>
      <c r="BO48" s="2">
        <v>1411.4</v>
      </c>
      <c r="BP48" s="16">
        <v>985.59999999999991</v>
      </c>
      <c r="BQ48" s="2">
        <f t="shared" si="30"/>
        <v>746.8416666666667</v>
      </c>
      <c r="BR48" s="2">
        <f t="shared" si="12"/>
        <v>1192.3333333333333</v>
      </c>
      <c r="BS48" s="2">
        <f t="shared" si="13"/>
        <v>1249.4666666666669</v>
      </c>
      <c r="BT48" s="17">
        <f t="shared" si="4"/>
        <v>-4.5726176501974435E-2</v>
      </c>
      <c r="BU48" s="2">
        <f t="shared" si="26"/>
        <v>392.96996051648688</v>
      </c>
      <c r="BV48" s="2">
        <f t="shared" si="27"/>
        <v>369.30396969373589</v>
      </c>
      <c r="BW48" s="2">
        <f t="shared" si="28"/>
        <v>534.96590545299318</v>
      </c>
      <c r="BX48" s="2">
        <f t="shared" si="29"/>
        <v>1144.5560239035319</v>
      </c>
      <c r="BY48" s="2">
        <f t="shared" si="31"/>
        <v>838.25</v>
      </c>
      <c r="BZ48" s="2">
        <f t="shared" si="32"/>
        <v>351.16666666666669</v>
      </c>
      <c r="CA48" s="2">
        <f t="shared" si="33"/>
        <v>911.12000000000012</v>
      </c>
    </row>
    <row r="49" spans="1:79" x14ac:dyDescent="0.2">
      <c r="A49" s="3">
        <v>100052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1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16">
        <v>0</v>
      </c>
      <c r="BQ49" s="2">
        <f t="shared" si="30"/>
        <v>0</v>
      </c>
      <c r="BR49" s="2">
        <f t="shared" ref="BR49:BR107" si="34">AVERAGE(BM49:BO49)</f>
        <v>0</v>
      </c>
      <c r="BS49" s="2">
        <f t="shared" ref="BS49:BS107" si="35">AVERAGE(BA49:BC49)</f>
        <v>0</v>
      </c>
      <c r="BT49" s="17" t="e">
        <f t="shared" si="4"/>
        <v>#DIV/0!</v>
      </c>
      <c r="BU49" s="2">
        <f>IFERROR(IFERROR(IF(OR(BT49&gt;=50%,BT49&lt;=-50%),BR49,(BC49*(1+BT49))),BR49),0.001)</f>
        <v>0</v>
      </c>
      <c r="BV49" s="2">
        <f>IFERROR(IFERROR(IF(OR(BT49&gt;=50%,BT49&lt;=-50%),BR49,(BD49*(1+BT49))),BR49),0.001)</f>
        <v>0</v>
      </c>
      <c r="BW49" s="2">
        <f>IFERROR(IFERROR(IF(OR(BT49&gt;=50%,BT49&lt;=-50%),BR49,(BE49*(1+BT49))),BR49),0.001)</f>
        <v>0</v>
      </c>
      <c r="BX49" s="2">
        <f>IFERROR(IFERROR(IF(OR(BT49&gt;=50%,BT49&lt;=-50%),BR49,(BF49*(1+BT49))),BR49),0.001)</f>
        <v>0</v>
      </c>
      <c r="BY49" s="2">
        <f t="shared" si="31"/>
        <v>0</v>
      </c>
      <c r="BZ49" s="2">
        <f t="shared" si="32"/>
        <v>0</v>
      </c>
      <c r="CA49" s="2">
        <f t="shared" si="33"/>
        <v>0</v>
      </c>
    </row>
    <row r="50" spans="1:79" x14ac:dyDescent="0.2">
      <c r="A50" s="3">
        <v>100055</v>
      </c>
      <c r="B50" s="2">
        <v>22</v>
      </c>
      <c r="C50" s="2">
        <v>10</v>
      </c>
      <c r="D50" s="2">
        <v>3</v>
      </c>
      <c r="E50" s="2">
        <v>5</v>
      </c>
      <c r="F50" s="2">
        <v>0</v>
      </c>
      <c r="G50" s="2">
        <v>10</v>
      </c>
      <c r="H50" s="2">
        <v>0</v>
      </c>
      <c r="I50" s="2">
        <v>7</v>
      </c>
      <c r="J50" s="12">
        <v>8</v>
      </c>
      <c r="K50" s="2">
        <v>8.5</v>
      </c>
      <c r="L50" s="2">
        <v>8.5</v>
      </c>
      <c r="M50" s="2">
        <v>-2</v>
      </c>
      <c r="N50" s="2">
        <v>90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16">
        <v>0</v>
      </c>
      <c r="BQ50" s="2">
        <f t="shared" si="30"/>
        <v>0</v>
      </c>
      <c r="BR50" s="2">
        <f t="shared" si="34"/>
        <v>0</v>
      </c>
      <c r="BS50" s="2">
        <f t="shared" si="35"/>
        <v>0</v>
      </c>
      <c r="BT50" s="17" t="e">
        <f t="shared" si="4"/>
        <v>#DIV/0!</v>
      </c>
      <c r="BU50" s="2">
        <f>IFERROR(IFERROR(IF(OR(BT50&gt;=50%,BT50&lt;=-50%),BR50,(BC50*(1+BT50))),BR50),0.001)</f>
        <v>0</v>
      </c>
      <c r="BV50" s="2">
        <f>IFERROR(IFERROR(IF(OR(BT50&gt;=50%,BT50&lt;=-50%),BR50,(BD50*(1+BT50))),BR50),0.001)</f>
        <v>0</v>
      </c>
      <c r="BW50" s="2">
        <f>IFERROR(IFERROR(IF(OR(BT50&gt;=50%,BT50&lt;=-50%),BR50,(BE50*(1+BT50))),BR50),0.001)</f>
        <v>0</v>
      </c>
      <c r="BX50" s="2">
        <f>IFERROR(IFERROR(IF(OR(BT50&gt;=50%,BT50&lt;=-50%),BR50,(BF50*(1+BT50))),BR50),0.001)</f>
        <v>0</v>
      </c>
      <c r="BY50" s="2">
        <f t="shared" si="31"/>
        <v>0</v>
      </c>
      <c r="BZ50" s="2">
        <f t="shared" si="32"/>
        <v>0</v>
      </c>
      <c r="CA50" s="2">
        <f t="shared" si="33"/>
        <v>0</v>
      </c>
    </row>
    <row r="51" spans="1:79" x14ac:dyDescent="0.2">
      <c r="A51" s="3">
        <v>100056</v>
      </c>
      <c r="B51" s="2">
        <v>131.19999999999999</v>
      </c>
      <c r="C51" s="2">
        <v>245.8</v>
      </c>
      <c r="D51" s="2">
        <v>264</v>
      </c>
      <c r="E51" s="2">
        <v>257</v>
      </c>
      <c r="F51" s="2">
        <v>348</v>
      </c>
      <c r="G51" s="2">
        <v>460</v>
      </c>
      <c r="H51" s="2">
        <v>358</v>
      </c>
      <c r="I51" s="2">
        <v>295.60000000000002</v>
      </c>
      <c r="J51" s="12">
        <v>270.39999999999998</v>
      </c>
      <c r="K51" s="2">
        <v>186</v>
      </c>
      <c r="L51" s="2">
        <v>130.60000000000002</v>
      </c>
      <c r="M51" s="2">
        <v>158.39999999999998</v>
      </c>
      <c r="N51" s="2">
        <v>114.60000000000002</v>
      </c>
      <c r="O51" s="2">
        <v>70.699999999999989</v>
      </c>
      <c r="P51" s="2">
        <v>0.69999999999998863</v>
      </c>
      <c r="Q51" s="2">
        <v>248</v>
      </c>
      <c r="R51" s="2">
        <v>294</v>
      </c>
      <c r="S51" s="2">
        <v>243</v>
      </c>
      <c r="T51" s="2">
        <v>259</v>
      </c>
      <c r="U51" s="2">
        <v>327</v>
      </c>
      <c r="V51" s="2">
        <v>150</v>
      </c>
      <c r="W51" s="2">
        <v>177</v>
      </c>
      <c r="X51" s="2">
        <v>176.4</v>
      </c>
      <c r="Y51" s="2">
        <v>206.6</v>
      </c>
      <c r="Z51" s="2">
        <v>105</v>
      </c>
      <c r="AA51" s="2">
        <v>155</v>
      </c>
      <c r="AB51" s="2">
        <v>125</v>
      </c>
      <c r="AC51" s="2">
        <v>97</v>
      </c>
      <c r="AD51" s="2">
        <v>170</v>
      </c>
      <c r="AE51" s="2">
        <v>303</v>
      </c>
      <c r="AF51" s="2">
        <v>267</v>
      </c>
      <c r="AG51" s="2">
        <v>414</v>
      </c>
      <c r="AH51" s="2">
        <v>204</v>
      </c>
      <c r="AI51" s="2">
        <v>119.4</v>
      </c>
      <c r="AJ51" s="2">
        <v>186.6</v>
      </c>
      <c r="AK51" s="2">
        <v>156</v>
      </c>
      <c r="AL51" s="2">
        <v>138</v>
      </c>
      <c r="AM51" s="2">
        <v>147.79599999999999</v>
      </c>
      <c r="AN51" s="2">
        <v>284.20400000000001</v>
      </c>
      <c r="AO51" s="2">
        <v>318</v>
      </c>
      <c r="AP51" s="2">
        <v>321</v>
      </c>
      <c r="AQ51" s="2">
        <v>324</v>
      </c>
      <c r="AR51" s="2">
        <v>330</v>
      </c>
      <c r="AS51" s="2">
        <v>391</v>
      </c>
      <c r="AT51" s="2">
        <v>27</v>
      </c>
      <c r="AU51" s="2">
        <v>90</v>
      </c>
      <c r="AV51" s="2">
        <v>9</v>
      </c>
      <c r="AW51" s="2">
        <v>38</v>
      </c>
      <c r="AX51" s="2">
        <v>9</v>
      </c>
      <c r="AY51" s="2">
        <v>18</v>
      </c>
      <c r="AZ51" s="2">
        <v>78</v>
      </c>
      <c r="BA51" s="2">
        <v>264</v>
      </c>
      <c r="BB51" s="2">
        <v>171</v>
      </c>
      <c r="BC51" s="2">
        <v>169</v>
      </c>
      <c r="BD51" s="2">
        <v>249</v>
      </c>
      <c r="BE51" s="2">
        <v>132</v>
      </c>
      <c r="BF51" s="2">
        <v>93</v>
      </c>
      <c r="BG51" s="2">
        <v>152</v>
      </c>
      <c r="BH51" s="2">
        <v>36</v>
      </c>
      <c r="BI51" s="2">
        <v>64</v>
      </c>
      <c r="BJ51" s="2">
        <v>74</v>
      </c>
      <c r="BK51" s="2">
        <v>105</v>
      </c>
      <c r="BL51" s="2">
        <v>194</v>
      </c>
      <c r="BM51" s="2">
        <v>237</v>
      </c>
      <c r="BN51" s="2">
        <v>281.5</v>
      </c>
      <c r="BO51" s="2">
        <v>381</v>
      </c>
      <c r="BP51" s="16">
        <v>311.5</v>
      </c>
      <c r="BQ51" s="2">
        <f t="shared" si="30"/>
        <v>148.875</v>
      </c>
      <c r="BR51" s="2">
        <f>AVERAGE(BN51:BP51)</f>
        <v>324.66666666666669</v>
      </c>
      <c r="BS51" s="2">
        <f>AVERAGE(BB51:BD51)</f>
        <v>196.33333333333334</v>
      </c>
      <c r="BT51" s="17">
        <f t="shared" si="4"/>
        <v>0.65365025466893045</v>
      </c>
      <c r="BU51" s="2">
        <f>IFERROR(IFERROR(IF(OR(BT51&gt;=50%,BT51&lt;=-50%),BR51,(BE51*(1+BT51))),BR51),0.001)</f>
        <v>324.66666666666669</v>
      </c>
      <c r="BV51" s="2">
        <f>IFERROR(IFERROR(IF(OR(BT51&gt;=50%,BT51&lt;=-50%),BR51,(BF51*(1+BT51))),BR51),0.001)</f>
        <v>324.66666666666669</v>
      </c>
      <c r="BW51" s="2">
        <f>IFERROR(IFERROR(IF(OR(BT51&gt;=50%,BT51&lt;=-50%),BR51,(BG51*(1+BT51))),BR51),0.001)</f>
        <v>324.66666666666669</v>
      </c>
      <c r="BX51" s="2">
        <f>IFERROR(IFERROR(IF(OR(BT51&gt;=50%,BT51&lt;=-50%),BR51,(BH51*(1+BT51))),BR51),0.001)</f>
        <v>324.66666666666669</v>
      </c>
      <c r="BY51" s="2">
        <f t="shared" si="31"/>
        <v>81.5</v>
      </c>
      <c r="BZ51" s="2">
        <f t="shared" si="32"/>
        <v>130.66666666666666</v>
      </c>
      <c r="CA51" s="2">
        <f t="shared" si="33"/>
        <v>213.7</v>
      </c>
    </row>
    <row r="52" spans="1:79" x14ac:dyDescent="0.2">
      <c r="A52" s="3">
        <v>100059</v>
      </c>
      <c r="B52" s="2">
        <v>294</v>
      </c>
      <c r="C52" s="2">
        <v>70</v>
      </c>
      <c r="D52" s="2">
        <v>77</v>
      </c>
      <c r="E52" s="2">
        <v>87</v>
      </c>
      <c r="F52" s="2">
        <v>100</v>
      </c>
      <c r="G52" s="2">
        <v>59</v>
      </c>
      <c r="H52" s="2">
        <v>94</v>
      </c>
      <c r="I52" s="2">
        <v>28</v>
      </c>
      <c r="J52" s="12">
        <v>41</v>
      </c>
      <c r="K52" s="2">
        <v>15</v>
      </c>
      <c r="L52" s="2">
        <v>15</v>
      </c>
      <c r="M52" s="2">
        <v>21</v>
      </c>
      <c r="N52" s="2">
        <v>0</v>
      </c>
      <c r="O52" s="2">
        <v>15.25</v>
      </c>
      <c r="P52" s="2">
        <v>0.75</v>
      </c>
      <c r="Q52" s="2">
        <v>0</v>
      </c>
      <c r="R52" s="2">
        <v>0</v>
      </c>
      <c r="S52" s="2">
        <v>60</v>
      </c>
      <c r="T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0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0</v>
      </c>
      <c r="BM52" s="2">
        <v>0</v>
      </c>
      <c r="BN52" s="2">
        <v>0</v>
      </c>
      <c r="BO52" s="2">
        <v>0</v>
      </c>
      <c r="BP52" s="16">
        <v>0</v>
      </c>
      <c r="BQ52" s="2">
        <f t="shared" si="30"/>
        <v>0</v>
      </c>
      <c r="BR52" s="2">
        <f t="shared" si="34"/>
        <v>0</v>
      </c>
      <c r="BS52" s="2">
        <f t="shared" si="35"/>
        <v>0</v>
      </c>
      <c r="BT52" s="17" t="e">
        <f t="shared" si="4"/>
        <v>#DIV/0!</v>
      </c>
      <c r="BU52" s="2">
        <f>IFERROR(IFERROR(IF(OR(BT52&gt;=50%,BT52&lt;=-50%),BR52,(BC52*(1+BT52))),BR52),0.001)</f>
        <v>0</v>
      </c>
      <c r="BV52" s="2">
        <f>IFERROR(IFERROR(IF(OR(BT52&gt;=50%,BT52&lt;=-50%),BR52,(BD52*(1+BT52))),BR52),0.001)</f>
        <v>0</v>
      </c>
      <c r="BW52" s="2">
        <f>IFERROR(IFERROR(IF(OR(BT52&gt;=50%,BT52&lt;=-50%),BR52,(BE52*(1+BT52))),BR52),0.001)</f>
        <v>0</v>
      </c>
      <c r="BX52" s="2">
        <f>IFERROR(IFERROR(IF(OR(BT52&gt;=50%,BT52&lt;=-50%),BR52,(BF52*(1+BT52))),BR52),0.001)</f>
        <v>0</v>
      </c>
      <c r="BY52" s="2">
        <f t="shared" si="31"/>
        <v>0</v>
      </c>
      <c r="BZ52" s="2">
        <f t="shared" si="32"/>
        <v>0</v>
      </c>
      <c r="CA52" s="2">
        <f t="shared" si="33"/>
        <v>0</v>
      </c>
    </row>
    <row r="53" spans="1:79" x14ac:dyDescent="0.2">
      <c r="A53" s="3">
        <v>100063</v>
      </c>
      <c r="B53" s="2">
        <v>0</v>
      </c>
      <c r="C53" s="2">
        <v>0</v>
      </c>
      <c r="D53" s="2">
        <v>285.33999999999997</v>
      </c>
      <c r="E53" s="2">
        <v>5</v>
      </c>
      <c r="F53" s="2">
        <v>-3</v>
      </c>
      <c r="G53" s="2">
        <v>-9</v>
      </c>
      <c r="H53" s="2">
        <v>22</v>
      </c>
      <c r="I53" s="2">
        <v>10</v>
      </c>
      <c r="J53" s="12">
        <v>0</v>
      </c>
      <c r="K53" s="2">
        <v>2.3319999999999936</v>
      </c>
      <c r="L53" s="2">
        <v>20.333000000000027</v>
      </c>
      <c r="M53" s="2">
        <v>-13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25.33499999999998</v>
      </c>
      <c r="T53" s="2">
        <v>0</v>
      </c>
      <c r="U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0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0</v>
      </c>
      <c r="BM53" s="2">
        <v>0</v>
      </c>
      <c r="BN53" s="2">
        <v>0</v>
      </c>
      <c r="BO53" s="2">
        <v>0</v>
      </c>
      <c r="BP53" s="16">
        <v>0</v>
      </c>
      <c r="BQ53" s="2">
        <f t="shared" si="30"/>
        <v>0</v>
      </c>
      <c r="BR53" s="2">
        <f t="shared" si="34"/>
        <v>0</v>
      </c>
      <c r="BS53" s="2">
        <f t="shared" si="35"/>
        <v>0</v>
      </c>
      <c r="BT53" s="17" t="e">
        <f t="shared" si="4"/>
        <v>#DIV/0!</v>
      </c>
      <c r="BU53" s="2">
        <f>IFERROR(IFERROR(IF(OR(BT53&gt;=50%,BT53&lt;=-50%),BR53,(BC53*(1+BT53))),BR53),0.001)</f>
        <v>0</v>
      </c>
      <c r="BV53" s="2">
        <f>IFERROR(IFERROR(IF(OR(BT53&gt;=50%,BT53&lt;=-50%),BR53,(BD53*(1+BT53))),BR53),0.001)</f>
        <v>0</v>
      </c>
      <c r="BW53" s="2">
        <f>IFERROR(IFERROR(IF(OR(BT53&gt;=50%,BT53&lt;=-50%),BR53,(BE53*(1+BT53))),BR53),0.001)</f>
        <v>0</v>
      </c>
      <c r="BX53" s="2">
        <f>IFERROR(IFERROR(IF(OR(BT53&gt;=50%,BT53&lt;=-50%),BR53,(BF53*(1+BT53))),BR53),0.001)</f>
        <v>0</v>
      </c>
      <c r="BY53" s="2">
        <f t="shared" si="31"/>
        <v>0</v>
      </c>
      <c r="BZ53" s="2">
        <f t="shared" si="32"/>
        <v>0</v>
      </c>
      <c r="CA53" s="2">
        <f t="shared" si="33"/>
        <v>0</v>
      </c>
    </row>
    <row r="54" spans="1:79" x14ac:dyDescent="0.2">
      <c r="A54" s="3">
        <v>100064</v>
      </c>
      <c r="B54" s="2">
        <v>60.29200000000003</v>
      </c>
      <c r="C54" s="2">
        <v>76.315999999999946</v>
      </c>
      <c r="D54" s="2">
        <v>90.34</v>
      </c>
      <c r="E54" s="2">
        <v>100</v>
      </c>
      <c r="F54" s="2">
        <v>159.26</v>
      </c>
      <c r="G54" s="2">
        <v>140.74</v>
      </c>
      <c r="H54" s="2">
        <v>114</v>
      </c>
      <c r="I54" s="2">
        <v>120.69200000000001</v>
      </c>
      <c r="J54" s="12">
        <v>145.30799999999999</v>
      </c>
      <c r="K54" s="2">
        <v>29.67999999999995</v>
      </c>
      <c r="L54" s="2">
        <v>56.920000000000073</v>
      </c>
      <c r="M54" s="2">
        <v>49.399999999999977</v>
      </c>
      <c r="N54" s="2">
        <v>26.550000000000011</v>
      </c>
      <c r="O54" s="2">
        <v>17.849999999999966</v>
      </c>
      <c r="P54" s="2">
        <v>17.650000000000034</v>
      </c>
      <c r="Q54" s="2">
        <v>31.949999999999989</v>
      </c>
      <c r="R54" s="2">
        <v>44.300000000000011</v>
      </c>
      <c r="S54" s="2">
        <v>70.699999999999989</v>
      </c>
      <c r="T54" s="2">
        <v>69.099999999999994</v>
      </c>
      <c r="U54" s="2">
        <v>45.900000000000006</v>
      </c>
      <c r="V54" s="2">
        <v>50</v>
      </c>
      <c r="W54" s="2">
        <v>50</v>
      </c>
      <c r="X54" s="2">
        <v>23.75</v>
      </c>
      <c r="Y54" s="2">
        <v>51.25</v>
      </c>
      <c r="Z54" s="2">
        <v>14</v>
      </c>
      <c r="AA54" s="2">
        <v>29</v>
      </c>
      <c r="AB54" s="2">
        <v>34</v>
      </c>
      <c r="AC54" s="2">
        <v>18</v>
      </c>
      <c r="AD54" s="2">
        <v>39</v>
      </c>
      <c r="AE54" s="2">
        <v>43</v>
      </c>
      <c r="AF54" s="2">
        <v>36.700000000000003</v>
      </c>
      <c r="AG54" s="2">
        <v>105.3</v>
      </c>
      <c r="AH54" s="2">
        <v>25</v>
      </c>
      <c r="AI54" s="2">
        <v>25.55</v>
      </c>
      <c r="AJ54" s="2">
        <v>23.45</v>
      </c>
      <c r="AK54" s="2">
        <v>28</v>
      </c>
      <c r="AL54" s="2">
        <v>14.100000000000001</v>
      </c>
      <c r="AM54" s="2">
        <v>41.9</v>
      </c>
      <c r="AN54" s="2">
        <v>34</v>
      </c>
      <c r="AO54" s="2">
        <v>45</v>
      </c>
      <c r="AP54" s="2">
        <v>52</v>
      </c>
      <c r="AQ54" s="2">
        <v>67</v>
      </c>
      <c r="AR54" s="2">
        <v>57</v>
      </c>
      <c r="AS54" s="2">
        <v>33</v>
      </c>
      <c r="AT54" s="2">
        <f>-495+580-58</f>
        <v>27</v>
      </c>
      <c r="AU54" s="2">
        <v>73</v>
      </c>
      <c r="AV54" s="2">
        <v>8.8999999999999986</v>
      </c>
      <c r="AW54" s="2">
        <v>17</v>
      </c>
      <c r="AX54" s="2">
        <v>9</v>
      </c>
      <c r="AY54" s="2">
        <v>18.450000000000003</v>
      </c>
      <c r="AZ54" s="2">
        <v>39.200000000000003</v>
      </c>
      <c r="BA54" s="2">
        <v>40.799999999999997</v>
      </c>
      <c r="BB54" s="2">
        <v>41.55</v>
      </c>
      <c r="BC54" s="2">
        <v>75.45</v>
      </c>
      <c r="BD54" s="2">
        <v>49.2</v>
      </c>
      <c r="BE54" s="2">
        <v>54.45</v>
      </c>
      <c r="BF54" s="2">
        <v>21.349999999999994</v>
      </c>
      <c r="BG54" s="2">
        <v>20</v>
      </c>
      <c r="BH54" s="2">
        <v>13</v>
      </c>
      <c r="BI54" s="2">
        <v>26</v>
      </c>
      <c r="BJ54" s="2">
        <v>25</v>
      </c>
      <c r="BK54" s="2">
        <v>37</v>
      </c>
      <c r="BL54" s="2">
        <v>29.650000000000002</v>
      </c>
      <c r="BM54" s="2">
        <v>31.55</v>
      </c>
      <c r="BN54" s="2">
        <v>37.799999999999997</v>
      </c>
      <c r="BO54" s="2">
        <f>91.1-28</f>
        <v>63.099999999999994</v>
      </c>
      <c r="BP54" s="16">
        <v>35.600000000000009</v>
      </c>
      <c r="BQ54" s="2">
        <f t="shared" si="30"/>
        <v>35.037500000000001</v>
      </c>
      <c r="BR54" s="2">
        <f t="shared" ref="BR54:BR57" si="36">AVERAGE(BN54:BP54)</f>
        <v>45.5</v>
      </c>
      <c r="BS54" s="2">
        <f t="shared" ref="BS54:BS57" si="37">AVERAGE(BB54:BD54)</f>
        <v>55.4</v>
      </c>
      <c r="BT54" s="17">
        <f t="shared" si="4"/>
        <v>-0.17870036101083031</v>
      </c>
      <c r="BU54" s="2">
        <f t="shared" ref="BU54:BU57" si="38">IFERROR(IFERROR(IF(OR(BT54&gt;=50%,BT54&lt;=-50%),BR54,(BE54*(1+BT54))),BR54),0.001)</f>
        <v>44.719765342960294</v>
      </c>
      <c r="BV54" s="2">
        <f t="shared" ref="BV54:BV57" si="39">IFERROR(IFERROR(IF(OR(BT54&gt;=50%,BT54&lt;=-50%),BR54,(BF54*(1+BT54))),BR54),0.001)</f>
        <v>17.534747292418768</v>
      </c>
      <c r="BW54" s="2">
        <f t="shared" ref="BW54:BW57" si="40">IFERROR(IFERROR(IF(OR(BT54&gt;=50%,BT54&lt;=-50%),BR54,(BG54*(1+BT54))),BR54),0.001)</f>
        <v>16.425992779783392</v>
      </c>
      <c r="BX54" s="2">
        <f t="shared" ref="BX54:BX57" si="41">IFERROR(IFERROR(IF(OR(BT54&gt;=50%,BT54&lt;=-50%),BR54,(BH54*(1+BT54))),BR54),0.001)</f>
        <v>10.676895306859207</v>
      </c>
      <c r="BY54" s="2">
        <f t="shared" si="31"/>
        <v>21</v>
      </c>
      <c r="BZ54" s="2">
        <f t="shared" si="32"/>
        <v>29.333333333333332</v>
      </c>
      <c r="CA54" s="2">
        <f t="shared" si="33"/>
        <v>49.69</v>
      </c>
    </row>
    <row r="55" spans="1:79" x14ac:dyDescent="0.2">
      <c r="A55" s="3">
        <v>100065</v>
      </c>
      <c r="J55" s="12"/>
      <c r="BG55" s="2">
        <v>0.625</v>
      </c>
      <c r="BH55" s="2">
        <v>1.4950000000000001</v>
      </c>
      <c r="BI55" s="2">
        <v>0</v>
      </c>
      <c r="BJ55" s="2">
        <v>2.5049999999999999</v>
      </c>
      <c r="BK55" s="2">
        <v>0</v>
      </c>
      <c r="BL55" s="2">
        <v>-2.2210000000000001</v>
      </c>
      <c r="BM55" s="2">
        <v>0.24000000000000021</v>
      </c>
      <c r="BN55" s="2">
        <v>0.24000000000000021</v>
      </c>
      <c r="BO55" s="2">
        <v>5.9999999999999609E-2</v>
      </c>
      <c r="BP55" s="16">
        <v>0.1800000000000006</v>
      </c>
      <c r="BQ55" s="2">
        <f t="shared" si="30"/>
        <v>0.36050000000000004</v>
      </c>
      <c r="BR55" s="2">
        <f t="shared" si="36"/>
        <v>0.16000000000000014</v>
      </c>
      <c r="BS55" s="2" t="e">
        <f t="shared" si="37"/>
        <v>#DIV/0!</v>
      </c>
      <c r="BT55" s="17" t="e">
        <f t="shared" si="4"/>
        <v>#DIV/0!</v>
      </c>
      <c r="BU55" s="2">
        <f t="shared" si="38"/>
        <v>0.16000000000000014</v>
      </c>
      <c r="BV55" s="2">
        <f t="shared" si="39"/>
        <v>0.16000000000000014</v>
      </c>
      <c r="BW55" s="2">
        <f t="shared" si="40"/>
        <v>0.16000000000000014</v>
      </c>
      <c r="BX55" s="2">
        <f t="shared" si="41"/>
        <v>0.16000000000000014</v>
      </c>
      <c r="BY55" s="2">
        <f t="shared" si="31"/>
        <v>1.15625</v>
      </c>
      <c r="BZ55" s="2" t="e">
        <f t="shared" si="32"/>
        <v>#DIV/0!</v>
      </c>
      <c r="CA55" s="2" t="e">
        <f t="shared" si="33"/>
        <v>#DIV/0!</v>
      </c>
    </row>
    <row r="56" spans="1:79" x14ac:dyDescent="0.2">
      <c r="A56" s="3">
        <v>100069</v>
      </c>
      <c r="B56" s="2">
        <v>148.5</v>
      </c>
      <c r="C56" s="2">
        <v>58.5</v>
      </c>
      <c r="D56" s="2">
        <v>163</v>
      </c>
      <c r="E56" s="2">
        <v>210.5</v>
      </c>
      <c r="F56" s="2">
        <v>274.5</v>
      </c>
      <c r="G56" s="2">
        <v>355.5</v>
      </c>
      <c r="H56" s="2">
        <v>391.5</v>
      </c>
      <c r="I56" s="2">
        <v>342</v>
      </c>
      <c r="J56" s="12">
        <v>81</v>
      </c>
      <c r="K56" s="2">
        <v>99</v>
      </c>
      <c r="L56" s="2">
        <v>135</v>
      </c>
      <c r="M56" s="2">
        <v>328.5</v>
      </c>
      <c r="N56" s="2">
        <v>252</v>
      </c>
      <c r="O56" s="2">
        <v>173.25</v>
      </c>
      <c r="P56" s="2">
        <v>54</v>
      </c>
      <c r="Q56" s="2">
        <v>44.25</v>
      </c>
      <c r="R56" s="2">
        <v>90.25</v>
      </c>
      <c r="S56" s="2">
        <v>97.25</v>
      </c>
      <c r="T56" s="2">
        <v>63</v>
      </c>
      <c r="U56" s="2">
        <v>81</v>
      </c>
      <c r="V56" s="2">
        <v>81</v>
      </c>
      <c r="W56" s="2">
        <v>33.75</v>
      </c>
      <c r="X56" s="2">
        <v>27</v>
      </c>
      <c r="Y56" s="2">
        <v>27.5</v>
      </c>
      <c r="Z56" s="2">
        <v>31</v>
      </c>
      <c r="AA56" s="2">
        <v>65.25</v>
      </c>
      <c r="AB56" s="2">
        <v>36</v>
      </c>
      <c r="AC56" s="2">
        <v>24.75</v>
      </c>
      <c r="AD56" s="2">
        <v>54</v>
      </c>
      <c r="AE56" s="2">
        <v>49.5</v>
      </c>
      <c r="AF56" s="2">
        <v>51.75</v>
      </c>
      <c r="AG56" s="2">
        <v>36</v>
      </c>
      <c r="AH56" s="2">
        <v>83.8</v>
      </c>
      <c r="AI56" s="2">
        <v>56.5</v>
      </c>
      <c r="AJ56" s="2">
        <v>35.199999999999989</v>
      </c>
      <c r="AK56" s="2">
        <v>58.5</v>
      </c>
      <c r="AL56" s="2">
        <v>72</v>
      </c>
      <c r="AM56" s="2">
        <v>139.5</v>
      </c>
      <c r="AN56" s="2">
        <v>31.5</v>
      </c>
      <c r="AO56" s="2">
        <v>117</v>
      </c>
      <c r="AP56" s="2">
        <v>121.5</v>
      </c>
      <c r="AQ56" s="2">
        <v>76.5</v>
      </c>
      <c r="AR56" s="2">
        <v>87.75</v>
      </c>
      <c r="AS56" s="2">
        <v>78.75</v>
      </c>
      <c r="AT56" s="2">
        <v>90</v>
      </c>
      <c r="AU56" s="2">
        <v>85.5</v>
      </c>
      <c r="AV56" s="2">
        <v>83.25</v>
      </c>
      <c r="AW56" s="2">
        <v>99</v>
      </c>
      <c r="AX56" s="2">
        <v>74.25</v>
      </c>
      <c r="AY56" s="2">
        <v>139.5</v>
      </c>
      <c r="AZ56" s="2">
        <v>78.75</v>
      </c>
      <c r="BA56" s="2">
        <v>105.75</v>
      </c>
      <c r="BB56" s="2">
        <v>97</v>
      </c>
      <c r="BC56" s="2">
        <v>85.25</v>
      </c>
      <c r="BD56" s="2">
        <v>92.25</v>
      </c>
      <c r="BE56" s="2">
        <v>65.25</v>
      </c>
      <c r="BF56" s="2">
        <v>65.25</v>
      </c>
      <c r="BG56" s="2">
        <v>49.5</v>
      </c>
      <c r="BH56" s="2">
        <v>58.5</v>
      </c>
      <c r="BI56" s="2">
        <v>63</v>
      </c>
      <c r="BJ56" s="2">
        <v>100.875</v>
      </c>
      <c r="BK56" s="2">
        <v>97.125</v>
      </c>
      <c r="BL56" s="2">
        <v>148.5</v>
      </c>
      <c r="BM56" s="2">
        <v>193.5</v>
      </c>
      <c r="BN56" s="2">
        <v>86</v>
      </c>
      <c r="BO56" s="2">
        <v>67</v>
      </c>
      <c r="BP56" s="16">
        <v>125</v>
      </c>
      <c r="BQ56" s="2">
        <f t="shared" si="30"/>
        <v>92.083333333333329</v>
      </c>
      <c r="BR56" s="2">
        <f t="shared" si="36"/>
        <v>92.666666666666671</v>
      </c>
      <c r="BS56" s="2">
        <f t="shared" si="37"/>
        <v>91.5</v>
      </c>
      <c r="BT56" s="17">
        <f t="shared" si="4"/>
        <v>1.2750455373406244E-2</v>
      </c>
      <c r="BU56" s="2">
        <f t="shared" si="38"/>
        <v>66.081967213114751</v>
      </c>
      <c r="BV56" s="2">
        <f t="shared" si="39"/>
        <v>66.081967213114751</v>
      </c>
      <c r="BW56" s="2">
        <f t="shared" si="40"/>
        <v>50.131147540983605</v>
      </c>
      <c r="BX56" s="2">
        <f t="shared" si="41"/>
        <v>59.245901639344261</v>
      </c>
      <c r="BY56" s="2">
        <f t="shared" si="31"/>
        <v>67.96875</v>
      </c>
      <c r="BZ56" s="2">
        <f t="shared" si="32"/>
        <v>103.625</v>
      </c>
      <c r="CA56" s="2">
        <f t="shared" si="33"/>
        <v>104.45</v>
      </c>
    </row>
    <row r="57" spans="1:79" x14ac:dyDescent="0.2">
      <c r="A57" s="3">
        <v>100070</v>
      </c>
      <c r="B57" s="2">
        <v>0</v>
      </c>
      <c r="C57" s="2">
        <v>0</v>
      </c>
      <c r="D57" s="2">
        <v>159.85000000000002</v>
      </c>
      <c r="E57" s="2">
        <v>220.14999999999998</v>
      </c>
      <c r="F57" s="2">
        <v>110</v>
      </c>
      <c r="G57" s="2">
        <v>576.46199999999999</v>
      </c>
      <c r="H57" s="2">
        <v>286.49400000000003</v>
      </c>
      <c r="I57" s="2">
        <v>444.04399999999998</v>
      </c>
      <c r="J57" s="12">
        <v>228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310</v>
      </c>
      <c r="T57" s="2">
        <v>260</v>
      </c>
      <c r="U57" s="2">
        <v>157.5</v>
      </c>
      <c r="V57" s="2">
        <v>112</v>
      </c>
      <c r="W57" s="2">
        <v>50</v>
      </c>
      <c r="X57" s="2">
        <v>50</v>
      </c>
      <c r="Y57" s="2">
        <v>40.5</v>
      </c>
      <c r="Z57" s="2">
        <v>10</v>
      </c>
      <c r="AA57" s="2">
        <v>105</v>
      </c>
      <c r="AB57" s="2">
        <v>155</v>
      </c>
      <c r="AC57" s="2">
        <v>185</v>
      </c>
      <c r="AD57" s="2">
        <v>130</v>
      </c>
      <c r="AE57" s="2">
        <v>202.5</v>
      </c>
      <c r="AF57" s="2">
        <v>117.5</v>
      </c>
      <c r="AG57" s="2">
        <v>180</v>
      </c>
      <c r="AH57" s="2">
        <v>50</v>
      </c>
      <c r="AI57" s="2">
        <v>136.36200000000002</v>
      </c>
      <c r="AJ57" s="2">
        <v>52.637999999999977</v>
      </c>
      <c r="AK57" s="2">
        <v>186</v>
      </c>
      <c r="AL57" s="2">
        <v>110</v>
      </c>
      <c r="AM57" s="2">
        <v>130</v>
      </c>
      <c r="AN57" s="2">
        <v>101</v>
      </c>
      <c r="AO57" s="2">
        <v>249</v>
      </c>
      <c r="AP57" s="2">
        <v>316.36200000000002</v>
      </c>
      <c r="AQ57" s="2">
        <v>418.63799999999998</v>
      </c>
      <c r="AR57" s="2">
        <v>322.27</v>
      </c>
      <c r="AS57" s="2">
        <v>309.54600000000005</v>
      </c>
      <c r="AT57" s="2">
        <v>129.68399999999997</v>
      </c>
      <c r="AU57" s="2">
        <v>101.81599999999997</v>
      </c>
      <c r="AV57" s="2">
        <v>184.18400000000003</v>
      </c>
      <c r="AW57" s="2">
        <v>173.86199999999997</v>
      </c>
      <c r="AX57" s="2">
        <v>52.954000000000008</v>
      </c>
      <c r="AY57" s="2">
        <v>145.68400000000003</v>
      </c>
      <c r="AZ57" s="2">
        <v>160.90799999999999</v>
      </c>
      <c r="BA57" s="2">
        <v>204.09200000000001</v>
      </c>
      <c r="BB57" s="2">
        <v>454</v>
      </c>
      <c r="BC57" s="2">
        <v>241</v>
      </c>
      <c r="BD57" s="2">
        <v>303.86200000000002</v>
      </c>
      <c r="BE57" s="2">
        <v>264.54599999999999</v>
      </c>
      <c r="BF57" s="2">
        <v>194.31599999999997</v>
      </c>
      <c r="BG57" s="2">
        <v>92.27600000000001</v>
      </c>
      <c r="BH57" s="2">
        <v>150</v>
      </c>
      <c r="BI57" s="2">
        <v>110</v>
      </c>
      <c r="BJ57" s="2">
        <v>100</v>
      </c>
      <c r="BK57" s="2">
        <v>190</v>
      </c>
      <c r="BL57" s="2">
        <v>153.40800000000002</v>
      </c>
      <c r="BM57" s="2">
        <v>276.59199999999998</v>
      </c>
      <c r="BN57" s="2">
        <v>250</v>
      </c>
      <c r="BO57" s="2">
        <v>535</v>
      </c>
      <c r="BP57" s="16">
        <v>294.53999999999996</v>
      </c>
      <c r="BQ57" s="2">
        <f t="shared" si="30"/>
        <v>193.83333333333337</v>
      </c>
      <c r="BR57" s="2">
        <f t="shared" si="36"/>
        <v>359.84666666666664</v>
      </c>
      <c r="BS57" s="2">
        <f t="shared" si="37"/>
        <v>332.95400000000001</v>
      </c>
      <c r="BT57" s="17">
        <f t="shared" si="4"/>
        <v>8.0769916164595196E-2</v>
      </c>
      <c r="BU57" s="2">
        <f t="shared" si="38"/>
        <v>285.91335824167896</v>
      </c>
      <c r="BV57" s="2">
        <f t="shared" si="39"/>
        <v>210.01088702943946</v>
      </c>
      <c r="BW57" s="2">
        <f t="shared" si="40"/>
        <v>99.729124784004199</v>
      </c>
      <c r="BX57" s="2">
        <f t="shared" si="41"/>
        <v>162.11548742468926</v>
      </c>
      <c r="BY57" s="2">
        <f t="shared" si="31"/>
        <v>113.069</v>
      </c>
      <c r="BZ57" s="2">
        <f t="shared" si="32"/>
        <v>179.2413333333333</v>
      </c>
      <c r="CA57" s="2">
        <f t="shared" si="33"/>
        <v>267.2</v>
      </c>
    </row>
    <row r="58" spans="1:79" x14ac:dyDescent="0.2">
      <c r="A58" s="3">
        <v>100071</v>
      </c>
      <c r="B58" s="2">
        <v>29.198999999999998</v>
      </c>
      <c r="C58" s="2">
        <v>33.778999999999996</v>
      </c>
      <c r="D58" s="2">
        <v>42.751999999999995</v>
      </c>
      <c r="E58" s="2">
        <v>41.198</v>
      </c>
      <c r="F58" s="2">
        <v>48.836999999999996</v>
      </c>
      <c r="G58" s="2">
        <v>48.120000000000005</v>
      </c>
      <c r="H58" s="2">
        <v>45.227000000000004</v>
      </c>
      <c r="I58" s="2">
        <v>67.823999999999998</v>
      </c>
      <c r="J58" s="12">
        <v>25.606999999999999</v>
      </c>
      <c r="K58" s="2">
        <v>30.081000000000003</v>
      </c>
      <c r="L58" s="2">
        <v>38.470999999999997</v>
      </c>
      <c r="M58" s="2">
        <v>50.323</v>
      </c>
      <c r="N58" s="2">
        <v>30.655999999999999</v>
      </c>
      <c r="O58" s="2">
        <v>21.207000000000001</v>
      </c>
      <c r="P58" s="2">
        <v>25.713999999999999</v>
      </c>
      <c r="Q58" s="2">
        <v>31.646000000000001</v>
      </c>
      <c r="R58" s="2">
        <v>43.026000000000003</v>
      </c>
      <c r="S58" s="2">
        <v>26.562999999999999</v>
      </c>
      <c r="T58" s="2">
        <v>24.846999999999998</v>
      </c>
      <c r="U58" s="2">
        <v>31.498000000000005</v>
      </c>
      <c r="V58" s="2">
        <v>17.834000000000003</v>
      </c>
      <c r="W58" s="2">
        <v>26.009</v>
      </c>
      <c r="X58" s="2">
        <v>18.792999999999999</v>
      </c>
      <c r="Y58" s="2">
        <v>27.597999999999999</v>
      </c>
      <c r="Z58" s="2">
        <v>20.562999999999999</v>
      </c>
      <c r="AA58" s="2">
        <v>24.364999999999998</v>
      </c>
      <c r="AB58" s="2">
        <v>19.816000000000003</v>
      </c>
      <c r="AC58" s="2">
        <v>22.609000000000002</v>
      </c>
      <c r="AD58" s="2">
        <v>33.277999999999999</v>
      </c>
      <c r="AE58" s="2">
        <v>28.598999999999997</v>
      </c>
      <c r="AF58" s="2">
        <v>21.690000000000005</v>
      </c>
      <c r="AG58" s="2">
        <v>36.849999999999994</v>
      </c>
      <c r="AH58" s="2">
        <v>22.851000000000006</v>
      </c>
      <c r="AI58" s="2">
        <v>22.204999999999998</v>
      </c>
      <c r="AJ58" s="2">
        <v>21.43</v>
      </c>
      <c r="AK58" s="2">
        <v>27.886999999999993</v>
      </c>
      <c r="AL58" s="2">
        <v>14.778000000000006</v>
      </c>
      <c r="AM58" s="2">
        <v>32.207999999999998</v>
      </c>
      <c r="AN58" s="2">
        <v>17.542000000000002</v>
      </c>
      <c r="AO58" s="2">
        <v>34.998000000000005</v>
      </c>
      <c r="AP58" s="2">
        <v>25.855</v>
      </c>
      <c r="AQ58" s="2">
        <v>30.158999999999999</v>
      </c>
      <c r="AR58" s="2">
        <v>32.402000000000001</v>
      </c>
      <c r="AS58" s="2">
        <v>26.835999999999999</v>
      </c>
      <c r="AT58" s="2">
        <v>27.599000000000004</v>
      </c>
      <c r="AU58" s="2">
        <v>22.877999999999993</v>
      </c>
      <c r="AV58" s="2">
        <v>23.348000000000003</v>
      </c>
      <c r="AW58" s="2">
        <v>37.503</v>
      </c>
      <c r="AX58" s="2">
        <v>27.016999999999996</v>
      </c>
      <c r="AY58" s="2">
        <v>26.519000000000005</v>
      </c>
      <c r="AZ58" s="2">
        <v>19.587999999999994</v>
      </c>
      <c r="BA58" s="2">
        <v>34.041000000000004</v>
      </c>
      <c r="BB58" s="2">
        <v>45.006999999999998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16">
        <v>0</v>
      </c>
      <c r="BQ58" s="2">
        <f t="shared" si="30"/>
        <v>0</v>
      </c>
      <c r="BR58" s="2">
        <f t="shared" si="34"/>
        <v>0</v>
      </c>
      <c r="BS58" s="2">
        <f t="shared" si="35"/>
        <v>26.349333333333334</v>
      </c>
      <c r="BT58" s="17">
        <f t="shared" si="4"/>
        <v>-1</v>
      </c>
      <c r="BU58" s="2">
        <f>IFERROR(IFERROR(IF(OR(BT58&gt;=50%,BT58&lt;=-50%),BR58,(BC58*(1+BT58))),BR58),0.001)</f>
        <v>0</v>
      </c>
      <c r="BV58" s="2">
        <f>IFERROR(IFERROR(IF(OR(BT58&gt;=50%,BT58&lt;=-50%),BR58,(BD58*(1+BT58))),BR58),0.001)</f>
        <v>0</v>
      </c>
      <c r="BW58" s="2">
        <f>IFERROR(IFERROR(IF(OR(BT58&gt;=50%,BT58&lt;=-50%),BR58,(BE58*(1+BT58))),BR58),0.001)</f>
        <v>0</v>
      </c>
      <c r="BX58" s="2">
        <f>IFERROR(IFERROR(IF(OR(BT58&gt;=50%,BT58&lt;=-50%),BR58,(BF58*(1+BT58))),BR58),0.001)</f>
        <v>0</v>
      </c>
      <c r="BY58" s="2">
        <f t="shared" si="31"/>
        <v>0</v>
      </c>
      <c r="BZ58" s="2">
        <f t="shared" si="32"/>
        <v>0</v>
      </c>
      <c r="CA58" s="2">
        <f t="shared" si="33"/>
        <v>0</v>
      </c>
    </row>
    <row r="59" spans="1:79" x14ac:dyDescent="0.2">
      <c r="A59" s="3">
        <v>100072</v>
      </c>
      <c r="B59" s="2">
        <v>16.840000000000003</v>
      </c>
      <c r="C59" s="2">
        <v>21.793999999999997</v>
      </c>
      <c r="D59" s="2">
        <v>11.585999999999999</v>
      </c>
      <c r="E59" s="2">
        <v>18.480000000000018</v>
      </c>
      <c r="F59" s="2">
        <v>11.409999999999997</v>
      </c>
      <c r="G59" s="2">
        <v>86.22999999999999</v>
      </c>
      <c r="H59" s="2">
        <v>15.14500000000001</v>
      </c>
      <c r="I59" s="2">
        <v>23.554999999999993</v>
      </c>
      <c r="J59" s="12">
        <v>-32.33</v>
      </c>
      <c r="K59" s="2">
        <v>12.147999999999996</v>
      </c>
      <c r="L59" s="2">
        <v>24.282000000000004</v>
      </c>
      <c r="M59" s="2">
        <v>21.925000000000004</v>
      </c>
      <c r="N59" s="2">
        <v>17.49499999999999</v>
      </c>
      <c r="O59" s="2">
        <v>16.660000000000004</v>
      </c>
      <c r="P59" s="2">
        <v>8.1600000000000037</v>
      </c>
      <c r="Q59" s="2">
        <v>15.6</v>
      </c>
      <c r="R59" s="2">
        <v>13.725000000000001</v>
      </c>
      <c r="S59" s="2">
        <v>11.534999999999997</v>
      </c>
      <c r="T59" s="2">
        <v>14.05</v>
      </c>
      <c r="U59" s="2">
        <v>13.855000000000004</v>
      </c>
      <c r="V59" s="2">
        <v>9.0949999999999989</v>
      </c>
      <c r="W59" s="2">
        <v>10.774999999999999</v>
      </c>
      <c r="X59" s="2">
        <v>18.05</v>
      </c>
      <c r="Y59" s="2">
        <v>7.8330000000000002</v>
      </c>
      <c r="Z59" s="2">
        <v>7.1170000000000009</v>
      </c>
      <c r="AA59" s="2">
        <v>8.9600000000000009</v>
      </c>
      <c r="AB59" s="2">
        <v>7.9500000000000028</v>
      </c>
      <c r="AC59" s="2">
        <v>9.7709999999999972</v>
      </c>
      <c r="AD59" s="2">
        <v>11.54</v>
      </c>
      <c r="AE59" s="2">
        <v>15.305000000000001</v>
      </c>
      <c r="AF59" s="2">
        <v>9.2239999999999966</v>
      </c>
      <c r="AG59" s="2">
        <v>17.069000000000003</v>
      </c>
      <c r="AH59" s="2">
        <v>7.9060000000000006</v>
      </c>
      <c r="AI59" s="2">
        <v>7.6350000000000051</v>
      </c>
      <c r="AJ59" s="2">
        <v>7.3649999999999949</v>
      </c>
      <c r="AK59" s="2">
        <v>10.125</v>
      </c>
      <c r="AL59" s="2">
        <v>7.9499999999999993</v>
      </c>
      <c r="AM59" s="2">
        <v>8.8850000000000016</v>
      </c>
      <c r="AN59" s="2">
        <v>13.84</v>
      </c>
      <c r="AO59" s="2">
        <v>16.654000000000003</v>
      </c>
      <c r="AP59" s="2">
        <v>12.675000000000001</v>
      </c>
      <c r="AQ59" s="2">
        <v>13.636999999999999</v>
      </c>
      <c r="AR59" s="2">
        <v>5.9549999999999983</v>
      </c>
      <c r="AS59" s="2">
        <v>5.1290000000000049</v>
      </c>
      <c r="AT59" s="2">
        <v>7.3549999999999969</v>
      </c>
      <c r="AU59" s="2">
        <v>7.57</v>
      </c>
      <c r="AV59" s="2">
        <v>15.75</v>
      </c>
      <c r="AW59" s="2">
        <v>13.3</v>
      </c>
      <c r="AX59" s="2">
        <v>8.7189999999999941</v>
      </c>
      <c r="AY59" s="2">
        <v>10.290999999999997</v>
      </c>
      <c r="AZ59" s="2">
        <v>15.725000000000009</v>
      </c>
      <c r="BA59" s="2">
        <v>15.569999999999993</v>
      </c>
      <c r="BB59" s="2">
        <v>25.485000000000003</v>
      </c>
      <c r="BC59" s="2">
        <v>12.414999999999999</v>
      </c>
      <c r="BD59" s="2">
        <v>13.049999999999997</v>
      </c>
      <c r="BE59" s="2">
        <v>16.189999999999998</v>
      </c>
      <c r="BF59" s="2">
        <v>14.180000000000007</v>
      </c>
      <c r="BG59" s="2">
        <v>12.429999999999993</v>
      </c>
      <c r="BH59" s="2">
        <v>22.015000000000001</v>
      </c>
      <c r="BI59" s="2">
        <v>11.905000000000001</v>
      </c>
      <c r="BJ59" s="2">
        <v>9.09</v>
      </c>
      <c r="BK59" s="2">
        <v>8.9099999999999966</v>
      </c>
      <c r="BL59" s="2">
        <v>7.2899999999999991</v>
      </c>
      <c r="BM59" s="2">
        <v>20.310000000000002</v>
      </c>
      <c r="BN59" s="2">
        <v>16.27</v>
      </c>
      <c r="BO59" s="2">
        <v>16.670000000000002</v>
      </c>
      <c r="BP59" s="16">
        <v>19.440000000000001</v>
      </c>
      <c r="BQ59" s="2">
        <f t="shared" si="30"/>
        <v>13.671250000000001</v>
      </c>
      <c r="BR59" s="2">
        <f t="shared" ref="BR59:BR60" si="42">AVERAGE(BN59:BP59)</f>
        <v>17.459999999999997</v>
      </c>
      <c r="BS59" s="2">
        <f t="shared" ref="BS59:BS60" si="43">AVERAGE(BB59:BD59)</f>
        <v>16.983333333333334</v>
      </c>
      <c r="BT59" s="17">
        <f t="shared" si="4"/>
        <v>2.8066732090284378E-2</v>
      </c>
      <c r="BU59" s="2">
        <f t="shared" ref="BU59:BU60" si="44">IFERROR(IFERROR(IF(OR(BT59&gt;=50%,BT59&lt;=-50%),BR59,(BE59*(1+BT59))),BR59),0.001)</f>
        <v>16.644400392541701</v>
      </c>
      <c r="BV59" s="2">
        <f t="shared" ref="BV59:BV60" si="45">IFERROR(IFERROR(IF(OR(BT59&gt;=50%,BT59&lt;=-50%),BR59,(BF59*(1+BT59))),BR59),0.001)</f>
        <v>14.577986261040239</v>
      </c>
      <c r="BW59" s="2">
        <f t="shared" ref="BW59:BW60" si="46">IFERROR(IFERROR(IF(OR(BT59&gt;=50%,BT59&lt;=-50%),BR59,(BG59*(1+BT59))),BR59),0.001)</f>
        <v>12.778869479882227</v>
      </c>
      <c r="BX59" s="2">
        <f t="shared" ref="BX59:BX60" si="47">IFERROR(IFERROR(IF(OR(BT59&gt;=50%,BT59&lt;=-50%),BR59,(BH59*(1+BT59))),BR59),0.001)</f>
        <v>22.63288910696761</v>
      </c>
      <c r="BY59" s="2">
        <f t="shared" si="31"/>
        <v>13.86</v>
      </c>
      <c r="BZ59" s="2">
        <f t="shared" si="32"/>
        <v>10.126666666666667</v>
      </c>
      <c r="CA59" s="2">
        <f t="shared" si="33"/>
        <v>15.646999999999997</v>
      </c>
    </row>
    <row r="60" spans="1:79" x14ac:dyDescent="0.2">
      <c r="A60" s="3">
        <v>100073</v>
      </c>
      <c r="B60" s="2">
        <v>4</v>
      </c>
      <c r="C60" s="2">
        <v>8</v>
      </c>
      <c r="D60" s="2">
        <v>8</v>
      </c>
      <c r="E60" s="2">
        <v>-1</v>
      </c>
      <c r="F60" s="2">
        <v>7</v>
      </c>
      <c r="G60" s="2">
        <v>15.600000000000001</v>
      </c>
      <c r="H60" s="2">
        <v>6.1999999999999993</v>
      </c>
      <c r="I60" s="2">
        <v>25.400000000000002</v>
      </c>
      <c r="J60" s="12">
        <v>-14.200000000000003</v>
      </c>
      <c r="K60" s="2">
        <v>8.2000000000000028</v>
      </c>
      <c r="L60" s="2">
        <v>6.2000000000000028</v>
      </c>
      <c r="M60" s="2">
        <v>16.699999999999996</v>
      </c>
      <c r="N60" s="2">
        <v>3.5999999999999979</v>
      </c>
      <c r="O60" s="2">
        <v>6.5</v>
      </c>
      <c r="P60" s="2">
        <v>2.5</v>
      </c>
      <c r="Q60" s="2">
        <v>6</v>
      </c>
      <c r="R60" s="2">
        <v>8</v>
      </c>
      <c r="S60" s="2">
        <v>6.0999999999999943</v>
      </c>
      <c r="T60" s="2">
        <v>8.7000000000000028</v>
      </c>
      <c r="U60" s="2">
        <v>3</v>
      </c>
      <c r="V60" s="2">
        <v>2.5</v>
      </c>
      <c r="W60" s="2">
        <v>2</v>
      </c>
      <c r="X60" s="2">
        <v>1.5</v>
      </c>
      <c r="Y60" s="2">
        <v>13.5</v>
      </c>
      <c r="Z60" s="2">
        <v>-3.5</v>
      </c>
      <c r="AA60" s="2">
        <v>1.5</v>
      </c>
      <c r="AB60" s="2">
        <v>1.5</v>
      </c>
      <c r="AC60" s="2">
        <v>2.5</v>
      </c>
      <c r="AD60" s="2">
        <v>8.5120000000000005</v>
      </c>
      <c r="AE60" s="2">
        <v>4.5</v>
      </c>
      <c r="AF60" s="2">
        <v>4.9879999999999995</v>
      </c>
      <c r="AG60" s="2">
        <v>5</v>
      </c>
      <c r="AH60" s="2">
        <v>8.8000000000000007</v>
      </c>
      <c r="AI60" s="2">
        <v>2</v>
      </c>
      <c r="AJ60" s="2">
        <v>3.1999999999999993</v>
      </c>
      <c r="AK60" s="2">
        <v>9.5</v>
      </c>
      <c r="AL60" s="2">
        <v>9.5</v>
      </c>
      <c r="AM60" s="2">
        <v>1</v>
      </c>
      <c r="AN60" s="2">
        <v>8</v>
      </c>
      <c r="AO60" s="2">
        <v>7.5</v>
      </c>
      <c r="AP60" s="2">
        <v>10.5</v>
      </c>
      <c r="AQ60" s="2">
        <v>11.5</v>
      </c>
      <c r="AR60" s="2">
        <v>4</v>
      </c>
      <c r="AS60" s="2">
        <v>7.5</v>
      </c>
      <c r="AT60" s="2">
        <v>6</v>
      </c>
      <c r="AU60" s="2">
        <v>4</v>
      </c>
      <c r="AV60" s="2">
        <v>3</v>
      </c>
      <c r="AW60" s="2">
        <v>9</v>
      </c>
      <c r="AX60" s="2">
        <v>3</v>
      </c>
      <c r="AY60" s="2">
        <v>1.5</v>
      </c>
      <c r="AZ60" s="2">
        <v>4</v>
      </c>
      <c r="BA60" s="2">
        <v>4.5</v>
      </c>
      <c r="BB60" s="2">
        <v>13.89</v>
      </c>
      <c r="BC60" s="2">
        <v>3.4450000000000012</v>
      </c>
      <c r="BD60" s="2">
        <v>1.0399999999999974</v>
      </c>
      <c r="BE60" s="2">
        <v>0.65500000000000114</v>
      </c>
      <c r="BF60" s="2">
        <v>2.5400000000000018</v>
      </c>
      <c r="BG60" s="2">
        <v>0.29999999999999716</v>
      </c>
      <c r="BH60" s="2">
        <v>0.52500000000000036</v>
      </c>
      <c r="BI60" s="2">
        <v>-1.5000000000000568E-2</v>
      </c>
      <c r="BJ60" s="2">
        <v>0.39999999999999858</v>
      </c>
      <c r="BK60" s="2">
        <v>0.69500000000000206</v>
      </c>
      <c r="BL60" s="2">
        <v>0.82000000000000028</v>
      </c>
      <c r="BM60" s="2">
        <v>2.2650000000000006</v>
      </c>
      <c r="BN60" s="2">
        <v>1.875</v>
      </c>
      <c r="BO60" s="2">
        <v>0.86500000000000021</v>
      </c>
      <c r="BP60" s="16">
        <v>2.1199999999999992</v>
      </c>
      <c r="BQ60" s="2">
        <f t="shared" si="30"/>
        <v>1.2120833333333334</v>
      </c>
      <c r="BR60" s="2">
        <f t="shared" si="42"/>
        <v>1.6199999999999999</v>
      </c>
      <c r="BS60" s="2">
        <f t="shared" si="43"/>
        <v>6.125</v>
      </c>
      <c r="BT60" s="17">
        <f t="shared" si="4"/>
        <v>-0.73551020408163259</v>
      </c>
      <c r="BU60" s="2">
        <f t="shared" si="44"/>
        <v>1.6199999999999999</v>
      </c>
      <c r="BV60" s="2">
        <f t="shared" si="45"/>
        <v>1.6199999999999999</v>
      </c>
      <c r="BW60" s="2">
        <f t="shared" si="46"/>
        <v>1.6199999999999999</v>
      </c>
      <c r="BX60" s="2">
        <f t="shared" si="47"/>
        <v>1.6199999999999999</v>
      </c>
      <c r="BY60" s="2">
        <f t="shared" si="31"/>
        <v>0.30249999999999888</v>
      </c>
      <c r="BZ60" s="2">
        <f t="shared" si="32"/>
        <v>1.3516666666666681</v>
      </c>
      <c r="CA60" s="2">
        <f t="shared" si="33"/>
        <v>1.8560000000000003</v>
      </c>
    </row>
    <row r="61" spans="1:79" x14ac:dyDescent="0.2">
      <c r="A61" s="3">
        <v>100074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1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16">
        <v>0</v>
      </c>
      <c r="BQ61" s="2">
        <f t="shared" si="30"/>
        <v>0</v>
      </c>
      <c r="BR61" s="2">
        <f t="shared" si="34"/>
        <v>0</v>
      </c>
      <c r="BS61" s="2">
        <f t="shared" si="35"/>
        <v>0</v>
      </c>
      <c r="BT61" s="17" t="e">
        <f t="shared" si="4"/>
        <v>#DIV/0!</v>
      </c>
      <c r="BU61" s="2">
        <f>IFERROR(IFERROR(IF(OR(BT61&gt;=50%,BT61&lt;=-50%),BR61,(BC61*(1+BT61))),BR61),0.001)</f>
        <v>0</v>
      </c>
      <c r="BV61" s="2">
        <f>IFERROR(IFERROR(IF(OR(BT61&gt;=50%,BT61&lt;=-50%),BR61,(BD61*(1+BT61))),BR61),0.001)</f>
        <v>0</v>
      </c>
      <c r="BW61" s="2">
        <f>IFERROR(IFERROR(IF(OR(BT61&gt;=50%,BT61&lt;=-50%),BR61,(BE61*(1+BT61))),BR61),0.001)</f>
        <v>0</v>
      </c>
      <c r="BX61" s="2">
        <f>IFERROR(IFERROR(IF(OR(BT61&gt;=50%,BT61&lt;=-50%),BR61,(BF61*(1+BT61))),BR61),0.001)</f>
        <v>0</v>
      </c>
      <c r="BY61" s="2">
        <f t="shared" si="31"/>
        <v>0</v>
      </c>
      <c r="BZ61" s="2">
        <f t="shared" si="32"/>
        <v>0</v>
      </c>
      <c r="CA61" s="2">
        <f t="shared" si="33"/>
        <v>0</v>
      </c>
    </row>
    <row r="62" spans="1:79" x14ac:dyDescent="0.2">
      <c r="A62" s="3">
        <v>100077</v>
      </c>
      <c r="J62" s="12"/>
      <c r="BJ62" s="2">
        <v>2.75</v>
      </c>
      <c r="BK62" s="2">
        <v>16.25</v>
      </c>
      <c r="BL62" s="2">
        <v>24.5</v>
      </c>
      <c r="BM62" s="2">
        <v>33.92</v>
      </c>
      <c r="BN62" s="2">
        <v>18.829999999999998</v>
      </c>
      <c r="BO62" s="2">
        <v>38.5</v>
      </c>
      <c r="BP62" s="16">
        <v>38</v>
      </c>
      <c r="BQ62" s="2">
        <f t="shared" si="30"/>
        <v>19.25</v>
      </c>
      <c r="BR62" s="2">
        <f t="shared" ref="BR62:BR64" si="48">AVERAGE(BN62:BP62)</f>
        <v>31.776666666666667</v>
      </c>
      <c r="BS62" s="2" t="e">
        <f t="shared" ref="BS62:BS64" si="49">AVERAGE(BB62:BD62)</f>
        <v>#DIV/0!</v>
      </c>
      <c r="BT62" s="17" t="e">
        <f t="shared" si="4"/>
        <v>#DIV/0!</v>
      </c>
      <c r="BU62" s="2">
        <f t="shared" ref="BU62:BU64" si="50">IFERROR(IFERROR(IF(OR(BT62&gt;=50%,BT62&lt;=-50%),BR62,(BE62*(1+BT62))),BR62),0.001)</f>
        <v>31.776666666666667</v>
      </c>
      <c r="BV62" s="2">
        <f t="shared" ref="BV62:BV64" si="51">IFERROR(IFERROR(IF(OR(BT62&gt;=50%,BT62&lt;=-50%),BR62,(BF62*(1+BT62))),BR62),0.001)</f>
        <v>31.776666666666667</v>
      </c>
      <c r="BW62" s="2">
        <f t="shared" ref="BW62:BW64" si="52">IFERROR(IFERROR(IF(OR(BT62&gt;=50%,BT62&lt;=-50%),BR62,(BG62*(1+BT62))),BR62),0.001)</f>
        <v>31.776666666666667</v>
      </c>
      <c r="BX62" s="2">
        <f t="shared" ref="BX62:BX64" si="53">IFERROR(IFERROR(IF(OR(BT62&gt;=50%,BT62&lt;=-50%),BR62,(BH62*(1+BT62))),BR62),0.001)</f>
        <v>31.776666666666667</v>
      </c>
      <c r="BY62" s="2" t="e">
        <f t="shared" si="31"/>
        <v>#DIV/0!</v>
      </c>
      <c r="BZ62" s="2" t="e">
        <f t="shared" si="32"/>
        <v>#DIV/0!</v>
      </c>
      <c r="CA62" s="2" t="e">
        <f t="shared" si="33"/>
        <v>#DIV/0!</v>
      </c>
    </row>
    <row r="63" spans="1:79" x14ac:dyDescent="0.2">
      <c r="A63" s="3">
        <v>100078</v>
      </c>
      <c r="B63" s="2">
        <v>4756.0029999999997</v>
      </c>
      <c r="C63" s="2">
        <v>4612.0000000000009</v>
      </c>
      <c r="D63" s="2">
        <v>5925.9969999999994</v>
      </c>
      <c r="E63" s="2">
        <v>4584</v>
      </c>
      <c r="F63" s="2">
        <v>6824.64</v>
      </c>
      <c r="G63" s="2">
        <v>5535.36</v>
      </c>
      <c r="H63" s="2">
        <v>5555</v>
      </c>
      <c r="I63" s="2">
        <v>5176.067</v>
      </c>
      <c r="J63" s="12">
        <v>6796.933</v>
      </c>
      <c r="K63" s="2">
        <v>3956</v>
      </c>
      <c r="L63" s="2">
        <v>5168</v>
      </c>
      <c r="M63" s="2">
        <v>4550</v>
      </c>
      <c r="N63" s="2">
        <v>3694</v>
      </c>
      <c r="O63" s="2">
        <v>4452</v>
      </c>
      <c r="P63" s="2">
        <v>4024</v>
      </c>
      <c r="Q63" s="2">
        <v>5156</v>
      </c>
      <c r="R63" s="2">
        <v>5825</v>
      </c>
      <c r="S63" s="2">
        <v>4751</v>
      </c>
      <c r="T63" s="2">
        <v>4476</v>
      </c>
      <c r="U63" s="2">
        <v>5736</v>
      </c>
      <c r="V63" s="2">
        <v>3828</v>
      </c>
      <c r="W63" s="2">
        <v>4556</v>
      </c>
      <c r="X63" s="2">
        <v>4257.9989999999998</v>
      </c>
      <c r="Y63" s="2">
        <v>4170.0010000000002</v>
      </c>
      <c r="Z63" s="2">
        <v>4260</v>
      </c>
      <c r="AA63" s="2">
        <v>5740</v>
      </c>
      <c r="AB63" s="2">
        <v>4096</v>
      </c>
      <c r="AC63" s="2">
        <v>5360</v>
      </c>
      <c r="AD63" s="2">
        <v>5302.6660000000002</v>
      </c>
      <c r="AE63" s="2">
        <v>3685.3339999999998</v>
      </c>
      <c r="AF63" s="2">
        <v>3672</v>
      </c>
      <c r="AG63" s="2">
        <v>5284</v>
      </c>
      <c r="AH63" s="2">
        <v>3764</v>
      </c>
      <c r="AI63" s="2">
        <v>5232</v>
      </c>
      <c r="AJ63" s="2">
        <v>3674</v>
      </c>
      <c r="AK63" s="2">
        <v>4042</v>
      </c>
      <c r="AL63" s="2">
        <v>4896</v>
      </c>
      <c r="AM63" s="2">
        <v>5060</v>
      </c>
      <c r="AN63" s="2">
        <v>4928</v>
      </c>
      <c r="AO63" s="2">
        <v>5125.3330000000005</v>
      </c>
      <c r="AP63" s="2">
        <v>4868.6669999999995</v>
      </c>
      <c r="AQ63" s="2">
        <v>4426</v>
      </c>
      <c r="AR63" s="2">
        <v>4280</v>
      </c>
      <c r="AS63" s="2">
        <v>4964</v>
      </c>
      <c r="AT63" s="2">
        <v>4064</v>
      </c>
      <c r="AU63" s="2">
        <v>4813.3330000000005</v>
      </c>
      <c r="AV63" s="2">
        <v>2538.6669999999999</v>
      </c>
      <c r="AW63" s="2">
        <v>3849.3330000000001</v>
      </c>
      <c r="AX63" s="2">
        <v>3424.6669999999999</v>
      </c>
      <c r="AY63" s="2">
        <v>4836.6660000000002</v>
      </c>
      <c r="AZ63" s="2">
        <v>3776</v>
      </c>
      <c r="BA63" s="2">
        <f>9086.667-3400</f>
        <v>5686.6669999999995</v>
      </c>
      <c r="BB63" s="2">
        <v>6433.6669999999995</v>
      </c>
      <c r="BC63" s="2">
        <v>4345</v>
      </c>
      <c r="BD63" s="2">
        <v>4443.9989999999998</v>
      </c>
      <c r="BE63" s="2">
        <v>5634.6670000000004</v>
      </c>
      <c r="BF63" s="2">
        <v>4159.3329999999996</v>
      </c>
      <c r="BG63" s="2">
        <v>3959</v>
      </c>
      <c r="BH63" s="2">
        <v>4947.9989999999998</v>
      </c>
      <c r="BI63" s="2">
        <v>3167.002</v>
      </c>
      <c r="BJ63" s="2">
        <v>4816</v>
      </c>
      <c r="BK63" s="2">
        <v>4152</v>
      </c>
      <c r="BL63" s="2">
        <v>4935.9979999999996</v>
      </c>
      <c r="BM63" s="2">
        <v>4956.0010000000002</v>
      </c>
      <c r="BN63" s="2">
        <v>4320.0010000000002</v>
      </c>
      <c r="BO63" s="2">
        <v>5312.6669999999995</v>
      </c>
      <c r="BP63" s="16">
        <v>3599.3330000000005</v>
      </c>
      <c r="BQ63" s="2">
        <f t="shared" si="30"/>
        <v>4486.416666666667</v>
      </c>
      <c r="BR63" s="2">
        <f t="shared" si="48"/>
        <v>4410.6670000000004</v>
      </c>
      <c r="BS63" s="2">
        <f t="shared" si="49"/>
        <v>5074.2219999999998</v>
      </c>
      <c r="BT63" s="17">
        <f t="shared" si="4"/>
        <v>-0.13076980076945774</v>
      </c>
      <c r="BU63" s="2">
        <f t="shared" si="50"/>
        <v>4897.8227190077623</v>
      </c>
      <c r="BV63" s="2">
        <f t="shared" si="51"/>
        <v>3615.4178522561688</v>
      </c>
      <c r="BW63" s="2">
        <f t="shared" si="52"/>
        <v>3441.2823587537168</v>
      </c>
      <c r="BX63" s="2">
        <f t="shared" si="53"/>
        <v>4300.9501565625233</v>
      </c>
      <c r="BY63" s="2">
        <f t="shared" si="31"/>
        <v>4222.5002500000001</v>
      </c>
      <c r="BZ63" s="2">
        <f t="shared" si="32"/>
        <v>4415.7769999999991</v>
      </c>
      <c r="CA63" s="2">
        <f t="shared" si="33"/>
        <v>4739.9336000000003</v>
      </c>
    </row>
    <row r="64" spans="1:79" x14ac:dyDescent="0.2">
      <c r="A64" s="3">
        <v>100079</v>
      </c>
      <c r="B64" s="2">
        <v>26.5</v>
      </c>
      <c r="C64" s="2">
        <v>27.75</v>
      </c>
      <c r="D64" s="2">
        <v>43.25</v>
      </c>
      <c r="E64" s="2">
        <v>53</v>
      </c>
      <c r="F64" s="2">
        <v>45</v>
      </c>
      <c r="G64" s="2">
        <v>26.25</v>
      </c>
      <c r="H64" s="2">
        <v>23.5</v>
      </c>
      <c r="I64" s="2">
        <v>152.75</v>
      </c>
      <c r="J64" s="12">
        <v>-5</v>
      </c>
      <c r="K64" s="2">
        <v>45.75</v>
      </c>
      <c r="L64" s="2">
        <v>56.5</v>
      </c>
      <c r="M64" s="2">
        <v>44</v>
      </c>
      <c r="N64" s="2">
        <v>37.5</v>
      </c>
      <c r="O64" s="2">
        <v>37.5</v>
      </c>
      <c r="P64" s="2">
        <v>11.25</v>
      </c>
      <c r="Q64" s="2">
        <v>5.625</v>
      </c>
      <c r="R64" s="2">
        <v>11.25</v>
      </c>
      <c r="S64" s="2">
        <v>10</v>
      </c>
      <c r="T64" s="2">
        <v>23.125</v>
      </c>
      <c r="U64" s="2">
        <v>26.099999999999998</v>
      </c>
      <c r="V64" s="2">
        <v>23.300000000000004</v>
      </c>
      <c r="W64" s="2">
        <v>11.749999999999998</v>
      </c>
      <c r="X64" s="2">
        <v>31.35</v>
      </c>
      <c r="Y64" s="2">
        <v>39.375</v>
      </c>
      <c r="Z64" s="2">
        <v>29.375</v>
      </c>
      <c r="AA64" s="2">
        <v>32.825000000000003</v>
      </c>
      <c r="AB64" s="2">
        <v>6.8000000000000007</v>
      </c>
      <c r="AC64" s="2">
        <v>13.5</v>
      </c>
      <c r="AD64" s="2">
        <v>16.875</v>
      </c>
      <c r="AE64" s="2">
        <v>10.009999999999998</v>
      </c>
      <c r="AF64" s="2">
        <v>13.990000000000002</v>
      </c>
      <c r="AG64" s="2">
        <v>28.770000000000003</v>
      </c>
      <c r="AH64" s="2">
        <v>22.679999999999996</v>
      </c>
      <c r="AI64" s="2">
        <v>15.75</v>
      </c>
      <c r="AJ64" s="2">
        <v>35.049999999999997</v>
      </c>
      <c r="AK64" s="2">
        <v>31.25</v>
      </c>
      <c r="AL64" s="2">
        <v>13.75</v>
      </c>
      <c r="AM64" s="2">
        <v>35</v>
      </c>
      <c r="AN64" s="2">
        <v>20</v>
      </c>
      <c r="AO64" s="2">
        <v>68.7</v>
      </c>
      <c r="AP64" s="2">
        <v>83.8</v>
      </c>
      <c r="AQ64" s="2">
        <v>103.75</v>
      </c>
      <c r="AR64" s="2">
        <v>113.75</v>
      </c>
      <c r="AS64" s="2">
        <v>2.5</v>
      </c>
      <c r="AT64" s="2">
        <v>0</v>
      </c>
      <c r="AU64" s="2">
        <v>84.25</v>
      </c>
      <c r="AV64" s="2">
        <v>98.25</v>
      </c>
      <c r="AW64" s="2">
        <v>-10</v>
      </c>
      <c r="AX64" s="2">
        <v>40</v>
      </c>
      <c r="AY64" s="2">
        <v>41.25</v>
      </c>
      <c r="AZ64" s="2">
        <v>10</v>
      </c>
      <c r="BA64" s="2">
        <v>45</v>
      </c>
      <c r="BB64" s="2">
        <v>95</v>
      </c>
      <c r="BC64" s="2">
        <v>92.5</v>
      </c>
      <c r="BD64" s="2">
        <v>70</v>
      </c>
      <c r="BE64" s="2">
        <v>17.5</v>
      </c>
      <c r="BF64" s="2">
        <v>23.75</v>
      </c>
      <c r="BG64" s="2">
        <v>38.75</v>
      </c>
      <c r="BH64" s="2">
        <v>89.5</v>
      </c>
      <c r="BI64" s="2">
        <v>68</v>
      </c>
      <c r="BJ64" s="2">
        <v>45</v>
      </c>
      <c r="BK64" s="2">
        <v>17.5</v>
      </c>
      <c r="BL64" s="2">
        <v>14.75</v>
      </c>
      <c r="BM64" s="2">
        <v>31.5</v>
      </c>
      <c r="BN64" s="2">
        <v>81.5</v>
      </c>
      <c r="BO64" s="2">
        <v>104.75</v>
      </c>
      <c r="BP64" s="16">
        <v>65</v>
      </c>
      <c r="BQ64" s="2">
        <f t="shared" si="30"/>
        <v>49.1875</v>
      </c>
      <c r="BR64" s="2">
        <f t="shared" si="48"/>
        <v>83.75</v>
      </c>
      <c r="BS64" s="2">
        <f t="shared" si="49"/>
        <v>85.833333333333329</v>
      </c>
      <c r="BT64" s="17">
        <f t="shared" si="4"/>
        <v>-2.4271844660194122E-2</v>
      </c>
      <c r="BU64" s="2">
        <f t="shared" si="50"/>
        <v>17.075242718446603</v>
      </c>
      <c r="BV64" s="2">
        <f t="shared" si="51"/>
        <v>23.17354368932039</v>
      </c>
      <c r="BW64" s="2">
        <f t="shared" si="52"/>
        <v>37.809466019417478</v>
      </c>
      <c r="BX64" s="2">
        <f t="shared" si="53"/>
        <v>87.327669902912618</v>
      </c>
      <c r="BY64" s="2">
        <f t="shared" si="31"/>
        <v>60.3125</v>
      </c>
      <c r="BZ64" s="2">
        <f t="shared" si="32"/>
        <v>18.666666666666668</v>
      </c>
      <c r="CA64" s="2">
        <f t="shared" si="33"/>
        <v>58.6</v>
      </c>
    </row>
    <row r="65" spans="1:79" x14ac:dyDescent="0.2">
      <c r="A65" s="3">
        <v>100080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1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16">
        <v>0</v>
      </c>
      <c r="BQ65" s="2">
        <f t="shared" si="30"/>
        <v>0</v>
      </c>
      <c r="BR65" s="2">
        <f t="shared" si="34"/>
        <v>0</v>
      </c>
      <c r="BS65" s="2">
        <f t="shared" si="35"/>
        <v>0</v>
      </c>
      <c r="BT65" s="17" t="e">
        <f t="shared" si="4"/>
        <v>#DIV/0!</v>
      </c>
      <c r="BU65" s="2">
        <f>IFERROR(IFERROR(IF(OR(BT65&gt;=50%,BT65&lt;=-50%),BR65,(BC65*(1+BT65))),BR65),0.001)</f>
        <v>0</v>
      </c>
      <c r="BV65" s="2">
        <f>IFERROR(IFERROR(IF(OR(BT65&gt;=50%,BT65&lt;=-50%),BR65,(BD65*(1+BT65))),BR65),0.001)</f>
        <v>0</v>
      </c>
      <c r="BW65" s="2">
        <f>IFERROR(IFERROR(IF(OR(BT65&gt;=50%,BT65&lt;=-50%),BR65,(BE65*(1+BT65))),BR65),0.001)</f>
        <v>0</v>
      </c>
      <c r="BX65" s="2">
        <f>IFERROR(IFERROR(IF(OR(BT65&gt;=50%,BT65&lt;=-50%),BR65,(BF65*(1+BT65))),BR65),0.001)</f>
        <v>0</v>
      </c>
      <c r="BY65" s="2">
        <f t="shared" si="31"/>
        <v>0</v>
      </c>
      <c r="BZ65" s="2">
        <f t="shared" si="32"/>
        <v>0</v>
      </c>
      <c r="CA65" s="2">
        <f t="shared" si="33"/>
        <v>0</v>
      </c>
    </row>
    <row r="66" spans="1:79" x14ac:dyDescent="0.2">
      <c r="A66" s="13">
        <v>100081</v>
      </c>
      <c r="B66" s="2">
        <v>300</v>
      </c>
      <c r="C66" s="2">
        <v>90</v>
      </c>
      <c r="D66" s="2">
        <v>82.5</v>
      </c>
      <c r="E66" s="2">
        <v>222.5</v>
      </c>
      <c r="F66" s="2">
        <v>65</v>
      </c>
      <c r="G66" s="2">
        <v>0</v>
      </c>
      <c r="H66" s="2">
        <v>0</v>
      </c>
      <c r="I66" s="2">
        <v>0</v>
      </c>
      <c r="J66" s="1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16">
        <v>0</v>
      </c>
      <c r="BQ66" s="2">
        <f t="shared" si="30"/>
        <v>0</v>
      </c>
      <c r="BR66" s="2">
        <f t="shared" si="34"/>
        <v>0</v>
      </c>
      <c r="BS66" s="2">
        <f t="shared" si="35"/>
        <v>0</v>
      </c>
      <c r="BT66" s="17" t="e">
        <f t="shared" si="4"/>
        <v>#DIV/0!</v>
      </c>
      <c r="BU66" s="2">
        <f>IFERROR(IFERROR(IF(OR(BT66&gt;=50%,BT66&lt;=-50%),BR66,(BC66*(1+BT66))),BR66),0.001)</f>
        <v>0</v>
      </c>
      <c r="BV66" s="2">
        <f>IFERROR(IFERROR(IF(OR(BT66&gt;=50%,BT66&lt;=-50%),BR66,(BD66*(1+BT66))),BR66),0.001)</f>
        <v>0</v>
      </c>
      <c r="BW66" s="2">
        <f>IFERROR(IFERROR(IF(OR(BT66&gt;=50%,BT66&lt;=-50%),BR66,(BE66*(1+BT66))),BR66),0.001)</f>
        <v>0</v>
      </c>
      <c r="BX66" s="2">
        <f>IFERROR(IFERROR(IF(OR(BT66&gt;=50%,BT66&lt;=-50%),BR66,(BF66*(1+BT66))),BR66),0.001)</f>
        <v>0</v>
      </c>
      <c r="BY66" s="2">
        <f t="shared" si="31"/>
        <v>0</v>
      </c>
      <c r="BZ66" s="2">
        <f t="shared" si="32"/>
        <v>0</v>
      </c>
      <c r="CA66" s="2">
        <f t="shared" si="33"/>
        <v>0</v>
      </c>
    </row>
    <row r="67" spans="1:79" x14ac:dyDescent="0.2">
      <c r="A67" s="3">
        <v>100082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1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16">
        <v>0</v>
      </c>
      <c r="BQ67" s="2">
        <f t="shared" si="30"/>
        <v>0</v>
      </c>
      <c r="BR67" s="2">
        <f t="shared" si="34"/>
        <v>0</v>
      </c>
      <c r="BS67" s="2">
        <f t="shared" si="35"/>
        <v>0</v>
      </c>
      <c r="BT67" s="17" t="e">
        <f t="shared" ref="BT67:BT130" si="54">(BR67-BS67)/BS67</f>
        <v>#DIV/0!</v>
      </c>
      <c r="BU67" s="2">
        <f>IFERROR(IFERROR(IF(OR(BT67&gt;=50%,BT67&lt;=-50%),BR67,(BC67*(1+BT67))),BR67),0.001)</f>
        <v>0</v>
      </c>
      <c r="BV67" s="2">
        <f>IFERROR(IFERROR(IF(OR(BT67&gt;=50%,BT67&lt;=-50%),BR67,(BD67*(1+BT67))),BR67),0.001)</f>
        <v>0</v>
      </c>
      <c r="BW67" s="2">
        <f>IFERROR(IFERROR(IF(OR(BT67&gt;=50%,BT67&lt;=-50%),BR67,(BE67*(1+BT67))),BR67),0.001)</f>
        <v>0</v>
      </c>
      <c r="BX67" s="2">
        <f>IFERROR(IFERROR(IF(OR(BT67&gt;=50%,BT67&lt;=-50%),BR67,(BF67*(1+BT67))),BR67),0.001)</f>
        <v>0</v>
      </c>
      <c r="BY67" s="2">
        <f t="shared" si="31"/>
        <v>0</v>
      </c>
      <c r="BZ67" s="2">
        <f t="shared" si="32"/>
        <v>0</v>
      </c>
      <c r="CA67" s="2">
        <f t="shared" si="33"/>
        <v>0</v>
      </c>
    </row>
    <row r="68" spans="1:79" x14ac:dyDescent="0.2">
      <c r="A68" s="3">
        <v>100083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1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16">
        <v>0</v>
      </c>
      <c r="BQ68" s="2">
        <f t="shared" si="30"/>
        <v>0</v>
      </c>
      <c r="BR68" s="2">
        <f t="shared" si="34"/>
        <v>0</v>
      </c>
      <c r="BS68" s="2">
        <f t="shared" si="35"/>
        <v>0</v>
      </c>
      <c r="BT68" s="17" t="e">
        <f t="shared" si="54"/>
        <v>#DIV/0!</v>
      </c>
      <c r="BU68" s="2">
        <f>IFERROR(IFERROR(IF(OR(BT68&gt;=50%,BT68&lt;=-50%),BR68,(BC68*(1+BT68))),BR68),0.001)</f>
        <v>0</v>
      </c>
      <c r="BV68" s="2">
        <f>IFERROR(IFERROR(IF(OR(BT68&gt;=50%,BT68&lt;=-50%),BR68,(BD68*(1+BT68))),BR68),0.001)</f>
        <v>0</v>
      </c>
      <c r="BW68" s="2">
        <f>IFERROR(IFERROR(IF(OR(BT68&gt;=50%,BT68&lt;=-50%),BR68,(BE68*(1+BT68))),BR68),0.001)</f>
        <v>0</v>
      </c>
      <c r="BX68" s="2">
        <f>IFERROR(IFERROR(IF(OR(BT68&gt;=50%,BT68&lt;=-50%),BR68,(BF68*(1+BT68))),BR68),0.001)</f>
        <v>0</v>
      </c>
      <c r="BY68" s="2">
        <f t="shared" si="31"/>
        <v>0</v>
      </c>
      <c r="BZ68" s="2">
        <f t="shared" si="32"/>
        <v>0</v>
      </c>
      <c r="CA68" s="2">
        <f t="shared" si="33"/>
        <v>0</v>
      </c>
    </row>
    <row r="69" spans="1:79" x14ac:dyDescent="0.2">
      <c r="A69" s="3">
        <v>100084</v>
      </c>
      <c r="B69" s="2">
        <v>248.20000000000002</v>
      </c>
      <c r="C69" s="2">
        <v>155.17400000000001</v>
      </c>
      <c r="D69" s="2">
        <v>2.5999999999996248E-2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12">
        <v>0</v>
      </c>
      <c r="K69" s="2">
        <v>26.4</v>
      </c>
      <c r="L69" s="2">
        <v>-2.3999999999999986</v>
      </c>
      <c r="M69" s="2">
        <v>2.3999999999999986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2</v>
      </c>
      <c r="AV69" s="2">
        <v>0</v>
      </c>
      <c r="AW69" s="2">
        <v>28</v>
      </c>
      <c r="AX69" s="2">
        <v>19</v>
      </c>
      <c r="AY69" s="2">
        <v>29</v>
      </c>
      <c r="AZ69" s="2">
        <v>75</v>
      </c>
      <c r="BA69" s="2">
        <v>58.75</v>
      </c>
      <c r="BB69" s="2">
        <v>339.25</v>
      </c>
      <c r="BC69" s="2">
        <v>114</v>
      </c>
      <c r="BD69" s="2">
        <v>57</v>
      </c>
      <c r="BE69" s="2">
        <v>623</v>
      </c>
      <c r="BF69" s="2">
        <v>100</v>
      </c>
      <c r="BG69" s="2">
        <v>25</v>
      </c>
      <c r="BH69" s="2">
        <v>61</v>
      </c>
      <c r="BI69" s="2">
        <v>19</v>
      </c>
      <c r="BJ69" s="2">
        <v>162</v>
      </c>
      <c r="BK69" s="2">
        <v>103</v>
      </c>
      <c r="BL69" s="2">
        <v>166</v>
      </c>
      <c r="BM69" s="2">
        <v>58</v>
      </c>
      <c r="BN69" s="2">
        <v>63</v>
      </c>
      <c r="BO69" s="2">
        <v>13</v>
      </c>
      <c r="BP69" s="16">
        <v>0</v>
      </c>
      <c r="BQ69" s="2">
        <f t="shared" si="30"/>
        <v>129.25</v>
      </c>
      <c r="BR69" s="2">
        <f t="shared" ref="BR69:BR72" si="55">AVERAGE(BN69:BP69)</f>
        <v>25.333333333333332</v>
      </c>
      <c r="BS69" s="2">
        <f t="shared" ref="BS69:BS72" si="56">AVERAGE(BB69:BD69)</f>
        <v>170.08333333333334</v>
      </c>
      <c r="BT69" s="17">
        <f t="shared" si="54"/>
        <v>-0.85105340519353256</v>
      </c>
      <c r="BU69" s="2">
        <f t="shared" ref="BU69:BU72" si="57">IFERROR(IFERROR(IF(OR(BT69&gt;=50%,BT69&lt;=-50%),BR69,(BE69*(1+BT69))),BR69),0.001)</f>
        <v>25.333333333333332</v>
      </c>
      <c r="BV69" s="2">
        <f t="shared" ref="BV69:BV72" si="58">IFERROR(IFERROR(IF(OR(BT69&gt;=50%,BT69&lt;=-50%),BR69,(BF69*(1+BT69))),BR69),0.001)</f>
        <v>25.333333333333332</v>
      </c>
      <c r="BW69" s="2">
        <f t="shared" ref="BW69:BW72" si="59">IFERROR(IFERROR(IF(OR(BT69&gt;=50%,BT69&lt;=-50%),BR69,(BG69*(1+BT69))),BR69),0.001)</f>
        <v>25.333333333333332</v>
      </c>
      <c r="BX69" s="2">
        <f t="shared" ref="BX69:BX72" si="60">IFERROR(IFERROR(IF(OR(BT69&gt;=50%,BT69&lt;=-50%),BR69,(BH69*(1+BT69))),BR69),0.001)</f>
        <v>25.333333333333332</v>
      </c>
      <c r="BY69" s="2">
        <f t="shared" si="31"/>
        <v>66.75</v>
      </c>
      <c r="BZ69" s="2">
        <f t="shared" si="32"/>
        <v>123</v>
      </c>
      <c r="CA69" s="2">
        <f t="shared" si="33"/>
        <v>183</v>
      </c>
    </row>
    <row r="70" spans="1:79" x14ac:dyDescent="0.2">
      <c r="A70" s="3">
        <v>100085</v>
      </c>
      <c r="J70" s="12"/>
      <c r="BG70" s="2">
        <v>0.50999999999999801</v>
      </c>
      <c r="BH70" s="2">
        <v>1.6499999999999986</v>
      </c>
      <c r="BI70" s="2">
        <v>0</v>
      </c>
      <c r="BJ70" s="2">
        <v>0.10000000000000142</v>
      </c>
      <c r="BK70" s="2">
        <v>0.14999999999999858</v>
      </c>
      <c r="BL70" s="2">
        <v>-0.79999999999999716</v>
      </c>
      <c r="BM70" s="2">
        <v>0.92799999999999727</v>
      </c>
      <c r="BN70" s="2">
        <v>4.5999999999999375E-2</v>
      </c>
      <c r="BO70" s="2">
        <v>0</v>
      </c>
      <c r="BP70" s="16">
        <v>0</v>
      </c>
      <c r="BQ70" s="2">
        <f t="shared" si="30"/>
        <v>0.32299999999999951</v>
      </c>
      <c r="BR70" s="2">
        <f t="shared" si="55"/>
        <v>1.5333333333333124E-2</v>
      </c>
      <c r="BS70" s="2" t="e">
        <f t="shared" si="56"/>
        <v>#DIV/0!</v>
      </c>
      <c r="BT70" s="17" t="e">
        <f t="shared" si="54"/>
        <v>#DIV/0!</v>
      </c>
      <c r="BU70" s="2">
        <f t="shared" si="57"/>
        <v>1.5333333333333124E-2</v>
      </c>
      <c r="BV70" s="2">
        <f t="shared" si="58"/>
        <v>1.5333333333333124E-2</v>
      </c>
      <c r="BW70" s="2">
        <f t="shared" si="59"/>
        <v>1.5333333333333124E-2</v>
      </c>
      <c r="BX70" s="2">
        <f t="shared" si="60"/>
        <v>1.5333333333333124E-2</v>
      </c>
      <c r="BY70" s="2">
        <f t="shared" si="31"/>
        <v>0.5649999999999995</v>
      </c>
      <c r="BZ70" s="2" t="e">
        <f t="shared" si="32"/>
        <v>#DIV/0!</v>
      </c>
      <c r="CA70" s="2" t="e">
        <f t="shared" si="33"/>
        <v>#DIV/0!</v>
      </c>
    </row>
    <row r="71" spans="1:79" x14ac:dyDescent="0.2">
      <c r="A71" s="3">
        <v>100086</v>
      </c>
      <c r="B71" s="2">
        <v>166.97900000000004</v>
      </c>
      <c r="C71" s="2">
        <v>297.37099999999987</v>
      </c>
      <c r="D71" s="2">
        <v>318.40000000000009</v>
      </c>
      <c r="E71" s="2">
        <v>353.95000000000005</v>
      </c>
      <c r="F71" s="2">
        <v>382.54999999999995</v>
      </c>
      <c r="G71" s="2">
        <v>458.70000000000005</v>
      </c>
      <c r="H71" s="2">
        <v>383.09999999999991</v>
      </c>
      <c r="I71" s="2">
        <v>387.38000000000034</v>
      </c>
      <c r="J71" s="12">
        <v>299.66999999999962</v>
      </c>
      <c r="K71" s="2">
        <v>219.45000000000005</v>
      </c>
      <c r="L71" s="2">
        <v>146.07000000000016</v>
      </c>
      <c r="M71" s="2">
        <v>294.65999999999985</v>
      </c>
      <c r="N71" s="2">
        <v>188.82500000000005</v>
      </c>
      <c r="O71" s="2">
        <v>160.58000000000004</v>
      </c>
      <c r="P71" s="2">
        <v>107.57999999999993</v>
      </c>
      <c r="Q71" s="2">
        <v>164.8</v>
      </c>
      <c r="R71" s="2">
        <v>136.94999999999982</v>
      </c>
      <c r="S71" s="2">
        <v>196.24200000000008</v>
      </c>
      <c r="T71" s="2">
        <v>265.74300000000005</v>
      </c>
      <c r="U71" s="2">
        <v>336.71499999999997</v>
      </c>
      <c r="V71" s="2">
        <v>149.41000000000008</v>
      </c>
      <c r="W71" s="2">
        <v>95.950000000000045</v>
      </c>
      <c r="X71" s="2">
        <v>49.124999999999886</v>
      </c>
      <c r="Y71" s="2">
        <v>120.03399999999999</v>
      </c>
      <c r="Z71" s="2">
        <v>72.416000000000054</v>
      </c>
      <c r="AA71" s="2">
        <v>83.755000000000109</v>
      </c>
      <c r="AB71" s="2">
        <v>64.544999999999902</v>
      </c>
      <c r="AC71" s="2">
        <v>143.07500000000005</v>
      </c>
      <c r="AD71" s="2">
        <v>120.79999999999995</v>
      </c>
      <c r="AE71" s="2">
        <v>120.879</v>
      </c>
      <c r="AF71" s="2">
        <v>191.34700000000009</v>
      </c>
      <c r="AG71" s="2">
        <v>229.20399999999995</v>
      </c>
      <c r="AH71" s="2">
        <v>109.245</v>
      </c>
      <c r="AI71" s="2">
        <v>89.230000000000018</v>
      </c>
      <c r="AJ71" s="2">
        <v>49.319999999999965</v>
      </c>
      <c r="AK71" s="2">
        <v>112.95000000000002</v>
      </c>
      <c r="AL71" s="2">
        <v>80.955000000000041</v>
      </c>
      <c r="AM71" s="2">
        <v>113.34999999999991</v>
      </c>
      <c r="AN71" s="2">
        <v>177.59500000000003</v>
      </c>
      <c r="AO71" s="2">
        <v>266.73500000000001</v>
      </c>
      <c r="AP71" s="2">
        <v>237.10500000000002</v>
      </c>
      <c r="AQ71" s="2">
        <v>520.28</v>
      </c>
      <c r="AR71" s="2">
        <v>508.39</v>
      </c>
      <c r="AS71" s="2">
        <v>164.09000000000003</v>
      </c>
      <c r="AT71" s="2">
        <v>182.5</v>
      </c>
      <c r="AU71" s="2">
        <v>119.78499999999985</v>
      </c>
      <c r="AV71" s="2">
        <v>314.26500000000033</v>
      </c>
      <c r="AW71" s="2">
        <v>509.9749999999998</v>
      </c>
      <c r="AX71" s="2">
        <v>409.303</v>
      </c>
      <c r="AY71" s="2">
        <v>507.255</v>
      </c>
      <c r="AZ71" s="2">
        <v>579.32400000000007</v>
      </c>
      <c r="BA71" s="2">
        <v>720.58999999999992</v>
      </c>
      <c r="BB71" s="2">
        <v>852.73500000000001</v>
      </c>
      <c r="BC71" s="2">
        <v>662.75500000000011</v>
      </c>
      <c r="BD71" s="2">
        <v>627.69499999999994</v>
      </c>
      <c r="BE71" s="2">
        <v>687.21999999999991</v>
      </c>
      <c r="BF71" s="2">
        <v>1019.231</v>
      </c>
      <c r="BG71" s="2">
        <v>496.66400000000004</v>
      </c>
      <c r="BH71" s="2">
        <v>484.27</v>
      </c>
      <c r="BI71" s="2">
        <v>637.94999999999993</v>
      </c>
      <c r="BJ71" s="2">
        <v>873.20800000000008</v>
      </c>
      <c r="BK71" s="2">
        <v>613.63200000000006</v>
      </c>
      <c r="BL71" s="2">
        <v>661.245</v>
      </c>
      <c r="BM71" s="2">
        <v>963.28</v>
      </c>
      <c r="BN71" s="2">
        <v>1141.875</v>
      </c>
      <c r="BO71" s="2">
        <f>1010.735-168</f>
        <v>842.73500000000001</v>
      </c>
      <c r="BP71" s="16">
        <v>874.94499999999994</v>
      </c>
      <c r="BQ71" s="2">
        <f t="shared" si="30"/>
        <v>739.08541666666667</v>
      </c>
      <c r="BR71" s="2">
        <f t="shared" si="55"/>
        <v>953.18500000000006</v>
      </c>
      <c r="BS71" s="2">
        <f t="shared" si="56"/>
        <v>714.3950000000001</v>
      </c>
      <c r="BT71" s="17">
        <f t="shared" si="54"/>
        <v>0.33425485900657192</v>
      </c>
      <c r="BU71" s="2">
        <f t="shared" si="57"/>
        <v>916.92662420649629</v>
      </c>
      <c r="BV71" s="2">
        <f t="shared" si="58"/>
        <v>1359.9139142001272</v>
      </c>
      <c r="BW71" s="2">
        <f t="shared" si="59"/>
        <v>662.67635529364009</v>
      </c>
      <c r="BX71" s="2">
        <f t="shared" si="60"/>
        <v>646.13960057111251</v>
      </c>
      <c r="BY71" s="2">
        <f t="shared" si="31"/>
        <v>623.02300000000002</v>
      </c>
      <c r="BZ71" s="2">
        <f t="shared" si="32"/>
        <v>764.70266666666669</v>
      </c>
      <c r="CA71" s="2">
        <f t="shared" si="33"/>
        <v>816.56499999999983</v>
      </c>
    </row>
    <row r="72" spans="1:79" x14ac:dyDescent="0.2">
      <c r="A72" s="3">
        <v>100087</v>
      </c>
      <c r="B72" s="2">
        <v>1040.3203659999999</v>
      </c>
      <c r="C72" s="2">
        <v>1343.0197800000001</v>
      </c>
      <c r="D72" s="2">
        <v>2001.7631940000001</v>
      </c>
      <c r="E72" s="2">
        <v>1791.7323799999999</v>
      </c>
      <c r="F72" s="2">
        <v>5438.5508</v>
      </c>
      <c r="G72" s="2">
        <v>-714.60318000000007</v>
      </c>
      <c r="H72" s="2">
        <v>2041.2000000000003</v>
      </c>
      <c r="I72" s="2">
        <v>1813.1432059999997</v>
      </c>
      <c r="J72" s="12">
        <v>1513.2567939999999</v>
      </c>
      <c r="K72" s="2">
        <v>1372.2119849999999</v>
      </c>
      <c r="L72" s="2">
        <v>1860.675193</v>
      </c>
      <c r="M72" s="2">
        <v>710.91282200000023</v>
      </c>
      <c r="N72" s="2">
        <v>1137.0139759999997</v>
      </c>
      <c r="O72" s="2">
        <v>923.05558299999984</v>
      </c>
      <c r="P72" s="2">
        <v>1128.0404190000004</v>
      </c>
      <c r="Q72" s="2">
        <v>1297.7876140000003</v>
      </c>
      <c r="R72" s="2">
        <v>1518.7892919999995</v>
      </c>
      <c r="S72" s="2">
        <v>1664.5131160000001</v>
      </c>
      <c r="T72" s="2">
        <v>1603.028564</v>
      </c>
      <c r="U72" s="2">
        <v>1255.3799200000001</v>
      </c>
      <c r="V72" s="2">
        <v>789</v>
      </c>
      <c r="W72" s="2">
        <v>675</v>
      </c>
      <c r="X72" s="2">
        <v>862.6769589999999</v>
      </c>
      <c r="Y72" s="2">
        <v>1182.481178</v>
      </c>
      <c r="Z72" s="2">
        <v>816.5919059999992</v>
      </c>
      <c r="AA72" s="2">
        <v>1148.0929770000012</v>
      </c>
      <c r="AB72" s="2">
        <v>804.0018229999996</v>
      </c>
      <c r="AC72" s="2">
        <v>1129.106358</v>
      </c>
      <c r="AD72" s="2">
        <v>1445.5181930000003</v>
      </c>
      <c r="AE72" s="2">
        <v>1343.2660449999996</v>
      </c>
      <c r="AF72" s="2">
        <v>1205.312741</v>
      </c>
      <c r="AG72" s="2">
        <v>1748.3664470000003</v>
      </c>
      <c r="AH72" s="2">
        <v>779.77450099999987</v>
      </c>
      <c r="AI72" s="2">
        <v>834.052189</v>
      </c>
      <c r="AJ72" s="2">
        <v>585.70352600000001</v>
      </c>
      <c r="AK72" s="2">
        <v>1288.0329340000001</v>
      </c>
      <c r="AL72" s="2">
        <v>802.16706599999998</v>
      </c>
      <c r="AM72" s="2">
        <v>1062.1911239999999</v>
      </c>
      <c r="AN72" s="2">
        <v>1038.408876</v>
      </c>
      <c r="AO72" s="2">
        <v>1466.441648</v>
      </c>
      <c r="AP72" s="2">
        <f>244.244496+1353</f>
        <v>1597.244496</v>
      </c>
      <c r="AQ72" s="2">
        <v>1527.6465819999999</v>
      </c>
      <c r="AR72" s="2">
        <v>1527.934274</v>
      </c>
      <c r="AS72" s="2">
        <v>1219.433</v>
      </c>
      <c r="AT72" s="2">
        <v>1030.672358</v>
      </c>
      <c r="AU72" s="2">
        <v>976.7960149999999</v>
      </c>
      <c r="AV72" s="2">
        <v>836.07253000000014</v>
      </c>
      <c r="AW72" s="2">
        <v>1245.681701</v>
      </c>
      <c r="AX72" s="2">
        <v>916.92948500000011</v>
      </c>
      <c r="AY72" s="2">
        <v>1906.5883529999999</v>
      </c>
      <c r="AZ72" s="2">
        <v>1507.0468740000001</v>
      </c>
      <c r="BA72" s="2">
        <v>2228.083744</v>
      </c>
      <c r="BB72" s="2">
        <v>2361.3530930000002</v>
      </c>
      <c r="BC72" s="2">
        <v>1743.5517829999999</v>
      </c>
      <c r="BD72" s="2">
        <v>1986.9048539999999</v>
      </c>
      <c r="BE72" s="2">
        <v>1878.1963800000001</v>
      </c>
      <c r="BF72" s="2">
        <v>1742.3077259999998</v>
      </c>
      <c r="BG72" s="2">
        <v>2175.0361400000002</v>
      </c>
      <c r="BH72" s="2">
        <v>1465.8232269999999</v>
      </c>
      <c r="BI72" s="2">
        <v>1660.1560530000002</v>
      </c>
      <c r="BJ72" s="2">
        <v>1908.8043299999999</v>
      </c>
      <c r="BK72" s="2">
        <v>2210.5956700000002</v>
      </c>
      <c r="BL72" s="2">
        <v>1452.3521819999996</v>
      </c>
      <c r="BM72" s="2">
        <v>1777.227112</v>
      </c>
      <c r="BN72" s="2">
        <v>1769.0975660000001</v>
      </c>
      <c r="BO72" s="2">
        <v>2639.334938</v>
      </c>
      <c r="BP72" s="16">
        <v>1344.6898520000004</v>
      </c>
      <c r="BQ72" s="2">
        <f t="shared" si="30"/>
        <v>1814.17108525</v>
      </c>
      <c r="BR72" s="2">
        <f t="shared" si="55"/>
        <v>1917.7074520000003</v>
      </c>
      <c r="BS72" s="2">
        <f t="shared" si="56"/>
        <v>2030.6032433333337</v>
      </c>
      <c r="BT72" s="17">
        <f t="shared" si="54"/>
        <v>-5.5597168823590296E-2</v>
      </c>
      <c r="BU72" s="2">
        <f t="shared" si="57"/>
        <v>1773.7739787772839</v>
      </c>
      <c r="BV72" s="2">
        <f t="shared" si="58"/>
        <v>1645.440349214932</v>
      </c>
      <c r="BW72" s="2">
        <f t="shared" si="59"/>
        <v>2054.1102885270097</v>
      </c>
      <c r="BX72" s="2">
        <f t="shared" si="60"/>
        <v>1384.3276055829408</v>
      </c>
      <c r="BY72" s="2">
        <f t="shared" si="31"/>
        <v>1802.4549374999999</v>
      </c>
      <c r="BZ72" s="2">
        <f t="shared" si="32"/>
        <v>1801.7518593333332</v>
      </c>
      <c r="CA72" s="2">
        <f t="shared" si="33"/>
        <v>1830.995539</v>
      </c>
    </row>
    <row r="73" spans="1:79" x14ac:dyDescent="0.2">
      <c r="A73" s="3">
        <v>100088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1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0</v>
      </c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16">
        <v>0</v>
      </c>
      <c r="BQ73" s="2">
        <f t="shared" si="30"/>
        <v>0</v>
      </c>
      <c r="BR73" s="2">
        <f t="shared" si="34"/>
        <v>0</v>
      </c>
      <c r="BS73" s="2">
        <f t="shared" si="35"/>
        <v>0</v>
      </c>
      <c r="BT73" s="17" t="e">
        <f t="shared" si="54"/>
        <v>#DIV/0!</v>
      </c>
      <c r="BU73" s="2">
        <f>IFERROR(IFERROR(IF(OR(BT73&gt;=50%,BT73&lt;=-50%),BR73,(BC73*(1+BT73))),BR73),0.001)</f>
        <v>0</v>
      </c>
      <c r="BV73" s="2">
        <f>IFERROR(IFERROR(IF(OR(BT73&gt;=50%,BT73&lt;=-50%),BR73,(BD73*(1+BT73))),BR73),0.001)</f>
        <v>0</v>
      </c>
      <c r="BW73" s="2">
        <f>IFERROR(IFERROR(IF(OR(BT73&gt;=50%,BT73&lt;=-50%),BR73,(BE73*(1+BT73))),BR73),0.001)</f>
        <v>0</v>
      </c>
      <c r="BX73" s="2">
        <f>IFERROR(IFERROR(IF(OR(BT73&gt;=50%,BT73&lt;=-50%),BR73,(BF73*(1+BT73))),BR73),0.001)</f>
        <v>0</v>
      </c>
      <c r="BY73" s="2">
        <f t="shared" si="31"/>
        <v>0</v>
      </c>
      <c r="BZ73" s="2">
        <f t="shared" si="32"/>
        <v>0</v>
      </c>
      <c r="CA73" s="2">
        <f t="shared" si="33"/>
        <v>0</v>
      </c>
    </row>
    <row r="74" spans="1:79" x14ac:dyDescent="0.2">
      <c r="A74" s="3">
        <v>100089</v>
      </c>
      <c r="B74" s="2">
        <v>3.8599999999999994</v>
      </c>
      <c r="C74" s="2">
        <v>2.8170000000000002</v>
      </c>
      <c r="D74" s="2">
        <v>1.516</v>
      </c>
      <c r="E74" s="2">
        <v>2.8499999999999996</v>
      </c>
      <c r="F74" s="2">
        <v>3.1999999999999993</v>
      </c>
      <c r="G74" s="2">
        <v>2.3200000000000003</v>
      </c>
      <c r="H74" s="2">
        <v>3.120000000000001</v>
      </c>
      <c r="I74" s="2">
        <v>3.7800000000000011</v>
      </c>
      <c r="J74" s="12">
        <v>7.1199999999999974</v>
      </c>
      <c r="K74" s="2">
        <v>3.4400000000000013</v>
      </c>
      <c r="L74" s="2">
        <v>0.58000000000000007</v>
      </c>
      <c r="M74" s="2">
        <v>-12.94</v>
      </c>
      <c r="N74" s="2">
        <v>17.93</v>
      </c>
      <c r="O74" s="2">
        <v>1.2000000000000002</v>
      </c>
      <c r="P74" s="2">
        <v>0.34999999999999964</v>
      </c>
      <c r="Q74" s="2">
        <v>0.22000000000000064</v>
      </c>
      <c r="R74" s="2">
        <v>1.1999999999999993</v>
      </c>
      <c r="S74" s="2">
        <v>1.4800000000000004</v>
      </c>
      <c r="T74" s="2">
        <v>5.0000000000000711E-2</v>
      </c>
      <c r="U74" s="2">
        <v>1.3999999999999986</v>
      </c>
      <c r="V74" s="2">
        <v>0.10000000000000142</v>
      </c>
      <c r="W74" s="2">
        <v>0.27499999999999858</v>
      </c>
      <c r="X74" s="2">
        <v>0.30000000000000071</v>
      </c>
      <c r="Y74" s="2">
        <v>-0.65000000000000036</v>
      </c>
      <c r="Z74" s="2">
        <v>1.2750000000000004</v>
      </c>
      <c r="AA74" s="2">
        <v>0.40000000000000036</v>
      </c>
      <c r="AB74" s="2">
        <v>0.34999999999999964</v>
      </c>
      <c r="AC74" s="2">
        <v>0.19999999999999929</v>
      </c>
      <c r="AD74" s="2">
        <v>0.40000000000000036</v>
      </c>
      <c r="AE74" s="2">
        <v>0.40000000000000036</v>
      </c>
      <c r="AF74" s="2">
        <v>0.34999999999999964</v>
      </c>
      <c r="AG74" s="2">
        <v>0.25</v>
      </c>
      <c r="AH74" s="2">
        <v>0.30000000000000071</v>
      </c>
      <c r="AI74" s="2">
        <v>0.44999999999999929</v>
      </c>
      <c r="AJ74" s="2">
        <v>0.60000000000000053</v>
      </c>
      <c r="AK74" s="2">
        <v>0.64999999999999947</v>
      </c>
      <c r="AL74" s="2">
        <v>0.85000000000000053</v>
      </c>
      <c r="AM74" s="2">
        <v>1.7999999999999998</v>
      </c>
      <c r="AN74" s="2">
        <v>0.85000000000000009</v>
      </c>
      <c r="AO74" s="2">
        <v>2.35</v>
      </c>
      <c r="AP74" s="2">
        <v>0.64999999999999991</v>
      </c>
      <c r="AQ74" s="2">
        <v>1.4</v>
      </c>
      <c r="AR74" s="2">
        <v>1.5499999999999998</v>
      </c>
      <c r="AS74" s="2">
        <v>1.3000000000000003</v>
      </c>
      <c r="AT74" s="2">
        <v>0.14999999999999991</v>
      </c>
      <c r="AU74" s="2">
        <v>0.60000000000000009</v>
      </c>
      <c r="AV74" s="2">
        <v>4.9999999999999822E-2</v>
      </c>
      <c r="AW74" s="2">
        <v>1.5500000000000003</v>
      </c>
      <c r="AX74" s="2">
        <v>0.67199999999999971</v>
      </c>
      <c r="AY74" s="2">
        <v>1.0780000000000003</v>
      </c>
      <c r="AZ74" s="2">
        <v>0.19999999999999973</v>
      </c>
      <c r="BA74" s="2">
        <v>0.64999999999999991</v>
      </c>
      <c r="BB74" s="2">
        <v>0.24000000000000021</v>
      </c>
      <c r="BC74" s="2">
        <v>0.39999999999999991</v>
      </c>
      <c r="BD74" s="2">
        <v>0.35000000000000009</v>
      </c>
      <c r="BE74" s="2">
        <v>0.85999999999999988</v>
      </c>
      <c r="BF74" s="2">
        <v>1.1099999999999999</v>
      </c>
      <c r="BG74" s="2">
        <v>1.8600000000000003</v>
      </c>
      <c r="BH74" s="2">
        <v>0.66000000000000014</v>
      </c>
      <c r="BI74" s="2">
        <v>1.2199999999999998</v>
      </c>
      <c r="BJ74" s="2">
        <v>0.6899999999999995</v>
      </c>
      <c r="BK74" s="2">
        <v>3.8100000000000005</v>
      </c>
      <c r="BL74" s="2">
        <v>5.26</v>
      </c>
      <c r="BM74" s="2">
        <v>4.34</v>
      </c>
      <c r="BN74" s="2">
        <v>5.1000000000000005</v>
      </c>
      <c r="BO74" s="2">
        <v>12.78</v>
      </c>
      <c r="BP74" s="16">
        <v>7.759999999999998</v>
      </c>
      <c r="BQ74" s="15">
        <f t="shared" si="30"/>
        <v>2.1383333333333332</v>
      </c>
      <c r="BR74" s="2">
        <f t="shared" ref="BR74:BR75" si="61">AVERAGE(BN74:BP74)</f>
        <v>8.5466666666666651</v>
      </c>
      <c r="BS74" s="2">
        <f t="shared" ref="BS74:BS75" si="62">AVERAGE(BB74:BD74)</f>
        <v>0.33000000000000007</v>
      </c>
      <c r="BT74" s="17">
        <f t="shared" si="54"/>
        <v>24.898989898989889</v>
      </c>
      <c r="BU74" s="2">
        <f t="shared" ref="BU74:BU75" si="63">IFERROR(IFERROR(IF(OR(BT74&gt;=50%,BT74&lt;=-50%),BR74,(BE74*(1+BT74))),BR74),0.001)</f>
        <v>8.5466666666666651</v>
      </c>
      <c r="BV74" s="2">
        <f t="shared" ref="BV74:BV75" si="64">IFERROR(IFERROR(IF(OR(BT74&gt;=50%,BT74&lt;=-50%),BR74,(BF74*(1+BT74))),BR74),0.001)</f>
        <v>8.5466666666666651</v>
      </c>
      <c r="BW74" s="2">
        <f t="shared" ref="BW74:BW75" si="65">IFERROR(IFERROR(IF(OR(BT74&gt;=50%,BT74&lt;=-50%),BR74,(BG74*(1+BT74))),BR74),0.001)</f>
        <v>8.5466666666666651</v>
      </c>
      <c r="BX74" s="2">
        <f t="shared" ref="BX74:BX75" si="66">IFERROR(IFERROR(IF(OR(BT74&gt;=50%,BT74&lt;=-50%),BR74,(BH74*(1+BT74))),BR74),0.001)</f>
        <v>8.5466666666666651</v>
      </c>
      <c r="BY74" s="2">
        <f t="shared" si="31"/>
        <v>1.1074999999999999</v>
      </c>
      <c r="BZ74" s="2">
        <f t="shared" si="32"/>
        <v>3.3933333333333331</v>
      </c>
      <c r="CA74" s="2">
        <f t="shared" si="33"/>
        <v>2.21</v>
      </c>
    </row>
    <row r="75" spans="1:79" x14ac:dyDescent="0.2">
      <c r="A75" s="3">
        <v>100090</v>
      </c>
      <c r="B75" s="2">
        <v>4.18</v>
      </c>
      <c r="C75" s="2">
        <v>5.0799999999999947</v>
      </c>
      <c r="D75" s="2">
        <v>5.360000000000003</v>
      </c>
      <c r="E75" s="2">
        <v>4.68</v>
      </c>
      <c r="F75" s="2">
        <v>-59.399999999999991</v>
      </c>
      <c r="G75" s="2">
        <v>4.9599999999999937</v>
      </c>
      <c r="H75" s="2">
        <v>70.599999999999994</v>
      </c>
      <c r="I75" s="2">
        <v>4.68</v>
      </c>
      <c r="J75" s="12">
        <v>6.3279999999999994</v>
      </c>
      <c r="K75" s="2">
        <v>4.5199999999999996</v>
      </c>
      <c r="L75" s="2">
        <v>3.2319999999999993</v>
      </c>
      <c r="M75" s="2">
        <v>6.6800000000000015</v>
      </c>
      <c r="N75" s="2">
        <v>3.9399999999999995</v>
      </c>
      <c r="O75" s="2">
        <v>3.9800000000000004</v>
      </c>
      <c r="P75" s="2">
        <v>3.1999999999999997</v>
      </c>
      <c r="Q75" s="2">
        <v>3.879999999999999</v>
      </c>
      <c r="R75" s="2">
        <v>3.4800000000000004</v>
      </c>
      <c r="S75" s="2">
        <v>3.740000000000002</v>
      </c>
      <c r="T75" s="2">
        <v>4.2199999999999989</v>
      </c>
      <c r="U75" s="2">
        <v>3.080000000000001</v>
      </c>
      <c r="V75" s="2">
        <v>3.2799999999999994</v>
      </c>
      <c r="W75" s="2">
        <v>3.2</v>
      </c>
      <c r="X75" s="2">
        <v>3.12</v>
      </c>
      <c r="Y75" s="2">
        <v>3.2800000000000002</v>
      </c>
      <c r="Z75" s="2">
        <v>2.1399999999999997</v>
      </c>
      <c r="AA75" s="2">
        <v>3.4200000000000004</v>
      </c>
      <c r="AB75" s="2">
        <v>2.3599999999999994</v>
      </c>
      <c r="AC75" s="2">
        <v>3.3200000000000003</v>
      </c>
      <c r="AD75" s="2">
        <v>2.6999999999999993</v>
      </c>
      <c r="AE75" s="2">
        <v>4.26</v>
      </c>
      <c r="AF75" s="2">
        <v>2.7599999999999989</v>
      </c>
      <c r="AG75" s="2">
        <v>3.1200000000000006</v>
      </c>
      <c r="AH75" s="2">
        <v>2.5999999999999996</v>
      </c>
      <c r="AI75" s="2">
        <v>3.44</v>
      </c>
      <c r="AJ75" s="2">
        <v>2.6400000000000006</v>
      </c>
      <c r="AK75" s="2">
        <v>2.4799999999999995</v>
      </c>
      <c r="AL75" s="2">
        <v>3.08</v>
      </c>
      <c r="AM75" s="2">
        <v>3.52</v>
      </c>
      <c r="AN75" s="2">
        <v>3.3399999999999994</v>
      </c>
      <c r="AO75" s="2">
        <v>3.59</v>
      </c>
      <c r="AP75" s="2">
        <v>4.1899999999999995</v>
      </c>
      <c r="AQ75" s="2">
        <v>2.6399999999999997</v>
      </c>
      <c r="AR75" s="2">
        <v>3.24</v>
      </c>
      <c r="AS75" s="2">
        <v>2.8600000000000003</v>
      </c>
      <c r="AT75" s="2">
        <v>3.7399999999999998</v>
      </c>
      <c r="AU75" s="2">
        <v>-6.3999999999999995</v>
      </c>
      <c r="AV75" s="2">
        <v>2.5200000000000014</v>
      </c>
      <c r="AW75" s="2">
        <v>12.64</v>
      </c>
      <c r="AX75" s="2">
        <v>2.6399999999999997</v>
      </c>
      <c r="AY75" s="2">
        <v>3.46</v>
      </c>
      <c r="AZ75" s="2">
        <v>3.34</v>
      </c>
      <c r="BA75" s="2">
        <v>4.24</v>
      </c>
      <c r="BB75" s="2">
        <v>4.6599999999999993</v>
      </c>
      <c r="BC75" s="2">
        <v>3.34</v>
      </c>
      <c r="BD75" s="2">
        <v>3.88</v>
      </c>
      <c r="BE75" s="2">
        <v>2.4000000000000004</v>
      </c>
      <c r="BF75" s="2">
        <v>2.984</v>
      </c>
      <c r="BG75" s="2">
        <v>2.9359999999999999</v>
      </c>
      <c r="BH75" s="2">
        <v>3.1999999999999993</v>
      </c>
      <c r="BI75" s="2">
        <v>2.6799999999999997</v>
      </c>
      <c r="BJ75" s="2">
        <v>2.9000000000000004</v>
      </c>
      <c r="BK75" s="2">
        <v>3.82</v>
      </c>
      <c r="BL75" s="2">
        <v>2.8000000000000003</v>
      </c>
      <c r="BM75" s="2">
        <v>4.5</v>
      </c>
      <c r="BN75" s="2">
        <v>2.854000000000001</v>
      </c>
      <c r="BO75" s="2">
        <v>3.2160000000000011</v>
      </c>
      <c r="BP75" s="16">
        <v>3.6499999999999986</v>
      </c>
      <c r="BQ75" s="15">
        <f t="shared" si="30"/>
        <v>3.1911666666666663</v>
      </c>
      <c r="BR75" s="2">
        <f t="shared" si="61"/>
        <v>3.24</v>
      </c>
      <c r="BS75" s="2">
        <f t="shared" si="62"/>
        <v>3.9599999999999995</v>
      </c>
      <c r="BT75" s="17">
        <f t="shared" si="54"/>
        <v>-0.18181818181818166</v>
      </c>
      <c r="BU75" s="2">
        <f t="shared" si="63"/>
        <v>1.9636363636363643</v>
      </c>
      <c r="BV75" s="2">
        <f t="shared" si="64"/>
        <v>2.4414545454545458</v>
      </c>
      <c r="BW75" s="2">
        <f t="shared" si="65"/>
        <v>2.4021818181818184</v>
      </c>
      <c r="BX75" s="2">
        <f t="shared" si="66"/>
        <v>2.6181818181818182</v>
      </c>
      <c r="BY75" s="2">
        <f t="shared" si="31"/>
        <v>2.9289999999999998</v>
      </c>
      <c r="BZ75" s="2">
        <f t="shared" si="32"/>
        <v>3.2013333333333329</v>
      </c>
      <c r="CA75" s="2">
        <f t="shared" si="33"/>
        <v>3.3948000000000009</v>
      </c>
    </row>
    <row r="76" spans="1:79" x14ac:dyDescent="0.2">
      <c r="A76" s="3">
        <v>100091</v>
      </c>
      <c r="B76" s="2">
        <v>0.54999999999999982</v>
      </c>
      <c r="C76" s="2">
        <v>1.3499999999999996</v>
      </c>
      <c r="D76" s="2">
        <v>0.10000000000000009</v>
      </c>
      <c r="E76" s="2">
        <v>0.35000000000000009</v>
      </c>
      <c r="F76" s="2">
        <v>4.9999999999999822E-2</v>
      </c>
      <c r="G76" s="2">
        <v>0.70000000000000018</v>
      </c>
      <c r="H76" s="2">
        <v>7.5000000000000178E-2</v>
      </c>
      <c r="I76" s="2">
        <v>0</v>
      </c>
      <c r="J76" s="12">
        <v>0.67499999999999982</v>
      </c>
      <c r="K76" s="2">
        <v>0.5</v>
      </c>
      <c r="L76" s="2">
        <v>0</v>
      </c>
      <c r="M76" s="2">
        <v>0.15000000000000002</v>
      </c>
      <c r="N76" s="2">
        <v>1.3000000000000012E-2</v>
      </c>
      <c r="O76" s="2">
        <v>0</v>
      </c>
      <c r="P76" s="2">
        <v>0</v>
      </c>
      <c r="Q76" s="2">
        <v>0</v>
      </c>
      <c r="R76" s="2">
        <v>0</v>
      </c>
      <c r="S76" s="2">
        <v>-0.5</v>
      </c>
      <c r="T76" s="2">
        <v>0</v>
      </c>
      <c r="W76" s="2">
        <v>0</v>
      </c>
      <c r="X76" s="2">
        <v>0.65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2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16">
        <v>0</v>
      </c>
      <c r="BQ76" s="2">
        <f t="shared" si="30"/>
        <v>0</v>
      </c>
      <c r="BR76" s="2">
        <f t="shared" si="34"/>
        <v>0</v>
      </c>
      <c r="BS76" s="2">
        <f t="shared" si="35"/>
        <v>0</v>
      </c>
      <c r="BT76" s="17" t="e">
        <f t="shared" si="54"/>
        <v>#DIV/0!</v>
      </c>
      <c r="BU76" s="2">
        <f>IFERROR(IFERROR(IF(OR(BT76&gt;=50%,BT76&lt;=-50%),BR76,(BC76*(1+BT76))),BR76),0.001)</f>
        <v>0</v>
      </c>
      <c r="BV76" s="2">
        <f>IFERROR(IFERROR(IF(OR(BT76&gt;=50%,BT76&lt;=-50%),BR76,(BD76*(1+BT76))),BR76),0.001)</f>
        <v>0</v>
      </c>
      <c r="BW76" s="2">
        <f>IFERROR(IFERROR(IF(OR(BT76&gt;=50%,BT76&lt;=-50%),BR76,(BE76*(1+BT76))),BR76),0.001)</f>
        <v>0</v>
      </c>
      <c r="BX76" s="2">
        <f>IFERROR(IFERROR(IF(OR(BT76&gt;=50%,BT76&lt;=-50%),BR76,(BF76*(1+BT76))),BR76),0.001)</f>
        <v>0</v>
      </c>
      <c r="BY76" s="2">
        <f t="shared" si="31"/>
        <v>0</v>
      </c>
      <c r="BZ76" s="2">
        <f t="shared" si="32"/>
        <v>0</v>
      </c>
      <c r="CA76" s="2">
        <f t="shared" si="33"/>
        <v>0</v>
      </c>
    </row>
    <row r="77" spans="1:79" x14ac:dyDescent="0.2">
      <c r="A77" s="3">
        <v>100092</v>
      </c>
      <c r="B77" s="2">
        <v>0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0.20499999999999996</v>
      </c>
      <c r="J77" s="12">
        <v>1.1950000000000001</v>
      </c>
      <c r="K77" s="2">
        <v>0.49399999999999999</v>
      </c>
      <c r="L77" s="2">
        <v>0.51000000000000012</v>
      </c>
      <c r="M77" s="2">
        <v>-0.90400000000000003</v>
      </c>
      <c r="N77" s="2">
        <v>1</v>
      </c>
      <c r="O77" s="2">
        <v>0</v>
      </c>
      <c r="P77" s="2">
        <v>0.7</v>
      </c>
      <c r="Q77" s="2">
        <v>0</v>
      </c>
      <c r="R77" s="2">
        <v>0</v>
      </c>
      <c r="S77" s="2">
        <v>0</v>
      </c>
      <c r="T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16">
        <v>0</v>
      </c>
      <c r="BQ77" s="2">
        <f t="shared" si="30"/>
        <v>0</v>
      </c>
      <c r="BR77" s="2">
        <f t="shared" si="34"/>
        <v>0</v>
      </c>
      <c r="BS77" s="2">
        <f t="shared" si="35"/>
        <v>0</v>
      </c>
      <c r="BT77" s="17" t="e">
        <f t="shared" si="54"/>
        <v>#DIV/0!</v>
      </c>
      <c r="BU77" s="2">
        <f>IFERROR(IFERROR(IF(OR(BT77&gt;=50%,BT77&lt;=-50%),BR77,(BC77*(1+BT77))),BR77),0.001)</f>
        <v>0</v>
      </c>
      <c r="BV77" s="2">
        <f>IFERROR(IFERROR(IF(OR(BT77&gt;=50%,BT77&lt;=-50%),BR77,(BD77*(1+BT77))),BR77),0.001)</f>
        <v>0</v>
      </c>
      <c r="BW77" s="2">
        <f>IFERROR(IFERROR(IF(OR(BT77&gt;=50%,BT77&lt;=-50%),BR77,(BE77*(1+BT77))),BR77),0.001)</f>
        <v>0</v>
      </c>
      <c r="BX77" s="2">
        <f>IFERROR(IFERROR(IF(OR(BT77&gt;=50%,BT77&lt;=-50%),BR77,(BF77*(1+BT77))),BR77),0.001)</f>
        <v>0</v>
      </c>
      <c r="BY77" s="2">
        <f t="shared" si="31"/>
        <v>0</v>
      </c>
      <c r="BZ77" s="2">
        <f t="shared" si="32"/>
        <v>0</v>
      </c>
      <c r="CA77" s="2">
        <f t="shared" si="33"/>
        <v>0</v>
      </c>
    </row>
    <row r="78" spans="1:79" x14ac:dyDescent="0.2">
      <c r="A78" s="3">
        <v>100093</v>
      </c>
      <c r="B78" s="2">
        <v>7.8900000000000006</v>
      </c>
      <c r="C78" s="2">
        <v>9.7100000000000009</v>
      </c>
      <c r="D78" s="2">
        <v>11.75</v>
      </c>
      <c r="E78" s="2">
        <v>12.649999999999999</v>
      </c>
      <c r="F78" s="2">
        <v>3.5250000000000057</v>
      </c>
      <c r="G78" s="2">
        <v>19.224999999999994</v>
      </c>
      <c r="H78" s="2">
        <v>9.1859999999999999</v>
      </c>
      <c r="I78" s="2">
        <v>11.579999999999998</v>
      </c>
      <c r="J78" s="12">
        <v>7.995000000000001</v>
      </c>
      <c r="K78" s="2">
        <v>7.7489999999999988</v>
      </c>
      <c r="L78" s="2">
        <v>3.2199999999999989</v>
      </c>
      <c r="M78" s="2">
        <v>11.466000000000005</v>
      </c>
      <c r="N78" s="2">
        <v>10.416999999999998</v>
      </c>
      <c r="O78" s="2">
        <v>-0.73799999999999955</v>
      </c>
      <c r="P78" s="2">
        <v>1.6499999999999986</v>
      </c>
      <c r="Q78" s="2">
        <v>1.2600000000000016</v>
      </c>
      <c r="R78" s="2">
        <v>2.6750000000000007</v>
      </c>
      <c r="S78" s="2">
        <v>6.7899999999999991</v>
      </c>
      <c r="T78" s="2">
        <v>2.8000000000000007</v>
      </c>
      <c r="U78" s="2">
        <v>5.6599999999999993</v>
      </c>
      <c r="V78" s="2">
        <v>0.94000000000000039</v>
      </c>
      <c r="W78" s="2">
        <v>1.5999999999999996</v>
      </c>
      <c r="X78" s="2">
        <v>1.468</v>
      </c>
      <c r="Y78" s="2">
        <v>0.13199999999999967</v>
      </c>
      <c r="Z78" s="2">
        <v>1.1000000000000005</v>
      </c>
      <c r="AA78" s="2">
        <v>2.5999999999999996</v>
      </c>
      <c r="AB78" s="2">
        <v>2.1</v>
      </c>
      <c r="AC78" s="2">
        <v>1.7</v>
      </c>
      <c r="AD78" s="2">
        <v>2.9</v>
      </c>
      <c r="AE78" s="2">
        <v>5.7</v>
      </c>
      <c r="AF78" s="2">
        <v>2.2999999999999998</v>
      </c>
      <c r="AG78" s="2">
        <v>6.7</v>
      </c>
      <c r="AH78" s="2">
        <v>2.0999999999999996</v>
      </c>
      <c r="AI78" s="2">
        <v>3.8000000000000003</v>
      </c>
      <c r="AJ78" s="2">
        <v>3.1</v>
      </c>
      <c r="AK78" s="2">
        <v>4.9000000000000004</v>
      </c>
      <c r="AL78" s="2">
        <v>1.4000000000000004</v>
      </c>
      <c r="AM78" s="2">
        <v>1.42</v>
      </c>
      <c r="AN78" s="2">
        <v>5.38</v>
      </c>
      <c r="AO78" s="2">
        <v>12.510999999999999</v>
      </c>
      <c r="AP78" s="2">
        <v>4.1890000000000001</v>
      </c>
      <c r="AQ78" s="2">
        <v>6.1</v>
      </c>
      <c r="AR78" s="2">
        <v>7.7</v>
      </c>
      <c r="AS78" s="2">
        <v>10.899999999999999</v>
      </c>
      <c r="AT78" s="2">
        <v>4.4000000000000004</v>
      </c>
      <c r="AU78" s="2">
        <v>2.2000000000000011</v>
      </c>
      <c r="AV78" s="2">
        <v>8.1999999999999993</v>
      </c>
      <c r="AW78" s="2">
        <v>19.2</v>
      </c>
      <c r="AX78" s="2">
        <v>2.7000000000000011</v>
      </c>
      <c r="AY78" s="2">
        <f>-80+81</f>
        <v>1</v>
      </c>
      <c r="AZ78" s="2">
        <v>5</v>
      </c>
      <c r="BA78" s="2">
        <v>17.899999999999999</v>
      </c>
      <c r="BB78" s="2">
        <v>5.6640000000000015</v>
      </c>
      <c r="BC78" s="2">
        <v>3.6759999999999984</v>
      </c>
      <c r="BD78" s="2">
        <v>10.200000000000001</v>
      </c>
      <c r="BE78" s="2">
        <v>9.9600000000000009</v>
      </c>
      <c r="BF78" s="2">
        <v>3.1000000000000005</v>
      </c>
      <c r="BG78" s="2">
        <v>3.3999999999999986</v>
      </c>
      <c r="BH78" s="2">
        <v>8.6000000000000014</v>
      </c>
      <c r="BI78" s="2">
        <v>21.9</v>
      </c>
      <c r="BJ78" s="2">
        <v>2.5</v>
      </c>
      <c r="BK78" s="2">
        <v>5.8000000000000007</v>
      </c>
      <c r="BL78" s="2">
        <v>10.31</v>
      </c>
      <c r="BM78" s="2">
        <v>19.89</v>
      </c>
      <c r="BN78" s="2">
        <v>9.4</v>
      </c>
      <c r="BO78" s="2">
        <v>11.200000000000001</v>
      </c>
      <c r="BP78" s="16">
        <v>9.3999999999999986</v>
      </c>
      <c r="BQ78" s="15">
        <f t="shared" si="30"/>
        <v>9.0613333333333337</v>
      </c>
      <c r="BR78" s="2">
        <f t="shared" ref="BR78:BR82" si="67">AVERAGE(BN78:BP78)</f>
        <v>10</v>
      </c>
      <c r="BS78" s="2">
        <f t="shared" ref="BS78:BS82" si="68">AVERAGE(BB78:BD78)</f>
        <v>6.5133333333333328</v>
      </c>
      <c r="BT78" s="17">
        <f t="shared" si="54"/>
        <v>0.53531218014329596</v>
      </c>
      <c r="BU78" s="2">
        <f t="shared" ref="BU78:BU82" si="69">IFERROR(IFERROR(IF(OR(BT78&gt;=50%,BT78&lt;=-50%),BR78,(BE78*(1+BT78))),BR78),0.001)</f>
        <v>10</v>
      </c>
      <c r="BV78" s="2">
        <f t="shared" ref="BV78:BV82" si="70">IFERROR(IFERROR(IF(OR(BT78&gt;=50%,BT78&lt;=-50%),BR78,(BF78*(1+BT78))),BR78),0.001)</f>
        <v>10</v>
      </c>
      <c r="BW78" s="2">
        <f t="shared" ref="BW78:BW82" si="71">IFERROR(IFERROR(IF(OR(BT78&gt;=50%,BT78&lt;=-50%),BR78,(BG78*(1+BT78))),BR78),0.001)</f>
        <v>10</v>
      </c>
      <c r="BX78" s="2">
        <f t="shared" ref="BX78:BX82" si="72">IFERROR(IFERROR(IF(OR(BT78&gt;=50%,BT78&lt;=-50%),BR78,(BH78*(1+BT78))),BR78),0.001)</f>
        <v>10</v>
      </c>
      <c r="BY78" s="2">
        <f t="shared" si="31"/>
        <v>9.1</v>
      </c>
      <c r="BZ78" s="2">
        <f t="shared" si="32"/>
        <v>6.4033333333333333</v>
      </c>
      <c r="CA78" s="2">
        <f t="shared" si="33"/>
        <v>10.6252</v>
      </c>
    </row>
    <row r="79" spans="1:79" x14ac:dyDescent="0.2">
      <c r="A79" s="3">
        <v>100094</v>
      </c>
      <c r="B79" s="2">
        <v>16.954999999999998</v>
      </c>
      <c r="C79" s="2">
        <v>39.157000000000004</v>
      </c>
      <c r="D79" s="2">
        <v>4.4199999999999946</v>
      </c>
      <c r="E79" s="2">
        <v>7.4680000000000035</v>
      </c>
      <c r="F79" s="2">
        <v>14.433</v>
      </c>
      <c r="G79" s="2">
        <v>43.942000000000007</v>
      </c>
      <c r="H79" s="2">
        <v>1.8299999999999912</v>
      </c>
      <c r="I79" s="2">
        <v>5.8520000000000039</v>
      </c>
      <c r="J79" s="12">
        <v>16.292999999999999</v>
      </c>
      <c r="K79" s="2">
        <v>32.15</v>
      </c>
      <c r="L79" s="2">
        <v>-0.14999999999999858</v>
      </c>
      <c r="M79" s="2">
        <v>4.8010000000000019</v>
      </c>
      <c r="N79" s="2">
        <v>1.9489999999999981</v>
      </c>
      <c r="O79" s="2">
        <v>2.375</v>
      </c>
      <c r="P79" s="2">
        <v>-10.5</v>
      </c>
      <c r="Q79" s="2">
        <v>1</v>
      </c>
      <c r="R79" s="2">
        <v>0.75</v>
      </c>
      <c r="S79" s="2">
        <v>12</v>
      </c>
      <c r="T79" s="2">
        <v>2.5</v>
      </c>
      <c r="U79" s="2">
        <v>0.29299999999999926</v>
      </c>
      <c r="V79" s="2">
        <v>12.882000000000001</v>
      </c>
      <c r="W79" s="2">
        <v>-9.0000000000000036</v>
      </c>
      <c r="X79" s="2">
        <v>0</v>
      </c>
      <c r="Y79" s="2">
        <v>0.75</v>
      </c>
      <c r="Z79" s="2">
        <v>1.5760000000000005</v>
      </c>
      <c r="AA79" s="2">
        <v>0.43800000000000239</v>
      </c>
      <c r="AB79" s="2">
        <v>0</v>
      </c>
      <c r="AC79" s="2">
        <v>0.43800000000000239</v>
      </c>
      <c r="AD79" s="2">
        <v>13.935999999999996</v>
      </c>
      <c r="AE79" s="2">
        <v>-0.73799999999999955</v>
      </c>
      <c r="AF79" s="2">
        <v>0</v>
      </c>
      <c r="AG79" s="2">
        <v>0.18700000000000117</v>
      </c>
      <c r="AH79" s="2">
        <v>28.201000000000001</v>
      </c>
      <c r="AI79" s="2">
        <v>0</v>
      </c>
      <c r="AJ79" s="2">
        <v>-0.18800000000000017</v>
      </c>
      <c r="AK79" s="2">
        <v>2.2000000000000002</v>
      </c>
      <c r="AL79" s="2">
        <v>6.125</v>
      </c>
      <c r="AM79" s="2">
        <v>0.125</v>
      </c>
      <c r="AN79" s="2">
        <v>-0.14999999999999991</v>
      </c>
      <c r="AO79" s="2">
        <v>1.1000000000000121E-2</v>
      </c>
      <c r="AP79" s="2">
        <v>0</v>
      </c>
      <c r="AQ79" s="2">
        <v>0</v>
      </c>
      <c r="AR79" s="2">
        <v>0</v>
      </c>
      <c r="AS79" s="2">
        <v>0.2889999999999997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2</v>
      </c>
      <c r="BM79" s="2">
        <v>0</v>
      </c>
      <c r="BN79" s="2">
        <v>0</v>
      </c>
      <c r="BO79" s="2">
        <v>0</v>
      </c>
      <c r="BP79" s="16">
        <v>0</v>
      </c>
      <c r="BQ79" s="15">
        <f t="shared" si="30"/>
        <v>0.16666666666666666</v>
      </c>
      <c r="BR79" s="2">
        <f t="shared" si="67"/>
        <v>0</v>
      </c>
      <c r="BS79" s="2">
        <f t="shared" si="68"/>
        <v>0</v>
      </c>
      <c r="BT79" s="17" t="e">
        <f t="shared" si="54"/>
        <v>#DIV/0!</v>
      </c>
      <c r="BU79" s="2">
        <f t="shared" si="69"/>
        <v>0</v>
      </c>
      <c r="BV79" s="2">
        <f t="shared" si="70"/>
        <v>0</v>
      </c>
      <c r="BW79" s="2">
        <f t="shared" si="71"/>
        <v>0</v>
      </c>
      <c r="BX79" s="2">
        <f t="shared" si="72"/>
        <v>0</v>
      </c>
      <c r="BY79" s="2">
        <f t="shared" si="31"/>
        <v>0</v>
      </c>
      <c r="BZ79" s="2">
        <f t="shared" si="32"/>
        <v>0.66666666666666663</v>
      </c>
      <c r="CA79" s="2">
        <f t="shared" si="33"/>
        <v>0</v>
      </c>
    </row>
    <row r="80" spans="1:79" x14ac:dyDescent="0.2">
      <c r="A80" s="3">
        <v>100095</v>
      </c>
      <c r="B80" s="2">
        <v>2.0379999999999994</v>
      </c>
      <c r="C80" s="2">
        <v>1.5380000000000003</v>
      </c>
      <c r="D80" s="2">
        <v>0.82000000000000028</v>
      </c>
      <c r="E80" s="2">
        <v>1.6340000000000003</v>
      </c>
      <c r="F80" s="2">
        <v>2.016</v>
      </c>
      <c r="G80" s="2">
        <v>1.3610000000000007</v>
      </c>
      <c r="H80" s="2">
        <v>0.71299999999999919</v>
      </c>
      <c r="I80" s="2">
        <v>0.70899999999999963</v>
      </c>
      <c r="J80" s="12">
        <v>1.1170000000000009</v>
      </c>
      <c r="K80" s="2">
        <v>1.5229999999999997</v>
      </c>
      <c r="L80" s="2">
        <v>1.7090000000000001</v>
      </c>
      <c r="M80" s="2">
        <v>0.99699999999999944</v>
      </c>
      <c r="N80" s="2">
        <v>0.27400000000000047</v>
      </c>
      <c r="O80" s="2">
        <v>0.51600000000000001</v>
      </c>
      <c r="P80" s="2">
        <v>2.1349999999999998</v>
      </c>
      <c r="Q80" s="2">
        <v>0.42399999999999993</v>
      </c>
      <c r="R80" s="2">
        <v>0.375</v>
      </c>
      <c r="S80" s="2">
        <v>0.13100000000000023</v>
      </c>
      <c r="T80" s="2">
        <v>0.4610000000000003</v>
      </c>
      <c r="U80" s="2">
        <v>0.97100000000000009</v>
      </c>
      <c r="V80" s="2">
        <v>1.0519999999999996</v>
      </c>
      <c r="W80" s="2">
        <v>0.54899999999999993</v>
      </c>
      <c r="X80" s="2">
        <v>0.64500000000000002</v>
      </c>
      <c r="Y80" s="2">
        <v>0.43700000000000028</v>
      </c>
      <c r="Z80" s="2">
        <v>1.2659999999999998</v>
      </c>
      <c r="AA80" s="2">
        <v>0.3819999999999999</v>
      </c>
      <c r="AB80" s="2">
        <v>0.7370000000000001</v>
      </c>
      <c r="AC80" s="2">
        <v>0.36699999999999999</v>
      </c>
      <c r="AD80" s="2">
        <v>0.42200000000000015</v>
      </c>
      <c r="AE80" s="2">
        <v>0.58599999999999985</v>
      </c>
      <c r="AF80" s="2">
        <v>1.218</v>
      </c>
      <c r="AG80" s="2">
        <v>1.7610000000000001</v>
      </c>
      <c r="AH80" s="2">
        <v>-5.400000000000027E-2</v>
      </c>
      <c r="AI80" s="2">
        <v>0.43900000000000006</v>
      </c>
      <c r="AJ80" s="2">
        <v>0.76100000000000012</v>
      </c>
      <c r="AK80" s="2">
        <v>0.47</v>
      </c>
      <c r="AL80" s="2">
        <v>0.61300000000000021</v>
      </c>
      <c r="AM80" s="2">
        <v>0.56699999999999973</v>
      </c>
      <c r="AN80" s="2">
        <v>0.85000000000000009</v>
      </c>
      <c r="AO80" s="2">
        <v>1.9889999999999999</v>
      </c>
      <c r="AP80" s="2">
        <v>0.24699999999999989</v>
      </c>
      <c r="AQ80" s="2">
        <v>1.4740000000000002</v>
      </c>
      <c r="AR80" s="2">
        <v>0.86699999999999999</v>
      </c>
      <c r="AS80" s="2">
        <v>0.72299999999999986</v>
      </c>
      <c r="AT80" s="2">
        <v>0.70400000000000018</v>
      </c>
      <c r="AU80" s="2">
        <v>0.61499999999999977</v>
      </c>
      <c r="AV80" s="2">
        <v>1.0299999999999994</v>
      </c>
      <c r="AW80" s="2">
        <v>3.6000000000001364E-2</v>
      </c>
      <c r="AX80" s="2">
        <v>1.3299999999999992</v>
      </c>
      <c r="AY80" s="2">
        <v>0.75100000000000033</v>
      </c>
      <c r="AZ80" s="2">
        <v>-0.2110000000000003</v>
      </c>
      <c r="BA80" s="2">
        <v>0.60899999999999999</v>
      </c>
      <c r="BB80" s="2">
        <v>0.42300000000000004</v>
      </c>
      <c r="BC80" s="2">
        <v>1.4630000000000001</v>
      </c>
      <c r="BD80" s="2">
        <v>0.74000000000000021</v>
      </c>
      <c r="BE80" s="2">
        <v>0.88300000000000001</v>
      </c>
      <c r="BF80" s="2">
        <v>0.54200000000000004</v>
      </c>
      <c r="BG80" s="2">
        <v>0.91500000000000004</v>
      </c>
      <c r="BH80" s="2">
        <v>0.53500000000000014</v>
      </c>
      <c r="BI80" s="2">
        <v>0.24900000000000011</v>
      </c>
      <c r="BJ80" s="2">
        <v>0.38499999999999979</v>
      </c>
      <c r="BK80" s="2">
        <v>1.2010000000000001</v>
      </c>
      <c r="BL80" s="2">
        <v>0.40399999999999991</v>
      </c>
      <c r="BM80" s="2">
        <v>0.8409999999999993</v>
      </c>
      <c r="BN80" s="2">
        <v>1.375</v>
      </c>
      <c r="BO80" s="2">
        <v>0.46600000000000108</v>
      </c>
      <c r="BP80" s="16">
        <v>0.64299999999999891</v>
      </c>
      <c r="BQ80" s="15">
        <f t="shared" si="30"/>
        <v>0.79441666666666666</v>
      </c>
      <c r="BR80" s="2">
        <f t="shared" si="67"/>
        <v>0.82799999999999996</v>
      </c>
      <c r="BS80" s="2">
        <f t="shared" si="68"/>
        <v>0.87533333333333341</v>
      </c>
      <c r="BT80" s="17">
        <f t="shared" si="54"/>
        <v>-5.4074638233054202E-2</v>
      </c>
      <c r="BU80" s="2">
        <f t="shared" si="69"/>
        <v>0.83525209444021309</v>
      </c>
      <c r="BV80" s="2">
        <f t="shared" si="70"/>
        <v>0.51269154607768463</v>
      </c>
      <c r="BW80" s="2">
        <f t="shared" si="71"/>
        <v>0.86552170601675538</v>
      </c>
      <c r="BX80" s="2">
        <f t="shared" si="72"/>
        <v>0.50607006854531611</v>
      </c>
      <c r="BY80" s="2">
        <f t="shared" si="31"/>
        <v>0.52100000000000002</v>
      </c>
      <c r="BZ80" s="2">
        <f t="shared" si="32"/>
        <v>0.71566666666666678</v>
      </c>
      <c r="CA80" s="2">
        <f t="shared" si="33"/>
        <v>1.0604</v>
      </c>
    </row>
    <row r="81" spans="1:79" x14ac:dyDescent="0.2">
      <c r="A81" s="3">
        <v>100097</v>
      </c>
      <c r="B81" s="2">
        <v>1.6639999999999979</v>
      </c>
      <c r="C81" s="2">
        <v>0.38900000000000112</v>
      </c>
      <c r="D81" s="2">
        <v>3.3089999999999993</v>
      </c>
      <c r="E81" s="2">
        <v>1.548</v>
      </c>
      <c r="F81" s="2">
        <v>0.25399999999999956</v>
      </c>
      <c r="G81" s="2">
        <v>2.6500000000000004</v>
      </c>
      <c r="H81" s="2">
        <v>1.2940000000000005</v>
      </c>
      <c r="I81" s="2">
        <v>1.6899999999999995</v>
      </c>
      <c r="J81" s="12">
        <v>3.165</v>
      </c>
      <c r="K81" s="2">
        <v>0.98399999999999999</v>
      </c>
      <c r="L81" s="2">
        <v>0.67900000000000205</v>
      </c>
      <c r="M81" s="2">
        <v>8.799999999999919E-2</v>
      </c>
      <c r="N81" s="2">
        <v>2.2169999999999987</v>
      </c>
      <c r="O81" s="2">
        <v>0.92700000000000138</v>
      </c>
      <c r="P81" s="2">
        <v>-0.5730000000000004</v>
      </c>
      <c r="Q81" s="2">
        <v>1.4950000000000001</v>
      </c>
      <c r="R81" s="2">
        <v>0.58000000000000007</v>
      </c>
      <c r="S81" s="2">
        <v>0.65700000000000003</v>
      </c>
      <c r="T81" s="2">
        <v>0.34499999999999975</v>
      </c>
      <c r="U81" s="2">
        <v>0.70099999999999962</v>
      </c>
      <c r="V81" s="2">
        <v>0.72100000000000009</v>
      </c>
      <c r="W81" s="2">
        <v>0.27900000000000036</v>
      </c>
      <c r="X81" s="2">
        <v>0.88499999999999979</v>
      </c>
      <c r="Y81" s="2">
        <v>3.1160000000000001</v>
      </c>
      <c r="Z81" s="2">
        <v>0.31900000000000006</v>
      </c>
      <c r="AA81" s="2">
        <v>0.42400000000000004</v>
      </c>
      <c r="AB81" s="2">
        <v>0.36699999999999999</v>
      </c>
      <c r="AC81" s="2">
        <v>0.44100000000000006</v>
      </c>
      <c r="AD81" s="2">
        <v>0.5259999999999998</v>
      </c>
      <c r="AE81" s="2">
        <v>0.53299999999999992</v>
      </c>
      <c r="AF81" s="2">
        <v>2.0240000000000009</v>
      </c>
      <c r="AG81" s="2">
        <v>16.076000000000001</v>
      </c>
      <c r="AH81" s="2">
        <v>17.388000000000002</v>
      </c>
      <c r="AI81" s="2">
        <v>22.253</v>
      </c>
      <c r="AJ81" s="2">
        <v>24.181000000000001</v>
      </c>
      <c r="AK81" s="2">
        <v>29.905999999999999</v>
      </c>
      <c r="AL81" s="2">
        <v>14.785</v>
      </c>
      <c r="AM81" s="2">
        <v>4.2159999999999993</v>
      </c>
      <c r="AN81" s="2">
        <v>-1.641</v>
      </c>
      <c r="AO81" s="2">
        <v>1.8499999999999996</v>
      </c>
      <c r="AP81" s="2">
        <v>2.1520000000000001</v>
      </c>
      <c r="AQ81" s="2">
        <v>0.5470000000000006</v>
      </c>
      <c r="AR81" s="2">
        <v>1.6239999999999997</v>
      </c>
      <c r="AS81" s="2">
        <v>0.22700000000000031</v>
      </c>
      <c r="AT81" s="2">
        <v>10.847999999999999</v>
      </c>
      <c r="AU81" s="2">
        <v>26.266000000000002</v>
      </c>
      <c r="AV81" s="2">
        <v>29.047000000000001</v>
      </c>
      <c r="AW81" s="2">
        <v>31.641999999999999</v>
      </c>
      <c r="AX81" s="2">
        <v>17.041</v>
      </c>
      <c r="AY81" s="2">
        <v>2.8620000000000001</v>
      </c>
      <c r="AZ81" s="2">
        <v>1.8020000000000005</v>
      </c>
      <c r="BA81" s="2">
        <v>1.88</v>
      </c>
      <c r="BB81" s="2">
        <v>1.92</v>
      </c>
      <c r="BC81" s="2">
        <v>0.69200000000000017</v>
      </c>
      <c r="BD81" s="2">
        <v>3.1139999999999999</v>
      </c>
      <c r="BE81" s="2">
        <v>1</v>
      </c>
      <c r="BF81" s="2">
        <v>10.866</v>
      </c>
      <c r="BG81" s="2">
        <v>27.577000000000002</v>
      </c>
      <c r="BH81" s="2">
        <v>27.091000000000001</v>
      </c>
      <c r="BI81" s="2">
        <v>24.854999999999997</v>
      </c>
      <c r="BJ81" s="2">
        <v>21.874000000000002</v>
      </c>
      <c r="BK81" s="2">
        <v>1.298</v>
      </c>
      <c r="BL81" s="2">
        <v>-0.82000000000000028</v>
      </c>
      <c r="BM81" s="2">
        <v>1.293000000000001</v>
      </c>
      <c r="BN81" s="2">
        <v>3.956999999999999</v>
      </c>
      <c r="BO81" s="2">
        <v>0.74100000000000055</v>
      </c>
      <c r="BP81" s="16">
        <v>0.52699999999999969</v>
      </c>
      <c r="BQ81" s="15">
        <f t="shared" si="30"/>
        <v>10.233083333333333</v>
      </c>
      <c r="BR81" s="2">
        <f t="shared" si="67"/>
        <v>1.7416666666666665</v>
      </c>
      <c r="BS81" s="2">
        <f t="shared" si="68"/>
        <v>1.9086666666666667</v>
      </c>
      <c r="BT81" s="17">
        <f t="shared" si="54"/>
        <v>-8.7495633950401816E-2</v>
      </c>
      <c r="BU81" s="2">
        <f t="shared" si="69"/>
        <v>0.91250436604959817</v>
      </c>
      <c r="BV81" s="2">
        <f t="shared" si="70"/>
        <v>9.9152724414949329</v>
      </c>
      <c r="BW81" s="2">
        <f t="shared" si="71"/>
        <v>25.16413290254977</v>
      </c>
      <c r="BX81" s="2">
        <f t="shared" si="72"/>
        <v>24.720655780649665</v>
      </c>
      <c r="BY81" s="2">
        <f t="shared" si="31"/>
        <v>25.349249999999998</v>
      </c>
      <c r="BZ81" s="2">
        <f t="shared" si="32"/>
        <v>3.781333333333333</v>
      </c>
      <c r="CA81" s="2">
        <f t="shared" si="33"/>
        <v>2.0112000000000001</v>
      </c>
    </row>
    <row r="82" spans="1:79" x14ac:dyDescent="0.2">
      <c r="A82" s="3">
        <v>100099</v>
      </c>
      <c r="B82" s="2">
        <v>1.923</v>
      </c>
      <c r="C82" s="2">
        <v>5.3240000000000007</v>
      </c>
      <c r="D82" s="2">
        <v>7.1990000000000016</v>
      </c>
      <c r="E82" s="2">
        <v>5.8609999999999989</v>
      </c>
      <c r="F82" s="2">
        <v>8.6</v>
      </c>
      <c r="G82" s="2">
        <v>8.7030000000000012</v>
      </c>
      <c r="H82" s="2">
        <v>9.4740000000000002</v>
      </c>
      <c r="I82" s="2">
        <v>4.0300000000000011</v>
      </c>
      <c r="J82" s="12">
        <v>5.58</v>
      </c>
      <c r="K82" s="2">
        <v>3.8650000000000002</v>
      </c>
      <c r="L82" s="2">
        <v>2.7370000000000001</v>
      </c>
      <c r="M82" s="2">
        <v>2.4139999999999997</v>
      </c>
      <c r="N82" s="2">
        <v>2.9859999999999998</v>
      </c>
      <c r="O82" s="2">
        <v>1.9610000000000003</v>
      </c>
      <c r="P82" s="2">
        <v>1.8749999999999991</v>
      </c>
      <c r="Q82" s="2">
        <v>1.8150000000000004</v>
      </c>
      <c r="R82" s="2">
        <v>2.1070000000000002</v>
      </c>
      <c r="S82" s="2">
        <v>3.5760000000000001</v>
      </c>
      <c r="T82" s="2">
        <v>1.7859999999999996</v>
      </c>
      <c r="U82" s="2">
        <v>3.2510000000000003</v>
      </c>
      <c r="V82" s="2">
        <v>0.7889999999999997</v>
      </c>
      <c r="W82" s="2">
        <v>1.7949999999999999</v>
      </c>
      <c r="X82" s="2">
        <v>0.69500000000000028</v>
      </c>
      <c r="Y82" s="2">
        <v>1.2959999999999998</v>
      </c>
      <c r="Z82" s="2">
        <v>1.319</v>
      </c>
      <c r="AA82" s="2">
        <v>0.11799999999999988</v>
      </c>
      <c r="AB82" s="2">
        <v>1.7050000000000001</v>
      </c>
      <c r="AC82" s="2">
        <v>1.8680000000000001</v>
      </c>
      <c r="AD82" s="2">
        <v>1.2350000000000001</v>
      </c>
      <c r="AE82" s="2">
        <v>1.5149999999999999</v>
      </c>
      <c r="AF82" s="2">
        <v>1.4699999999999998</v>
      </c>
      <c r="AG82" s="2">
        <v>3.2199999999999998</v>
      </c>
      <c r="AH82" s="2">
        <v>0.25400000000000023</v>
      </c>
      <c r="AI82" s="2">
        <v>2.0129999999999999</v>
      </c>
      <c r="AJ82" s="2">
        <v>-0.34499999999999975</v>
      </c>
      <c r="AK82" s="2">
        <v>1.3819999999999997</v>
      </c>
      <c r="AL82" s="2">
        <v>0.61500000000000021</v>
      </c>
      <c r="AM82" s="2">
        <v>2.0429999999999997</v>
      </c>
      <c r="AN82" s="2">
        <v>1.367</v>
      </c>
      <c r="AO82" s="2">
        <v>4.3780000000000001</v>
      </c>
      <c r="AP82" s="2">
        <v>3.6919999999999997</v>
      </c>
      <c r="AQ82" s="2">
        <v>10.074999999999999</v>
      </c>
      <c r="AR82" s="2">
        <v>8.93</v>
      </c>
      <c r="AS82" s="2">
        <v>3.0500000000000007</v>
      </c>
      <c r="AT82" s="2">
        <v>3.5649999999999995</v>
      </c>
      <c r="AU82" s="2">
        <v>3.4450000000000003</v>
      </c>
      <c r="AV82" s="2">
        <v>5.1079999999999997</v>
      </c>
      <c r="AW82" s="2">
        <v>4.4029999999999996</v>
      </c>
      <c r="AX82" s="2">
        <v>5.8330000000000011</v>
      </c>
      <c r="AY82" s="2">
        <v>5.7329999999999997</v>
      </c>
      <c r="AZ82" s="2">
        <v>7.7629999999999999</v>
      </c>
      <c r="BA82" s="2">
        <v>9.9629999999999992</v>
      </c>
      <c r="BB82" s="2">
        <v>13.914000000000001</v>
      </c>
      <c r="BC82" s="2">
        <v>10.135999999999999</v>
      </c>
      <c r="BD82" s="2">
        <v>9.56</v>
      </c>
      <c r="BE82" s="2">
        <v>10.071</v>
      </c>
      <c r="BF82" s="2">
        <v>11.742000000000001</v>
      </c>
      <c r="BG82" s="2">
        <v>6.6129999999999995</v>
      </c>
      <c r="BH82" s="2">
        <v>6.2080000000000002</v>
      </c>
      <c r="BI82" s="2">
        <v>8.4429999999999996</v>
      </c>
      <c r="BJ82" s="2">
        <v>8.9990000000000006</v>
      </c>
      <c r="BK82" s="2">
        <v>8.1010000000000009</v>
      </c>
      <c r="BL82" s="2">
        <v>7.9659999999999993</v>
      </c>
      <c r="BM82" s="2">
        <v>12.052999999999999</v>
      </c>
      <c r="BN82" s="2">
        <v>15.89</v>
      </c>
      <c r="BO82" s="2">
        <v>16.212</v>
      </c>
      <c r="BP82" s="16">
        <v>11.779</v>
      </c>
      <c r="BQ82" s="15">
        <f t="shared" si="30"/>
        <v>9.6484999999999985</v>
      </c>
      <c r="BR82" s="2">
        <f t="shared" si="67"/>
        <v>14.627000000000001</v>
      </c>
      <c r="BS82" s="2">
        <f t="shared" si="68"/>
        <v>11.203333333333333</v>
      </c>
      <c r="BT82" s="17">
        <f t="shared" si="54"/>
        <v>0.30559357334126758</v>
      </c>
      <c r="BU82" s="2">
        <f t="shared" si="69"/>
        <v>13.148632877119905</v>
      </c>
      <c r="BV82" s="2">
        <f t="shared" si="70"/>
        <v>15.330279738173164</v>
      </c>
      <c r="BW82" s="2">
        <f t="shared" si="71"/>
        <v>8.6338903005058025</v>
      </c>
      <c r="BX82" s="2">
        <f t="shared" si="72"/>
        <v>8.1051249033025901</v>
      </c>
      <c r="BY82" s="2">
        <f t="shared" si="31"/>
        <v>7.5657499999999995</v>
      </c>
      <c r="BZ82" s="2">
        <f t="shared" si="32"/>
        <v>9.2696666666666676</v>
      </c>
      <c r="CA82" s="2">
        <f t="shared" si="33"/>
        <v>11.541999999999998</v>
      </c>
    </row>
    <row r="83" spans="1:79" x14ac:dyDescent="0.2">
      <c r="A83" s="3">
        <v>100100</v>
      </c>
      <c r="B83" s="2">
        <v>0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1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16">
        <v>0</v>
      </c>
      <c r="BQ83" s="2">
        <f t="shared" si="30"/>
        <v>0</v>
      </c>
      <c r="BR83" s="2">
        <f t="shared" si="34"/>
        <v>0</v>
      </c>
      <c r="BS83" s="2">
        <f t="shared" si="35"/>
        <v>0</v>
      </c>
      <c r="BT83" s="17" t="e">
        <f t="shared" si="54"/>
        <v>#DIV/0!</v>
      </c>
      <c r="BU83" s="2">
        <f>IFERROR(IFERROR(IF(OR(BT83&gt;=50%,BT83&lt;=-50%),BR83,(BC83*(1+BT83))),BR83),0.001)</f>
        <v>0</v>
      </c>
      <c r="BV83" s="2">
        <f>IFERROR(IFERROR(IF(OR(BT83&gt;=50%,BT83&lt;=-50%),BR83,(BD83*(1+BT83))),BR83),0.001)</f>
        <v>0</v>
      </c>
      <c r="BW83" s="2">
        <f>IFERROR(IFERROR(IF(OR(BT83&gt;=50%,BT83&lt;=-50%),BR83,(BE83*(1+BT83))),BR83),0.001)</f>
        <v>0</v>
      </c>
      <c r="BX83" s="2">
        <f>IFERROR(IFERROR(IF(OR(BT83&gt;=50%,BT83&lt;=-50%),BR83,(BF83*(1+BT83))),BR83),0.001)</f>
        <v>0</v>
      </c>
      <c r="BY83" s="2">
        <f t="shared" si="31"/>
        <v>0</v>
      </c>
      <c r="BZ83" s="2">
        <f t="shared" si="32"/>
        <v>0</v>
      </c>
      <c r="CA83" s="2">
        <f t="shared" si="33"/>
        <v>0</v>
      </c>
    </row>
    <row r="84" spans="1:79" x14ac:dyDescent="0.2">
      <c r="A84" s="3">
        <v>100101</v>
      </c>
      <c r="B84" s="2">
        <v>3.0899999999999963</v>
      </c>
      <c r="C84" s="2">
        <v>6.083999999999989</v>
      </c>
      <c r="D84" s="2">
        <v>16.956000000000007</v>
      </c>
      <c r="E84" s="2">
        <v>4.84</v>
      </c>
      <c r="F84" s="2">
        <v>1.2699999999999996</v>
      </c>
      <c r="G84" s="2">
        <v>8.3400000000000016</v>
      </c>
      <c r="H84" s="2">
        <v>12.219999999999997</v>
      </c>
      <c r="I84" s="2">
        <v>4.5889999999999986</v>
      </c>
      <c r="J84" s="12">
        <v>4.6840000000000028</v>
      </c>
      <c r="K84" s="2">
        <v>3.7270000000000003</v>
      </c>
      <c r="L84" s="2">
        <v>2.0000000000006679E-3</v>
      </c>
      <c r="M84" s="2">
        <v>6.4859999999999998</v>
      </c>
      <c r="N84" s="2">
        <v>5.6420000000000003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16">
        <v>0</v>
      </c>
      <c r="BQ84" s="2">
        <f t="shared" si="30"/>
        <v>0</v>
      </c>
      <c r="BR84" s="2">
        <f t="shared" si="34"/>
        <v>0</v>
      </c>
      <c r="BS84" s="2">
        <f t="shared" si="35"/>
        <v>0</v>
      </c>
      <c r="BT84" s="17" t="e">
        <f t="shared" si="54"/>
        <v>#DIV/0!</v>
      </c>
      <c r="BU84" s="2">
        <f>IFERROR(IFERROR(IF(OR(BT84&gt;=50%,BT84&lt;=-50%),BR84,(BC84*(1+BT84))),BR84),0.001)</f>
        <v>0</v>
      </c>
      <c r="BV84" s="2">
        <f>IFERROR(IFERROR(IF(OR(BT84&gt;=50%,BT84&lt;=-50%),BR84,(BD84*(1+BT84))),BR84),0.001)</f>
        <v>0</v>
      </c>
      <c r="BW84" s="2">
        <f>IFERROR(IFERROR(IF(OR(BT84&gt;=50%,BT84&lt;=-50%),BR84,(BE84*(1+BT84))),BR84),0.001)</f>
        <v>0</v>
      </c>
      <c r="BX84" s="2">
        <f>IFERROR(IFERROR(IF(OR(BT84&gt;=50%,BT84&lt;=-50%),BR84,(BF84*(1+BT84))),BR84),0.001)</f>
        <v>0</v>
      </c>
      <c r="BY84" s="2">
        <f t="shared" si="31"/>
        <v>0</v>
      </c>
      <c r="BZ84" s="2">
        <f t="shared" si="32"/>
        <v>0</v>
      </c>
      <c r="CA84" s="2">
        <f t="shared" si="33"/>
        <v>0</v>
      </c>
    </row>
    <row r="85" spans="1:79" x14ac:dyDescent="0.2">
      <c r="A85" s="3">
        <v>100102</v>
      </c>
      <c r="B85" s="2">
        <v>140.81500000000003</v>
      </c>
      <c r="C85" s="2">
        <v>104.47699999999998</v>
      </c>
      <c r="D85" s="2">
        <v>265.63</v>
      </c>
      <c r="E85" s="2">
        <v>57.870000000000005</v>
      </c>
      <c r="F85" s="2">
        <v>209.55</v>
      </c>
      <c r="G85" s="2">
        <v>164.25</v>
      </c>
      <c r="H85" s="2">
        <v>156.79500000000002</v>
      </c>
      <c r="I85" s="2">
        <v>220.15999999999997</v>
      </c>
      <c r="J85" s="12">
        <v>174.995</v>
      </c>
      <c r="K85" s="2">
        <v>112</v>
      </c>
      <c r="L85" s="2">
        <v>34.25</v>
      </c>
      <c r="M85" s="2">
        <v>211.25</v>
      </c>
      <c r="N85" s="2">
        <v>84.625</v>
      </c>
      <c r="O85" s="2">
        <v>56.275000000000006</v>
      </c>
      <c r="P85" s="2">
        <v>-29.399999999999977</v>
      </c>
      <c r="Q85" s="2">
        <v>14.125</v>
      </c>
      <c r="R85" s="2">
        <v>104.375</v>
      </c>
      <c r="S85" s="2">
        <v>-5</v>
      </c>
      <c r="T85" s="2">
        <v>72.5</v>
      </c>
      <c r="U85" s="2">
        <v>63.875</v>
      </c>
      <c r="V85" s="2">
        <v>7.3000000000000114</v>
      </c>
      <c r="W85" s="2">
        <v>55.774999999999977</v>
      </c>
      <c r="X85" s="2">
        <v>8.7750000000000057</v>
      </c>
      <c r="Y85" s="2">
        <v>2.8550000000000182</v>
      </c>
      <c r="Z85" s="2">
        <v>-6.7050000000000125</v>
      </c>
      <c r="AA85" s="2">
        <v>32.620000000000005</v>
      </c>
      <c r="AB85" s="2">
        <v>8.7599999999999909</v>
      </c>
      <c r="AC85" s="2">
        <v>45.13000000000001</v>
      </c>
      <c r="AD85" s="2">
        <v>110.5</v>
      </c>
      <c r="AE85" s="2">
        <v>26.263999999999996</v>
      </c>
      <c r="AF85" s="2">
        <v>73.350999999999999</v>
      </c>
      <c r="AG85" s="2">
        <v>81.259999999999991</v>
      </c>
      <c r="AH85" s="2">
        <v>20.740000000000009</v>
      </c>
      <c r="AI85" s="2">
        <v>62.147999999999996</v>
      </c>
      <c r="AJ85" s="2">
        <v>13.601999999999975</v>
      </c>
      <c r="AK85" s="2">
        <v>18</v>
      </c>
      <c r="AL85" s="2">
        <v>46.25</v>
      </c>
      <c r="AM85" s="2">
        <v>63.625</v>
      </c>
      <c r="AN85" s="2">
        <v>138.375</v>
      </c>
      <c r="AO85" s="2">
        <v>143.125</v>
      </c>
      <c r="AP85" s="2">
        <v>62.884999999999991</v>
      </c>
      <c r="AQ85" s="2">
        <v>48.205000000000013</v>
      </c>
      <c r="AR85" s="2">
        <v>67.374999999999972</v>
      </c>
      <c r="AS85" s="2">
        <v>47.410000000000025</v>
      </c>
      <c r="AT85" s="2">
        <v>7.8799999999999955</v>
      </c>
      <c r="AU85" s="2">
        <v>40.629999999999995</v>
      </c>
      <c r="AV85" s="2">
        <v>36.240000000000009</v>
      </c>
      <c r="AW85" s="2">
        <v>95.5</v>
      </c>
      <c r="AX85" s="2">
        <v>64.75</v>
      </c>
      <c r="AY85" s="2">
        <v>92.375</v>
      </c>
      <c r="AZ85" s="2">
        <v>96.75</v>
      </c>
      <c r="BA85" s="2">
        <v>130.55000000000001</v>
      </c>
      <c r="BB85" s="2">
        <v>155.32499999999999</v>
      </c>
      <c r="BC85" s="2">
        <v>15.25</v>
      </c>
      <c r="BD85" s="2">
        <v>55.875</v>
      </c>
      <c r="BE85" s="2">
        <v>43.375</v>
      </c>
      <c r="BF85" s="2">
        <v>52.375</v>
      </c>
      <c r="BG85" s="2">
        <v>20.875</v>
      </c>
      <c r="BH85" s="2">
        <v>28.875</v>
      </c>
      <c r="BI85" s="2">
        <v>36.375</v>
      </c>
      <c r="BJ85" s="2">
        <v>90.625</v>
      </c>
      <c r="BK85" s="2">
        <v>71.375</v>
      </c>
      <c r="BL85" s="2">
        <v>78.5</v>
      </c>
      <c r="BM85" s="2">
        <v>94.25</v>
      </c>
      <c r="BN85" s="2">
        <v>26.75</v>
      </c>
      <c r="BO85" s="2">
        <v>117.5</v>
      </c>
      <c r="BP85" s="16">
        <v>118.875</v>
      </c>
      <c r="BQ85" s="15">
        <f t="shared" si="30"/>
        <v>51.208333333333336</v>
      </c>
      <c r="BR85" s="2">
        <f>AVERAGE(BN85:BP85)</f>
        <v>87.708333333333329</v>
      </c>
      <c r="BS85" s="2">
        <f>AVERAGE(BB85:BD85)</f>
        <v>75.483333333333334</v>
      </c>
      <c r="BT85" s="17">
        <f t="shared" si="54"/>
        <v>0.16195628173989834</v>
      </c>
      <c r="BU85" s="2">
        <f>IFERROR(IFERROR(IF(OR(BT85&gt;=50%,BT85&lt;=-50%),BR85,(BE85*(1+BT85))),BR85),0.001)</f>
        <v>50.399853720468087</v>
      </c>
      <c r="BV85" s="2">
        <f>IFERROR(IFERROR(IF(OR(BT85&gt;=50%,BT85&lt;=-50%),BR85,(BF85*(1+BT85))),BR85),0.001)</f>
        <v>60.857460256127176</v>
      </c>
      <c r="BW85" s="2">
        <f>IFERROR(IFERROR(IF(OR(BT85&gt;=50%,BT85&lt;=-50%),BR85,(BG85*(1+BT85))),BR85),0.001)</f>
        <v>24.255837381320376</v>
      </c>
      <c r="BX85" s="2">
        <f>IFERROR(IFERROR(IF(OR(BT85&gt;=50%,BT85&lt;=-50%),BR85,(BH85*(1+BT85))),BR85),0.001)</f>
        <v>33.55148763523956</v>
      </c>
      <c r="BY85" s="2">
        <f t="shared" si="31"/>
        <v>44.1875</v>
      </c>
      <c r="BZ85" s="2">
        <f t="shared" si="32"/>
        <v>67.416666666666671</v>
      </c>
      <c r="CA85" s="2">
        <f t="shared" si="33"/>
        <v>47.1</v>
      </c>
    </row>
    <row r="86" spans="1:79" x14ac:dyDescent="0.2">
      <c r="A86" s="3">
        <v>100103</v>
      </c>
      <c r="B86" s="2">
        <v>0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1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16">
        <v>0</v>
      </c>
      <c r="BQ86" s="2">
        <f t="shared" si="30"/>
        <v>0</v>
      </c>
      <c r="BR86" s="2">
        <f t="shared" si="34"/>
        <v>0</v>
      </c>
      <c r="BS86" s="2">
        <f t="shared" si="35"/>
        <v>0</v>
      </c>
      <c r="BT86" s="17" t="e">
        <f t="shared" si="54"/>
        <v>#DIV/0!</v>
      </c>
      <c r="BU86" s="2">
        <f>IFERROR(IFERROR(IF(OR(BT86&gt;=50%,BT86&lt;=-50%),BR86,(BC86*(1+BT86))),BR86),0.001)</f>
        <v>0</v>
      </c>
      <c r="BV86" s="2">
        <f>IFERROR(IFERROR(IF(OR(BT86&gt;=50%,BT86&lt;=-50%),BR86,(BD86*(1+BT86))),BR86),0.001)</f>
        <v>0</v>
      </c>
      <c r="BW86" s="2">
        <f>IFERROR(IFERROR(IF(OR(BT86&gt;=50%,BT86&lt;=-50%),BR86,(BE86*(1+BT86))),BR86),0.001)</f>
        <v>0</v>
      </c>
      <c r="BX86" s="2">
        <f>IFERROR(IFERROR(IF(OR(BT86&gt;=50%,BT86&lt;=-50%),BR86,(BF86*(1+BT86))),BR86),0.001)</f>
        <v>0</v>
      </c>
      <c r="BY86" s="2">
        <f t="shared" si="31"/>
        <v>0</v>
      </c>
      <c r="BZ86" s="2">
        <f t="shared" si="32"/>
        <v>0</v>
      </c>
      <c r="CA86" s="2">
        <f t="shared" si="33"/>
        <v>0</v>
      </c>
    </row>
    <row r="87" spans="1:79" x14ac:dyDescent="0.2">
      <c r="A87" s="3">
        <v>100104</v>
      </c>
      <c r="B87" s="2">
        <v>0.29999999999999716</v>
      </c>
      <c r="C87" s="2">
        <v>363.92</v>
      </c>
      <c r="D87" s="2">
        <v>1337.21</v>
      </c>
      <c r="E87" s="2">
        <v>1326.8</v>
      </c>
      <c r="F87" s="2">
        <v>979.83600000000001</v>
      </c>
      <c r="G87" s="2">
        <v>86.164000000000001</v>
      </c>
      <c r="H87" s="2">
        <v>77.77</v>
      </c>
      <c r="I87" s="2">
        <v>73.900000000000006</v>
      </c>
      <c r="J87" s="12">
        <v>-1.0000000000005116E-2</v>
      </c>
      <c r="K87" s="2">
        <v>32.270000000000003</v>
      </c>
      <c r="L87" s="2">
        <v>7.6900000000000013</v>
      </c>
      <c r="M87" s="2">
        <v>38.269999999999996</v>
      </c>
      <c r="N87" s="2">
        <v>21.61</v>
      </c>
      <c r="O87" s="2">
        <v>18</v>
      </c>
      <c r="P87" s="2">
        <v>0</v>
      </c>
      <c r="Q87" s="2">
        <v>4.25</v>
      </c>
      <c r="R87" s="2">
        <v>0</v>
      </c>
      <c r="S87" s="2">
        <v>16.25</v>
      </c>
      <c r="T87" s="2">
        <v>9</v>
      </c>
      <c r="U87" s="2">
        <v>0</v>
      </c>
      <c r="V87" s="2">
        <v>6.85</v>
      </c>
      <c r="W87" s="2">
        <v>6.6000000000000005</v>
      </c>
      <c r="X87" s="2">
        <v>0</v>
      </c>
      <c r="Y87" s="2">
        <v>0</v>
      </c>
      <c r="Z87" s="2">
        <v>0.54999999999999982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1.7999999999999998</v>
      </c>
      <c r="AL87" s="2">
        <v>0</v>
      </c>
      <c r="AM87" s="2">
        <v>-0.79999999999999982</v>
      </c>
      <c r="AN87" s="2">
        <v>0.10000000000000009</v>
      </c>
      <c r="AO87" s="2">
        <v>0</v>
      </c>
      <c r="AP87" s="2">
        <v>0.42599999999999971</v>
      </c>
      <c r="AQ87" s="2">
        <v>0</v>
      </c>
      <c r="AR87" s="2">
        <v>0</v>
      </c>
      <c r="AS87" s="2">
        <v>2.4740000000000002</v>
      </c>
      <c r="AT87" s="2">
        <v>16.75</v>
      </c>
      <c r="AU87" s="2">
        <v>11.5</v>
      </c>
      <c r="AV87" s="2">
        <v>5.5500000000000007</v>
      </c>
      <c r="AW87" s="2">
        <v>8.4499999999999993</v>
      </c>
      <c r="AX87" s="2">
        <v>0.25</v>
      </c>
      <c r="AY87" s="2">
        <v>5</v>
      </c>
      <c r="AZ87" s="2">
        <v>2.25</v>
      </c>
      <c r="BA87" s="2">
        <v>2</v>
      </c>
      <c r="BB87" s="2">
        <v>2</v>
      </c>
      <c r="BC87" s="2">
        <v>4</v>
      </c>
      <c r="BD87" s="2">
        <v>3.5</v>
      </c>
      <c r="BE87" s="2">
        <v>14</v>
      </c>
      <c r="BF87" s="2">
        <v>9.25</v>
      </c>
      <c r="BG87" s="2">
        <v>6.25</v>
      </c>
      <c r="BH87" s="2">
        <v>13.75</v>
      </c>
      <c r="BI87" s="2">
        <v>3.75</v>
      </c>
      <c r="BJ87" s="2">
        <v>1.7050000000000001</v>
      </c>
      <c r="BK87" s="2">
        <v>3.5449999999999999</v>
      </c>
      <c r="BL87" s="2">
        <v>1.25</v>
      </c>
      <c r="BM87" s="2">
        <v>2.8000000000000007</v>
      </c>
      <c r="BN87" s="2">
        <v>2.8899999999999988</v>
      </c>
      <c r="BO87" s="2">
        <v>4.8600000000000003</v>
      </c>
      <c r="BP87" s="16">
        <v>3.1000000000000005</v>
      </c>
      <c r="BQ87" s="2">
        <f t="shared" si="30"/>
        <v>5.5575000000000001</v>
      </c>
      <c r="BR87" s="2">
        <f>AVERAGE(BN87:BP87)</f>
        <v>3.6166666666666667</v>
      </c>
      <c r="BS87" s="2">
        <f>AVERAGE(BB87:BD87)</f>
        <v>3.1666666666666665</v>
      </c>
      <c r="BT87" s="17">
        <f t="shared" si="54"/>
        <v>0.14210526315789479</v>
      </c>
      <c r="BU87" s="2">
        <f>IFERROR(IFERROR(IF(OR(BT87&gt;=50%,BT87&lt;=-50%),BR87,(BE87*(1+BT87))),BR87),0.001)</f>
        <v>15.989473684210527</v>
      </c>
      <c r="BV87" s="2">
        <f>IFERROR(IFERROR(IF(OR(BT87&gt;=50%,BT87&lt;=-50%),BR87,(BF87*(1+BT87))),BR87),0.001)</f>
        <v>10.564473684210526</v>
      </c>
      <c r="BW87" s="2">
        <f>IFERROR(IFERROR(IF(OR(BT87&gt;=50%,BT87&lt;=-50%),BR87,(BG87*(1+BT87))),BR87),0.001)</f>
        <v>7.1381578947368425</v>
      </c>
      <c r="BX87" s="2">
        <f>IFERROR(IFERROR(IF(OR(BT87&gt;=50%,BT87&lt;=-50%),BR87,(BH87*(1+BT87))),BR87),0.001)</f>
        <v>15.703947368421053</v>
      </c>
      <c r="BY87" s="2">
        <f t="shared" si="31"/>
        <v>6.3637499999999996</v>
      </c>
      <c r="BZ87" s="2">
        <f t="shared" si="32"/>
        <v>4.6816666666666666</v>
      </c>
      <c r="CA87" s="2">
        <f t="shared" si="33"/>
        <v>5.4379999999999997</v>
      </c>
    </row>
    <row r="88" spans="1:79" x14ac:dyDescent="0.2">
      <c r="A88" s="3">
        <v>100105</v>
      </c>
      <c r="B88" s="2">
        <v>0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1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16">
        <v>0</v>
      </c>
      <c r="BQ88" s="2">
        <f t="shared" si="30"/>
        <v>0</v>
      </c>
      <c r="BR88" s="2">
        <f t="shared" si="34"/>
        <v>0</v>
      </c>
      <c r="BS88" s="2">
        <f t="shared" si="35"/>
        <v>0</v>
      </c>
      <c r="BT88" s="17" t="e">
        <f t="shared" si="54"/>
        <v>#DIV/0!</v>
      </c>
      <c r="BU88" s="2">
        <f>IFERROR(IFERROR(IF(OR(BT88&gt;=50%,BT88&lt;=-50%),BR88,(BC88*(1+BT88))),BR88),0.001)</f>
        <v>0</v>
      </c>
      <c r="BV88" s="2">
        <f>IFERROR(IFERROR(IF(OR(BT88&gt;=50%,BT88&lt;=-50%),BR88,(BD88*(1+BT88))),BR88),0.001)</f>
        <v>0</v>
      </c>
      <c r="BW88" s="2">
        <f>IFERROR(IFERROR(IF(OR(BT88&gt;=50%,BT88&lt;=-50%),BR88,(BE88*(1+BT88))),BR88),0.001)</f>
        <v>0</v>
      </c>
      <c r="BX88" s="2">
        <f>IFERROR(IFERROR(IF(OR(BT88&gt;=50%,BT88&lt;=-50%),BR88,(BF88*(1+BT88))),BR88),0.001)</f>
        <v>0</v>
      </c>
      <c r="BY88" s="2">
        <f t="shared" si="31"/>
        <v>0</v>
      </c>
      <c r="BZ88" s="2">
        <f t="shared" si="32"/>
        <v>0</v>
      </c>
      <c r="CA88" s="2">
        <f t="shared" si="33"/>
        <v>0</v>
      </c>
    </row>
    <row r="89" spans="1:79" x14ac:dyDescent="0.2">
      <c r="A89" s="3">
        <v>100106</v>
      </c>
      <c r="B89" s="2">
        <v>9</v>
      </c>
      <c r="C89" s="2">
        <v>18.5</v>
      </c>
      <c r="D89" s="2">
        <v>10.200000000000003</v>
      </c>
      <c r="E89" s="2">
        <v>0.79999999999999716</v>
      </c>
      <c r="F89" s="2">
        <v>29.5</v>
      </c>
      <c r="G89" s="2">
        <v>49.5</v>
      </c>
      <c r="H89" s="2">
        <v>28.5</v>
      </c>
      <c r="I89" s="2">
        <v>35</v>
      </c>
      <c r="J89" s="12">
        <v>2.5</v>
      </c>
      <c r="K89" s="2">
        <v>9.5</v>
      </c>
      <c r="L89" s="2">
        <v>37.5</v>
      </c>
      <c r="M89" s="2">
        <v>2.2999999999999972</v>
      </c>
      <c r="N89" s="2">
        <v>4.4500000000000028</v>
      </c>
      <c r="O89" s="2">
        <v>0</v>
      </c>
      <c r="P89" s="2">
        <v>0</v>
      </c>
      <c r="Q89" s="2">
        <v>0</v>
      </c>
      <c r="R89" s="2">
        <v>3.75</v>
      </c>
      <c r="S89" s="2">
        <v>2.5</v>
      </c>
      <c r="T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0</v>
      </c>
      <c r="BA89" s="2">
        <v>0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16">
        <v>0</v>
      </c>
      <c r="BQ89" s="2">
        <f t="shared" si="30"/>
        <v>0</v>
      </c>
      <c r="BR89" s="2">
        <f t="shared" si="34"/>
        <v>0</v>
      </c>
      <c r="BS89" s="2">
        <f t="shared" si="35"/>
        <v>0</v>
      </c>
      <c r="BT89" s="17" t="e">
        <f t="shared" si="54"/>
        <v>#DIV/0!</v>
      </c>
      <c r="BU89" s="2">
        <f>IFERROR(IFERROR(IF(OR(BT89&gt;=50%,BT89&lt;=-50%),BR89,(BC89*(1+BT89))),BR89),0.001)</f>
        <v>0</v>
      </c>
      <c r="BV89" s="2">
        <f>IFERROR(IFERROR(IF(OR(BT89&gt;=50%,BT89&lt;=-50%),BR89,(BD89*(1+BT89))),BR89),0.001)</f>
        <v>0</v>
      </c>
      <c r="BW89" s="2">
        <f>IFERROR(IFERROR(IF(OR(BT89&gt;=50%,BT89&lt;=-50%),BR89,(BE89*(1+BT89))),BR89),0.001)</f>
        <v>0</v>
      </c>
      <c r="BX89" s="2">
        <f>IFERROR(IFERROR(IF(OR(BT89&gt;=50%,BT89&lt;=-50%),BR89,(BF89*(1+BT89))),BR89),0.001)</f>
        <v>0</v>
      </c>
      <c r="BY89" s="2">
        <f t="shared" si="31"/>
        <v>0</v>
      </c>
      <c r="BZ89" s="2">
        <f t="shared" si="32"/>
        <v>0</v>
      </c>
      <c r="CA89" s="2">
        <f t="shared" si="33"/>
        <v>0</v>
      </c>
    </row>
    <row r="90" spans="1:79" x14ac:dyDescent="0.2">
      <c r="A90" s="3">
        <v>100107</v>
      </c>
      <c r="B90" s="2">
        <v>638.774</v>
      </c>
      <c r="C90" s="2">
        <v>417.06399999999996</v>
      </c>
      <c r="D90" s="2">
        <v>52.132000000000005</v>
      </c>
      <c r="E90" s="2">
        <v>54.8</v>
      </c>
      <c r="F90" s="2">
        <v>34.884999999999998</v>
      </c>
      <c r="G90" s="2">
        <v>3.0900000000000034</v>
      </c>
      <c r="H90" s="2">
        <v>10.259999999999991</v>
      </c>
      <c r="I90" s="2">
        <v>7.4300000000000068</v>
      </c>
      <c r="J90" s="12">
        <v>12.14500000000001</v>
      </c>
      <c r="K90" s="2">
        <v>18.89</v>
      </c>
      <c r="L90" s="2">
        <v>8.2000000000000028</v>
      </c>
      <c r="M90" s="2">
        <v>16.039999999999978</v>
      </c>
      <c r="N90" s="2">
        <v>17.760000000000005</v>
      </c>
      <c r="O90" s="2">
        <v>9.4750000000000085</v>
      </c>
      <c r="P90" s="2">
        <v>4.9749999999999943</v>
      </c>
      <c r="Q90" s="2">
        <v>2.7250000000000014</v>
      </c>
      <c r="R90" s="2">
        <v>5.0499999999999972</v>
      </c>
      <c r="S90" s="2">
        <v>5.375</v>
      </c>
      <c r="T90" s="2">
        <v>1.7999999999999972</v>
      </c>
      <c r="U90" s="2">
        <v>8.3250000000000028</v>
      </c>
      <c r="V90" s="2">
        <v>11.849999999999998</v>
      </c>
      <c r="W90" s="2">
        <v>11.23</v>
      </c>
      <c r="X90" s="2">
        <v>15.695</v>
      </c>
      <c r="Y90" s="2">
        <v>14.799999999999997</v>
      </c>
      <c r="Z90" s="2">
        <v>-1.5739999999999981</v>
      </c>
      <c r="AA90" s="2">
        <v>24.45</v>
      </c>
      <c r="AB90" s="2">
        <v>4.3240000000000016</v>
      </c>
      <c r="AC90" s="2">
        <v>1.9249999999999972</v>
      </c>
      <c r="AD90" s="2">
        <v>9.2500000000000071</v>
      </c>
      <c r="AE90" s="2">
        <v>1.9999999999999929</v>
      </c>
      <c r="AF90" s="2">
        <v>3.6000000000000014</v>
      </c>
      <c r="AG90" s="2">
        <v>2.4750000000000014</v>
      </c>
      <c r="AH90" s="2">
        <v>16.274999999999995</v>
      </c>
      <c r="AI90" s="2">
        <v>5.0000000000000711E-2</v>
      </c>
      <c r="AJ90" s="2">
        <v>7.4750000000000014</v>
      </c>
      <c r="AK90" s="2">
        <v>9.8250000000000028</v>
      </c>
      <c r="AL90" s="2">
        <v>11.725999999999992</v>
      </c>
      <c r="AM90" s="2">
        <v>12.824000000000005</v>
      </c>
      <c r="AN90" s="2">
        <v>-5.0250000000000057</v>
      </c>
      <c r="AO90" s="2">
        <v>12.200000000000003</v>
      </c>
      <c r="AP90" s="2">
        <v>12.524999999999999</v>
      </c>
      <c r="AQ90" s="2">
        <v>5.2500000000000018</v>
      </c>
      <c r="AR90" s="2">
        <v>7.75</v>
      </c>
      <c r="AS90" s="2">
        <v>20.026000000000003</v>
      </c>
      <c r="AT90" s="2">
        <v>25.848999999999997</v>
      </c>
      <c r="AU90" s="2">
        <v>9.2000000000000011</v>
      </c>
      <c r="AV90" s="2">
        <v>17.5</v>
      </c>
      <c r="AW90" s="2">
        <v>9.3000000000000025</v>
      </c>
      <c r="AX90" s="2">
        <v>24.4</v>
      </c>
      <c r="AY90" s="2">
        <v>14.999999999999998</v>
      </c>
      <c r="AZ90" s="2">
        <v>10.399999999999999</v>
      </c>
      <c r="BA90" s="2">
        <v>5.4000000000000021</v>
      </c>
      <c r="BB90" s="2">
        <v>32.299999999999997</v>
      </c>
      <c r="BC90" s="2">
        <v>21.7</v>
      </c>
      <c r="BD90" s="2">
        <v>15.6</v>
      </c>
      <c r="BE90" s="2">
        <v>25.299999999999997</v>
      </c>
      <c r="BF90" s="2">
        <v>33.5</v>
      </c>
      <c r="BG90" s="2">
        <v>5.4649999999999981</v>
      </c>
      <c r="BH90" s="2">
        <v>26.734999999999999</v>
      </c>
      <c r="BI90" s="2">
        <v>21</v>
      </c>
      <c r="BJ90" s="2">
        <v>21</v>
      </c>
      <c r="BK90" s="2">
        <v>21</v>
      </c>
      <c r="BL90" s="2">
        <v>16.399999999999999</v>
      </c>
      <c r="BM90" s="2">
        <v>30.300000000000004</v>
      </c>
      <c r="BN90" s="2">
        <v>22.36</v>
      </c>
      <c r="BO90" s="2">
        <v>15.899999999999999</v>
      </c>
      <c r="BP90" s="16">
        <v>8.2199999999999971</v>
      </c>
      <c r="BQ90" s="2">
        <f t="shared" si="30"/>
        <v>21.696666666666669</v>
      </c>
      <c r="BR90" s="2">
        <f>AVERAGE(BN90:BP90)</f>
        <v>15.493333333333332</v>
      </c>
      <c r="BS90" s="2">
        <f>AVERAGE(BB90:BD90)</f>
        <v>23.2</v>
      </c>
      <c r="BT90" s="17">
        <f t="shared" si="54"/>
        <v>-0.33218390804597703</v>
      </c>
      <c r="BU90" s="2">
        <f>IFERROR(IFERROR(IF(OR(BT90&gt;=50%,BT90&lt;=-50%),BR90,(BE90*(1+BT90))),BR90),0.001)</f>
        <v>16.895747126436781</v>
      </c>
      <c r="BV90" s="2">
        <f>IFERROR(IFERROR(IF(OR(BT90&gt;=50%,BT90&lt;=-50%),BR90,(BF90*(1+BT90))),BR90),0.001)</f>
        <v>22.371839080459772</v>
      </c>
      <c r="BW90" s="2">
        <f>IFERROR(IFERROR(IF(OR(BT90&gt;=50%,BT90&lt;=-50%),BR90,(BG90*(1+BT90))),BR90),0.001)</f>
        <v>3.6496149425287348</v>
      </c>
      <c r="BX90" s="2">
        <f>IFERROR(IFERROR(IF(OR(BT90&gt;=50%,BT90&lt;=-50%),BR90,(BH90*(1+BT90))),BR90),0.001)</f>
        <v>17.854063218390806</v>
      </c>
      <c r="BY90" s="2">
        <f t="shared" si="31"/>
        <v>18.549999999999997</v>
      </c>
      <c r="BZ90" s="2">
        <f t="shared" si="32"/>
        <v>23.633333333333336</v>
      </c>
      <c r="CA90" s="2">
        <f t="shared" si="33"/>
        <v>23.052</v>
      </c>
    </row>
    <row r="91" spans="1:79" x14ac:dyDescent="0.2">
      <c r="A91" s="3">
        <v>100108</v>
      </c>
      <c r="B91" s="2">
        <v>20.843000000000004</v>
      </c>
      <c r="C91" s="2">
        <v>82.152000000000001</v>
      </c>
      <c r="D91" s="2">
        <v>-38.734999999999999</v>
      </c>
      <c r="E91" s="2">
        <v>137.87</v>
      </c>
      <c r="F91" s="2">
        <v>-54.919999999999987</v>
      </c>
      <c r="G91" s="2">
        <v>42.09999999999998</v>
      </c>
      <c r="H91" s="2">
        <v>29.78</v>
      </c>
      <c r="I91" s="2">
        <v>22.240000000000009</v>
      </c>
      <c r="J91" s="12">
        <v>21.059999999999988</v>
      </c>
      <c r="K91" s="2">
        <v>17.980000000000011</v>
      </c>
      <c r="L91" s="2">
        <v>15.36</v>
      </c>
      <c r="M91" s="2">
        <v>19.254999999999999</v>
      </c>
      <c r="N91" s="2">
        <v>13.295</v>
      </c>
      <c r="O91" s="2">
        <v>7.85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0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16">
        <v>0</v>
      </c>
      <c r="BQ91" s="2">
        <f t="shared" si="30"/>
        <v>0</v>
      </c>
      <c r="BR91" s="2">
        <f t="shared" si="34"/>
        <v>0</v>
      </c>
      <c r="BS91" s="2">
        <f t="shared" si="35"/>
        <v>0</v>
      </c>
      <c r="BT91" s="17" t="e">
        <f t="shared" si="54"/>
        <v>#DIV/0!</v>
      </c>
      <c r="BU91" s="2">
        <f>IFERROR(IFERROR(IF(OR(BT91&gt;=50%,BT91&lt;=-50%),BR91,(BC91*(1+BT91))),BR91),0.001)</f>
        <v>0</v>
      </c>
      <c r="BV91" s="2">
        <f>IFERROR(IFERROR(IF(OR(BT91&gt;=50%,BT91&lt;=-50%),BR91,(BD91*(1+BT91))),BR91),0.001)</f>
        <v>0</v>
      </c>
      <c r="BW91" s="2">
        <f>IFERROR(IFERROR(IF(OR(BT91&gt;=50%,BT91&lt;=-50%),BR91,(BE91*(1+BT91))),BR91),0.001)</f>
        <v>0</v>
      </c>
      <c r="BX91" s="2">
        <f>IFERROR(IFERROR(IF(OR(BT91&gt;=50%,BT91&lt;=-50%),BR91,(BF91*(1+BT91))),BR91),0.001)</f>
        <v>0</v>
      </c>
      <c r="BY91" s="2">
        <f t="shared" si="31"/>
        <v>0</v>
      </c>
      <c r="BZ91" s="2">
        <f t="shared" si="32"/>
        <v>0</v>
      </c>
      <c r="CA91" s="2">
        <f t="shared" si="33"/>
        <v>0</v>
      </c>
    </row>
    <row r="92" spans="1:79" x14ac:dyDescent="0.2">
      <c r="A92" s="3">
        <v>100109</v>
      </c>
      <c r="B92" s="2">
        <v>10</v>
      </c>
      <c r="C92" s="2">
        <v>0</v>
      </c>
      <c r="D92" s="2">
        <v>0</v>
      </c>
      <c r="E92" s="2">
        <v>0</v>
      </c>
      <c r="F92" s="2">
        <v>0</v>
      </c>
      <c r="G92" s="2">
        <v>10</v>
      </c>
      <c r="H92" s="2">
        <v>0</v>
      </c>
      <c r="I92" s="2">
        <v>0</v>
      </c>
      <c r="J92" s="1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16">
        <v>0</v>
      </c>
      <c r="BQ92" s="2">
        <f t="shared" si="30"/>
        <v>0</v>
      </c>
      <c r="BR92" s="2">
        <f t="shared" si="34"/>
        <v>0</v>
      </c>
      <c r="BS92" s="2">
        <f t="shared" si="35"/>
        <v>0</v>
      </c>
      <c r="BT92" s="17" t="e">
        <f t="shared" si="54"/>
        <v>#DIV/0!</v>
      </c>
      <c r="BU92" s="2">
        <f>IFERROR(IFERROR(IF(OR(BT92&gt;=50%,BT92&lt;=-50%),BR92,(BC92*(1+BT92))),BR92),0.001)</f>
        <v>0</v>
      </c>
      <c r="BV92" s="2">
        <f>IFERROR(IFERROR(IF(OR(BT92&gt;=50%,BT92&lt;=-50%),BR92,(BD92*(1+BT92))),BR92),0.001)</f>
        <v>0</v>
      </c>
      <c r="BW92" s="2">
        <f>IFERROR(IFERROR(IF(OR(BT92&gt;=50%,BT92&lt;=-50%),BR92,(BE92*(1+BT92))),BR92),0.001)</f>
        <v>0</v>
      </c>
      <c r="BX92" s="2">
        <f>IFERROR(IFERROR(IF(OR(BT92&gt;=50%,BT92&lt;=-50%),BR92,(BF92*(1+BT92))),BR92),0.001)</f>
        <v>0</v>
      </c>
      <c r="BY92" s="2">
        <f t="shared" si="31"/>
        <v>0</v>
      </c>
      <c r="BZ92" s="2">
        <f t="shared" si="32"/>
        <v>0</v>
      </c>
      <c r="CA92" s="2">
        <f t="shared" si="33"/>
        <v>0</v>
      </c>
    </row>
    <row r="93" spans="1:79" x14ac:dyDescent="0.2">
      <c r="A93" s="3">
        <v>100110</v>
      </c>
      <c r="B93" s="2">
        <v>28.460000000000008</v>
      </c>
      <c r="C93" s="2">
        <v>20.84699999999998</v>
      </c>
      <c r="D93" s="2">
        <v>6.7930000000000064</v>
      </c>
      <c r="E93" s="2">
        <v>1</v>
      </c>
      <c r="F93" s="2">
        <v>0</v>
      </c>
      <c r="G93" s="2">
        <v>10</v>
      </c>
      <c r="H93" s="2">
        <v>-10</v>
      </c>
      <c r="I93" s="2">
        <v>18.625</v>
      </c>
      <c r="J93" s="12">
        <v>51.375</v>
      </c>
      <c r="K93" s="2">
        <v>20</v>
      </c>
      <c r="L93" s="2">
        <v>12</v>
      </c>
      <c r="M93" s="2">
        <v>38</v>
      </c>
      <c r="N93" s="2">
        <v>6</v>
      </c>
      <c r="O93" s="2">
        <v>13.5</v>
      </c>
      <c r="P93" s="2">
        <v>10</v>
      </c>
      <c r="Q93" s="2">
        <v>0</v>
      </c>
      <c r="R93" s="2">
        <v>0</v>
      </c>
      <c r="S93" s="2">
        <v>0.5</v>
      </c>
      <c r="T93" s="2">
        <v>0.16666666666666666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16">
        <v>0</v>
      </c>
      <c r="BQ93" s="2">
        <f t="shared" si="30"/>
        <v>0</v>
      </c>
      <c r="BR93" s="2">
        <f t="shared" si="34"/>
        <v>0</v>
      </c>
      <c r="BS93" s="2">
        <f t="shared" si="35"/>
        <v>0</v>
      </c>
      <c r="BT93" s="17" t="e">
        <f t="shared" si="54"/>
        <v>#DIV/0!</v>
      </c>
      <c r="BU93" s="2">
        <f>IFERROR(IFERROR(IF(OR(BT93&gt;=50%,BT93&lt;=-50%),BR93,(BC93*(1+BT93))),BR93),0.001)</f>
        <v>0</v>
      </c>
      <c r="BV93" s="2">
        <f>IFERROR(IFERROR(IF(OR(BT93&gt;=50%,BT93&lt;=-50%),BR93,(BD93*(1+BT93))),BR93),0.001)</f>
        <v>0</v>
      </c>
      <c r="BW93" s="2">
        <f>IFERROR(IFERROR(IF(OR(BT93&gt;=50%,BT93&lt;=-50%),BR93,(BE93*(1+BT93))),BR93),0.001)</f>
        <v>0</v>
      </c>
      <c r="BX93" s="2">
        <f>IFERROR(IFERROR(IF(OR(BT93&gt;=50%,BT93&lt;=-50%),BR93,(BF93*(1+BT93))),BR93),0.001)</f>
        <v>0</v>
      </c>
      <c r="BY93" s="2">
        <f t="shared" si="31"/>
        <v>0</v>
      </c>
      <c r="BZ93" s="2">
        <f t="shared" si="32"/>
        <v>0</v>
      </c>
      <c r="CA93" s="2">
        <f t="shared" si="33"/>
        <v>0</v>
      </c>
    </row>
    <row r="94" spans="1:79" x14ac:dyDescent="0.2">
      <c r="A94" s="3">
        <v>100111</v>
      </c>
      <c r="B94" s="2">
        <v>100</v>
      </c>
      <c r="C94" s="2">
        <v>37.5</v>
      </c>
      <c r="D94" s="2">
        <v>147.5</v>
      </c>
      <c r="E94" s="2">
        <v>52.5</v>
      </c>
      <c r="F94" s="2">
        <v>160</v>
      </c>
      <c r="G94" s="2">
        <v>132.5</v>
      </c>
      <c r="H94" s="2">
        <v>77.5</v>
      </c>
      <c r="I94" s="2">
        <v>77.5</v>
      </c>
      <c r="J94" s="12">
        <v>105</v>
      </c>
      <c r="K94" s="2">
        <v>115</v>
      </c>
      <c r="L94" s="2">
        <v>72.5</v>
      </c>
      <c r="M94" s="2">
        <v>157.5</v>
      </c>
      <c r="N94" s="2">
        <v>90</v>
      </c>
      <c r="O94" s="2">
        <v>86.808999999999997</v>
      </c>
      <c r="P94" s="2">
        <v>35.191000000000003</v>
      </c>
      <c r="Q94" s="2">
        <v>74.25</v>
      </c>
      <c r="R94" s="2">
        <v>47.5</v>
      </c>
      <c r="S94" s="2">
        <v>72.75</v>
      </c>
      <c r="T94" s="2">
        <v>52.5</v>
      </c>
      <c r="U94" s="2">
        <v>102.5</v>
      </c>
      <c r="V94" s="2">
        <v>58</v>
      </c>
      <c r="W94" s="2">
        <v>47</v>
      </c>
      <c r="X94" s="2">
        <v>20</v>
      </c>
      <c r="Y94" s="2">
        <v>130</v>
      </c>
      <c r="Z94" s="2">
        <v>15</v>
      </c>
      <c r="AA94" s="2">
        <v>22.5</v>
      </c>
      <c r="AB94" s="2">
        <v>20</v>
      </c>
      <c r="AC94" s="2">
        <v>35</v>
      </c>
      <c r="AD94" s="2">
        <v>95</v>
      </c>
      <c r="AE94" s="2">
        <v>60</v>
      </c>
      <c r="AF94" s="2">
        <v>37.5</v>
      </c>
      <c r="AG94" s="2">
        <v>61.25</v>
      </c>
      <c r="AH94" s="2">
        <v>126.25</v>
      </c>
      <c r="AI94" s="2">
        <v>55.5</v>
      </c>
      <c r="AJ94" s="2">
        <v>34.5</v>
      </c>
      <c r="AK94" s="2">
        <v>141</v>
      </c>
      <c r="AL94" s="2">
        <v>60</v>
      </c>
      <c r="AM94" s="2">
        <v>82.5</v>
      </c>
      <c r="AN94" s="2">
        <v>92.5</v>
      </c>
      <c r="AO94" s="2">
        <v>92.75</v>
      </c>
      <c r="AP94" s="2">
        <v>147.25</v>
      </c>
      <c r="AQ94" s="2">
        <v>85</v>
      </c>
      <c r="AR94" s="2">
        <v>51.25</v>
      </c>
      <c r="AS94" s="2">
        <v>91.25</v>
      </c>
      <c r="AT94" s="2">
        <v>135</v>
      </c>
      <c r="AU94" s="2">
        <v>51.25</v>
      </c>
      <c r="AV94" s="2">
        <v>43.75</v>
      </c>
      <c r="AW94" s="2">
        <v>85</v>
      </c>
      <c r="AX94" s="2">
        <v>52</v>
      </c>
      <c r="AY94" s="2">
        <v>53</v>
      </c>
      <c r="AZ94" s="2">
        <v>65</v>
      </c>
      <c r="BA94" s="2">
        <v>62.5</v>
      </c>
      <c r="BB94" s="2">
        <v>125</v>
      </c>
      <c r="BC94" s="2">
        <v>122.5</v>
      </c>
      <c r="BD94" s="2">
        <v>51</v>
      </c>
      <c r="BE94" s="2">
        <v>115.5</v>
      </c>
      <c r="BF94" s="2">
        <v>313.5</v>
      </c>
      <c r="BG94" s="2">
        <v>34.5</v>
      </c>
      <c r="BH94" s="2">
        <v>55.5</v>
      </c>
      <c r="BI94" s="2">
        <v>57.5</v>
      </c>
      <c r="BJ94" s="2">
        <v>50</v>
      </c>
      <c r="BK94" s="2">
        <v>47.5</v>
      </c>
      <c r="BL94" s="2">
        <v>103.5</v>
      </c>
      <c r="BM94" s="2">
        <v>209</v>
      </c>
      <c r="BN94" s="2">
        <v>185</v>
      </c>
      <c r="BO94" s="2">
        <v>162</v>
      </c>
      <c r="BP94" s="16">
        <v>112</v>
      </c>
      <c r="BQ94" s="2">
        <f t="shared" si="30"/>
        <v>112.08333333333333</v>
      </c>
      <c r="BR94" s="2">
        <f t="shared" ref="BR94:BR95" si="73">AVERAGE(BN94:BP94)</f>
        <v>153</v>
      </c>
      <c r="BS94" s="2">
        <f t="shared" ref="BS94:BS95" si="74">AVERAGE(BB94:BD94)</f>
        <v>99.5</v>
      </c>
      <c r="BT94" s="17">
        <f t="shared" si="54"/>
        <v>0.53768844221105527</v>
      </c>
      <c r="BU94" s="2">
        <f t="shared" ref="BU94:BU95" si="75">IFERROR(IFERROR(IF(OR(BT94&gt;=50%,BT94&lt;=-50%),BR94,(BE94*(1+BT94))),BR94),0.001)</f>
        <v>153</v>
      </c>
      <c r="BV94" s="2">
        <f t="shared" ref="BV94:BV95" si="76">IFERROR(IFERROR(IF(OR(BT94&gt;=50%,BT94&lt;=-50%),BR94,(BF94*(1+BT94))),BR94),0.001)</f>
        <v>153</v>
      </c>
      <c r="BW94" s="2">
        <f t="shared" ref="BW94:BW95" si="77">IFERROR(IFERROR(IF(OR(BT94&gt;=50%,BT94&lt;=-50%),BR94,(BG94*(1+BT94))),BR94),0.001)</f>
        <v>153</v>
      </c>
      <c r="BX94" s="2">
        <f t="shared" ref="BX94:BX95" si="78">IFERROR(IFERROR(IF(OR(BT94&gt;=50%,BT94&lt;=-50%),BR94,(BH94*(1+BT94))),BR94),0.001)</f>
        <v>153</v>
      </c>
      <c r="BY94" s="2">
        <f t="shared" si="31"/>
        <v>49.375</v>
      </c>
      <c r="BZ94" s="2">
        <f t="shared" si="32"/>
        <v>154.83333333333334</v>
      </c>
      <c r="CA94" s="2">
        <f t="shared" si="33"/>
        <v>136.6</v>
      </c>
    </row>
    <row r="95" spans="1:79" x14ac:dyDescent="0.2">
      <c r="A95" s="3">
        <v>100112</v>
      </c>
      <c r="B95" s="2">
        <v>3.9510000000000005</v>
      </c>
      <c r="C95" s="2">
        <v>7.2740000000000009</v>
      </c>
      <c r="D95" s="2">
        <v>5.4250000000000007</v>
      </c>
      <c r="E95" s="2">
        <v>10.199999999999999</v>
      </c>
      <c r="F95" s="2">
        <v>8.8760000000000012</v>
      </c>
      <c r="G95" s="2">
        <v>6.8739999999999988</v>
      </c>
      <c r="H95" s="2">
        <v>3.125</v>
      </c>
      <c r="I95" s="2">
        <v>13.074999999999999</v>
      </c>
      <c r="J95" s="12">
        <v>11.95</v>
      </c>
      <c r="K95" s="2">
        <v>6.7750000000000021</v>
      </c>
      <c r="L95" s="2">
        <v>12.574999999999999</v>
      </c>
      <c r="M95" s="2">
        <v>5.5</v>
      </c>
      <c r="N95" s="2">
        <v>7.0629999999999988</v>
      </c>
      <c r="O95" s="2">
        <v>1.8150000000000013</v>
      </c>
      <c r="P95" s="2">
        <v>2.1239999999999988</v>
      </c>
      <c r="Q95" s="2">
        <v>3.3470000000000013</v>
      </c>
      <c r="R95" s="2">
        <v>11.401</v>
      </c>
      <c r="S95" s="2">
        <v>1.5</v>
      </c>
      <c r="T95" s="2">
        <v>2.25</v>
      </c>
      <c r="U95" s="2">
        <v>10.25</v>
      </c>
      <c r="V95" s="2">
        <v>0.93799999999999972</v>
      </c>
      <c r="W95" s="2">
        <v>2.6900000000000004</v>
      </c>
      <c r="X95" s="2">
        <v>1.9989999999999999</v>
      </c>
      <c r="Y95" s="2">
        <v>1.8149999999999999</v>
      </c>
      <c r="Z95" s="2">
        <v>4.2430000000000003</v>
      </c>
      <c r="AA95" s="2">
        <v>2.0030000000000001</v>
      </c>
      <c r="AB95" s="2">
        <v>0.68699999999999983</v>
      </c>
      <c r="AC95" s="2">
        <v>2.375</v>
      </c>
      <c r="AD95" s="2">
        <v>6.0640000000000001</v>
      </c>
      <c r="AE95" s="2">
        <v>6.5629999999999997</v>
      </c>
      <c r="AF95" s="2">
        <v>2.7480000000000002</v>
      </c>
      <c r="AG95" s="2">
        <v>8.75</v>
      </c>
      <c r="AH95" s="2">
        <v>1.125</v>
      </c>
      <c r="AI95" s="2">
        <v>2.375</v>
      </c>
      <c r="AJ95" s="2">
        <v>1.125</v>
      </c>
      <c r="AK95" s="2">
        <v>2.0009999999999999</v>
      </c>
      <c r="AL95" s="2">
        <v>6.1240000000000006</v>
      </c>
      <c r="AM95" s="2">
        <v>1.375</v>
      </c>
      <c r="AN95" s="2">
        <v>3.2</v>
      </c>
      <c r="AO95" s="2">
        <v>8.2749999999999986</v>
      </c>
      <c r="AP95" s="2">
        <v>12.200000000000001</v>
      </c>
      <c r="AQ95" s="2">
        <v>3.5749999999999993</v>
      </c>
      <c r="AR95" s="2">
        <v>6</v>
      </c>
      <c r="AS95" s="2">
        <v>10.45</v>
      </c>
      <c r="AT95" s="2">
        <v>1.4000000000000004</v>
      </c>
      <c r="AU95" s="2">
        <v>3.1500000000000004</v>
      </c>
      <c r="AV95" s="2">
        <v>8.5250000000000004</v>
      </c>
      <c r="AW95" s="2">
        <v>5.4749999999999996</v>
      </c>
      <c r="AX95" s="2">
        <v>5.625</v>
      </c>
      <c r="AY95" s="2">
        <v>5.25</v>
      </c>
      <c r="AZ95" s="2">
        <v>8.6750000000000007</v>
      </c>
      <c r="BA95" s="2">
        <v>5.6250000000000009</v>
      </c>
      <c r="BB95" s="2">
        <v>13.75</v>
      </c>
      <c r="BC95" s="2">
        <v>7.8249999999999993</v>
      </c>
      <c r="BD95" s="2">
        <v>6.375</v>
      </c>
      <c r="BE95" s="2">
        <v>4.2249999999999996</v>
      </c>
      <c r="BF95" s="2">
        <v>5.5</v>
      </c>
      <c r="BG95" s="2">
        <v>5.5</v>
      </c>
      <c r="BH95" s="2">
        <v>8.7750000000000004</v>
      </c>
      <c r="BI95" s="2">
        <v>7.0250000000000004</v>
      </c>
      <c r="BJ95" s="2">
        <v>5.25</v>
      </c>
      <c r="BK95" s="2">
        <v>4.3499999999999996</v>
      </c>
      <c r="BL95" s="2">
        <v>3.2249999999999996</v>
      </c>
      <c r="BM95" s="2">
        <v>3.9450000000000003</v>
      </c>
      <c r="BN95" s="2">
        <v>2.6800000000000015</v>
      </c>
      <c r="BO95" s="2">
        <v>6.8999999999999986</v>
      </c>
      <c r="BP95" s="16">
        <v>4.125</v>
      </c>
      <c r="BQ95" s="2">
        <f t="shared" si="30"/>
        <v>5.3895833333333334</v>
      </c>
      <c r="BR95" s="2">
        <f t="shared" si="73"/>
        <v>4.5683333333333334</v>
      </c>
      <c r="BS95" s="2">
        <f t="shared" si="74"/>
        <v>9.3166666666666664</v>
      </c>
      <c r="BT95" s="17">
        <f t="shared" si="54"/>
        <v>-0.50966010733452594</v>
      </c>
      <c r="BU95" s="2">
        <f t="shared" si="75"/>
        <v>4.5683333333333334</v>
      </c>
      <c r="BV95" s="2">
        <f t="shared" si="76"/>
        <v>4.5683333333333334</v>
      </c>
      <c r="BW95" s="2">
        <f t="shared" si="77"/>
        <v>4.5683333333333334</v>
      </c>
      <c r="BX95" s="2">
        <f t="shared" si="78"/>
        <v>4.5683333333333334</v>
      </c>
      <c r="BY95" s="2">
        <f t="shared" si="31"/>
        <v>6.6375000000000002</v>
      </c>
      <c r="BZ95" s="2">
        <f t="shared" si="32"/>
        <v>4.3583333333333334</v>
      </c>
      <c r="CA95" s="2">
        <f t="shared" si="33"/>
        <v>5.0100000000000007</v>
      </c>
    </row>
    <row r="96" spans="1:79" x14ac:dyDescent="0.2">
      <c r="A96" s="3">
        <v>100113</v>
      </c>
      <c r="B96" s="2">
        <v>0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1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16">
        <v>0</v>
      </c>
      <c r="BQ96" s="2">
        <f t="shared" si="30"/>
        <v>0</v>
      </c>
      <c r="BR96" s="2">
        <f t="shared" si="34"/>
        <v>0</v>
      </c>
      <c r="BS96" s="2">
        <f t="shared" si="35"/>
        <v>0</v>
      </c>
      <c r="BT96" s="17" t="e">
        <f t="shared" si="54"/>
        <v>#DIV/0!</v>
      </c>
      <c r="BU96" s="2">
        <f>IFERROR(IFERROR(IF(OR(BT96&gt;=50%,BT96&lt;=-50%),BR96,(BC96*(1+BT96))),BR96),0.001)</f>
        <v>0</v>
      </c>
      <c r="BV96" s="2">
        <f>IFERROR(IFERROR(IF(OR(BT96&gt;=50%,BT96&lt;=-50%),BR96,(BD96*(1+BT96))),BR96),0.001)</f>
        <v>0</v>
      </c>
      <c r="BW96" s="2">
        <f>IFERROR(IFERROR(IF(OR(BT96&gt;=50%,BT96&lt;=-50%),BR96,(BE96*(1+BT96))),BR96),0.001)</f>
        <v>0</v>
      </c>
      <c r="BX96" s="2">
        <f>IFERROR(IFERROR(IF(OR(BT96&gt;=50%,BT96&lt;=-50%),BR96,(BF96*(1+BT96))),BR96),0.001)</f>
        <v>0</v>
      </c>
      <c r="BY96" s="2">
        <f t="shared" si="31"/>
        <v>0</v>
      </c>
      <c r="BZ96" s="2">
        <f t="shared" si="32"/>
        <v>0</v>
      </c>
      <c r="CA96" s="2">
        <f t="shared" si="33"/>
        <v>0</v>
      </c>
    </row>
    <row r="97" spans="1:79" x14ac:dyDescent="0.2">
      <c r="A97" s="3">
        <v>100114</v>
      </c>
      <c r="B97" s="2">
        <v>239.06299999999999</v>
      </c>
      <c r="C97" s="2">
        <v>46.378</v>
      </c>
      <c r="D97" s="2">
        <v>45.715000000000003</v>
      </c>
      <c r="E97" s="2">
        <v>52</v>
      </c>
      <c r="F97" s="2">
        <v>37.811999999999998</v>
      </c>
      <c r="G97" s="2">
        <v>48.762</v>
      </c>
      <c r="H97" s="2">
        <v>14.906999999999996</v>
      </c>
      <c r="I97" s="2">
        <v>16.762000000000008</v>
      </c>
      <c r="J97" s="12">
        <v>13.521000000000001</v>
      </c>
      <c r="K97" s="2">
        <v>15.163999999999994</v>
      </c>
      <c r="L97" s="2">
        <v>14.800000000000004</v>
      </c>
      <c r="M97" s="2">
        <v>19.5</v>
      </c>
      <c r="N97" s="2">
        <v>18.384999999999998</v>
      </c>
      <c r="O97" s="2">
        <v>10.498000000000001</v>
      </c>
      <c r="P97" s="2">
        <v>11.603999999999999</v>
      </c>
      <c r="Q97" s="2">
        <v>7.8859999999999992</v>
      </c>
      <c r="R97" s="2">
        <v>8.9440000000000026</v>
      </c>
      <c r="S97" s="2">
        <v>17.454999999999998</v>
      </c>
      <c r="T97" s="2">
        <v>22</v>
      </c>
      <c r="U97" s="2">
        <v>30.472000000000001</v>
      </c>
      <c r="V97" s="2">
        <v>7.2259999999999991</v>
      </c>
      <c r="W97" s="2">
        <v>11.048000000000002</v>
      </c>
      <c r="X97" s="2">
        <v>9.0379999999999967</v>
      </c>
      <c r="Y97" s="2">
        <v>10.144000000000002</v>
      </c>
      <c r="Z97" s="2">
        <v>11.424999999999997</v>
      </c>
      <c r="AA97" s="2">
        <v>6.8140000000000018</v>
      </c>
      <c r="AB97" s="2">
        <v>13.833</v>
      </c>
      <c r="AC97" s="2">
        <v>2.4349999999999987</v>
      </c>
      <c r="AD97" s="2">
        <v>2.2550000000000026</v>
      </c>
      <c r="AE97" s="2">
        <v>10.123999999999999</v>
      </c>
      <c r="AF97" s="2">
        <v>25.565999999999999</v>
      </c>
      <c r="AG97" s="2">
        <v>18.447000000000003</v>
      </c>
      <c r="AH97" s="2">
        <v>13.433</v>
      </c>
      <c r="AI97" s="2">
        <v>6.4909999999999997</v>
      </c>
      <c r="AJ97" s="2">
        <v>13.548999999999999</v>
      </c>
      <c r="AK97" s="2">
        <v>10.8</v>
      </c>
      <c r="AL97" s="2">
        <v>4.9659999999999975</v>
      </c>
      <c r="AM97" s="2">
        <v>17.942</v>
      </c>
      <c r="AN97" s="2">
        <v>11.792000000000002</v>
      </c>
      <c r="AO97" s="2">
        <v>11.2</v>
      </c>
      <c r="AP97" s="2">
        <v>21.16</v>
      </c>
      <c r="AQ97" s="2">
        <v>13.145999999999997</v>
      </c>
      <c r="AR97" s="2">
        <v>18.475000000000001</v>
      </c>
      <c r="AS97" s="2">
        <v>19.245000000000005</v>
      </c>
      <c r="AT97" s="2">
        <v>14.421999999999997</v>
      </c>
      <c r="AU97" s="2">
        <v>4.9879999999999995</v>
      </c>
      <c r="AV97" s="2">
        <v>26.564</v>
      </c>
      <c r="AW97" s="2">
        <v>9.2779999999999987</v>
      </c>
      <c r="AX97" s="2">
        <v>2.5579999999999998</v>
      </c>
      <c r="AY97" s="2">
        <v>9.6440000000000019</v>
      </c>
      <c r="AZ97" s="2">
        <v>14.475999999999999</v>
      </c>
      <c r="BA97" s="2">
        <v>15</v>
      </c>
      <c r="BB97" s="2">
        <v>7.1690000000000005</v>
      </c>
      <c r="BC97" s="2">
        <v>18.430999999999997</v>
      </c>
      <c r="BD97" s="2">
        <v>7.5980000000000008</v>
      </c>
      <c r="BE97" s="2">
        <v>22.377999999999986</v>
      </c>
      <c r="BF97" s="2">
        <v>19.218000000000004</v>
      </c>
      <c r="BG97" s="2">
        <v>4.6009999999999991</v>
      </c>
      <c r="BH97" s="2">
        <v>12.933000000000007</v>
      </c>
      <c r="BI97" s="2">
        <v>7.671999999999997</v>
      </c>
      <c r="BJ97" s="2">
        <v>6.2539999999999978</v>
      </c>
      <c r="BK97" s="2">
        <v>13.746000000000002</v>
      </c>
      <c r="BL97" s="2">
        <v>18.593</v>
      </c>
      <c r="BM97" s="2">
        <v>14.206999999999997</v>
      </c>
      <c r="BN97" s="2">
        <v>20.768000000000004</v>
      </c>
      <c r="BO97" s="2">
        <v>11.386999999999997</v>
      </c>
      <c r="BP97" s="16">
        <v>12.511000000000003</v>
      </c>
      <c r="BQ97" s="2">
        <f t="shared" si="30"/>
        <v>13.866583333333331</v>
      </c>
      <c r="BR97" s="2">
        <f t="shared" ref="BR97:BR98" si="79">AVERAGE(BN97:BP97)</f>
        <v>14.888666666666667</v>
      </c>
      <c r="BS97" s="2">
        <f t="shared" ref="BS97:BS98" si="80">AVERAGE(BB97:BD97)</f>
        <v>11.066000000000001</v>
      </c>
      <c r="BT97" s="17">
        <f t="shared" si="54"/>
        <v>0.34544249653593589</v>
      </c>
      <c r="BU97" s="2">
        <f t="shared" ref="BU97:BU98" si="81">IFERROR(IFERROR(IF(OR(BT97&gt;=50%,BT97&lt;=-50%),BR97,(BE97*(1+BT97))),BR97),0.001)</f>
        <v>30.108312187481157</v>
      </c>
      <c r="BV97" s="2">
        <f t="shared" ref="BV97:BV98" si="82">IFERROR(IFERROR(IF(OR(BT97&gt;=50%,BT97&lt;=-50%),BR97,(BF97*(1+BT97))),BR97),0.001)</f>
        <v>25.856713898427621</v>
      </c>
      <c r="BW97" s="2">
        <f t="shared" ref="BW97:BW98" si="83">IFERROR(IFERROR(IF(OR(BT97&gt;=50%,BT97&lt;=-50%),BR97,(BG97*(1+BT97))),BR97),0.001)</f>
        <v>6.1903809265618399</v>
      </c>
      <c r="BX97" s="2">
        <f t="shared" ref="BX97:BX98" si="84">IFERROR(IFERROR(IF(OR(BT97&gt;=50%,BT97&lt;=-50%),BR97,(BH97*(1+BT97))),BR97),0.001)</f>
        <v>17.40060780769927</v>
      </c>
      <c r="BY97" s="2">
        <f t="shared" si="31"/>
        <v>7.8650000000000002</v>
      </c>
      <c r="BZ97" s="2">
        <f t="shared" si="32"/>
        <v>17.185666666666666</v>
      </c>
      <c r="CA97" s="2">
        <f t="shared" si="33"/>
        <v>16.676399999999994</v>
      </c>
    </row>
    <row r="98" spans="1:79" x14ac:dyDescent="0.2">
      <c r="A98" s="3">
        <v>100115</v>
      </c>
      <c r="B98" s="2">
        <v>278.20000000000005</v>
      </c>
      <c r="C98" s="2">
        <v>249.50499999999994</v>
      </c>
      <c r="D98" s="2">
        <v>365.79500000000002</v>
      </c>
      <c r="E98" s="2">
        <v>416.75</v>
      </c>
      <c r="F98" s="2">
        <v>409.26400000000001</v>
      </c>
      <c r="G98" s="2">
        <v>477.27199999999993</v>
      </c>
      <c r="H98" s="2">
        <v>354.15000000000003</v>
      </c>
      <c r="I98" s="2">
        <v>473.66400000000004</v>
      </c>
      <c r="J98" s="12">
        <v>282.94999999999993</v>
      </c>
      <c r="K98" s="2">
        <v>226.10000000000002</v>
      </c>
      <c r="L98" s="2">
        <v>250.7</v>
      </c>
      <c r="M98" s="2">
        <v>288.15000000000003</v>
      </c>
      <c r="N98" s="2">
        <v>208.39999999999998</v>
      </c>
      <c r="O98" s="2">
        <v>206.125</v>
      </c>
      <c r="P98" s="2">
        <v>292.875</v>
      </c>
      <c r="Q98" s="2">
        <v>279</v>
      </c>
      <c r="R98" s="2">
        <v>348.96500000000003</v>
      </c>
      <c r="S98" s="2">
        <v>303.03499999999997</v>
      </c>
      <c r="T98" s="2">
        <v>273.25</v>
      </c>
      <c r="U98" s="2">
        <v>299.25</v>
      </c>
      <c r="V98" s="2">
        <v>169.5</v>
      </c>
      <c r="W98" s="2">
        <v>202.5</v>
      </c>
      <c r="X98" s="2">
        <v>281.97500000000002</v>
      </c>
      <c r="Y98" s="2">
        <v>190.69399999999996</v>
      </c>
      <c r="Z98" s="2">
        <v>145.58100000000002</v>
      </c>
      <c r="AA98" s="2">
        <v>205.5</v>
      </c>
      <c r="AB98" s="2">
        <v>208.75</v>
      </c>
      <c r="AC98" s="2">
        <v>209</v>
      </c>
      <c r="AD98" s="2">
        <v>285.625</v>
      </c>
      <c r="AE98" s="2">
        <v>240.375</v>
      </c>
      <c r="AF98" s="2">
        <v>218.8</v>
      </c>
      <c r="AG98" s="2">
        <v>337.77</v>
      </c>
      <c r="AH98" s="2">
        <v>184.80500000000001</v>
      </c>
      <c r="AI98" s="2">
        <v>188.25799999999998</v>
      </c>
      <c r="AJ98" s="2">
        <v>98.367000000000019</v>
      </c>
      <c r="AK98" s="2">
        <v>182.5</v>
      </c>
      <c r="AL98" s="2">
        <v>139.75</v>
      </c>
      <c r="AM98" s="2">
        <v>498.25099999999998</v>
      </c>
      <c r="AN98" s="2">
        <v>-50.501000000000005</v>
      </c>
      <c r="AO98" s="2">
        <v>324.35000000000002</v>
      </c>
      <c r="AP98" s="2">
        <v>339</v>
      </c>
      <c r="AQ98" s="2">
        <v>218.47500000000002</v>
      </c>
      <c r="AR98" s="2">
        <v>117.875</v>
      </c>
      <c r="AS98" s="2">
        <v>120.875</v>
      </c>
      <c r="AT98" s="2">
        <v>127.80000000000001</v>
      </c>
      <c r="AU98" s="2">
        <v>116.5</v>
      </c>
      <c r="AV98" s="2">
        <v>195.71300000000008</v>
      </c>
      <c r="AW98" s="2">
        <v>360.71699999999998</v>
      </c>
      <c r="AX98" s="2">
        <v>275.50099999999998</v>
      </c>
      <c r="AY98" s="2">
        <v>360.18900000000002</v>
      </c>
      <c r="AZ98" s="2">
        <v>330.02399999999994</v>
      </c>
      <c r="BA98" s="2">
        <v>405</v>
      </c>
      <c r="BB98" s="2">
        <v>464.56500000000005</v>
      </c>
      <c r="BC98" s="2">
        <v>300.25399999999996</v>
      </c>
      <c r="BD98" s="2">
        <v>293.89900000000006</v>
      </c>
      <c r="BE98" s="2">
        <v>343.83299999999997</v>
      </c>
      <c r="BF98" s="2">
        <v>267.01699999999994</v>
      </c>
      <c r="BG98" s="2">
        <v>400.54700000000003</v>
      </c>
      <c r="BH98" s="2">
        <v>105.21200000000002</v>
      </c>
      <c r="BI98" s="2">
        <v>272.36200000000008</v>
      </c>
      <c r="BJ98" s="2">
        <v>237.92299999999994</v>
      </c>
      <c r="BK98" s="2">
        <v>270.964</v>
      </c>
      <c r="BL98" s="2">
        <v>286.363</v>
      </c>
      <c r="BM98" s="2">
        <v>381.47500000000002</v>
      </c>
      <c r="BN98" s="2">
        <v>278.38700000000006</v>
      </c>
      <c r="BO98" s="2">
        <v>322.92599999999999</v>
      </c>
      <c r="BP98" s="16">
        <v>291.89899999999994</v>
      </c>
      <c r="BQ98" s="2">
        <f t="shared" si="30"/>
        <v>286.51966666666664</v>
      </c>
      <c r="BR98" s="2">
        <f t="shared" si="79"/>
        <v>297.73733333333331</v>
      </c>
      <c r="BS98" s="2">
        <f t="shared" si="80"/>
        <v>352.90600000000001</v>
      </c>
      <c r="BT98" s="17">
        <f t="shared" si="54"/>
        <v>-0.15632680279356739</v>
      </c>
      <c r="BU98" s="2">
        <f t="shared" si="81"/>
        <v>290.08268641507931</v>
      </c>
      <c r="BV98" s="2">
        <f t="shared" si="82"/>
        <v>225.27508609846998</v>
      </c>
      <c r="BW98" s="2">
        <f t="shared" si="83"/>
        <v>337.930768121445</v>
      </c>
      <c r="BX98" s="2">
        <f t="shared" si="84"/>
        <v>88.764544424483205</v>
      </c>
      <c r="BY98" s="2">
        <f t="shared" si="31"/>
        <v>254.01100000000002</v>
      </c>
      <c r="BZ98" s="2">
        <f t="shared" si="32"/>
        <v>274.78133333333329</v>
      </c>
      <c r="CA98" s="2">
        <f t="shared" si="33"/>
        <v>319.56959999999998</v>
      </c>
    </row>
    <row r="99" spans="1:79" x14ac:dyDescent="0.2">
      <c r="A99" s="3">
        <v>100116</v>
      </c>
      <c r="B99" s="2">
        <v>0</v>
      </c>
      <c r="C99" s="2">
        <v>0.14999999999999991</v>
      </c>
      <c r="D99" s="2">
        <v>0.10000000000000009</v>
      </c>
      <c r="E99" s="2">
        <v>0.25</v>
      </c>
      <c r="F99" s="2">
        <v>0</v>
      </c>
      <c r="G99" s="2">
        <v>0</v>
      </c>
      <c r="H99" s="2">
        <v>0</v>
      </c>
      <c r="I99" s="2">
        <v>0.125</v>
      </c>
      <c r="J99" s="12">
        <v>0.125</v>
      </c>
      <c r="K99" s="2">
        <v>0.10000000000000009</v>
      </c>
      <c r="L99" s="2">
        <v>0.79999999999999982</v>
      </c>
      <c r="M99" s="2">
        <v>-0.12999999999999989</v>
      </c>
      <c r="N99" s="2">
        <v>-0.14500000000000002</v>
      </c>
      <c r="O99" s="2">
        <v>0</v>
      </c>
      <c r="P99" s="2">
        <v>0</v>
      </c>
      <c r="Q99" s="2">
        <v>0</v>
      </c>
      <c r="R99" s="2">
        <v>0</v>
      </c>
      <c r="S99" s="2">
        <v>-0.625</v>
      </c>
      <c r="T99" s="2">
        <v>1.5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16">
        <v>0</v>
      </c>
      <c r="BQ99" s="2">
        <f t="shared" si="30"/>
        <v>0</v>
      </c>
      <c r="BR99" s="2">
        <f t="shared" si="34"/>
        <v>0</v>
      </c>
      <c r="BS99" s="2">
        <f t="shared" si="35"/>
        <v>0</v>
      </c>
      <c r="BT99" s="17" t="e">
        <f t="shared" si="54"/>
        <v>#DIV/0!</v>
      </c>
      <c r="BU99" s="2">
        <f>IFERROR(IFERROR(IF(OR(BT99&gt;=50%,BT99&lt;=-50%),BR99,(BC99*(1+BT99))),BR99),0.001)</f>
        <v>0</v>
      </c>
      <c r="BV99" s="2">
        <f>IFERROR(IFERROR(IF(OR(BT99&gt;=50%,BT99&lt;=-50%),BR99,(BD99*(1+BT99))),BR99),0.001)</f>
        <v>0</v>
      </c>
      <c r="BW99" s="2">
        <f>IFERROR(IFERROR(IF(OR(BT99&gt;=50%,BT99&lt;=-50%),BR99,(BE99*(1+BT99))),BR99),0.001)</f>
        <v>0</v>
      </c>
      <c r="BX99" s="2">
        <f>IFERROR(IFERROR(IF(OR(BT99&gt;=50%,BT99&lt;=-50%),BR99,(BF99*(1+BT99))),BR99),0.001)</f>
        <v>0</v>
      </c>
      <c r="BY99" s="2">
        <f t="shared" si="31"/>
        <v>0</v>
      </c>
      <c r="BZ99" s="2">
        <f t="shared" si="32"/>
        <v>0</v>
      </c>
      <c r="CA99" s="2">
        <f t="shared" si="33"/>
        <v>0</v>
      </c>
    </row>
    <row r="100" spans="1:79" x14ac:dyDescent="0.2">
      <c r="A100" s="3">
        <v>100117</v>
      </c>
      <c r="B100" s="2">
        <v>442.38250000000016</v>
      </c>
      <c r="C100" s="2">
        <v>769.8606249999998</v>
      </c>
      <c r="D100" s="2">
        <v>1106.5</v>
      </c>
      <c r="E100" s="2">
        <v>972</v>
      </c>
      <c r="F100" s="2">
        <v>919.75812499999995</v>
      </c>
      <c r="G100" s="2">
        <v>1284.2418750000002</v>
      </c>
      <c r="H100" s="2">
        <v>689.89312500000005</v>
      </c>
      <c r="I100" s="2">
        <v>1006.951875</v>
      </c>
      <c r="J100" s="12">
        <v>964.40812499999993</v>
      </c>
      <c r="K100" s="2">
        <v>836.84937500000001</v>
      </c>
      <c r="L100" s="2">
        <v>867.49749999999995</v>
      </c>
      <c r="M100" s="2">
        <v>1746.8095940000001</v>
      </c>
      <c r="N100" s="2">
        <v>637.84538199999997</v>
      </c>
      <c r="O100" s="2">
        <v>457.971452</v>
      </c>
      <c r="P100" s="2">
        <v>244.36211000000003</v>
      </c>
      <c r="Q100" s="2">
        <v>172.03033899999991</v>
      </c>
      <c r="R100" s="2">
        <v>337.98112300000003</v>
      </c>
      <c r="S100" s="2">
        <v>511.20000000000005</v>
      </c>
      <c r="T100" s="2">
        <v>780.61426400000005</v>
      </c>
      <c r="U100" s="2">
        <v>385.90857400000004</v>
      </c>
      <c r="V100" s="2">
        <v>2484.9807270000001</v>
      </c>
      <c r="W100" s="2">
        <v>796.23918099999992</v>
      </c>
      <c r="X100" s="2">
        <v>1433.482818</v>
      </c>
      <c r="Y100" s="2">
        <v>953.71367099999998</v>
      </c>
      <c r="Z100" s="2">
        <v>887.07354299999997</v>
      </c>
      <c r="AA100" s="2">
        <v>1365.187222</v>
      </c>
      <c r="AB100" s="2">
        <v>110.79999999999995</v>
      </c>
      <c r="AC100" s="2">
        <v>449.40000000000009</v>
      </c>
      <c r="AD100" s="2">
        <v>325.56816799999996</v>
      </c>
      <c r="AE100" s="2">
        <v>269.25783900000005</v>
      </c>
      <c r="AF100" s="2">
        <v>621.27399300000025</v>
      </c>
      <c r="AG100" s="2">
        <v>2081.4249999999997</v>
      </c>
      <c r="AH100" s="2">
        <v>2372.2750000000001</v>
      </c>
      <c r="AI100" s="2">
        <v>2725.6750000000002</v>
      </c>
      <c r="AJ100" s="2">
        <v>2936.3249999999998</v>
      </c>
      <c r="AK100" s="2">
        <v>3287.8</v>
      </c>
      <c r="AL100" s="2">
        <v>1838.2</v>
      </c>
      <c r="AM100" s="2">
        <v>1238.8499999999999</v>
      </c>
      <c r="AN100" s="2">
        <v>677.15</v>
      </c>
      <c r="AO100" s="2">
        <v>579.25</v>
      </c>
      <c r="AP100" s="2">
        <v>698.52499999999998</v>
      </c>
      <c r="AQ100" s="2">
        <v>778.22500000000002</v>
      </c>
      <c r="AR100" s="2">
        <v>1205.25</v>
      </c>
      <c r="AS100" s="2">
        <v>294.75</v>
      </c>
      <c r="AT100" s="2">
        <v>1255.2750000000001</v>
      </c>
      <c r="AU100" s="2">
        <v>4767.7999999999993</v>
      </c>
      <c r="AV100" s="2">
        <v>3802.55</v>
      </c>
      <c r="AW100" s="2">
        <v>3107.4749999999999</v>
      </c>
      <c r="AX100" s="2">
        <v>1820</v>
      </c>
      <c r="AY100" s="2">
        <v>651.79200000000014</v>
      </c>
      <c r="AZ100" s="2">
        <v>1422.8579999999999</v>
      </c>
      <c r="BA100" s="2">
        <v>1556.6999999999998</v>
      </c>
      <c r="BB100" s="2">
        <v>2207.875</v>
      </c>
      <c r="BC100" s="2">
        <v>1599.625</v>
      </c>
      <c r="BD100" s="2">
        <v>1893</v>
      </c>
      <c r="BE100" s="2">
        <v>1150.25</v>
      </c>
      <c r="BF100" s="2">
        <v>2401</v>
      </c>
      <c r="BG100" s="2">
        <v>3355.85</v>
      </c>
      <c r="BH100" s="2">
        <v>4282.7</v>
      </c>
      <c r="BI100" s="2">
        <v>3037.75</v>
      </c>
      <c r="BJ100" s="2">
        <v>2565.7860000000001</v>
      </c>
      <c r="BK100" s="2">
        <v>677.91399999999976</v>
      </c>
      <c r="BL100" s="2">
        <v>1464.5610000000001</v>
      </c>
      <c r="BM100" s="2">
        <v>2292.65</v>
      </c>
      <c r="BN100" s="2">
        <v>1724.789</v>
      </c>
      <c r="BO100" s="2">
        <v>2463</v>
      </c>
      <c r="BP100" s="16">
        <v>1474</v>
      </c>
      <c r="BQ100" s="2">
        <f t="shared" si="30"/>
        <v>2203.822916666667</v>
      </c>
      <c r="BR100" s="2">
        <f t="shared" ref="BR100:BR105" si="85">AVERAGE(BN100:BP100)</f>
        <v>1887.2629999999999</v>
      </c>
      <c r="BS100" s="2">
        <f t="shared" ref="BS100:BS105" si="86">AVERAGE(BB100:BD100)</f>
        <v>1900.1666666666667</v>
      </c>
      <c r="BT100" s="17">
        <f t="shared" si="54"/>
        <v>-6.7908078238751802E-3</v>
      </c>
      <c r="BU100" s="2">
        <f t="shared" ref="BU100:BU105" si="87">IFERROR(IFERROR(IF(OR(BT100&gt;=50%,BT100&lt;=-50%),BR100,(BE100*(1+BT100))),BR100),0.001)</f>
        <v>1142.4388733005876</v>
      </c>
      <c r="BV100" s="2">
        <f t="shared" ref="BV100:BV105" si="88">IFERROR(IFERROR(IF(OR(BT100&gt;=50%,BT100&lt;=-50%),BR100,(BF100*(1+BT100))),BR100),0.001)</f>
        <v>2384.6952704148757</v>
      </c>
      <c r="BW100" s="2">
        <f t="shared" ref="BW100:BW105" si="89">IFERROR(IFERROR(IF(OR(BT100&gt;=50%,BT100&lt;=-50%),BR100,(BG100*(1+BT100))),BR100),0.001)</f>
        <v>3333.0610675642483</v>
      </c>
      <c r="BX100" s="2">
        <f t="shared" ref="BX100:BX105" si="90">IFERROR(IFERROR(IF(OR(BT100&gt;=50%,BT100&lt;=-50%),BR100,(BH100*(1+BT100))),BR100),0.001)</f>
        <v>4253.6170073326894</v>
      </c>
      <c r="BY100" s="2">
        <f t="shared" si="31"/>
        <v>3310.5214999999998</v>
      </c>
      <c r="BZ100" s="2">
        <f t="shared" si="32"/>
        <v>1514.4916666666668</v>
      </c>
      <c r="CA100" s="2">
        <f t="shared" si="33"/>
        <v>1732.0628000000002</v>
      </c>
    </row>
    <row r="101" spans="1:79" x14ac:dyDescent="0.2">
      <c r="A101" s="3">
        <v>100118</v>
      </c>
      <c r="B101" s="2">
        <v>167.83199999999999</v>
      </c>
      <c r="C101" s="2">
        <v>223.16700000000003</v>
      </c>
      <c r="D101" s="2">
        <v>565.64099999999996</v>
      </c>
      <c r="E101" s="2">
        <v>-57</v>
      </c>
      <c r="F101" s="2">
        <v>221.39499999999998</v>
      </c>
      <c r="G101" s="2">
        <v>255.57900000000001</v>
      </c>
      <c r="H101" s="2">
        <v>211.19700000000006</v>
      </c>
      <c r="I101" s="2">
        <v>258.94599999999997</v>
      </c>
      <c r="J101" s="12">
        <v>38.532999999999959</v>
      </c>
      <c r="K101" s="2">
        <v>161.29000000000008</v>
      </c>
      <c r="L101" s="2">
        <v>163.15999999999997</v>
      </c>
      <c r="M101" s="2">
        <v>301.58999999999997</v>
      </c>
      <c r="N101" s="2">
        <v>177.68</v>
      </c>
      <c r="O101" s="2">
        <v>145.98500000000001</v>
      </c>
      <c r="P101" s="2">
        <v>228.77999999999997</v>
      </c>
      <c r="Q101" s="2">
        <v>257.46500000000003</v>
      </c>
      <c r="R101" s="2">
        <v>279.16800000000001</v>
      </c>
      <c r="S101" s="2">
        <v>240.30700000000002</v>
      </c>
      <c r="T101" s="2">
        <v>247.16499999999996</v>
      </c>
      <c r="U101" s="2">
        <v>247.09000000000003</v>
      </c>
      <c r="V101" s="2">
        <v>148.21999999999997</v>
      </c>
      <c r="W101" s="2">
        <v>191.97499999999999</v>
      </c>
      <c r="X101" s="2">
        <v>153.88999999999999</v>
      </c>
      <c r="Y101" s="2">
        <v>173.08300000000003</v>
      </c>
      <c r="Z101" s="2">
        <v>147.65199999999999</v>
      </c>
      <c r="AA101" s="2">
        <v>226.61</v>
      </c>
      <c r="AB101" s="2">
        <v>146.24</v>
      </c>
      <c r="AC101" s="2">
        <v>185.06</v>
      </c>
      <c r="AD101" s="2">
        <v>224.02000000000004</v>
      </c>
      <c r="AE101" s="2">
        <v>178.89999999999998</v>
      </c>
      <c r="AF101" s="2">
        <v>169.21999999999997</v>
      </c>
      <c r="AG101" s="2">
        <v>212.25000000000006</v>
      </c>
      <c r="AH101" s="2">
        <v>194.54999999999995</v>
      </c>
      <c r="AI101" s="2">
        <v>215.32499999999999</v>
      </c>
      <c r="AJ101" s="2">
        <v>148.82499999999999</v>
      </c>
      <c r="AK101" s="2">
        <v>188.18800000000005</v>
      </c>
      <c r="AL101" s="2">
        <v>180</v>
      </c>
      <c r="AM101" s="2">
        <v>233.679</v>
      </c>
      <c r="AN101" s="2">
        <v>178.30200000000002</v>
      </c>
      <c r="AO101" s="2">
        <v>232.93</v>
      </c>
      <c r="AP101" s="2">
        <v>243.43799999999999</v>
      </c>
      <c r="AQ101" s="2">
        <v>191.65300000000002</v>
      </c>
      <c r="AR101" s="2">
        <v>1506.6320000000003</v>
      </c>
      <c r="AS101" s="2">
        <v>1279.3469999999998</v>
      </c>
      <c r="AT101" s="2">
        <v>948.68899999999985</v>
      </c>
      <c r="AU101" s="2">
        <v>245.75</v>
      </c>
      <c r="AV101" s="2">
        <v>196.76000000000022</v>
      </c>
      <c r="AW101" s="2">
        <v>243.28099999999995</v>
      </c>
      <c r="AX101" s="2">
        <f>2881.568-2700</f>
        <v>181.56800000000021</v>
      </c>
      <c r="AY101" s="2">
        <v>227.06900000000002</v>
      </c>
      <c r="AZ101" s="2">
        <v>184.767</v>
      </c>
      <c r="BA101" s="2">
        <v>321.55899999999997</v>
      </c>
      <c r="BB101" s="2">
        <v>895.44799999999998</v>
      </c>
      <c r="BC101" s="2">
        <v>1672.797</v>
      </c>
      <c r="BD101" s="2">
        <v>1767.605</v>
      </c>
      <c r="BE101" s="2">
        <v>1413.0070000000001</v>
      </c>
      <c r="BF101" s="2">
        <v>1053.8140000000001</v>
      </c>
      <c r="BG101" s="2">
        <v>257.34199999999998</v>
      </c>
      <c r="BH101" s="2">
        <v>189.02799999999999</v>
      </c>
      <c r="BI101" s="2">
        <v>261.51599999999996</v>
      </c>
      <c r="BJ101" s="2">
        <v>188.90199999999999</v>
      </c>
      <c r="BK101" s="2">
        <v>206.09800000000001</v>
      </c>
      <c r="BL101" s="2">
        <v>226.73399999999998</v>
      </c>
      <c r="BM101" s="2">
        <v>245.57900000000001</v>
      </c>
      <c r="BN101" s="2">
        <v>408.29500000000007</v>
      </c>
      <c r="BO101" s="2">
        <v>2010.6640000000002</v>
      </c>
      <c r="BP101" s="16">
        <v>1563.7280000000001</v>
      </c>
      <c r="BQ101" s="2">
        <f t="shared" si="30"/>
        <v>657.55975000000001</v>
      </c>
      <c r="BR101" s="2">
        <f t="shared" si="85"/>
        <v>1327.5623333333335</v>
      </c>
      <c r="BS101" s="2">
        <f t="shared" si="86"/>
        <v>1445.2833333333335</v>
      </c>
      <c r="BT101" s="17">
        <f t="shared" si="54"/>
        <v>-8.1451849118396619E-2</v>
      </c>
      <c r="BU101" s="2">
        <f t="shared" si="87"/>
        <v>1297.9149670327618</v>
      </c>
      <c r="BV101" s="2">
        <f t="shared" si="88"/>
        <v>967.97890107314606</v>
      </c>
      <c r="BW101" s="2">
        <f t="shared" si="89"/>
        <v>236.38101824417356</v>
      </c>
      <c r="BX101" s="2">
        <f t="shared" si="90"/>
        <v>173.63131986484771</v>
      </c>
      <c r="BY101" s="2">
        <f t="shared" si="31"/>
        <v>224.197</v>
      </c>
      <c r="BZ101" s="2">
        <f t="shared" si="32"/>
        <v>495.54866666666675</v>
      </c>
      <c r="CA101" s="2">
        <f t="shared" si="33"/>
        <v>1101.4566</v>
      </c>
    </row>
    <row r="102" spans="1:79" x14ac:dyDescent="0.2">
      <c r="A102" s="3">
        <v>100119</v>
      </c>
      <c r="B102" s="2">
        <v>505.30799999999999</v>
      </c>
      <c r="C102" s="2">
        <v>327.81600000000003</v>
      </c>
      <c r="D102" s="2">
        <v>104.07600000000002</v>
      </c>
      <c r="E102" s="2">
        <v>85</v>
      </c>
      <c r="F102" s="2">
        <v>84.830999999999904</v>
      </c>
      <c r="G102" s="2">
        <v>62.800000000000068</v>
      </c>
      <c r="H102" s="2">
        <v>53.300000000000068</v>
      </c>
      <c r="I102" s="2">
        <v>90.599999999999909</v>
      </c>
      <c r="J102" s="12">
        <v>66.275000000000091</v>
      </c>
      <c r="K102" s="2">
        <v>70.19399999999996</v>
      </c>
      <c r="L102" s="2">
        <v>53.793999999999983</v>
      </c>
      <c r="M102" s="2">
        <v>66.05600000000004</v>
      </c>
      <c r="N102" s="2">
        <v>84.449999999999989</v>
      </c>
      <c r="O102" s="2">
        <v>37.882999999999981</v>
      </c>
      <c r="P102" s="2">
        <v>30.949999999999989</v>
      </c>
      <c r="Q102" s="2">
        <v>24.050000000000011</v>
      </c>
      <c r="R102" s="2">
        <v>33.850000000000023</v>
      </c>
      <c r="S102" s="2">
        <v>12.699999999999989</v>
      </c>
      <c r="T102" s="2">
        <v>29.266999999999996</v>
      </c>
      <c r="U102" s="2">
        <v>40.800000000000011</v>
      </c>
      <c r="V102" s="2">
        <v>23.899999999999977</v>
      </c>
      <c r="W102" s="2">
        <v>22.25</v>
      </c>
      <c r="X102" s="2">
        <v>40.450000000000017</v>
      </c>
      <c r="Y102" s="2">
        <v>47.049999999999983</v>
      </c>
      <c r="Z102" s="2">
        <v>35.300000000000011</v>
      </c>
      <c r="AA102" s="2">
        <v>38.799999999999997</v>
      </c>
      <c r="AB102" s="2">
        <v>17.450000000000003</v>
      </c>
      <c r="AC102" s="2">
        <v>43.15</v>
      </c>
      <c r="AD102" s="2">
        <v>39.5</v>
      </c>
      <c r="AE102" s="2">
        <v>30.923000000000002</v>
      </c>
      <c r="AF102" s="2">
        <v>26.676999999999992</v>
      </c>
      <c r="AG102" s="2">
        <v>42.75</v>
      </c>
      <c r="AH102" s="2">
        <v>46.2</v>
      </c>
      <c r="AI102" s="2">
        <v>41.3</v>
      </c>
      <c r="AJ102" s="2">
        <v>18.75</v>
      </c>
      <c r="AK102" s="2">
        <v>27.674999999999997</v>
      </c>
      <c r="AL102" s="2">
        <v>14</v>
      </c>
      <c r="AM102" s="2">
        <v>26.1</v>
      </c>
      <c r="AN102" s="2">
        <v>57.95</v>
      </c>
      <c r="AO102" s="2">
        <v>47.7</v>
      </c>
      <c r="AP102" s="2">
        <v>33.349999999999994</v>
      </c>
      <c r="AQ102" s="2">
        <v>46.300000000000004</v>
      </c>
      <c r="AR102" s="2">
        <v>40.099999999999994</v>
      </c>
      <c r="AS102" s="2">
        <v>42.550000000000011</v>
      </c>
      <c r="AT102" s="2">
        <v>59.95</v>
      </c>
      <c r="AU102" s="2">
        <v>44.849999999999994</v>
      </c>
      <c r="AV102" s="2">
        <v>42.600000000000009</v>
      </c>
      <c r="AW102" s="2">
        <v>47.8</v>
      </c>
      <c r="AX102" s="2">
        <v>58.25</v>
      </c>
      <c r="AY102" s="2">
        <v>78.800000000000011</v>
      </c>
      <c r="AZ102" s="2">
        <v>57.324999999999989</v>
      </c>
      <c r="BA102" s="2">
        <v>45.5</v>
      </c>
      <c r="BB102" s="2">
        <v>128.15</v>
      </c>
      <c r="BC102" s="2">
        <v>59.349999999999994</v>
      </c>
      <c r="BD102" s="2">
        <v>57.674999999999997</v>
      </c>
      <c r="BE102" s="2">
        <v>80.925000000000011</v>
      </c>
      <c r="BF102" s="2">
        <v>55.799999999999983</v>
      </c>
      <c r="BG102" s="2">
        <v>67.824999999999989</v>
      </c>
      <c r="BH102" s="2">
        <v>97.625</v>
      </c>
      <c r="BI102" s="2">
        <v>48.775000000000006</v>
      </c>
      <c r="BJ102" s="2">
        <v>46.25</v>
      </c>
      <c r="BK102" s="2">
        <v>48.75</v>
      </c>
      <c r="BL102" s="2">
        <v>50.150000000000006</v>
      </c>
      <c r="BM102" s="2">
        <v>41.875</v>
      </c>
      <c r="BN102" s="2">
        <v>60.554999999999993</v>
      </c>
      <c r="BO102" s="2">
        <v>40.705000000000041</v>
      </c>
      <c r="BP102" s="16">
        <v>24.264999999999986</v>
      </c>
      <c r="BQ102" s="2">
        <f t="shared" si="30"/>
        <v>59.629583333333322</v>
      </c>
      <c r="BR102" s="2">
        <f t="shared" si="85"/>
        <v>41.841666666666676</v>
      </c>
      <c r="BS102" s="2">
        <f t="shared" si="86"/>
        <v>81.725000000000009</v>
      </c>
      <c r="BT102" s="17">
        <f t="shared" si="54"/>
        <v>-0.48801876210869782</v>
      </c>
      <c r="BU102" s="2">
        <f t="shared" si="87"/>
        <v>41.43208167635364</v>
      </c>
      <c r="BV102" s="2">
        <f t="shared" si="88"/>
        <v>28.568553074334655</v>
      </c>
      <c r="BW102" s="2">
        <f t="shared" si="89"/>
        <v>34.725127459977571</v>
      </c>
      <c r="BX102" s="2">
        <f t="shared" si="90"/>
        <v>49.982168349138384</v>
      </c>
      <c r="BY102" s="2">
        <f t="shared" si="31"/>
        <v>65.118750000000006</v>
      </c>
      <c r="BZ102" s="2">
        <f t="shared" si="32"/>
        <v>51.566666666666663</v>
      </c>
      <c r="CA102" s="2">
        <f t="shared" si="33"/>
        <v>60.076000000000001</v>
      </c>
    </row>
    <row r="103" spans="1:79" x14ac:dyDescent="0.2">
      <c r="A103" s="3">
        <v>100120</v>
      </c>
      <c r="B103" s="2">
        <v>187.60000000000002</v>
      </c>
      <c r="C103" s="2">
        <v>176.6</v>
      </c>
      <c r="D103" s="2">
        <v>210</v>
      </c>
      <c r="E103" s="2">
        <v>120</v>
      </c>
      <c r="F103" s="2">
        <v>146</v>
      </c>
      <c r="G103" s="2">
        <v>-8.1999999999999886</v>
      </c>
      <c r="H103" s="2">
        <v>33.329999999999984</v>
      </c>
      <c r="I103" s="2">
        <v>95.77000000000001</v>
      </c>
      <c r="J103" s="12">
        <v>204.8</v>
      </c>
      <c r="K103" s="2">
        <v>45.4</v>
      </c>
      <c r="L103" s="2">
        <v>20.100000000000001</v>
      </c>
      <c r="M103" s="2">
        <v>27.6</v>
      </c>
      <c r="N103" s="2">
        <v>18.55</v>
      </c>
      <c r="O103" s="2">
        <v>30.15</v>
      </c>
      <c r="P103" s="2">
        <v>51</v>
      </c>
      <c r="Q103" s="2">
        <v>63.2</v>
      </c>
      <c r="R103" s="2">
        <v>4.0999999999999943</v>
      </c>
      <c r="S103" s="2">
        <v>49.7</v>
      </c>
      <c r="T103" s="2">
        <v>63.6</v>
      </c>
      <c r="U103" s="2">
        <v>68</v>
      </c>
      <c r="V103" s="2">
        <v>99.9</v>
      </c>
      <c r="W103" s="2">
        <v>2</v>
      </c>
      <c r="X103" s="2">
        <v>35.75</v>
      </c>
      <c r="Y103" s="2">
        <v>89.25</v>
      </c>
      <c r="Z103" s="2">
        <v>42</v>
      </c>
      <c r="AA103" s="2">
        <v>17.5</v>
      </c>
      <c r="AB103" s="2">
        <v>13.5</v>
      </c>
      <c r="AC103" s="2">
        <v>26.25</v>
      </c>
      <c r="AD103" s="2">
        <v>105.5</v>
      </c>
      <c r="AE103" s="2">
        <v>4</v>
      </c>
      <c r="AF103" s="2">
        <v>27.25</v>
      </c>
      <c r="AG103" s="2">
        <v>66</v>
      </c>
      <c r="AH103" s="2">
        <v>105</v>
      </c>
      <c r="AI103" s="2">
        <v>5.5</v>
      </c>
      <c r="AJ103" s="2">
        <v>97.5</v>
      </c>
      <c r="AK103" s="2">
        <v>103</v>
      </c>
      <c r="AL103" s="2">
        <v>149.5</v>
      </c>
      <c r="AM103" s="2">
        <v>11</v>
      </c>
      <c r="AN103" s="2">
        <v>6</v>
      </c>
      <c r="AO103" s="2">
        <v>4</v>
      </c>
      <c r="AP103" s="2">
        <v>7</v>
      </c>
      <c r="AQ103" s="2">
        <v>4</v>
      </c>
      <c r="AR103" s="2">
        <v>5.5</v>
      </c>
      <c r="AS103" s="2">
        <v>6.5</v>
      </c>
      <c r="AT103" s="2">
        <v>6</v>
      </c>
      <c r="AU103" s="2">
        <v>6</v>
      </c>
      <c r="AV103" s="2">
        <v>4</v>
      </c>
      <c r="AW103" s="2">
        <v>7.5</v>
      </c>
      <c r="AX103" s="2">
        <v>5.5</v>
      </c>
      <c r="AY103" s="2">
        <v>3.5</v>
      </c>
      <c r="AZ103" s="2">
        <v>2.5</v>
      </c>
      <c r="BA103" s="2">
        <v>5.5</v>
      </c>
      <c r="BB103" s="2">
        <v>6</v>
      </c>
      <c r="BC103" s="2">
        <v>5</v>
      </c>
      <c r="BD103" s="2">
        <v>2.5</v>
      </c>
      <c r="BE103" s="2">
        <v>6</v>
      </c>
      <c r="BF103" s="2">
        <v>5.5</v>
      </c>
      <c r="BG103" s="2">
        <v>4</v>
      </c>
      <c r="BH103" s="2">
        <v>4.5</v>
      </c>
      <c r="BI103" s="2">
        <v>5.5</v>
      </c>
      <c r="BJ103" s="2">
        <v>2</v>
      </c>
      <c r="BK103" s="2">
        <v>4</v>
      </c>
      <c r="BL103" s="2">
        <v>4</v>
      </c>
      <c r="BM103" s="2">
        <v>4</v>
      </c>
      <c r="BN103" s="2">
        <v>3</v>
      </c>
      <c r="BO103" s="2">
        <v>4</v>
      </c>
      <c r="BP103" s="16">
        <v>6</v>
      </c>
      <c r="BQ103" s="2">
        <f t="shared" si="30"/>
        <v>4.166666666666667</v>
      </c>
      <c r="BR103" s="2">
        <f t="shared" si="85"/>
        <v>4.333333333333333</v>
      </c>
      <c r="BS103" s="2">
        <f t="shared" si="86"/>
        <v>4.5</v>
      </c>
      <c r="BT103" s="17">
        <f t="shared" si="54"/>
        <v>-3.7037037037037104E-2</v>
      </c>
      <c r="BU103" s="2">
        <f t="shared" si="87"/>
        <v>5.7777777777777777</v>
      </c>
      <c r="BV103" s="2">
        <f t="shared" si="88"/>
        <v>5.2962962962962958</v>
      </c>
      <c r="BW103" s="2">
        <f t="shared" si="89"/>
        <v>3.8518518518518516</v>
      </c>
      <c r="BX103" s="2">
        <f t="shared" si="90"/>
        <v>4.333333333333333</v>
      </c>
      <c r="BY103" s="2">
        <f t="shared" si="31"/>
        <v>4</v>
      </c>
      <c r="BZ103" s="2">
        <f t="shared" si="32"/>
        <v>4.5</v>
      </c>
      <c r="CA103" s="2">
        <f t="shared" si="33"/>
        <v>4.0999999999999996</v>
      </c>
    </row>
    <row r="104" spans="1:79" x14ac:dyDescent="0.2">
      <c r="A104" s="3">
        <v>100121</v>
      </c>
      <c r="B104" s="2">
        <v>624.5</v>
      </c>
      <c r="C104" s="2">
        <v>743.5</v>
      </c>
      <c r="D104" s="2">
        <v>1077</v>
      </c>
      <c r="E104" s="2">
        <v>390</v>
      </c>
      <c r="F104" s="2">
        <v>786.75</v>
      </c>
      <c r="G104" s="2">
        <v>728.25</v>
      </c>
      <c r="H104" s="2">
        <v>656</v>
      </c>
      <c r="I104" s="2">
        <v>634.5</v>
      </c>
      <c r="J104" s="12">
        <v>814.5</v>
      </c>
      <c r="K104" s="2">
        <v>605.5</v>
      </c>
      <c r="L104" s="2">
        <v>509</v>
      </c>
      <c r="M104" s="2">
        <v>775.5</v>
      </c>
      <c r="N104" s="2">
        <v>495</v>
      </c>
      <c r="O104" s="2">
        <v>521</v>
      </c>
      <c r="P104" s="2">
        <v>484</v>
      </c>
      <c r="Q104" s="2">
        <v>450</v>
      </c>
      <c r="R104" s="2">
        <v>524.25</v>
      </c>
      <c r="S104" s="2">
        <v>545.75</v>
      </c>
      <c r="T104" s="2">
        <v>530</v>
      </c>
      <c r="U104" s="2">
        <v>500</v>
      </c>
      <c r="V104" s="2">
        <v>430</v>
      </c>
      <c r="W104" s="2">
        <v>422.5</v>
      </c>
      <c r="X104" s="2">
        <v>474.25</v>
      </c>
      <c r="Y104" s="2">
        <v>343.25</v>
      </c>
      <c r="Z104" s="2">
        <v>280</v>
      </c>
      <c r="AA104" s="2">
        <v>450</v>
      </c>
      <c r="AB104" s="2">
        <v>430</v>
      </c>
      <c r="AC104" s="2">
        <v>390</v>
      </c>
      <c r="AD104" s="2">
        <v>469.25</v>
      </c>
      <c r="AE104" s="2">
        <v>510.75</v>
      </c>
      <c r="AF104" s="2">
        <v>391.5</v>
      </c>
      <c r="AG104" s="2">
        <v>438.5</v>
      </c>
      <c r="AH104" s="2">
        <v>360</v>
      </c>
      <c r="AI104" s="2">
        <v>439.625</v>
      </c>
      <c r="AJ104" s="2">
        <v>373.125</v>
      </c>
      <c r="AK104" s="2">
        <v>384</v>
      </c>
      <c r="AL104" s="2">
        <v>401.65</v>
      </c>
      <c r="AM104" s="2">
        <v>471.6</v>
      </c>
      <c r="AN104" s="2">
        <v>470</v>
      </c>
      <c r="AO104" s="2">
        <v>490</v>
      </c>
      <c r="AP104" s="2">
        <v>550</v>
      </c>
      <c r="AQ104" s="2">
        <v>389.75</v>
      </c>
      <c r="AR104" s="2">
        <v>420.25</v>
      </c>
      <c r="AS104" s="2">
        <v>412</v>
      </c>
      <c r="AT104" s="2">
        <v>518</v>
      </c>
      <c r="AU104" s="2">
        <v>380</v>
      </c>
      <c r="AV104" s="2">
        <v>333.5</v>
      </c>
      <c r="AW104" s="2">
        <v>470.25</v>
      </c>
      <c r="AX104" s="2">
        <v>367.5</v>
      </c>
      <c r="AY104" s="2">
        <v>458.75</v>
      </c>
      <c r="AZ104" s="2">
        <v>537</v>
      </c>
      <c r="BA104" s="2">
        <v>603</v>
      </c>
      <c r="BB104" s="2">
        <v>523.625</v>
      </c>
      <c r="BC104" s="2">
        <v>401.375</v>
      </c>
      <c r="BD104" s="2">
        <v>434.625</v>
      </c>
      <c r="BE104" s="2">
        <v>442.375</v>
      </c>
      <c r="BF104" s="2">
        <v>408</v>
      </c>
      <c r="BG104" s="2">
        <v>395.125</v>
      </c>
      <c r="BH104" s="2">
        <v>337.875</v>
      </c>
      <c r="BI104" s="2">
        <v>457</v>
      </c>
      <c r="BJ104" s="2">
        <v>364</v>
      </c>
      <c r="BK104" s="2">
        <v>426</v>
      </c>
      <c r="BL104" s="2">
        <v>473</v>
      </c>
      <c r="BM104" s="2">
        <v>458</v>
      </c>
      <c r="BN104" s="2">
        <v>436.75</v>
      </c>
      <c r="BO104" s="2">
        <v>354.25</v>
      </c>
      <c r="BP104" s="16">
        <v>482</v>
      </c>
      <c r="BQ104" s="2">
        <f t="shared" si="30"/>
        <v>419.51041666666669</v>
      </c>
      <c r="BR104" s="2">
        <f t="shared" si="85"/>
        <v>424.33333333333331</v>
      </c>
      <c r="BS104" s="2">
        <f t="shared" si="86"/>
        <v>453.20833333333331</v>
      </c>
      <c r="BT104" s="17">
        <f t="shared" si="54"/>
        <v>-6.3712420704238298E-2</v>
      </c>
      <c r="BU104" s="2">
        <f t="shared" si="87"/>
        <v>414.19021789096257</v>
      </c>
      <c r="BV104" s="2">
        <f t="shared" si="88"/>
        <v>382.00533235267073</v>
      </c>
      <c r="BW104" s="2">
        <f t="shared" si="89"/>
        <v>369.95062976923782</v>
      </c>
      <c r="BX104" s="2">
        <f t="shared" si="90"/>
        <v>316.34816585455548</v>
      </c>
      <c r="BY104" s="2">
        <f t="shared" si="31"/>
        <v>388.5</v>
      </c>
      <c r="BZ104" s="2">
        <f t="shared" si="32"/>
        <v>435.66666666666669</v>
      </c>
      <c r="CA104" s="2">
        <f t="shared" si="33"/>
        <v>434.625</v>
      </c>
    </row>
    <row r="105" spans="1:79" x14ac:dyDescent="0.2">
      <c r="A105" s="3">
        <v>100122</v>
      </c>
      <c r="B105" s="2">
        <v>572.09170300000005</v>
      </c>
      <c r="C105" s="2">
        <v>642.34055899999976</v>
      </c>
      <c r="D105" s="2">
        <v>764.52802800000018</v>
      </c>
      <c r="E105" s="2">
        <v>870.74476000000004</v>
      </c>
      <c r="F105" s="2">
        <v>898.18931099999986</v>
      </c>
      <c r="G105" s="2">
        <v>1001.704446</v>
      </c>
      <c r="H105" s="2">
        <v>841.03566299999989</v>
      </c>
      <c r="I105" s="2">
        <v>700.87218300000018</v>
      </c>
      <c r="J105" s="12">
        <v>717.28815699999973</v>
      </c>
      <c r="K105" s="2">
        <v>416.00096500000018</v>
      </c>
      <c r="L105" s="2">
        <v>392.00420499999996</v>
      </c>
      <c r="M105" s="2">
        <v>611.41079500000012</v>
      </c>
      <c r="N105" s="2">
        <v>424.90563499999996</v>
      </c>
      <c r="O105" s="2">
        <v>352.71859700000005</v>
      </c>
      <c r="P105" s="2">
        <v>454.4625759999999</v>
      </c>
      <c r="Q105" s="2">
        <v>539.11938699999996</v>
      </c>
      <c r="R105" s="2">
        <v>619.59533099999999</v>
      </c>
      <c r="S105" s="2">
        <v>698.14798900000005</v>
      </c>
      <c r="T105" s="2">
        <v>607.30919900000004</v>
      </c>
      <c r="U105" s="2">
        <v>469.81274500000006</v>
      </c>
      <c r="V105" s="2">
        <v>291.33863599999995</v>
      </c>
      <c r="W105" s="2">
        <v>329.02218500000004</v>
      </c>
      <c r="X105" s="2">
        <v>272.45828099999994</v>
      </c>
      <c r="Y105" s="2">
        <v>232.97936100000004</v>
      </c>
      <c r="Z105" s="2">
        <v>212.21924000000001</v>
      </c>
      <c r="AA105" s="2">
        <v>483.60103399999997</v>
      </c>
      <c r="AB105" s="2">
        <v>284.85931899999997</v>
      </c>
      <c r="AC105" s="2">
        <v>415.13354600000002</v>
      </c>
      <c r="AD105" s="2">
        <v>509.88879700000001</v>
      </c>
      <c r="AE105" s="2">
        <v>597.01526199999989</v>
      </c>
      <c r="AF105" s="2">
        <v>524.96239200000002</v>
      </c>
      <c r="AG105" s="2">
        <v>519.78994899999998</v>
      </c>
      <c r="AH105" s="2">
        <v>316.26005400000003</v>
      </c>
      <c r="AI105" s="2">
        <v>405.80378100000001</v>
      </c>
      <c r="AJ105" s="2">
        <v>295.846135</v>
      </c>
      <c r="AK105" s="2">
        <v>411.09055599999999</v>
      </c>
      <c r="AL105" s="2">
        <v>314.31210099999998</v>
      </c>
      <c r="AM105" s="2">
        <v>-82.967578999999887</v>
      </c>
      <c r="AN105" s="2">
        <v>513.4650059999999</v>
      </c>
      <c r="AO105" s="2">
        <v>1091.395229</v>
      </c>
      <c r="AP105" s="2">
        <v>708.98665200000005</v>
      </c>
      <c r="AQ105" s="2">
        <v>696.02659999999992</v>
      </c>
      <c r="AR105" s="2">
        <v>830.69082299999991</v>
      </c>
      <c r="AS105" s="2">
        <v>580.30069600000024</v>
      </c>
      <c r="AT105" s="2">
        <v>392.39402399999994</v>
      </c>
      <c r="AU105" s="2">
        <v>479.57874800000002</v>
      </c>
      <c r="AV105" s="2">
        <v>354.56639999999993</v>
      </c>
      <c r="AW105" s="2">
        <v>469.03724199999999</v>
      </c>
      <c r="AX105" s="2">
        <v>393.25614299999995</v>
      </c>
      <c r="AY105" s="2">
        <v>426.4121540000001</v>
      </c>
      <c r="AZ105" s="2">
        <v>257.01261299999999</v>
      </c>
      <c r="BA105" s="2">
        <v>720</v>
      </c>
      <c r="BB105" s="2">
        <v>859.26515300000005</v>
      </c>
      <c r="BC105" s="2">
        <v>702.18270300000006</v>
      </c>
      <c r="BD105" s="2">
        <v>814.89776699999993</v>
      </c>
      <c r="BE105" s="2">
        <v>488.4403010000002</v>
      </c>
      <c r="BF105" s="2">
        <v>481.73083099999985</v>
      </c>
      <c r="BG105" s="2">
        <v>490.7174849999999</v>
      </c>
      <c r="BH105" s="2">
        <v>304.76550000000009</v>
      </c>
      <c r="BI105" s="2">
        <v>512.84788400000002</v>
      </c>
      <c r="BJ105" s="2">
        <v>443.47776599999997</v>
      </c>
      <c r="BK105" s="2">
        <v>451.12223400000005</v>
      </c>
      <c r="BL105" s="2">
        <v>550.08635199999992</v>
      </c>
      <c r="BM105" s="2">
        <v>651.16126400000007</v>
      </c>
      <c r="BN105" s="2">
        <v>604.503016</v>
      </c>
      <c r="BO105" s="2">
        <v>851.46551199999999</v>
      </c>
      <c r="BP105" s="16">
        <v>643.98385599999995</v>
      </c>
      <c r="BQ105" s="2">
        <f t="shared" si="30"/>
        <v>541.32775858333332</v>
      </c>
      <c r="BR105" s="2">
        <f t="shared" si="85"/>
        <v>699.98412799999994</v>
      </c>
      <c r="BS105" s="2">
        <f t="shared" si="86"/>
        <v>792.11520766666672</v>
      </c>
      <c r="BT105" s="17">
        <f t="shared" si="54"/>
        <v>-0.11631020181781038</v>
      </c>
      <c r="BU105" s="2">
        <f t="shared" si="87"/>
        <v>431.62971101473812</v>
      </c>
      <c r="BV105" s="2">
        <f t="shared" si="88"/>
        <v>425.70062082452836</v>
      </c>
      <c r="BW105" s="2">
        <f t="shared" si="89"/>
        <v>433.64203528412156</v>
      </c>
      <c r="BX105" s="2">
        <f t="shared" si="90"/>
        <v>269.31816318789419</v>
      </c>
      <c r="BY105" s="2">
        <f t="shared" si="31"/>
        <v>437.95215874999997</v>
      </c>
      <c r="BZ105" s="2">
        <f t="shared" si="32"/>
        <v>494.31313899999992</v>
      </c>
      <c r="CA105" s="2">
        <f t="shared" si="33"/>
        <v>652.23701019999999</v>
      </c>
    </row>
    <row r="106" spans="1:79" x14ac:dyDescent="0.2">
      <c r="A106" s="3">
        <v>100123</v>
      </c>
      <c r="B106" s="2">
        <v>26.28000000000003</v>
      </c>
      <c r="C106" s="2">
        <v>66.279999999999973</v>
      </c>
      <c r="D106" s="2">
        <v>93.440000000000055</v>
      </c>
      <c r="E106" s="2">
        <v>-309.12000000000012</v>
      </c>
      <c r="F106" s="2">
        <v>1168.08</v>
      </c>
      <c r="G106" s="2">
        <v>329.35</v>
      </c>
      <c r="H106" s="2">
        <v>332.28</v>
      </c>
      <c r="I106" s="2">
        <v>372.49</v>
      </c>
      <c r="J106" s="12">
        <v>624.88</v>
      </c>
      <c r="K106" s="2">
        <v>151.17199999999991</v>
      </c>
      <c r="L106" s="2">
        <v>12.34800000000007</v>
      </c>
      <c r="M106" s="2">
        <v>45.360000000000014</v>
      </c>
      <c r="N106" s="2">
        <v>35.899999999999977</v>
      </c>
      <c r="O106" s="2">
        <v>0</v>
      </c>
      <c r="P106" s="2">
        <v>0</v>
      </c>
      <c r="Q106" s="2">
        <v>0</v>
      </c>
      <c r="R106" s="2">
        <v>125.70000000000005</v>
      </c>
      <c r="S106" s="2">
        <v>581.43999999999994</v>
      </c>
      <c r="T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16">
        <v>0</v>
      </c>
      <c r="BQ106" s="2">
        <f t="shared" si="30"/>
        <v>0</v>
      </c>
      <c r="BR106" s="2">
        <f t="shared" si="34"/>
        <v>0</v>
      </c>
      <c r="BS106" s="2">
        <f t="shared" si="35"/>
        <v>0</v>
      </c>
      <c r="BT106" s="17" t="e">
        <f t="shared" si="54"/>
        <v>#DIV/0!</v>
      </c>
      <c r="BU106" s="2">
        <f>IFERROR(IFERROR(IF(OR(BT106&gt;=50%,BT106&lt;=-50%),BR106,(BC106*(1+BT106))),BR106),0.001)</f>
        <v>0</v>
      </c>
      <c r="BV106" s="2">
        <f>IFERROR(IFERROR(IF(OR(BT106&gt;=50%,BT106&lt;=-50%),BR106,(BD106*(1+BT106))),BR106),0.001)</f>
        <v>0</v>
      </c>
      <c r="BW106" s="2">
        <f>IFERROR(IFERROR(IF(OR(BT106&gt;=50%,BT106&lt;=-50%),BR106,(BE106*(1+BT106))),BR106),0.001)</f>
        <v>0</v>
      </c>
      <c r="BX106" s="2">
        <f>IFERROR(IFERROR(IF(OR(BT106&gt;=50%,BT106&lt;=-50%),BR106,(BF106*(1+BT106))),BR106),0.001)</f>
        <v>0</v>
      </c>
      <c r="BY106" s="2">
        <f t="shared" si="31"/>
        <v>0</v>
      </c>
      <c r="BZ106" s="2">
        <f t="shared" si="32"/>
        <v>0</v>
      </c>
      <c r="CA106" s="2">
        <f t="shared" si="33"/>
        <v>0</v>
      </c>
    </row>
    <row r="107" spans="1:79" x14ac:dyDescent="0.2">
      <c r="A107" s="3">
        <v>100124</v>
      </c>
      <c r="B107" s="2">
        <v>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12">
        <v>2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16">
        <v>0</v>
      </c>
      <c r="BQ107" s="2">
        <f t="shared" si="30"/>
        <v>0</v>
      </c>
      <c r="BR107" s="2">
        <f t="shared" si="34"/>
        <v>0</v>
      </c>
      <c r="BS107" s="2">
        <f t="shared" si="35"/>
        <v>0</v>
      </c>
      <c r="BT107" s="17" t="e">
        <f t="shared" si="54"/>
        <v>#DIV/0!</v>
      </c>
      <c r="BU107" s="2">
        <f>IFERROR(IFERROR(IF(OR(BT107&gt;=50%,BT107&lt;=-50%),BR107,(BC107*(1+BT107))),BR107),0.001)</f>
        <v>0</v>
      </c>
      <c r="BV107" s="2">
        <f>IFERROR(IFERROR(IF(OR(BT107&gt;=50%,BT107&lt;=-50%),BR107,(BD107*(1+BT107))),BR107),0.001)</f>
        <v>0</v>
      </c>
      <c r="BW107" s="2">
        <f>IFERROR(IFERROR(IF(OR(BT107&gt;=50%,BT107&lt;=-50%),BR107,(BE107*(1+BT107))),BR107),0.001)</f>
        <v>0</v>
      </c>
      <c r="BX107" s="2">
        <f>IFERROR(IFERROR(IF(OR(BT107&gt;=50%,BT107&lt;=-50%),BR107,(BF107*(1+BT107))),BR107),0.001)</f>
        <v>0</v>
      </c>
      <c r="BY107" s="2">
        <f t="shared" si="31"/>
        <v>0</v>
      </c>
      <c r="BZ107" s="2">
        <f t="shared" si="32"/>
        <v>0</v>
      </c>
      <c r="CA107" s="2">
        <f t="shared" si="33"/>
        <v>0</v>
      </c>
    </row>
    <row r="108" spans="1:79" x14ac:dyDescent="0.2">
      <c r="A108" s="3">
        <v>100125</v>
      </c>
      <c r="B108" s="2">
        <v>539.28000000000009</v>
      </c>
      <c r="C108" s="2">
        <v>463.97499999999991</v>
      </c>
      <c r="D108" s="2">
        <v>779.44500000000005</v>
      </c>
      <c r="E108" s="2">
        <v>1198.825</v>
      </c>
      <c r="F108" s="2">
        <v>746.48</v>
      </c>
      <c r="G108" s="2">
        <v>923.64499999999987</v>
      </c>
      <c r="H108" s="2">
        <v>831.15000000000009</v>
      </c>
      <c r="I108" s="2">
        <v>1119.6500000000001</v>
      </c>
      <c r="J108" s="12">
        <v>148.20000000000005</v>
      </c>
      <c r="K108" s="2">
        <v>1001.9499999999999</v>
      </c>
      <c r="L108" s="2">
        <v>619.25</v>
      </c>
      <c r="M108" s="2">
        <v>435.75</v>
      </c>
      <c r="N108" s="2">
        <v>416.05</v>
      </c>
      <c r="O108" s="2">
        <v>351.8</v>
      </c>
      <c r="P108" s="2">
        <v>325.92500000000001</v>
      </c>
      <c r="Q108" s="2">
        <v>405.82499999999999</v>
      </c>
      <c r="R108" s="2">
        <v>425.25</v>
      </c>
      <c r="S108" s="2">
        <v>271</v>
      </c>
      <c r="T108" s="2">
        <v>457.125</v>
      </c>
      <c r="U108" s="2">
        <v>299.64999999999998</v>
      </c>
      <c r="V108" s="2">
        <v>331.02500000000003</v>
      </c>
      <c r="W108" s="2">
        <v>210.73500000000001</v>
      </c>
      <c r="X108" s="2">
        <v>1005.4649999999999</v>
      </c>
      <c r="Y108" s="2">
        <v>203.57499999999999</v>
      </c>
      <c r="Z108" s="2">
        <v>166.95</v>
      </c>
      <c r="AA108" s="2">
        <v>334.47500000000002</v>
      </c>
      <c r="AB108" s="2">
        <v>261</v>
      </c>
      <c r="AC108" s="2">
        <v>329.95</v>
      </c>
      <c r="AD108" s="2">
        <v>344.47500000000002</v>
      </c>
      <c r="AE108" s="2">
        <v>276.5</v>
      </c>
      <c r="AF108" s="2">
        <v>417.72500000000002</v>
      </c>
      <c r="AG108" s="2">
        <v>485.35</v>
      </c>
      <c r="AH108" s="2">
        <v>426</v>
      </c>
      <c r="AI108" s="2">
        <v>319.82500000000005</v>
      </c>
      <c r="AJ108" s="2">
        <v>358.62499999999994</v>
      </c>
      <c r="AK108" s="2">
        <v>110.55000000000001</v>
      </c>
      <c r="AL108" s="2">
        <v>177</v>
      </c>
      <c r="AM108" s="2">
        <v>320.2</v>
      </c>
      <c r="AN108" s="2">
        <v>429.8</v>
      </c>
      <c r="AO108" s="2">
        <v>307.2</v>
      </c>
      <c r="AP108" s="2">
        <v>291.55</v>
      </c>
      <c r="AQ108" s="2">
        <v>274.25</v>
      </c>
      <c r="AR108" s="2">
        <v>59.850000000000023</v>
      </c>
      <c r="AS108" s="2">
        <v>168.14999999999998</v>
      </c>
      <c r="AT108" s="2">
        <v>114.22501200000001</v>
      </c>
      <c r="AU108" s="2">
        <v>216.92506799999998</v>
      </c>
      <c r="AV108" s="2">
        <v>180.049926</v>
      </c>
      <c r="AW108" s="2">
        <v>297.90000600000002</v>
      </c>
      <c r="AX108" s="2">
        <v>159.599988</v>
      </c>
      <c r="AY108" s="2">
        <v>404.20007399999997</v>
      </c>
      <c r="AZ108" s="2">
        <v>318.13331199999999</v>
      </c>
      <c r="BA108" s="2">
        <v>361.267</v>
      </c>
      <c r="BB108" s="2">
        <v>337.93345399999998</v>
      </c>
      <c r="BC108" s="2">
        <v>216.866546</v>
      </c>
      <c r="BD108" s="2">
        <v>279.80008199999997</v>
      </c>
      <c r="BE108" s="2">
        <v>523.5999260000001</v>
      </c>
      <c r="BF108" s="2">
        <v>170.44999199999995</v>
      </c>
      <c r="BG108" s="2">
        <v>150.75</v>
      </c>
      <c r="BH108" s="2">
        <v>312.90000000000003</v>
      </c>
      <c r="BI108" s="2">
        <v>194.7</v>
      </c>
      <c r="BJ108" s="2">
        <v>144.4</v>
      </c>
      <c r="BK108" s="2">
        <v>137.6</v>
      </c>
      <c r="BL108" s="2">
        <v>130.80000000000001</v>
      </c>
      <c r="BM108" s="2">
        <v>253.2</v>
      </c>
      <c r="BN108" s="2">
        <v>168.60000000000002</v>
      </c>
      <c r="BO108" s="2">
        <v>146.19999999999999</v>
      </c>
      <c r="BP108" s="16">
        <v>195.59999999999997</v>
      </c>
      <c r="BQ108" s="2">
        <f t="shared" si="30"/>
        <v>223.63887883333337</v>
      </c>
      <c r="BR108" s="2">
        <f t="shared" ref="BR108:BR110" si="91">AVERAGE(BN108:BP108)</f>
        <v>170.13333333333333</v>
      </c>
      <c r="BS108" s="2">
        <f t="shared" ref="BS108:BS110" si="92">AVERAGE(BB108:BD108)</f>
        <v>278.20002733333331</v>
      </c>
      <c r="BT108" s="17">
        <f t="shared" si="54"/>
        <v>-0.3884496167590839</v>
      </c>
      <c r="BU108" s="2">
        <f t="shared" ref="BU108:BU110" si="93">IFERROR(IFERROR(IF(OR(BT108&gt;=50%,BT108&lt;=-50%),BR108,(BE108*(1+BT108))),BR108),0.001)</f>
        <v>320.20773541021538</v>
      </c>
      <c r="BV108" s="2">
        <f t="shared" ref="BV108:BV110" si="94">IFERROR(IFERROR(IF(OR(BT108&gt;=50%,BT108&lt;=-50%),BR108,(BF108*(1+BT108))),BR108),0.001)</f>
        <v>104.23875793101107</v>
      </c>
      <c r="BW108" s="2">
        <f t="shared" ref="BW108:BW110" si="95">IFERROR(IFERROR(IF(OR(BT108&gt;=50%,BT108&lt;=-50%),BR108,(BG108*(1+BT108))),BR108),0.001)</f>
        <v>92.191220273568106</v>
      </c>
      <c r="BX108" s="2">
        <f t="shared" ref="BX108:BX110" si="96">IFERROR(IFERROR(IF(OR(BT108&gt;=50%,BT108&lt;=-50%),BR108,(BH108*(1+BT108))),BR108),0.001)</f>
        <v>191.35411491608269</v>
      </c>
      <c r="BY108" s="2">
        <f t="shared" si="31"/>
        <v>200.6875</v>
      </c>
      <c r="BZ108" s="2">
        <f t="shared" si="32"/>
        <v>146.28333066666664</v>
      </c>
      <c r="CA108" s="2">
        <f t="shared" si="33"/>
        <v>288.41331079999998</v>
      </c>
    </row>
    <row r="109" spans="1:79" x14ac:dyDescent="0.2">
      <c r="A109" s="3">
        <v>100126</v>
      </c>
      <c r="B109" s="2">
        <v>64.952480000000037</v>
      </c>
      <c r="C109" s="2">
        <v>137.80463999999995</v>
      </c>
      <c r="D109" s="2">
        <v>237.26</v>
      </c>
      <c r="E109" s="2">
        <v>651.02</v>
      </c>
      <c r="F109" s="2">
        <v>-192.01999999999998</v>
      </c>
      <c r="G109" s="2">
        <v>268.5</v>
      </c>
      <c r="H109" s="2">
        <v>172.5</v>
      </c>
      <c r="I109" s="2">
        <v>178.26800000000003</v>
      </c>
      <c r="J109" s="12">
        <v>100.73199999999997</v>
      </c>
      <c r="K109" s="2">
        <v>132.79199999999997</v>
      </c>
      <c r="L109" s="2">
        <v>199.24799999999999</v>
      </c>
      <c r="M109" s="2">
        <v>28.432000000000016</v>
      </c>
      <c r="N109" s="2">
        <v>53.52800000000002</v>
      </c>
      <c r="O109" s="2">
        <v>48.274000000000001</v>
      </c>
      <c r="P109" s="2">
        <v>59.449999999999989</v>
      </c>
      <c r="Q109" s="2">
        <v>105.56</v>
      </c>
      <c r="R109" s="2">
        <v>130.56</v>
      </c>
      <c r="S109" s="2">
        <v>100.65600000000001</v>
      </c>
      <c r="T109" s="2">
        <v>89</v>
      </c>
      <c r="U109" s="2">
        <v>43.744</v>
      </c>
      <c r="V109" s="2">
        <v>109.164</v>
      </c>
      <c r="W109" s="2">
        <v>16.712000000000003</v>
      </c>
      <c r="X109" s="2">
        <v>106.77599999999998</v>
      </c>
      <c r="Y109" s="2">
        <v>10.360000000000014</v>
      </c>
      <c r="Z109" s="2">
        <v>8.165600000000012</v>
      </c>
      <c r="AA109" s="2">
        <v>15.578399999999988</v>
      </c>
      <c r="AB109" s="2">
        <v>34</v>
      </c>
      <c r="AC109" s="2">
        <v>19.540000000000006</v>
      </c>
      <c r="AD109" s="2">
        <v>48.995999999999995</v>
      </c>
      <c r="AE109" s="2">
        <v>31.463999999999999</v>
      </c>
      <c r="AF109" s="2">
        <v>46.088000000000001</v>
      </c>
      <c r="AG109" s="2">
        <v>15.371999999999993</v>
      </c>
      <c r="AH109" s="2">
        <v>7.0400000000000063</v>
      </c>
      <c r="AI109" s="2">
        <v>14.355999999999995</v>
      </c>
      <c r="AJ109" s="2">
        <v>47.144000000000005</v>
      </c>
      <c r="AK109" s="2">
        <v>72</v>
      </c>
      <c r="AL109" s="2">
        <v>23</v>
      </c>
      <c r="AM109" s="2">
        <v>25.447999999999993</v>
      </c>
      <c r="AN109" s="2">
        <v>20.052000000000007</v>
      </c>
      <c r="AO109" s="2">
        <v>6.671999999999997</v>
      </c>
      <c r="AP109" s="2">
        <v>19.328000000000003</v>
      </c>
      <c r="AQ109" s="2">
        <v>9</v>
      </c>
      <c r="AR109" s="2">
        <v>6</v>
      </c>
      <c r="AS109" s="2">
        <v>4</v>
      </c>
      <c r="AT109" s="2">
        <v>18.171999999999997</v>
      </c>
      <c r="AU109" s="2">
        <v>17.436000000000003</v>
      </c>
      <c r="AV109" s="2">
        <v>37.751599999999996</v>
      </c>
      <c r="AW109" s="2">
        <v>16.612400000000001</v>
      </c>
      <c r="AX109" s="2">
        <v>10.327999999999999</v>
      </c>
      <c r="AY109" s="2">
        <v>23.140800000000013</v>
      </c>
      <c r="AZ109" s="2">
        <v>0.9591999999999814</v>
      </c>
      <c r="BA109" s="2">
        <v>0</v>
      </c>
      <c r="BB109" s="2">
        <v>0</v>
      </c>
      <c r="BC109" s="2">
        <v>11.400000000000006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16">
        <v>0</v>
      </c>
      <c r="BQ109" s="2">
        <f t="shared" ref="BQ109:BQ172" si="97">AVERAGE(BC109:BN109)</f>
        <v>0.95000000000000051</v>
      </c>
      <c r="BR109" s="2">
        <f t="shared" si="91"/>
        <v>0</v>
      </c>
      <c r="BS109" s="2">
        <f t="shared" si="92"/>
        <v>3.800000000000002</v>
      </c>
      <c r="BT109" s="17">
        <f t="shared" si="54"/>
        <v>-1</v>
      </c>
      <c r="BU109" s="2">
        <f t="shared" si="93"/>
        <v>0</v>
      </c>
      <c r="BV109" s="2">
        <f t="shared" si="94"/>
        <v>0</v>
      </c>
      <c r="BW109" s="2">
        <f t="shared" si="95"/>
        <v>0</v>
      </c>
      <c r="BX109" s="2">
        <f t="shared" si="96"/>
        <v>0</v>
      </c>
      <c r="BY109" s="2">
        <f t="shared" ref="BY109:BY172" si="98">AVERAGE(AVERAGEIF($BC$2:$BN$2,11,BC109:BN109),AVERAGEIF($BC$2:$BN$2,12,BC109:BN109),AVERAGEIF($BC$2:$BN$2,1,BC109:BN109),AVERAGEIF($BC$2:$BN$2,2,BC109:BN109))</f>
        <v>0</v>
      </c>
      <c r="BZ109" s="2">
        <f t="shared" ref="BZ109:BZ172" si="99">AVERAGE(AVERAGEIF($BC$2:$BN$2,3,BC109:BN109),AVERAGEIF($BC$2:$BN$2,4,BC109:BN109),AVERAGEIF($BC$2:$BN$2,10,BC109:BN109))</f>
        <v>0</v>
      </c>
      <c r="CA109" s="2">
        <f t="shared" ref="CA109:CA172" si="100">AVERAGE(AVERAGEIF($BC$2:$BN$2,5,BC109:BN109),AVERAGEIF($BC$2:$BN$2,6,BC109:BN109),AVERAGEIF($BC$2:$BN$2,7,BC109:BN109),AVERAGEIF($BC$2:$BN$2,8,BC109:BN109),AVERAGEIF($BC$2:$BN$2,9,BC109:BN109))</f>
        <v>2.2800000000000011</v>
      </c>
    </row>
    <row r="110" spans="1:79" x14ac:dyDescent="0.2">
      <c r="A110" s="3">
        <v>100127</v>
      </c>
      <c r="J110" s="12"/>
      <c r="AU110" s="2">
        <v>1</v>
      </c>
      <c r="AV110" s="2">
        <v>1.8109999999999999</v>
      </c>
      <c r="AW110" s="2">
        <v>-0.5</v>
      </c>
      <c r="AX110" s="2">
        <v>0</v>
      </c>
      <c r="AY110" s="2">
        <v>0.20000000000000018</v>
      </c>
      <c r="AZ110" s="2">
        <v>0</v>
      </c>
      <c r="BA110" s="2">
        <v>0</v>
      </c>
      <c r="BB110" s="2">
        <v>0.25999999999999979</v>
      </c>
      <c r="BC110" s="2">
        <v>0</v>
      </c>
      <c r="BD110" s="2">
        <v>0.54</v>
      </c>
      <c r="BE110" s="2">
        <v>0</v>
      </c>
      <c r="BF110" s="2">
        <v>0</v>
      </c>
      <c r="BG110" s="2">
        <v>0.5</v>
      </c>
      <c r="BH110" s="2">
        <v>0</v>
      </c>
      <c r="BI110" s="2">
        <v>0</v>
      </c>
      <c r="BJ110" s="2">
        <v>0</v>
      </c>
      <c r="BK110" s="2">
        <v>0</v>
      </c>
      <c r="BL110" s="2">
        <v>0</v>
      </c>
      <c r="BM110" s="2">
        <v>0</v>
      </c>
      <c r="BN110" s="2">
        <v>0</v>
      </c>
      <c r="BO110" s="2">
        <v>0</v>
      </c>
      <c r="BP110" s="16">
        <v>0</v>
      </c>
      <c r="BQ110" s="2">
        <f t="shared" si="97"/>
        <v>8.666666666666667E-2</v>
      </c>
      <c r="BR110" s="2">
        <f t="shared" si="91"/>
        <v>0</v>
      </c>
      <c r="BS110" s="2">
        <f t="shared" si="92"/>
        <v>0.26666666666666661</v>
      </c>
      <c r="BT110" s="17">
        <f t="shared" si="54"/>
        <v>-1</v>
      </c>
      <c r="BU110" s="2">
        <f t="shared" si="93"/>
        <v>0</v>
      </c>
      <c r="BV110" s="2">
        <f t="shared" si="94"/>
        <v>0</v>
      </c>
      <c r="BW110" s="2">
        <f t="shared" si="95"/>
        <v>0</v>
      </c>
      <c r="BX110" s="2">
        <f t="shared" si="96"/>
        <v>0</v>
      </c>
      <c r="BY110" s="2">
        <f t="shared" si="98"/>
        <v>0.125</v>
      </c>
      <c r="BZ110" s="2">
        <f t="shared" si="99"/>
        <v>0</v>
      </c>
      <c r="CA110" s="2">
        <f t="shared" si="100"/>
        <v>0.10800000000000001</v>
      </c>
    </row>
    <row r="111" spans="1:79" x14ac:dyDescent="0.2">
      <c r="A111" s="3">
        <v>100128</v>
      </c>
      <c r="B111" s="2">
        <v>1536</v>
      </c>
      <c r="C111" s="2">
        <v>0</v>
      </c>
      <c r="D111" s="2">
        <v>0</v>
      </c>
      <c r="E111" s="2">
        <v>5376</v>
      </c>
      <c r="F111" s="2">
        <v>4380</v>
      </c>
      <c r="G111" s="2">
        <v>3180</v>
      </c>
      <c r="H111" s="2">
        <v>2448</v>
      </c>
      <c r="I111" s="2">
        <v>0</v>
      </c>
      <c r="J111" s="12">
        <v>3164</v>
      </c>
      <c r="K111" s="2">
        <v>1840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5600</v>
      </c>
      <c r="AH111" s="2">
        <v>4630</v>
      </c>
      <c r="AI111" s="2">
        <v>552</v>
      </c>
      <c r="AJ111" s="2">
        <v>0</v>
      </c>
      <c r="AK111" s="2">
        <v>0</v>
      </c>
      <c r="AL111" s="2">
        <v>0</v>
      </c>
      <c r="AM111" s="2">
        <v>6720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6220</v>
      </c>
      <c r="BJ111" s="2">
        <v>16180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16">
        <v>0</v>
      </c>
      <c r="BQ111" s="2">
        <f t="shared" si="97"/>
        <v>1866.6666666666667</v>
      </c>
      <c r="BR111" s="2">
        <f t="shared" ref="BR111:BR171" si="101">AVERAGE(BM111:BO111)</f>
        <v>0</v>
      </c>
      <c r="BS111" s="2">
        <f t="shared" ref="BS111:BS171" si="102">AVERAGE(BA111:BC111)</f>
        <v>0</v>
      </c>
      <c r="BT111" s="17" t="e">
        <f t="shared" si="54"/>
        <v>#DIV/0!</v>
      </c>
      <c r="BU111" s="2">
        <f>IFERROR(IFERROR(IF(OR(BT111&gt;=50%,BT111&lt;=-50%),BR111,(BC111*(1+BT111))),BR111),0.001)</f>
        <v>0</v>
      </c>
      <c r="BV111" s="2">
        <f>IFERROR(IFERROR(IF(OR(BT111&gt;=50%,BT111&lt;=-50%),BR111,(BD111*(1+BT111))),BR111),0.001)</f>
        <v>0</v>
      </c>
      <c r="BW111" s="2">
        <f>IFERROR(IFERROR(IF(OR(BT111&gt;=50%,BT111&lt;=-50%),BR111,(BE111*(1+BT111))),BR111),0.001)</f>
        <v>0</v>
      </c>
      <c r="BX111" s="2">
        <f>IFERROR(IFERROR(IF(OR(BT111&gt;=50%,BT111&lt;=-50%),BR111,(BF111*(1+BT111))),BR111),0.001)</f>
        <v>0</v>
      </c>
      <c r="BY111" s="2">
        <f t="shared" si="98"/>
        <v>5600</v>
      </c>
      <c r="BZ111" s="2">
        <f t="shared" si="99"/>
        <v>0</v>
      </c>
      <c r="CA111" s="2">
        <f t="shared" si="100"/>
        <v>0</v>
      </c>
    </row>
    <row r="112" spans="1:79" x14ac:dyDescent="0.2">
      <c r="A112" s="3">
        <v>100129</v>
      </c>
      <c r="J112" s="12"/>
      <c r="AU112" s="2">
        <v>26</v>
      </c>
      <c r="AV112" s="2">
        <v>12.200000000000003</v>
      </c>
      <c r="AW112" s="2">
        <v>19.875</v>
      </c>
      <c r="AX112" s="2">
        <v>3.625</v>
      </c>
      <c r="AY112" s="2">
        <f>-2+15</f>
        <v>13</v>
      </c>
      <c r="AZ112" s="2">
        <v>18.125</v>
      </c>
      <c r="BA112" s="2">
        <v>3.5</v>
      </c>
      <c r="BB112" s="2">
        <v>4.375</v>
      </c>
      <c r="BC112" s="2">
        <v>10.700000000000003</v>
      </c>
      <c r="BD112" s="2">
        <v>6.7999999999999972</v>
      </c>
      <c r="BE112" s="2">
        <v>31.75</v>
      </c>
      <c r="BF112" s="2">
        <v>21.5</v>
      </c>
      <c r="BG112" s="2">
        <v>11</v>
      </c>
      <c r="BH112" s="2">
        <v>3.4500000000000028</v>
      </c>
      <c r="BI112" s="2">
        <v>4.2999999999999972</v>
      </c>
      <c r="BJ112" s="2">
        <v>2.3889999999999958</v>
      </c>
      <c r="BK112" s="2">
        <v>3.1110000000000042</v>
      </c>
      <c r="BL112" s="2">
        <v>1.125</v>
      </c>
      <c r="BM112" s="2">
        <v>4.375</v>
      </c>
      <c r="BN112" s="2">
        <v>3.5</v>
      </c>
      <c r="BO112" s="2">
        <v>7</v>
      </c>
      <c r="BP112" s="16">
        <v>8.5</v>
      </c>
      <c r="BQ112" s="2">
        <f t="shared" si="97"/>
        <v>8.6666666666666661</v>
      </c>
      <c r="BR112" s="2">
        <f>AVERAGE(BN112:BP112)</f>
        <v>6.333333333333333</v>
      </c>
      <c r="BS112" s="2">
        <f>AVERAGE(BB112:BD112)</f>
        <v>7.291666666666667</v>
      </c>
      <c r="BT112" s="17">
        <f t="shared" si="54"/>
        <v>-0.13142857142857151</v>
      </c>
      <c r="BU112" s="2">
        <f>IFERROR(IFERROR(IF(OR(BT112&gt;=50%,BT112&lt;=-50%),BR112,(BE112*(1+BT112))),BR112),0.001)</f>
        <v>27.577142857142857</v>
      </c>
      <c r="BV112" s="2">
        <f>IFERROR(IFERROR(IF(OR(BT112&gt;=50%,BT112&lt;=-50%),BR112,(BF112*(1+BT112))),BR112),0.001)</f>
        <v>18.674285714285713</v>
      </c>
      <c r="BW112" s="2">
        <f>IFERROR(IFERROR(IF(OR(BT112&gt;=50%,BT112&lt;=-50%),BR112,(BG112*(1+BT112))),BR112),0.001)</f>
        <v>9.5542857142857134</v>
      </c>
      <c r="BX112" s="2">
        <f>IFERROR(IFERROR(IF(OR(BT112&gt;=50%,BT112&lt;=-50%),BR112,(BH112*(1+BT112))),BR112),0.001)</f>
        <v>2.9965714285714311</v>
      </c>
      <c r="BY112" s="2">
        <f t="shared" si="98"/>
        <v>5.2847499999999989</v>
      </c>
      <c r="BZ112" s="2">
        <f t="shared" si="99"/>
        <v>8.5786666666666687</v>
      </c>
      <c r="CA112" s="2">
        <f t="shared" si="100"/>
        <v>11.425000000000001</v>
      </c>
    </row>
    <row r="113" spans="1:79" x14ac:dyDescent="0.2">
      <c r="A113" s="3">
        <v>100130</v>
      </c>
      <c r="B113" s="2">
        <v>0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1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0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16">
        <v>0</v>
      </c>
      <c r="BQ113" s="2">
        <f t="shared" si="97"/>
        <v>0</v>
      </c>
      <c r="BR113" s="2">
        <f t="shared" si="101"/>
        <v>0</v>
      </c>
      <c r="BS113" s="2">
        <f t="shared" si="102"/>
        <v>0</v>
      </c>
      <c r="BT113" s="17" t="e">
        <f t="shared" si="54"/>
        <v>#DIV/0!</v>
      </c>
      <c r="BU113" s="2">
        <f>IFERROR(IFERROR(IF(OR(BT113&gt;=50%,BT113&lt;=-50%),BR113,(BC113*(1+BT113))),BR113),0.001)</f>
        <v>0</v>
      </c>
      <c r="BV113" s="2">
        <f>IFERROR(IFERROR(IF(OR(BT113&gt;=50%,BT113&lt;=-50%),BR113,(BD113*(1+BT113))),BR113),0.001)</f>
        <v>0</v>
      </c>
      <c r="BW113" s="2">
        <f>IFERROR(IFERROR(IF(OR(BT113&gt;=50%,BT113&lt;=-50%),BR113,(BE113*(1+BT113))),BR113),0.001)</f>
        <v>0</v>
      </c>
      <c r="BX113" s="2">
        <f>IFERROR(IFERROR(IF(OR(BT113&gt;=50%,BT113&lt;=-50%),BR113,(BF113*(1+BT113))),BR113),0.001)</f>
        <v>0</v>
      </c>
      <c r="BY113" s="2">
        <f t="shared" si="98"/>
        <v>0</v>
      </c>
      <c r="BZ113" s="2">
        <f t="shared" si="99"/>
        <v>0</v>
      </c>
      <c r="CA113" s="2">
        <f t="shared" si="100"/>
        <v>0</v>
      </c>
    </row>
    <row r="114" spans="1:79" x14ac:dyDescent="0.2">
      <c r="A114" s="3">
        <v>100131</v>
      </c>
      <c r="B114" s="2">
        <v>450.10999999999996</v>
      </c>
      <c r="C114" s="2">
        <v>525.09</v>
      </c>
      <c r="D114" s="2">
        <v>687.90000000000009</v>
      </c>
      <c r="E114" s="2">
        <v>407.45</v>
      </c>
      <c r="F114" s="2">
        <v>541.76100000000008</v>
      </c>
      <c r="G114" s="2">
        <v>289.16599999999994</v>
      </c>
      <c r="H114" s="2">
        <v>683.26499999999999</v>
      </c>
      <c r="I114" s="2">
        <v>306.91800000000001</v>
      </c>
      <c r="J114" s="12">
        <v>408.83</v>
      </c>
      <c r="K114" s="2">
        <v>193.79599999999999</v>
      </c>
      <c r="L114" s="2">
        <v>328.024</v>
      </c>
      <c r="M114" s="2">
        <v>191.47500000000002</v>
      </c>
      <c r="N114" s="2">
        <v>135.94</v>
      </c>
      <c r="O114" s="2">
        <v>129.94599999999997</v>
      </c>
      <c r="P114" s="2">
        <v>49.229000000000042</v>
      </c>
      <c r="Q114" s="2">
        <v>157.72500000000002</v>
      </c>
      <c r="R114" s="2">
        <v>102.04999999999995</v>
      </c>
      <c r="S114" s="2">
        <v>205.625</v>
      </c>
      <c r="T114" s="2">
        <v>188.5</v>
      </c>
      <c r="U114" s="2">
        <v>194.35</v>
      </c>
      <c r="V114" s="2">
        <v>33.774999999999977</v>
      </c>
      <c r="W114" s="2">
        <v>94.423000000000002</v>
      </c>
      <c r="X114" s="2">
        <v>94.63</v>
      </c>
      <c r="Y114" s="2">
        <v>196.08600000000001</v>
      </c>
      <c r="Z114" s="2">
        <v>-14.214000000000027</v>
      </c>
      <c r="AA114" s="2">
        <v>40.975000000000023</v>
      </c>
      <c r="AB114" s="2">
        <v>80.474999999999994</v>
      </c>
      <c r="AC114" s="2">
        <v>71.775000000000006</v>
      </c>
      <c r="AD114" s="2">
        <v>84.325000000000003</v>
      </c>
      <c r="AE114" s="2">
        <v>79.500999999999991</v>
      </c>
      <c r="AF114" s="2">
        <v>361.54899999999998</v>
      </c>
      <c r="AG114" s="2">
        <v>1351.7559999999999</v>
      </c>
      <c r="AH114" s="2">
        <v>1351.2940000000001</v>
      </c>
      <c r="AI114" s="2">
        <v>1828.1599999999999</v>
      </c>
      <c r="AJ114" s="2">
        <v>1961.94</v>
      </c>
      <c r="AK114" s="2">
        <v>2065.5250000000001</v>
      </c>
      <c r="AL114" s="2">
        <v>1189.675</v>
      </c>
      <c r="AM114" s="2">
        <v>354.4</v>
      </c>
      <c r="AN114" s="2">
        <v>338.9</v>
      </c>
      <c r="AO114" s="2">
        <v>532.97499999999991</v>
      </c>
      <c r="AP114" s="2">
        <v>322.20000000000005</v>
      </c>
      <c r="AQ114" s="2">
        <v>156.32499999999993</v>
      </c>
      <c r="AR114" s="2">
        <v>167.60000000000002</v>
      </c>
      <c r="AS114" s="2">
        <v>140.85000000000002</v>
      </c>
      <c r="AT114" s="2">
        <v>892.25</v>
      </c>
      <c r="AU114" s="2">
        <v>2375.75</v>
      </c>
      <c r="AV114" s="2">
        <v>2340.9749999999999</v>
      </c>
      <c r="AW114" s="2">
        <v>2157.1750000000002</v>
      </c>
      <c r="AX114" s="2">
        <v>1345.6699999999998</v>
      </c>
      <c r="AY114" s="2">
        <v>454.57500000000005</v>
      </c>
      <c r="AZ114" s="2">
        <v>478.005</v>
      </c>
      <c r="BA114" s="2">
        <v>418.02500000000003</v>
      </c>
      <c r="BB114" s="2">
        <v>527.94000000000005</v>
      </c>
      <c r="BC114" s="2">
        <v>290.84100000000001</v>
      </c>
      <c r="BD114" s="2">
        <v>289.94</v>
      </c>
      <c r="BE114" s="2">
        <v>471.11399999999998</v>
      </c>
      <c r="BF114" s="2">
        <v>1238.49</v>
      </c>
      <c r="BG114" s="2">
        <v>2110.2049999999999</v>
      </c>
      <c r="BH114" s="2">
        <v>2217.5969999999998</v>
      </c>
      <c r="BI114" s="2">
        <v>2310.8770000000004</v>
      </c>
      <c r="BJ114" s="2">
        <v>1667.826</v>
      </c>
      <c r="BK114" s="2">
        <v>577.495</v>
      </c>
      <c r="BL114" s="2">
        <v>553.21699999999998</v>
      </c>
      <c r="BM114" s="2">
        <v>569.005</v>
      </c>
      <c r="BN114" s="2">
        <v>345.71100000000001</v>
      </c>
      <c r="BO114" s="2">
        <v>404.78700000000003</v>
      </c>
      <c r="BP114" s="16">
        <v>485.28</v>
      </c>
      <c r="BQ114" s="2">
        <f t="shared" si="97"/>
        <v>1053.5264999999999</v>
      </c>
      <c r="BR114" s="2">
        <f t="shared" ref="BR114:BR118" si="103">AVERAGE(BN114:BP114)</f>
        <v>411.92599999999999</v>
      </c>
      <c r="BS114" s="2">
        <f t="shared" ref="BS114:BS118" si="104">AVERAGE(BB114:BD114)</f>
        <v>369.57366666666667</v>
      </c>
      <c r="BT114" s="17">
        <f t="shared" si="54"/>
        <v>0.11459781135199924</v>
      </c>
      <c r="BU114" s="2">
        <f t="shared" ref="BU114:BU118" si="105">IFERROR(IFERROR(IF(OR(BT114&gt;=50%,BT114&lt;=-50%),BR114,(BE114*(1+BT114))),BR114),0.001)</f>
        <v>525.10263329728571</v>
      </c>
      <c r="BV114" s="2">
        <f t="shared" ref="BV114:BV118" si="106">IFERROR(IFERROR(IF(OR(BT114&gt;=50%,BT114&lt;=-50%),BR114,(BF114*(1+BT114))),BR114),0.001)</f>
        <v>1380.4182433813376</v>
      </c>
      <c r="BW114" s="2">
        <f t="shared" ref="BW114:BW118" si="107">IFERROR(IFERROR(IF(OR(BT114&gt;=50%,BT114&lt;=-50%),BR114,(BG114*(1+BT114))),BR114),0.001)</f>
        <v>2352.0298745040454</v>
      </c>
      <c r="BX114" s="2">
        <f t="shared" ref="BX114:BX118" si="108">IFERROR(IFERROR(IF(OR(BT114&gt;=50%,BT114&lt;=-50%),BR114,(BH114*(1+BT114))),BR114),0.001)</f>
        <v>2471.728762660759</v>
      </c>
      <c r="BY114" s="2">
        <f t="shared" si="98"/>
        <v>2076.6262500000003</v>
      </c>
      <c r="BZ114" s="2">
        <f t="shared" si="99"/>
        <v>789.73400000000004</v>
      </c>
      <c r="CA114" s="2">
        <f t="shared" si="100"/>
        <v>393.32220000000001</v>
      </c>
    </row>
    <row r="115" spans="1:79" x14ac:dyDescent="0.2">
      <c r="A115" s="3">
        <v>100132</v>
      </c>
      <c r="B115" s="2">
        <v>175.2</v>
      </c>
      <c r="C115" s="2">
        <v>277.45</v>
      </c>
      <c r="D115" s="2">
        <v>502.35</v>
      </c>
      <c r="E115" s="2">
        <v>571</v>
      </c>
      <c r="F115" s="2">
        <v>321.70000000000005</v>
      </c>
      <c r="G115" s="2">
        <v>967.19999999999993</v>
      </c>
      <c r="H115" s="2">
        <v>553.01199999999994</v>
      </c>
      <c r="I115" s="2">
        <v>486.18800000000005</v>
      </c>
      <c r="J115" s="12">
        <v>320.79999999999995</v>
      </c>
      <c r="K115" s="2">
        <v>422</v>
      </c>
      <c r="L115" s="2">
        <v>88.549999999999955</v>
      </c>
      <c r="M115" s="2">
        <v>268.86</v>
      </c>
      <c r="N115" s="2">
        <v>197.59</v>
      </c>
      <c r="O115" s="2">
        <v>159.04999999999998</v>
      </c>
      <c r="P115" s="2">
        <v>175.15</v>
      </c>
      <c r="Q115" s="2">
        <v>328.22500000000002</v>
      </c>
      <c r="R115" s="2">
        <v>362.375</v>
      </c>
      <c r="S115" s="2">
        <v>335.3</v>
      </c>
      <c r="T115" s="2">
        <v>347.55</v>
      </c>
      <c r="U115" s="2">
        <v>233.42</v>
      </c>
      <c r="V115" s="2">
        <v>282</v>
      </c>
      <c r="W115" s="2">
        <v>137.25</v>
      </c>
      <c r="X115" s="2">
        <v>78.19</v>
      </c>
      <c r="Y115" s="2">
        <v>81.509999999999991</v>
      </c>
      <c r="Z115" s="2">
        <v>88.25</v>
      </c>
      <c r="AA115" s="2">
        <v>108.5</v>
      </c>
      <c r="AB115" s="2">
        <v>138</v>
      </c>
      <c r="AC115" s="2">
        <v>139.75</v>
      </c>
      <c r="AD115" s="2">
        <v>211.25</v>
      </c>
      <c r="AE115" s="2">
        <v>142.02600000000001</v>
      </c>
      <c r="AF115" s="2">
        <v>212.524</v>
      </c>
      <c r="AG115" s="2">
        <v>635.35</v>
      </c>
      <c r="AH115" s="2">
        <v>577.1</v>
      </c>
      <c r="AI115" s="2">
        <v>712.05</v>
      </c>
      <c r="AJ115" s="2">
        <v>805.15</v>
      </c>
      <c r="AK115" s="2">
        <v>794.1</v>
      </c>
      <c r="AL115" s="2">
        <v>468.45</v>
      </c>
      <c r="AM115" s="2">
        <v>154.19999999999999</v>
      </c>
      <c r="AN115" s="2">
        <v>155.25</v>
      </c>
      <c r="AO115" s="2">
        <v>198</v>
      </c>
      <c r="AP115" s="2">
        <v>225.77500000000001</v>
      </c>
      <c r="AQ115" s="2">
        <v>230.9</v>
      </c>
      <c r="AR115" s="2">
        <v>433.125</v>
      </c>
      <c r="AS115" s="2">
        <v>119.45000000000005</v>
      </c>
      <c r="AT115" s="2">
        <v>369.15</v>
      </c>
      <c r="AU115" s="2">
        <v>977.2</v>
      </c>
      <c r="AV115" s="2">
        <v>1128.45</v>
      </c>
      <c r="AW115" s="2">
        <v>862.7</v>
      </c>
      <c r="AX115" s="2">
        <v>520.9</v>
      </c>
      <c r="AY115" s="2">
        <v>228.29499999999996</v>
      </c>
      <c r="AZ115" s="2">
        <v>328.755</v>
      </c>
      <c r="BA115" s="2">
        <v>269.60000000000002</v>
      </c>
      <c r="BB115" s="2">
        <v>280</v>
      </c>
      <c r="BC115" s="2">
        <v>222</v>
      </c>
      <c r="BD115" s="2">
        <v>444.21000000000004</v>
      </c>
      <c r="BE115" s="2">
        <v>134.89000000000001</v>
      </c>
      <c r="BF115" s="2">
        <v>475.19999999999993</v>
      </c>
      <c r="BG115" s="2">
        <v>912.80000000000007</v>
      </c>
      <c r="BH115" s="2">
        <v>1073.6500000000001</v>
      </c>
      <c r="BI115" s="2">
        <v>860.45</v>
      </c>
      <c r="BJ115" s="2">
        <v>582.8359999999999</v>
      </c>
      <c r="BK115" s="2">
        <v>257.96400000000006</v>
      </c>
      <c r="BL115" s="2">
        <v>401.9</v>
      </c>
      <c r="BM115" s="2">
        <v>269.29999999999995</v>
      </c>
      <c r="BN115" s="2">
        <v>286</v>
      </c>
      <c r="BO115" s="2">
        <v>242.10000000000002</v>
      </c>
      <c r="BP115" s="16">
        <v>228.3</v>
      </c>
      <c r="BQ115" s="2">
        <f t="shared" si="97"/>
        <v>493.43333333333334</v>
      </c>
      <c r="BR115" s="2">
        <f t="shared" si="103"/>
        <v>252.13333333333335</v>
      </c>
      <c r="BS115" s="2">
        <f t="shared" si="104"/>
        <v>315.40333333333336</v>
      </c>
      <c r="BT115" s="17">
        <f t="shared" si="54"/>
        <v>-0.20060028957630971</v>
      </c>
      <c r="BU115" s="2">
        <f t="shared" si="105"/>
        <v>107.8310269390516</v>
      </c>
      <c r="BV115" s="2">
        <f t="shared" si="106"/>
        <v>379.87474239333756</v>
      </c>
      <c r="BW115" s="2">
        <f t="shared" si="107"/>
        <v>729.69205567474455</v>
      </c>
      <c r="BX115" s="2">
        <f t="shared" si="108"/>
        <v>858.27549909639515</v>
      </c>
      <c r="BY115" s="2">
        <f t="shared" si="98"/>
        <v>857.43400000000008</v>
      </c>
      <c r="BZ115" s="2">
        <f t="shared" si="99"/>
        <v>378.35466666666662</v>
      </c>
      <c r="CA115" s="2">
        <f t="shared" si="100"/>
        <v>271.28000000000003</v>
      </c>
    </row>
    <row r="116" spans="1:79" x14ac:dyDescent="0.2">
      <c r="A116" s="3">
        <v>100133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1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 s="2">
        <v>0</v>
      </c>
      <c r="AZ116" s="2">
        <v>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-2.125</v>
      </c>
      <c r="BK116" s="2">
        <v>0.125</v>
      </c>
      <c r="BL116" s="2">
        <v>0</v>
      </c>
      <c r="BM116" s="2">
        <v>1</v>
      </c>
      <c r="BN116" s="2">
        <v>0</v>
      </c>
      <c r="BO116" s="2">
        <v>0</v>
      </c>
      <c r="BP116" s="16">
        <v>0</v>
      </c>
      <c r="BQ116" s="2">
        <f t="shared" si="97"/>
        <v>-8.3333333333333329E-2</v>
      </c>
      <c r="BR116" s="2">
        <f t="shared" si="103"/>
        <v>0</v>
      </c>
      <c r="BS116" s="2">
        <f t="shared" si="104"/>
        <v>0</v>
      </c>
      <c r="BT116" s="17" t="e">
        <f t="shared" si="54"/>
        <v>#DIV/0!</v>
      </c>
      <c r="BU116" s="2">
        <f t="shared" si="105"/>
        <v>0</v>
      </c>
      <c r="BV116" s="2">
        <f t="shared" si="106"/>
        <v>0</v>
      </c>
      <c r="BW116" s="2">
        <f t="shared" si="107"/>
        <v>0</v>
      </c>
      <c r="BX116" s="2">
        <f t="shared" si="108"/>
        <v>0</v>
      </c>
      <c r="BY116" s="2">
        <f t="shared" si="98"/>
        <v>-0.53125</v>
      </c>
      <c r="BZ116" s="2">
        <f t="shared" si="99"/>
        <v>4.1666666666666664E-2</v>
      </c>
      <c r="CA116" s="2">
        <f t="shared" si="100"/>
        <v>0.2</v>
      </c>
    </row>
    <row r="117" spans="1:79" x14ac:dyDescent="0.2">
      <c r="A117" s="3">
        <v>100134</v>
      </c>
      <c r="J117" s="12"/>
      <c r="BG117" s="2">
        <v>1.8000000000000043</v>
      </c>
      <c r="BH117" s="2">
        <v>1.8149999999999977</v>
      </c>
      <c r="BI117" s="2">
        <v>10.060000000000002</v>
      </c>
      <c r="BJ117" s="2">
        <v>-9.7000000000000028</v>
      </c>
      <c r="BK117" s="2">
        <v>2.5</v>
      </c>
      <c r="BL117" s="2">
        <v>4.9350000000000023</v>
      </c>
      <c r="BM117" s="2">
        <v>5.2499999999999964</v>
      </c>
      <c r="BN117" s="2">
        <v>3.6650000000000027</v>
      </c>
      <c r="BO117" s="2">
        <v>19.75</v>
      </c>
      <c r="BP117" s="16">
        <v>3.25</v>
      </c>
      <c r="BQ117" s="2">
        <f t="shared" si="97"/>
        <v>2.5406250000000004</v>
      </c>
      <c r="BR117" s="2">
        <f t="shared" si="103"/>
        <v>8.8883333333333336</v>
      </c>
      <c r="BS117" s="2" t="e">
        <f t="shared" si="104"/>
        <v>#DIV/0!</v>
      </c>
      <c r="BT117" s="17" t="e">
        <f t="shared" si="54"/>
        <v>#DIV/0!</v>
      </c>
      <c r="BU117" s="2">
        <f t="shared" si="105"/>
        <v>8.8883333333333336</v>
      </c>
      <c r="BV117" s="2">
        <f t="shared" si="106"/>
        <v>8.8883333333333336</v>
      </c>
      <c r="BW117" s="2">
        <f t="shared" si="107"/>
        <v>8.8883333333333336</v>
      </c>
      <c r="BX117" s="2">
        <f t="shared" si="108"/>
        <v>8.8883333333333336</v>
      </c>
      <c r="BY117" s="2">
        <f t="shared" si="98"/>
        <v>0.99375000000000036</v>
      </c>
      <c r="BZ117" s="2" t="e">
        <f t="shared" si="99"/>
        <v>#DIV/0!</v>
      </c>
      <c r="CA117" s="2" t="e">
        <f t="shared" si="100"/>
        <v>#DIV/0!</v>
      </c>
    </row>
    <row r="118" spans="1:79" x14ac:dyDescent="0.2">
      <c r="A118" s="3">
        <v>100138</v>
      </c>
      <c r="J118" s="12"/>
      <c r="BM118" s="2">
        <v>6.7700000000000014</v>
      </c>
      <c r="BN118" s="2">
        <v>1.8599999999999994</v>
      </c>
      <c r="BO118" s="2">
        <v>5.4200000000000008</v>
      </c>
      <c r="BP118" s="16">
        <v>5.0099999999999989</v>
      </c>
      <c r="BQ118" s="2">
        <f t="shared" si="97"/>
        <v>4.3150000000000004</v>
      </c>
      <c r="BR118" s="2">
        <f t="shared" si="103"/>
        <v>4.0966666666666667</v>
      </c>
      <c r="BS118" s="2" t="e">
        <f t="shared" si="104"/>
        <v>#DIV/0!</v>
      </c>
      <c r="BT118" s="17" t="e">
        <f t="shared" si="54"/>
        <v>#DIV/0!</v>
      </c>
      <c r="BU118" s="2">
        <f t="shared" si="105"/>
        <v>4.0966666666666667</v>
      </c>
      <c r="BV118" s="2">
        <f t="shared" si="106"/>
        <v>4.0966666666666667</v>
      </c>
      <c r="BW118" s="2">
        <f t="shared" si="107"/>
        <v>4.0966666666666667</v>
      </c>
      <c r="BX118" s="2">
        <f t="shared" si="108"/>
        <v>4.0966666666666667</v>
      </c>
      <c r="BY118" s="2" t="e">
        <f t="shared" si="98"/>
        <v>#DIV/0!</v>
      </c>
      <c r="BZ118" s="2" t="e">
        <f t="shared" si="99"/>
        <v>#DIV/0!</v>
      </c>
      <c r="CA118" s="2" t="e">
        <f t="shared" si="100"/>
        <v>#DIV/0!</v>
      </c>
    </row>
    <row r="119" spans="1:79" x14ac:dyDescent="0.2">
      <c r="A119" s="3">
        <v>100139</v>
      </c>
      <c r="B119" s="2">
        <v>0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1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0</v>
      </c>
      <c r="AN119" s="2">
        <v>0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0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16">
        <v>0</v>
      </c>
      <c r="BQ119" s="2">
        <f t="shared" si="97"/>
        <v>0</v>
      </c>
      <c r="BR119" s="2">
        <f t="shared" si="101"/>
        <v>0</v>
      </c>
      <c r="BS119" s="2">
        <f t="shared" si="102"/>
        <v>0</v>
      </c>
      <c r="BT119" s="17" t="e">
        <f t="shared" si="54"/>
        <v>#DIV/0!</v>
      </c>
      <c r="BU119" s="2">
        <f>IFERROR(IFERROR(IF(OR(BT119&gt;=50%,BT119&lt;=-50%),BR119,(BC119*(1+BT119))),BR119),0.001)</f>
        <v>0</v>
      </c>
      <c r="BV119" s="2">
        <f>IFERROR(IFERROR(IF(OR(BT119&gt;=50%,BT119&lt;=-50%),BR119,(BD119*(1+BT119))),BR119),0.001)</f>
        <v>0</v>
      </c>
      <c r="BW119" s="2">
        <f>IFERROR(IFERROR(IF(OR(BT119&gt;=50%,BT119&lt;=-50%),BR119,(BE119*(1+BT119))),BR119),0.001)</f>
        <v>0</v>
      </c>
      <c r="BX119" s="2">
        <f>IFERROR(IFERROR(IF(OR(BT119&gt;=50%,BT119&lt;=-50%),BR119,(BF119*(1+BT119))),BR119),0.001)</f>
        <v>0</v>
      </c>
      <c r="BY119" s="2">
        <f t="shared" si="98"/>
        <v>0</v>
      </c>
      <c r="BZ119" s="2">
        <f t="shared" si="99"/>
        <v>0</v>
      </c>
      <c r="CA119" s="2">
        <f t="shared" si="100"/>
        <v>0</v>
      </c>
    </row>
    <row r="120" spans="1:79" x14ac:dyDescent="0.2">
      <c r="A120" s="3">
        <v>100141</v>
      </c>
      <c r="B120" s="2">
        <v>66.58499999999998</v>
      </c>
      <c r="C120" s="2">
        <v>179.41500000000002</v>
      </c>
      <c r="D120" s="2">
        <v>141.75</v>
      </c>
      <c r="E120" s="2">
        <v>316.25</v>
      </c>
      <c r="F120" s="2">
        <v>132</v>
      </c>
      <c r="G120" s="2">
        <v>88</v>
      </c>
      <c r="H120" s="2">
        <v>123.63999999999999</v>
      </c>
      <c r="I120" s="2">
        <v>128.36000000000001</v>
      </c>
      <c r="J120" s="12">
        <v>104</v>
      </c>
      <c r="K120" s="2">
        <v>168.14249999999998</v>
      </c>
      <c r="L120" s="2">
        <v>43.407500000000027</v>
      </c>
      <c r="M120" s="2">
        <v>260.45</v>
      </c>
      <c r="N120" s="2">
        <v>44</v>
      </c>
      <c r="O120" s="2">
        <v>122.875</v>
      </c>
      <c r="P120" s="2">
        <v>73.125</v>
      </c>
      <c r="Q120" s="2">
        <v>48</v>
      </c>
      <c r="R120" s="2">
        <v>37.162499999999994</v>
      </c>
      <c r="S120" s="2">
        <v>58.837500000000006</v>
      </c>
      <c r="T120" s="2">
        <v>120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  <c r="AZ120" s="2">
        <v>0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16">
        <v>0</v>
      </c>
      <c r="BQ120" s="2">
        <f t="shared" si="97"/>
        <v>0</v>
      </c>
      <c r="BR120" s="2">
        <f t="shared" si="101"/>
        <v>0</v>
      </c>
      <c r="BS120" s="2">
        <f t="shared" si="102"/>
        <v>0</v>
      </c>
      <c r="BT120" s="17" t="e">
        <f t="shared" si="54"/>
        <v>#DIV/0!</v>
      </c>
      <c r="BU120" s="2">
        <f>IFERROR(IFERROR(IF(OR(BT120&gt;=50%,BT120&lt;=-50%),BR120,(BC120*(1+BT120))),BR120),0.001)</f>
        <v>0</v>
      </c>
      <c r="BV120" s="2">
        <f>IFERROR(IFERROR(IF(OR(BT120&gt;=50%,BT120&lt;=-50%),BR120,(BD120*(1+BT120))),BR120),0.001)</f>
        <v>0</v>
      </c>
      <c r="BW120" s="2">
        <f>IFERROR(IFERROR(IF(OR(BT120&gt;=50%,BT120&lt;=-50%),BR120,(BE120*(1+BT120))),BR120),0.001)</f>
        <v>0</v>
      </c>
      <c r="BX120" s="2">
        <f>IFERROR(IFERROR(IF(OR(BT120&gt;=50%,BT120&lt;=-50%),BR120,(BF120*(1+BT120))),BR120),0.001)</f>
        <v>0</v>
      </c>
      <c r="BY120" s="2">
        <f t="shared" si="98"/>
        <v>0</v>
      </c>
      <c r="BZ120" s="2">
        <f t="shared" si="99"/>
        <v>0</v>
      </c>
      <c r="CA120" s="2">
        <f t="shared" si="100"/>
        <v>0</v>
      </c>
    </row>
    <row r="121" spans="1:79" x14ac:dyDescent="0.2">
      <c r="A121" s="3">
        <v>100143</v>
      </c>
      <c r="B121" s="2">
        <v>598.20100000000002</v>
      </c>
      <c r="C121" s="2">
        <v>739.86099999999988</v>
      </c>
      <c r="D121" s="2">
        <v>977.8900000000001</v>
      </c>
      <c r="E121" s="2">
        <v>1037.1579999999999</v>
      </c>
      <c r="F121" s="2">
        <v>911.04</v>
      </c>
      <c r="G121" s="2">
        <v>986.38199999999983</v>
      </c>
      <c r="H121" s="2">
        <v>799.13700000000017</v>
      </c>
      <c r="I121" s="2">
        <v>801.15599999999995</v>
      </c>
      <c r="J121" s="12">
        <v>799.50099999999998</v>
      </c>
      <c r="K121" s="2">
        <v>554.09299999999996</v>
      </c>
      <c r="L121" s="2">
        <v>746.61399999999992</v>
      </c>
      <c r="M121" s="2">
        <v>769.94</v>
      </c>
      <c r="N121" s="2">
        <v>541.08800000000008</v>
      </c>
      <c r="O121" s="2">
        <v>410.26099999999985</v>
      </c>
      <c r="P121" s="2">
        <v>481.46600000000012</v>
      </c>
      <c r="Q121" s="2">
        <v>571.40000000000009</v>
      </c>
      <c r="R121" s="2">
        <v>656.9899999999999</v>
      </c>
      <c r="S121" s="2">
        <v>710.56500000000005</v>
      </c>
      <c r="T121" s="2">
        <v>612.67399999999998</v>
      </c>
      <c r="U121" s="2">
        <v>661.37899999999991</v>
      </c>
      <c r="V121" s="2">
        <v>588.79099999999994</v>
      </c>
      <c r="W121" s="2">
        <v>493.32900000000001</v>
      </c>
      <c r="X121" s="2">
        <v>411.60899999999998</v>
      </c>
      <c r="Y121" s="2">
        <v>475.30200000000002</v>
      </c>
      <c r="Z121" s="2">
        <v>354.53899999999999</v>
      </c>
      <c r="AA121" s="2">
        <v>543.31299999999999</v>
      </c>
      <c r="AB121" s="2">
        <v>397.27300000000002</v>
      </c>
      <c r="AC121" s="2">
        <v>481.21600000000001</v>
      </c>
      <c r="AD121" s="2">
        <v>751.11500000000001</v>
      </c>
      <c r="AE121" s="2">
        <v>754.48099999999999</v>
      </c>
      <c r="AF121" s="2">
        <v>655.90599999999995</v>
      </c>
      <c r="AG121" s="2">
        <v>817.91000000000008</v>
      </c>
      <c r="AH121" s="2">
        <v>735.74699999999996</v>
      </c>
      <c r="AI121" s="2">
        <v>864.88199999999995</v>
      </c>
      <c r="AJ121" s="2">
        <v>848.80700000000002</v>
      </c>
      <c r="AK121" s="2">
        <v>963.98500000000001</v>
      </c>
      <c r="AL121" s="2">
        <v>806.11</v>
      </c>
      <c r="AM121" s="2">
        <v>896.27</v>
      </c>
      <c r="AN121" s="2">
        <v>821.07100000000003</v>
      </c>
      <c r="AO121" s="2">
        <v>1007.456</v>
      </c>
      <c r="AP121" s="2">
        <v>1137.2939999999999</v>
      </c>
      <c r="AQ121" s="2">
        <v>1016.414</v>
      </c>
      <c r="AR121" s="2">
        <v>1050.56</v>
      </c>
      <c r="AS121" s="2">
        <v>1014.9760000000001</v>
      </c>
      <c r="AT121" s="2">
        <v>884.37000000000012</v>
      </c>
      <c r="AU121" s="2">
        <v>1172.9960000000001</v>
      </c>
      <c r="AV121" s="2">
        <v>983.6579999999999</v>
      </c>
      <c r="AW121" s="2">
        <v>1127.1280000000002</v>
      </c>
      <c r="AX121" s="2">
        <v>823.24499999999989</v>
      </c>
      <c r="AY121" s="2">
        <v>957.23</v>
      </c>
      <c r="AZ121" s="2">
        <v>833.06099999999992</v>
      </c>
      <c r="BA121" s="2">
        <v>1141.259</v>
      </c>
      <c r="BB121" s="2">
        <v>1334.5240000000001</v>
      </c>
      <c r="BC121" s="2">
        <v>1041.9549999999999</v>
      </c>
      <c r="BD121" s="2">
        <v>1148.684</v>
      </c>
      <c r="BE121" s="2">
        <v>975.64100000000008</v>
      </c>
      <c r="BF121" s="2">
        <v>1006.4159999999999</v>
      </c>
      <c r="BG121" s="2">
        <v>1152.1030000000001</v>
      </c>
      <c r="BH121" s="2">
        <v>865.67200000000003</v>
      </c>
      <c r="BI121" s="2">
        <v>1208.9829999999999</v>
      </c>
      <c r="BJ121" s="2">
        <v>827.13499999999999</v>
      </c>
      <c r="BK121" s="2">
        <v>874.36500000000001</v>
      </c>
      <c r="BL121" s="2">
        <v>881.59799999999996</v>
      </c>
      <c r="BM121" s="2">
        <v>1012.0160000000001</v>
      </c>
      <c r="BN121" s="2">
        <v>944.98900000000003</v>
      </c>
      <c r="BO121" s="2">
        <v>1270.6790000000001</v>
      </c>
      <c r="BP121" s="16">
        <v>1165.7249999999999</v>
      </c>
      <c r="BQ121" s="2">
        <f t="shared" si="97"/>
        <v>994.9630833333332</v>
      </c>
      <c r="BR121" s="2">
        <f t="shared" ref="BR121:BR125" si="109">AVERAGE(BN121:BP121)</f>
        <v>1127.1310000000001</v>
      </c>
      <c r="BS121" s="2">
        <f t="shared" ref="BS121:BS125" si="110">AVERAGE(BB121:BD121)</f>
        <v>1175.0543333333335</v>
      </c>
      <c r="BT121" s="17">
        <f t="shared" si="54"/>
        <v>-4.0783929707647618E-2</v>
      </c>
      <c r="BU121" s="2">
        <f t="shared" ref="BU121:BU125" si="111">IFERROR(IFERROR(IF(OR(BT121&gt;=50%,BT121&lt;=-50%),BR121,(BE121*(1+BT121))),BR121),0.001)</f>
        <v>935.85052603610097</v>
      </c>
      <c r="BV121" s="2">
        <f t="shared" ref="BV121:BV125" si="112">IFERROR(IFERROR(IF(OR(BT121&gt;=50%,BT121&lt;=-50%),BR121,(BF121*(1+BT121))),BR121),0.001)</f>
        <v>965.37040059934805</v>
      </c>
      <c r="BW121" s="2">
        <f t="shared" ref="BW121:BW125" si="113">IFERROR(IFERROR(IF(OR(BT121&gt;=50%,BT121&lt;=-50%),BR121,(BG121*(1+BT121))),BR121),0.001)</f>
        <v>1105.1157122320301</v>
      </c>
      <c r="BX121" s="2">
        <f t="shared" ref="BX121:BX125" si="114">IFERROR(IFERROR(IF(OR(BT121&gt;=50%,BT121&lt;=-50%),BR121,(BH121*(1+BT121))),BR121),0.001)</f>
        <v>830.36649400212127</v>
      </c>
      <c r="BY121" s="2">
        <f t="shared" si="98"/>
        <v>1013.47325</v>
      </c>
      <c r="BZ121" s="2">
        <f t="shared" si="99"/>
        <v>920.79300000000001</v>
      </c>
      <c r="CA121" s="2">
        <f t="shared" si="100"/>
        <v>1024.6569999999999</v>
      </c>
    </row>
    <row r="122" spans="1:79" x14ac:dyDescent="0.2">
      <c r="A122" s="3">
        <v>100144</v>
      </c>
      <c r="B122" s="2">
        <v>22.04</v>
      </c>
      <c r="C122" s="2">
        <v>36.96</v>
      </c>
      <c r="D122" s="2">
        <v>58.631999999999998</v>
      </c>
      <c r="E122" s="2">
        <v>56.4</v>
      </c>
      <c r="F122" s="2">
        <v>50.045999999999992</v>
      </c>
      <c r="G122" s="2">
        <v>131.37400000000002</v>
      </c>
      <c r="H122" s="2">
        <v>27.58</v>
      </c>
      <c r="I122" s="2">
        <v>34.371000000000009</v>
      </c>
      <c r="J122" s="12">
        <v>-32.691000000000003</v>
      </c>
      <c r="K122" s="2">
        <v>86.767999999999986</v>
      </c>
      <c r="L122" s="2">
        <v>17.941000000000017</v>
      </c>
      <c r="M122" s="2">
        <v>44.590999999999994</v>
      </c>
      <c r="N122" s="2">
        <v>22.92</v>
      </c>
      <c r="O122" s="2">
        <v>18.081999999999994</v>
      </c>
      <c r="P122" s="2">
        <v>26.025999999999996</v>
      </c>
      <c r="Q122" s="2">
        <v>24.823000000000008</v>
      </c>
      <c r="R122" s="2">
        <v>24.863</v>
      </c>
      <c r="S122" s="2">
        <v>27.843999999999994</v>
      </c>
      <c r="T122" s="2">
        <v>27.325000000000003</v>
      </c>
      <c r="U122" s="2">
        <v>31.312000000000001</v>
      </c>
      <c r="V122" s="2">
        <v>23.109000000000009</v>
      </c>
      <c r="W122" s="2">
        <v>24.895999999999994</v>
      </c>
      <c r="X122" s="2">
        <v>20.46</v>
      </c>
      <c r="Y122" s="2">
        <v>32.067999999999998</v>
      </c>
      <c r="Z122" s="2">
        <v>19.483999999999995</v>
      </c>
      <c r="AA122" s="2">
        <v>27.45600000000001</v>
      </c>
      <c r="AB122" s="2">
        <v>19.151999999999997</v>
      </c>
      <c r="AC122" s="2">
        <v>23.202999999999999</v>
      </c>
      <c r="AD122" s="2">
        <v>29.355999999999995</v>
      </c>
      <c r="AE122" s="2">
        <v>21.537000000000006</v>
      </c>
      <c r="AF122" s="2">
        <v>18.173999999999992</v>
      </c>
      <c r="AG122" s="2">
        <v>42.397999999999996</v>
      </c>
      <c r="AH122" s="2">
        <v>36.932000000000009</v>
      </c>
      <c r="AI122" s="2">
        <v>45.460999999999999</v>
      </c>
      <c r="AJ122" s="2">
        <v>38.454000000000001</v>
      </c>
      <c r="AK122" s="2">
        <v>48.804000000000002</v>
      </c>
      <c r="AL122" s="2">
        <v>36.019999999999996</v>
      </c>
      <c r="AM122" s="2">
        <v>35.048000000000002</v>
      </c>
      <c r="AN122" s="2">
        <v>24.813000000000002</v>
      </c>
      <c r="AO122" s="2">
        <v>30.216999999999999</v>
      </c>
      <c r="AP122" s="2">
        <v>29.932000000000002</v>
      </c>
      <c r="AQ122" s="2">
        <v>24.540999999999997</v>
      </c>
      <c r="AR122" s="2">
        <v>25.210999999999999</v>
      </c>
      <c r="AS122" s="2">
        <v>20.099000000000004</v>
      </c>
      <c r="AT122" s="2">
        <v>25.081999999999994</v>
      </c>
      <c r="AU122" s="2">
        <v>49.081000000000003</v>
      </c>
      <c r="AV122" s="2">
        <v>75.825000000000003</v>
      </c>
      <c r="AW122" s="2">
        <v>18.86</v>
      </c>
      <c r="AX122" s="2">
        <v>27.828000000000003</v>
      </c>
      <c r="AY122" s="2">
        <v>32.677</v>
      </c>
      <c r="AZ122" s="2">
        <v>15.643999999999977</v>
      </c>
      <c r="BA122" s="2">
        <v>21.78400000000002</v>
      </c>
      <c r="BB122" s="2">
        <v>28.320999999999998</v>
      </c>
      <c r="BC122" s="2">
        <v>20.506999999999991</v>
      </c>
      <c r="BD122" s="2">
        <v>20.052000000000007</v>
      </c>
      <c r="BE122" s="2">
        <v>21.414000000000001</v>
      </c>
      <c r="BF122" s="2">
        <v>27.795000000000002</v>
      </c>
      <c r="BG122" s="2">
        <v>43.677999999999997</v>
      </c>
      <c r="BH122" s="2">
        <v>38.036999999999992</v>
      </c>
      <c r="BI122" s="2">
        <v>45.615000000000009</v>
      </c>
      <c r="BJ122" s="2">
        <v>35.031999999999996</v>
      </c>
      <c r="BK122" s="2">
        <v>19.768000000000001</v>
      </c>
      <c r="BL122" s="2">
        <v>19.165999999999997</v>
      </c>
      <c r="BM122" s="2">
        <v>29.676000000000002</v>
      </c>
      <c r="BN122" s="2">
        <v>21.066000000000003</v>
      </c>
      <c r="BO122" s="2">
        <v>29.564999999999998</v>
      </c>
      <c r="BP122" s="16">
        <v>18.256</v>
      </c>
      <c r="BQ122" s="2">
        <f t="shared" si="97"/>
        <v>28.483833333333337</v>
      </c>
      <c r="BR122" s="2">
        <f t="shared" si="109"/>
        <v>22.962333333333333</v>
      </c>
      <c r="BS122" s="2">
        <f t="shared" si="110"/>
        <v>22.959999999999997</v>
      </c>
      <c r="BT122" s="17">
        <f t="shared" si="54"/>
        <v>1.0162601626028681E-4</v>
      </c>
      <c r="BU122" s="2">
        <f t="shared" si="111"/>
        <v>21.416176219512199</v>
      </c>
      <c r="BV122" s="2">
        <f t="shared" si="112"/>
        <v>27.797824695121957</v>
      </c>
      <c r="BW122" s="2">
        <f t="shared" si="113"/>
        <v>43.682438821138213</v>
      </c>
      <c r="BX122" s="2">
        <f t="shared" si="114"/>
        <v>38.040865548780488</v>
      </c>
      <c r="BY122" s="2">
        <f t="shared" si="98"/>
        <v>40.590499999999999</v>
      </c>
      <c r="BZ122" s="2">
        <f t="shared" si="99"/>
        <v>22.242999999999999</v>
      </c>
      <c r="CA122" s="2">
        <f t="shared" si="100"/>
        <v>22.542999999999999</v>
      </c>
    </row>
    <row r="123" spans="1:79" x14ac:dyDescent="0.2">
      <c r="A123" s="3">
        <v>100145</v>
      </c>
      <c r="B123" s="2">
        <v>541.31999999999994</v>
      </c>
      <c r="C123" s="2">
        <v>642.41000000000008</v>
      </c>
      <c r="D123" s="2">
        <v>700.09999999999991</v>
      </c>
      <c r="E123" s="2">
        <v>566.59999999999991</v>
      </c>
      <c r="F123" s="2">
        <v>737.11400000000003</v>
      </c>
      <c r="G123" s="2">
        <v>722.173</v>
      </c>
      <c r="H123" s="2">
        <v>617.78800000000001</v>
      </c>
      <c r="I123" s="2">
        <v>736.55100000000016</v>
      </c>
      <c r="J123" s="12">
        <v>757.96099999999979</v>
      </c>
      <c r="K123" s="2">
        <v>585.28300000000013</v>
      </c>
      <c r="L123" s="2">
        <v>583.63999999999987</v>
      </c>
      <c r="M123" s="2">
        <v>923.57900000000018</v>
      </c>
      <c r="N123" s="2">
        <v>487.81899999999996</v>
      </c>
      <c r="O123" s="2">
        <v>492.03899999999999</v>
      </c>
      <c r="P123" s="2">
        <v>455.32499999999999</v>
      </c>
      <c r="Q123" s="2">
        <v>488.90099999999995</v>
      </c>
      <c r="R123" s="2">
        <v>631.16600000000005</v>
      </c>
      <c r="S123" s="2">
        <v>666.58999999999992</v>
      </c>
      <c r="T123" s="2">
        <v>671.971</v>
      </c>
      <c r="U123" s="2">
        <v>627.69499999999994</v>
      </c>
      <c r="V123" s="2">
        <v>596.08699999999999</v>
      </c>
      <c r="W123" s="2">
        <v>671.447</v>
      </c>
      <c r="X123" s="2">
        <v>598.91300000000001</v>
      </c>
      <c r="Y123" s="2">
        <v>751.03499999999997</v>
      </c>
      <c r="Z123" s="2">
        <v>544.05399999999997</v>
      </c>
      <c r="AA123" s="2">
        <v>598.53800000000001</v>
      </c>
      <c r="AB123" s="2">
        <v>433.22400000000005</v>
      </c>
      <c r="AC123" s="2">
        <v>471.67299999999989</v>
      </c>
      <c r="AD123" s="2">
        <v>585.24200000000008</v>
      </c>
      <c r="AE123" s="2">
        <v>483.66200000000003</v>
      </c>
      <c r="AF123" s="2">
        <v>403.3599999999999</v>
      </c>
      <c r="AG123" s="2">
        <v>687.74</v>
      </c>
      <c r="AH123" s="2">
        <v>602.43000000000006</v>
      </c>
      <c r="AI123" s="2">
        <v>651.69500000000005</v>
      </c>
      <c r="AJ123" s="2">
        <v>531.83699999999988</v>
      </c>
      <c r="AK123" s="2">
        <v>726.55100000000004</v>
      </c>
      <c r="AL123" s="2">
        <v>534.02600000000007</v>
      </c>
      <c r="AM123" s="2">
        <v>704.12400000000002</v>
      </c>
      <c r="AN123" s="2">
        <v>530.16700000000003</v>
      </c>
      <c r="AO123" s="2">
        <v>648.55700000000002</v>
      </c>
      <c r="AP123" s="2">
        <v>655.59899999999993</v>
      </c>
      <c r="AQ123" s="2">
        <v>570.91300000000001</v>
      </c>
      <c r="AR123" s="2">
        <v>564.40200000000004</v>
      </c>
      <c r="AS123" s="2">
        <v>635.63300000000004</v>
      </c>
      <c r="AT123" s="2">
        <v>633.94800000000009</v>
      </c>
      <c r="AU123" s="2">
        <v>860.80899999999997</v>
      </c>
      <c r="AV123" s="2">
        <v>682.01300000000003</v>
      </c>
      <c r="AW123" s="2">
        <v>778.54199999999992</v>
      </c>
      <c r="AX123" s="2">
        <v>557.79100000000017</v>
      </c>
      <c r="AY123" s="2">
        <v>548.19499999999994</v>
      </c>
      <c r="AZ123" s="2">
        <v>516.81499999999994</v>
      </c>
      <c r="BA123" s="2">
        <v>674.15100000000007</v>
      </c>
      <c r="BB123" s="2">
        <v>800.71199999999999</v>
      </c>
      <c r="BC123" s="2">
        <v>533.98799999999994</v>
      </c>
      <c r="BD123" s="2">
        <v>465.94500000000005</v>
      </c>
      <c r="BE123" s="2">
        <v>695.44100000000003</v>
      </c>
      <c r="BF123" s="2">
        <v>700.46</v>
      </c>
      <c r="BG123" s="2">
        <v>748.55600000000004</v>
      </c>
      <c r="BH123" s="2">
        <v>600.90100000000007</v>
      </c>
      <c r="BI123" s="2">
        <v>772.25900000000001</v>
      </c>
      <c r="BJ123" s="2">
        <v>597.59100000000001</v>
      </c>
      <c r="BK123" s="2">
        <v>607.40899999999999</v>
      </c>
      <c r="BL123" s="2">
        <v>598.37</v>
      </c>
      <c r="BM123" s="2">
        <v>691.21299999999997</v>
      </c>
      <c r="BN123" s="2">
        <v>685.29899999999998</v>
      </c>
      <c r="BO123" s="2">
        <v>666.48299999999995</v>
      </c>
      <c r="BP123" s="16">
        <v>723.755</v>
      </c>
      <c r="BQ123" s="2">
        <f t="shared" si="97"/>
        <v>641.45266666666669</v>
      </c>
      <c r="BR123" s="2">
        <f t="shared" si="109"/>
        <v>691.8456666666666</v>
      </c>
      <c r="BS123" s="2">
        <f t="shared" si="110"/>
        <v>600.21500000000003</v>
      </c>
      <c r="BT123" s="17">
        <f t="shared" si="54"/>
        <v>0.15266307350976993</v>
      </c>
      <c r="BU123" s="2">
        <f t="shared" si="111"/>
        <v>801.60916050470792</v>
      </c>
      <c r="BV123" s="2">
        <f t="shared" si="112"/>
        <v>807.39437647065336</v>
      </c>
      <c r="BW123" s="2">
        <f t="shared" si="113"/>
        <v>862.83285965417929</v>
      </c>
      <c r="BX123" s="2">
        <f t="shared" si="114"/>
        <v>692.63639353509427</v>
      </c>
      <c r="BY123" s="2">
        <f t="shared" si="98"/>
        <v>679.82675000000006</v>
      </c>
      <c r="BZ123" s="2">
        <f t="shared" si="99"/>
        <v>635.41300000000001</v>
      </c>
      <c r="CA123" s="2">
        <f t="shared" si="100"/>
        <v>614.37720000000013</v>
      </c>
    </row>
    <row r="124" spans="1:79" x14ac:dyDescent="0.2">
      <c r="A124" s="3">
        <v>100146</v>
      </c>
      <c r="B124" s="2">
        <v>136.559</v>
      </c>
      <c r="C124" s="2">
        <v>1.3040000000000003</v>
      </c>
      <c r="D124" s="2">
        <v>5.4870000000000019</v>
      </c>
      <c r="E124" s="2">
        <v>8.8999999999999986</v>
      </c>
      <c r="F124" s="2">
        <v>5.822000000000001</v>
      </c>
      <c r="G124" s="2">
        <v>6.7889999999999997</v>
      </c>
      <c r="H124" s="2">
        <v>4.8540000000000028</v>
      </c>
      <c r="I124" s="2">
        <v>9.9539999999999971</v>
      </c>
      <c r="J124" s="12">
        <v>3.5960000000000001</v>
      </c>
      <c r="K124" s="2">
        <v>4.0839999999999996</v>
      </c>
      <c r="L124" s="2">
        <v>4.3840000000000003</v>
      </c>
      <c r="M124" s="2">
        <v>3.7719999999999985</v>
      </c>
      <c r="N124" s="2">
        <v>2.1450000000000031</v>
      </c>
      <c r="O124" s="2">
        <v>3.0699999999999967</v>
      </c>
      <c r="P124" s="2">
        <v>7.3100000000000023</v>
      </c>
      <c r="Q124" s="2">
        <v>6.3079999999999998</v>
      </c>
      <c r="R124" s="2">
        <v>8.4819999999999993</v>
      </c>
      <c r="S124" s="2">
        <v>2.4299999999999997</v>
      </c>
      <c r="T124" s="2">
        <v>9.1910000000000007</v>
      </c>
      <c r="U124" s="2">
        <v>4.8719999999999999</v>
      </c>
      <c r="V124" s="2">
        <v>8.036999999999999</v>
      </c>
      <c r="W124" s="2">
        <v>7.3009999999999984</v>
      </c>
      <c r="X124" s="2">
        <v>4.6060000000000016</v>
      </c>
      <c r="Y124" s="2">
        <v>2.238999999999999</v>
      </c>
      <c r="Z124" s="2">
        <v>3.6790000000000003</v>
      </c>
      <c r="AA124" s="2">
        <v>0.97599999999999909</v>
      </c>
      <c r="AB124" s="2">
        <v>3.9989999999999988</v>
      </c>
      <c r="AC124" s="2">
        <v>3.9640000000000022</v>
      </c>
      <c r="AD124" s="2">
        <v>2.213000000000001</v>
      </c>
      <c r="AE124" s="2">
        <v>33.110999999999997</v>
      </c>
      <c r="AF124" s="2">
        <v>37.587000000000003</v>
      </c>
      <c r="AG124" s="2">
        <v>4.1019999999999968</v>
      </c>
      <c r="AH124" s="2">
        <v>5.492999999999995</v>
      </c>
      <c r="AI124" s="2">
        <v>6.0260000000000105</v>
      </c>
      <c r="AJ124" s="2">
        <v>4.0289999999999964</v>
      </c>
      <c r="AK124" s="2">
        <v>7.375</v>
      </c>
      <c r="AL124" s="2">
        <f>28.82-25</f>
        <v>3.8200000000000003</v>
      </c>
      <c r="AM124" s="2">
        <v>-20.170000000000002</v>
      </c>
      <c r="AN124" s="2">
        <v>5.2500000000000071</v>
      </c>
      <c r="AO124" s="2">
        <v>-17.750000000000007</v>
      </c>
      <c r="AP124" s="2">
        <v>48.175000000000011</v>
      </c>
      <c r="AQ124" s="2">
        <v>67.403999999999982</v>
      </c>
      <c r="AR124" s="2">
        <v>84.516000000000005</v>
      </c>
      <c r="AS124" s="2">
        <v>127.036</v>
      </c>
      <c r="AT124" s="2">
        <v>67.718999999999994</v>
      </c>
      <c r="AU124" s="2">
        <v>3.5</v>
      </c>
      <c r="AV124" s="2">
        <v>5.1120000000000019</v>
      </c>
      <c r="AW124" s="2">
        <v>4.5139999999999958</v>
      </c>
      <c r="AX124" s="2">
        <v>3.0740000000000034</v>
      </c>
      <c r="AY124" s="2">
        <v>7.0759999999999987</v>
      </c>
      <c r="AZ124" s="2">
        <v>5.569</v>
      </c>
      <c r="BA124" s="2">
        <v>9.7800000000000011</v>
      </c>
      <c r="BB124" s="2">
        <v>58.296999999999969</v>
      </c>
      <c r="BC124" s="2">
        <v>119.67800000000003</v>
      </c>
      <c r="BD124" s="2">
        <v>131.53900000000002</v>
      </c>
      <c r="BE124" s="2">
        <v>96.652999999999992</v>
      </c>
      <c r="BF124" s="2">
        <v>76.132999999999996</v>
      </c>
      <c r="BG124" s="2">
        <v>4.9750000000000085</v>
      </c>
      <c r="BH124" s="2">
        <v>5.0499999999999972</v>
      </c>
      <c r="BI124" s="2">
        <v>10.049999999999997</v>
      </c>
      <c r="BJ124" s="2">
        <v>3.7000000000000028</v>
      </c>
      <c r="BK124" s="2">
        <v>11.299999999999997</v>
      </c>
      <c r="BL124" s="2">
        <v>1.2999999999998124E-2</v>
      </c>
      <c r="BM124" s="2">
        <v>7.2550000000000523</v>
      </c>
      <c r="BN124" s="2">
        <v>30.95999999999998</v>
      </c>
      <c r="BO124" s="2">
        <v>149.06399999999999</v>
      </c>
      <c r="BP124" s="16">
        <v>137.708</v>
      </c>
      <c r="BQ124" s="2">
        <f t="shared" si="97"/>
        <v>41.442166666666672</v>
      </c>
      <c r="BR124" s="2">
        <f t="shared" si="109"/>
        <v>105.91066666666666</v>
      </c>
      <c r="BS124" s="2">
        <f t="shared" si="110"/>
        <v>103.17133333333334</v>
      </c>
      <c r="BT124" s="17">
        <f t="shared" si="54"/>
        <v>2.6551303010526054E-2</v>
      </c>
      <c r="BU124" s="2">
        <f t="shared" si="111"/>
        <v>99.219263089876364</v>
      </c>
      <c r="BV124" s="2">
        <f t="shared" si="112"/>
        <v>78.154430352100377</v>
      </c>
      <c r="BW124" s="2">
        <f t="shared" si="113"/>
        <v>5.1070927324773754</v>
      </c>
      <c r="BX124" s="2">
        <f t="shared" si="114"/>
        <v>5.1840840802031529</v>
      </c>
      <c r="BY124" s="2">
        <f t="shared" si="98"/>
        <v>5.9437500000000014</v>
      </c>
      <c r="BZ124" s="2">
        <f t="shared" si="99"/>
        <v>29.148666666666667</v>
      </c>
      <c r="CA124" s="2">
        <f t="shared" si="100"/>
        <v>77.217000000000013</v>
      </c>
    </row>
    <row r="125" spans="1:79" x14ac:dyDescent="0.2">
      <c r="A125" s="3">
        <v>100147</v>
      </c>
      <c r="J125" s="12"/>
      <c r="AK125" s="2">
        <v>81.100000000000009</v>
      </c>
      <c r="AL125" s="2">
        <v>20.299999999999997</v>
      </c>
      <c r="AM125" s="2">
        <v>2.8000000000000007</v>
      </c>
      <c r="AN125" s="2">
        <v>2.4000000000000021</v>
      </c>
      <c r="AO125" s="2">
        <v>7.3949999999999978</v>
      </c>
      <c r="AP125" s="2">
        <v>6.452</v>
      </c>
      <c r="AQ125" s="2">
        <v>-5.9240000000000013</v>
      </c>
      <c r="AR125" s="2">
        <v>6.0380000000000003</v>
      </c>
      <c r="AS125" s="2">
        <v>3.7999999999999812E-2</v>
      </c>
      <c r="AT125" s="2">
        <v>32.701000000000008</v>
      </c>
      <c r="AU125" s="2">
        <v>16.613999999999976</v>
      </c>
      <c r="AV125" s="2">
        <v>70.536000000000001</v>
      </c>
      <c r="AW125" s="2">
        <v>123.78800000000001</v>
      </c>
      <c r="AX125" s="2">
        <v>42.286999999999999</v>
      </c>
      <c r="AY125" s="2">
        <v>3.3760000000000012</v>
      </c>
      <c r="AZ125" s="2">
        <v>2.5989999999999984</v>
      </c>
      <c r="BA125" s="2">
        <v>3.2000000000000011</v>
      </c>
      <c r="BB125" s="2">
        <v>2.4579999999999984</v>
      </c>
      <c r="BC125" s="2">
        <v>0</v>
      </c>
      <c r="BD125" s="2">
        <v>0</v>
      </c>
      <c r="BE125" s="2">
        <v>0</v>
      </c>
      <c r="BF125" s="2">
        <v>24.950000000000045</v>
      </c>
      <c r="BG125" s="2">
        <v>70.191999999999979</v>
      </c>
      <c r="BH125" s="2">
        <v>63.900000000000006</v>
      </c>
      <c r="BI125" s="2">
        <v>67.199999999999989</v>
      </c>
      <c r="BJ125" s="2">
        <v>47.862000000000002</v>
      </c>
      <c r="BK125" s="2">
        <v>1.1379999999999981</v>
      </c>
      <c r="BL125" s="2">
        <v>0.79999999999999716</v>
      </c>
      <c r="BM125" s="2">
        <v>3.6500000000000057</v>
      </c>
      <c r="BN125" s="2">
        <v>2.75</v>
      </c>
      <c r="BO125" s="2">
        <v>0</v>
      </c>
      <c r="BP125" s="16">
        <v>0</v>
      </c>
      <c r="BQ125" s="2">
        <f t="shared" si="97"/>
        <v>23.536833333333334</v>
      </c>
      <c r="BR125" s="2">
        <f t="shared" si="109"/>
        <v>0.91666666666666663</v>
      </c>
      <c r="BS125" s="2">
        <f t="shared" si="110"/>
        <v>0.8193333333333328</v>
      </c>
      <c r="BT125" s="17">
        <f t="shared" si="54"/>
        <v>0.11879576891782004</v>
      </c>
      <c r="BU125" s="2">
        <f t="shared" si="111"/>
        <v>0</v>
      </c>
      <c r="BV125" s="2">
        <f t="shared" si="112"/>
        <v>27.913954434499662</v>
      </c>
      <c r="BW125" s="2">
        <f t="shared" si="113"/>
        <v>78.530512611879601</v>
      </c>
      <c r="BX125" s="2">
        <f t="shared" si="114"/>
        <v>71.491049633848704</v>
      </c>
      <c r="BY125" s="2">
        <f t="shared" si="98"/>
        <v>62.288499999999992</v>
      </c>
      <c r="BZ125" s="2">
        <f t="shared" si="99"/>
        <v>8.9626666666666797</v>
      </c>
      <c r="CA125" s="2">
        <f t="shared" si="100"/>
        <v>1.2800000000000011</v>
      </c>
    </row>
    <row r="126" spans="1:79" x14ac:dyDescent="0.2">
      <c r="A126" s="3">
        <v>100148</v>
      </c>
      <c r="B126" s="2">
        <v>34.706756000000013</v>
      </c>
      <c r="C126" s="2">
        <v>88.577106999999955</v>
      </c>
      <c r="D126" s="2">
        <v>75.79999600000005</v>
      </c>
      <c r="E126" s="2">
        <v>150.44999999999999</v>
      </c>
      <c r="F126" s="2">
        <v>37.851724999999988</v>
      </c>
      <c r="G126" s="2">
        <v>49.641545000000008</v>
      </c>
      <c r="H126" s="2">
        <v>56.375444000000002</v>
      </c>
      <c r="I126" s="2">
        <v>76.445796000000001</v>
      </c>
      <c r="J126" s="12">
        <v>46.874476000000016</v>
      </c>
      <c r="K126" s="2">
        <v>77.866623999999987</v>
      </c>
      <c r="L126" s="2">
        <v>26.044390000000007</v>
      </c>
      <c r="M126" s="2">
        <v>94.4</v>
      </c>
      <c r="N126" s="2">
        <v>20.258478999999994</v>
      </c>
      <c r="O126" s="2">
        <v>35.711888000000016</v>
      </c>
      <c r="P126" s="2">
        <v>53.405975999999995</v>
      </c>
      <c r="Q126" s="2">
        <v>16.955091999999993</v>
      </c>
      <c r="R126" s="2">
        <v>14.808481</v>
      </c>
      <c r="S126" s="2">
        <v>29.510084000000006</v>
      </c>
      <c r="T126" s="2">
        <v>58.8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0</v>
      </c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16">
        <v>0</v>
      </c>
      <c r="BQ126" s="2">
        <f t="shared" si="97"/>
        <v>0</v>
      </c>
      <c r="BR126" s="2">
        <f t="shared" si="101"/>
        <v>0</v>
      </c>
      <c r="BS126" s="2">
        <f t="shared" si="102"/>
        <v>0</v>
      </c>
      <c r="BT126" s="17" t="e">
        <f t="shared" si="54"/>
        <v>#DIV/0!</v>
      </c>
      <c r="BU126" s="2">
        <f>IFERROR(IFERROR(IF(OR(BT126&gt;=50%,BT126&lt;=-50%),BR126,(BC126*(1+BT126))),BR126),0.001)</f>
        <v>0</v>
      </c>
      <c r="BV126" s="2">
        <f>IFERROR(IFERROR(IF(OR(BT126&gt;=50%,BT126&lt;=-50%),BR126,(BD126*(1+BT126))),BR126),0.001)</f>
        <v>0</v>
      </c>
      <c r="BW126" s="2">
        <f>IFERROR(IFERROR(IF(OR(BT126&gt;=50%,BT126&lt;=-50%),BR126,(BE126*(1+BT126))),BR126),0.001)</f>
        <v>0</v>
      </c>
      <c r="BX126" s="2">
        <f>IFERROR(IFERROR(IF(OR(BT126&gt;=50%,BT126&lt;=-50%),BR126,(BF126*(1+BT126))),BR126),0.001)</f>
        <v>0</v>
      </c>
      <c r="BY126" s="2">
        <f t="shared" si="98"/>
        <v>0</v>
      </c>
      <c r="BZ126" s="2">
        <f t="shared" si="99"/>
        <v>0</v>
      </c>
      <c r="CA126" s="2">
        <f t="shared" si="100"/>
        <v>0</v>
      </c>
    </row>
    <row r="127" spans="1:79" x14ac:dyDescent="0.2">
      <c r="A127" s="3">
        <v>100149</v>
      </c>
      <c r="J127" s="12"/>
      <c r="AX127" s="2">
        <v>0</v>
      </c>
      <c r="AY127" s="2">
        <v>-9.1000000000000192E-2</v>
      </c>
      <c r="AZ127" s="2">
        <v>1.0910000000000002</v>
      </c>
      <c r="BA127" s="2">
        <v>0</v>
      </c>
      <c r="BB127" s="2">
        <v>-0.20000000000000018</v>
      </c>
      <c r="BC127" s="2">
        <v>0</v>
      </c>
      <c r="BD127" s="2">
        <v>9.9999999999997868E-3</v>
      </c>
      <c r="BE127" s="2">
        <v>9.0000000000003411E-3</v>
      </c>
      <c r="BF127" s="2">
        <v>2.8999999999999915E-2</v>
      </c>
      <c r="BG127" s="2">
        <v>0.20999999999999996</v>
      </c>
      <c r="BH127" s="2">
        <v>0.32099999999999973</v>
      </c>
      <c r="BI127" s="2">
        <v>0</v>
      </c>
      <c r="BJ127" s="2">
        <v>0</v>
      </c>
      <c r="BK127" s="2">
        <v>0.63100000000000023</v>
      </c>
      <c r="BL127" s="2">
        <v>-0.63100000000000023</v>
      </c>
      <c r="BM127" s="2">
        <v>-0.20999999999999996</v>
      </c>
      <c r="BN127" s="2">
        <v>3.1000000000000139E-2</v>
      </c>
      <c r="BO127" s="2">
        <v>0.60000000000000009</v>
      </c>
      <c r="BP127" s="16">
        <v>0</v>
      </c>
      <c r="BQ127" s="2">
        <f t="shared" si="97"/>
        <v>3.3333333333333326E-2</v>
      </c>
      <c r="BR127" s="2">
        <f>AVERAGE(BN127:BP127)</f>
        <v>0.2103333333333334</v>
      </c>
      <c r="BS127" s="2">
        <f>AVERAGE(BB127:BD127)</f>
        <v>-6.3333333333333464E-2</v>
      </c>
      <c r="BT127" s="17">
        <f t="shared" si="54"/>
        <v>-4.321052631578941</v>
      </c>
      <c r="BU127" s="2">
        <f>IFERROR(IFERROR(IF(OR(BT127&gt;=50%,BT127&lt;=-50%),BR127,(BE127*(1+BT127))),BR127),0.001)</f>
        <v>0.2103333333333334</v>
      </c>
      <c r="BV127" s="2">
        <f>IFERROR(IFERROR(IF(OR(BT127&gt;=50%,BT127&lt;=-50%),BR127,(BF127*(1+BT127))),BR127),0.001)</f>
        <v>0.2103333333333334</v>
      </c>
      <c r="BW127" s="2">
        <f>IFERROR(IFERROR(IF(OR(BT127&gt;=50%,BT127&lt;=-50%),BR127,(BG127*(1+BT127))),BR127),0.001)</f>
        <v>0.2103333333333334</v>
      </c>
      <c r="BX127" s="2">
        <f>IFERROR(IFERROR(IF(OR(BT127&gt;=50%,BT127&lt;=-50%),BR127,(BH127*(1+BT127))),BR127),0.001)</f>
        <v>0.2103333333333334</v>
      </c>
      <c r="BY127" s="2">
        <f t="shared" si="98"/>
        <v>0.13274999999999992</v>
      </c>
      <c r="BZ127" s="2">
        <f t="shared" si="99"/>
        <v>9.6666666666666377E-3</v>
      </c>
      <c r="CA127" s="2">
        <f t="shared" si="100"/>
        <v>-3.1999999999999938E-2</v>
      </c>
    </row>
    <row r="128" spans="1:79" x14ac:dyDescent="0.2">
      <c r="A128" s="3">
        <v>100152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1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0</v>
      </c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16">
        <v>0</v>
      </c>
      <c r="BQ128" s="2">
        <f t="shared" si="97"/>
        <v>0</v>
      </c>
      <c r="BR128" s="2">
        <f t="shared" si="101"/>
        <v>0</v>
      </c>
      <c r="BS128" s="2">
        <f t="shared" si="102"/>
        <v>0</v>
      </c>
      <c r="BT128" s="17" t="e">
        <f t="shared" si="54"/>
        <v>#DIV/0!</v>
      </c>
      <c r="BU128" s="2">
        <f>IFERROR(IFERROR(IF(OR(BT128&gt;=50%,BT128&lt;=-50%),BR128,(BC128*(1+BT128))),BR128),0.001)</f>
        <v>0</v>
      </c>
      <c r="BV128" s="2">
        <f>IFERROR(IFERROR(IF(OR(BT128&gt;=50%,BT128&lt;=-50%),BR128,(BD128*(1+BT128))),BR128),0.001)</f>
        <v>0</v>
      </c>
      <c r="BW128" s="2">
        <f>IFERROR(IFERROR(IF(OR(BT128&gt;=50%,BT128&lt;=-50%),BR128,(BE128*(1+BT128))),BR128),0.001)</f>
        <v>0</v>
      </c>
      <c r="BX128" s="2">
        <f>IFERROR(IFERROR(IF(OR(BT128&gt;=50%,BT128&lt;=-50%),BR128,(BF128*(1+BT128))),BR128),0.001)</f>
        <v>0</v>
      </c>
      <c r="BY128" s="2">
        <f t="shared" si="98"/>
        <v>0</v>
      </c>
      <c r="BZ128" s="2">
        <f t="shared" si="99"/>
        <v>0</v>
      </c>
      <c r="CA128" s="2">
        <f t="shared" si="100"/>
        <v>0</v>
      </c>
    </row>
    <row r="129" spans="1:79" x14ac:dyDescent="0.2">
      <c r="A129" s="3">
        <v>100153</v>
      </c>
      <c r="B129" s="2">
        <v>-2.4000000000000057</v>
      </c>
      <c r="C129" s="2">
        <v>0</v>
      </c>
      <c r="D129" s="2">
        <v>8.3000000000000114</v>
      </c>
      <c r="E129" s="2">
        <v>71</v>
      </c>
      <c r="F129" s="2">
        <v>-53.599999999999994</v>
      </c>
      <c r="G129" s="2">
        <v>91.4</v>
      </c>
      <c r="H129" s="2">
        <v>6</v>
      </c>
      <c r="I129" s="2">
        <v>0</v>
      </c>
      <c r="J129" s="12">
        <v>66.199999999999989</v>
      </c>
      <c r="K129" s="2">
        <v>3.3999999999999986</v>
      </c>
      <c r="L129" s="2">
        <v>7.2000000000000028</v>
      </c>
      <c r="M129" s="2">
        <v>7.5999999999999979</v>
      </c>
      <c r="N129" s="2">
        <v>-0.20000000000000284</v>
      </c>
      <c r="O129" s="2">
        <v>0</v>
      </c>
      <c r="P129" s="2">
        <v>12</v>
      </c>
      <c r="Q129" s="2">
        <v>0</v>
      </c>
      <c r="R129" s="2">
        <v>0</v>
      </c>
      <c r="S129" s="2">
        <v>0</v>
      </c>
      <c r="T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2.5359999999999996</v>
      </c>
      <c r="BK129" s="2">
        <v>0</v>
      </c>
      <c r="BL129" s="2">
        <v>0</v>
      </c>
      <c r="BM129" s="2">
        <v>0</v>
      </c>
      <c r="BN129" s="2">
        <v>0</v>
      </c>
      <c r="BO129" s="2">
        <v>0.20499999999999829</v>
      </c>
      <c r="BP129" s="16">
        <v>0</v>
      </c>
      <c r="BQ129" s="2">
        <f t="shared" si="97"/>
        <v>0.21133333333333329</v>
      </c>
      <c r="BR129" s="2">
        <f>AVERAGE(BN129:BP129)</f>
        <v>6.833333333333276E-2</v>
      </c>
      <c r="BS129" s="2">
        <f>AVERAGE(BB129:BD129)</f>
        <v>0</v>
      </c>
      <c r="BT129" s="17" t="e">
        <f t="shared" si="54"/>
        <v>#DIV/0!</v>
      </c>
      <c r="BU129" s="2">
        <f>IFERROR(IFERROR(IF(OR(BT129&gt;=50%,BT129&lt;=-50%),BR129,(BE129*(1+BT129))),BR129),0.001)</f>
        <v>6.833333333333276E-2</v>
      </c>
      <c r="BV129" s="2">
        <f>IFERROR(IFERROR(IF(OR(BT129&gt;=50%,BT129&lt;=-50%),BR129,(BF129*(1+BT129))),BR129),0.001)</f>
        <v>6.833333333333276E-2</v>
      </c>
      <c r="BW129" s="2">
        <f>IFERROR(IFERROR(IF(OR(BT129&gt;=50%,BT129&lt;=-50%),BR129,(BG129*(1+BT129))),BR129),0.001)</f>
        <v>6.833333333333276E-2</v>
      </c>
      <c r="BX129" s="2">
        <f>IFERROR(IFERROR(IF(OR(BT129&gt;=50%,BT129&lt;=-50%),BR129,(BH129*(1+BT129))),BR129),0.001)</f>
        <v>6.833333333333276E-2</v>
      </c>
      <c r="BY129" s="2">
        <f t="shared" si="98"/>
        <v>0.6339999999999999</v>
      </c>
      <c r="BZ129" s="2">
        <f t="shared" si="99"/>
        <v>0</v>
      </c>
      <c r="CA129" s="2">
        <f t="shared" si="100"/>
        <v>0</v>
      </c>
    </row>
    <row r="130" spans="1:79" x14ac:dyDescent="0.2">
      <c r="A130" s="3">
        <v>100154</v>
      </c>
      <c r="B130" s="2">
        <v>2.3999999999999986</v>
      </c>
      <c r="C130" s="2">
        <v>16.800000000000004</v>
      </c>
      <c r="D130" s="2">
        <v>38.799999999999997</v>
      </c>
      <c r="E130" s="2">
        <v>40.5</v>
      </c>
      <c r="F130" s="2">
        <v>28</v>
      </c>
      <c r="G130" s="2">
        <v>37.299999999999997</v>
      </c>
      <c r="H130" s="2">
        <v>14.299999999999997</v>
      </c>
      <c r="I130" s="2">
        <v>30.000000000000007</v>
      </c>
      <c r="J130" s="12">
        <v>62.300000000000004</v>
      </c>
      <c r="K130" s="2">
        <v>31.899999999999991</v>
      </c>
      <c r="L130" s="2">
        <v>12.100000000000001</v>
      </c>
      <c r="M130" s="2">
        <v>31.700000000000003</v>
      </c>
      <c r="N130" s="2">
        <v>22.150000000000006</v>
      </c>
      <c r="O130" s="2">
        <v>9.25</v>
      </c>
      <c r="P130" s="2">
        <v>0.75</v>
      </c>
      <c r="Q130" s="2">
        <v>4.5999999999999943</v>
      </c>
      <c r="R130" s="2">
        <v>7.25</v>
      </c>
      <c r="S130" s="2">
        <v>23.450000000000017</v>
      </c>
      <c r="T130" s="2">
        <v>2.9499999999999886</v>
      </c>
      <c r="U130" s="2">
        <v>12.599999999999994</v>
      </c>
      <c r="V130" s="2">
        <v>6.9500000000000028</v>
      </c>
      <c r="W130" s="2">
        <v>3.75</v>
      </c>
      <c r="X130" s="2">
        <v>5.7600000000000051</v>
      </c>
      <c r="Y130" s="2">
        <v>5.4399999999999977</v>
      </c>
      <c r="Z130" s="2">
        <v>4.25</v>
      </c>
      <c r="AA130" s="2">
        <v>103.25</v>
      </c>
      <c r="AB130" s="2">
        <v>0</v>
      </c>
      <c r="AC130" s="2">
        <v>0</v>
      </c>
      <c r="AD130" s="2">
        <v>0</v>
      </c>
      <c r="AE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 s="2">
        <v>0</v>
      </c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16">
        <v>0</v>
      </c>
      <c r="BQ130" s="2">
        <f t="shared" si="97"/>
        <v>0</v>
      </c>
      <c r="BR130" s="2">
        <f t="shared" si="101"/>
        <v>0</v>
      </c>
      <c r="BS130" s="2">
        <f t="shared" si="102"/>
        <v>0</v>
      </c>
      <c r="BT130" s="17" t="e">
        <f t="shared" si="54"/>
        <v>#DIV/0!</v>
      </c>
      <c r="BU130" s="2">
        <f>IFERROR(IFERROR(IF(OR(BT130&gt;=50%,BT130&lt;=-50%),BR130,(BC130*(1+BT130))),BR130),0.001)</f>
        <v>0</v>
      </c>
      <c r="BV130" s="2">
        <f>IFERROR(IFERROR(IF(OR(BT130&gt;=50%,BT130&lt;=-50%),BR130,(BD130*(1+BT130))),BR130),0.001)</f>
        <v>0</v>
      </c>
      <c r="BW130" s="2">
        <f>IFERROR(IFERROR(IF(OR(BT130&gt;=50%,BT130&lt;=-50%),BR130,(BE130*(1+BT130))),BR130),0.001)</f>
        <v>0</v>
      </c>
      <c r="BX130" s="2">
        <f>IFERROR(IFERROR(IF(OR(BT130&gt;=50%,BT130&lt;=-50%),BR130,(BF130*(1+BT130))),BR130),0.001)</f>
        <v>0</v>
      </c>
      <c r="BY130" s="2">
        <f t="shared" si="98"/>
        <v>0</v>
      </c>
      <c r="BZ130" s="2">
        <f t="shared" si="99"/>
        <v>0</v>
      </c>
      <c r="CA130" s="2">
        <f t="shared" si="100"/>
        <v>0</v>
      </c>
    </row>
    <row r="131" spans="1:79" x14ac:dyDescent="0.2">
      <c r="A131" s="3">
        <v>100155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1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0</v>
      </c>
      <c r="AN131" s="2">
        <v>0</v>
      </c>
      <c r="AO131" s="2">
        <v>0</v>
      </c>
      <c r="AP131" s="2">
        <v>0</v>
      </c>
      <c r="AQ131" s="2">
        <v>0</v>
      </c>
      <c r="AR131" s="2">
        <v>0</v>
      </c>
      <c r="AS131" s="2">
        <v>-1</v>
      </c>
      <c r="AT131" s="2">
        <v>1</v>
      </c>
      <c r="AU131" s="2">
        <v>0</v>
      </c>
      <c r="AV131" s="2">
        <v>0</v>
      </c>
      <c r="AW131" s="2">
        <v>0</v>
      </c>
      <c r="AX131" s="2">
        <v>0</v>
      </c>
      <c r="AY131" s="2">
        <v>1</v>
      </c>
      <c r="AZ131" s="2">
        <v>0</v>
      </c>
      <c r="BA131" s="2">
        <v>0</v>
      </c>
      <c r="BB131" s="2">
        <v>0</v>
      </c>
      <c r="BC131" s="2">
        <v>0</v>
      </c>
      <c r="BD131" s="2">
        <v>0.50799999999999912</v>
      </c>
      <c r="BE131" s="2">
        <v>0.49200000000000088</v>
      </c>
      <c r="BF131" s="2">
        <v>2.0079999999999991</v>
      </c>
      <c r="BG131" s="2">
        <v>2.6320000000000006</v>
      </c>
      <c r="BH131" s="2">
        <v>20.36</v>
      </c>
      <c r="BI131" s="2">
        <v>-4</v>
      </c>
      <c r="BJ131" s="2">
        <v>0</v>
      </c>
      <c r="BK131" s="2">
        <v>0</v>
      </c>
      <c r="BL131" s="2">
        <v>0</v>
      </c>
      <c r="BM131" s="2">
        <v>0</v>
      </c>
      <c r="BN131" s="2">
        <v>0</v>
      </c>
      <c r="BO131" s="2">
        <v>0</v>
      </c>
      <c r="BP131" s="16">
        <v>0</v>
      </c>
      <c r="BQ131" s="2">
        <f t="shared" si="97"/>
        <v>1.8333333333333333</v>
      </c>
      <c r="BR131" s="2">
        <f>AVERAGE(BN131:BP131)</f>
        <v>0</v>
      </c>
      <c r="BS131" s="2">
        <f>AVERAGE(BB131:BD131)</f>
        <v>0.16933333333333303</v>
      </c>
      <c r="BT131" s="17">
        <f t="shared" ref="BT131:BT194" si="115">(BR131-BS131)/BS131</f>
        <v>-1</v>
      </c>
      <c r="BU131" s="2">
        <f>IFERROR(IFERROR(IF(OR(BT131&gt;=50%,BT131&lt;=-50%),BR131,(BE131*(1+BT131))),BR131),0.001)</f>
        <v>0</v>
      </c>
      <c r="BV131" s="2">
        <f>IFERROR(IFERROR(IF(OR(BT131&gt;=50%,BT131&lt;=-50%),BR131,(BF131*(1+BT131))),BR131),0.001)</f>
        <v>0</v>
      </c>
      <c r="BW131" s="2">
        <f>IFERROR(IFERROR(IF(OR(BT131&gt;=50%,BT131&lt;=-50%),BR131,(BG131*(1+BT131))),BR131),0.001)</f>
        <v>0</v>
      </c>
      <c r="BX131" s="2">
        <f>IFERROR(IFERROR(IF(OR(BT131&gt;=50%,BT131&lt;=-50%),BR131,(BH131*(1+BT131))),BR131),0.001)</f>
        <v>0</v>
      </c>
      <c r="BY131" s="2">
        <f t="shared" si="98"/>
        <v>4.7480000000000002</v>
      </c>
      <c r="BZ131" s="2">
        <f t="shared" si="99"/>
        <v>0.669333333333333</v>
      </c>
      <c r="CA131" s="2">
        <f t="shared" si="100"/>
        <v>0.2</v>
      </c>
    </row>
    <row r="132" spans="1:79" x14ac:dyDescent="0.2">
      <c r="A132" s="3">
        <v>100156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1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0</v>
      </c>
      <c r="AY132" s="2">
        <v>0</v>
      </c>
      <c r="AZ132" s="2">
        <v>0</v>
      </c>
      <c r="BA132" s="2">
        <v>0</v>
      </c>
      <c r="BB132" s="2">
        <v>0</v>
      </c>
      <c r="BC132" s="2">
        <v>0</v>
      </c>
      <c r="BD132" s="2">
        <v>0</v>
      </c>
      <c r="BE132" s="2">
        <v>4.7999999999999972</v>
      </c>
      <c r="BF132" s="2">
        <v>10.463000000000001</v>
      </c>
      <c r="BG132" s="2">
        <v>18.75</v>
      </c>
      <c r="BH132" s="2">
        <v>15.987</v>
      </c>
      <c r="BI132" s="2">
        <v>0</v>
      </c>
      <c r="BJ132" s="2">
        <v>0</v>
      </c>
      <c r="BK132" s="2">
        <v>0</v>
      </c>
      <c r="BL132" s="2">
        <v>0</v>
      </c>
      <c r="BM132" s="2">
        <v>0</v>
      </c>
      <c r="BN132" s="2">
        <v>0</v>
      </c>
      <c r="BO132" s="2">
        <v>0</v>
      </c>
      <c r="BP132" s="16">
        <v>0</v>
      </c>
      <c r="BQ132" s="2">
        <f t="shared" si="97"/>
        <v>4.166666666666667</v>
      </c>
      <c r="BR132" s="2">
        <f t="shared" si="101"/>
        <v>0</v>
      </c>
      <c r="BS132" s="2">
        <f t="shared" si="102"/>
        <v>0</v>
      </c>
      <c r="BT132" s="17" t="e">
        <f t="shared" si="115"/>
        <v>#DIV/0!</v>
      </c>
      <c r="BU132" s="2">
        <f>IFERROR(IFERROR(IF(OR(BT132&gt;=50%,BT132&lt;=-50%),BR132,(BC132*(1+BT132))),BR132),0.001)</f>
        <v>0</v>
      </c>
      <c r="BV132" s="2">
        <f>IFERROR(IFERROR(IF(OR(BT132&gt;=50%,BT132&lt;=-50%),BR132,(BD132*(1+BT132))),BR132),0.001)</f>
        <v>0</v>
      </c>
      <c r="BW132" s="2">
        <f>IFERROR(IFERROR(IF(OR(BT132&gt;=50%,BT132&lt;=-50%),BR132,(BE132*(1+BT132))),BR132),0.001)</f>
        <v>0</v>
      </c>
      <c r="BX132" s="2">
        <f>IFERROR(IFERROR(IF(OR(BT132&gt;=50%,BT132&lt;=-50%),BR132,(BF132*(1+BT132))),BR132),0.001)</f>
        <v>0</v>
      </c>
      <c r="BY132" s="2">
        <f t="shared" si="98"/>
        <v>8.6842500000000005</v>
      </c>
      <c r="BZ132" s="2">
        <f t="shared" si="99"/>
        <v>3.4876666666666671</v>
      </c>
      <c r="CA132" s="2">
        <f t="shared" si="100"/>
        <v>0.95999999999999941</v>
      </c>
    </row>
    <row r="133" spans="1:79" x14ac:dyDescent="0.2">
      <c r="A133" s="3">
        <v>100157</v>
      </c>
      <c r="B133" s="2">
        <v>3.3179999999999996</v>
      </c>
      <c r="C133" s="2">
        <v>4.8470000000000004</v>
      </c>
      <c r="D133" s="2">
        <v>6</v>
      </c>
      <c r="E133" s="2">
        <v>5.8000000000000007</v>
      </c>
      <c r="F133" s="2">
        <v>5.1300000000000008</v>
      </c>
      <c r="G133" s="2">
        <v>5.8419999999999987</v>
      </c>
      <c r="H133" s="2">
        <v>4.4039999999999999</v>
      </c>
      <c r="I133" s="2">
        <v>3.7730000000000006</v>
      </c>
      <c r="J133" s="12">
        <v>4.1759999999999993</v>
      </c>
      <c r="K133" s="2">
        <v>2.136000000000001</v>
      </c>
      <c r="L133" s="2">
        <v>2.7929999999999993</v>
      </c>
      <c r="M133" s="2">
        <v>2.4080000000000004</v>
      </c>
      <c r="N133" s="2">
        <v>1.9880000000000004</v>
      </c>
      <c r="O133" s="2">
        <v>1.8589999999999995</v>
      </c>
      <c r="P133" s="2">
        <v>0.80899999999999928</v>
      </c>
      <c r="Q133" s="2">
        <v>1.7720000000000002</v>
      </c>
      <c r="R133" s="2">
        <v>2.2810000000000001</v>
      </c>
      <c r="S133" s="2">
        <v>2.629</v>
      </c>
      <c r="T133" s="2">
        <v>1.6500000000000004</v>
      </c>
      <c r="U133" s="2">
        <v>2.0109999999999992</v>
      </c>
      <c r="V133" s="2">
        <v>0.71799999999999997</v>
      </c>
      <c r="W133" s="2">
        <v>0.6890000000000005</v>
      </c>
      <c r="X133" s="2">
        <v>0.68599999999999994</v>
      </c>
      <c r="Y133" s="2">
        <v>1.4260000000000002</v>
      </c>
      <c r="Z133" s="2">
        <v>1.6289999999999998</v>
      </c>
      <c r="AA133" s="2">
        <v>3.0999999999999917E-2</v>
      </c>
      <c r="AB133" s="2">
        <v>2.0100000000000002</v>
      </c>
      <c r="AC133" s="2">
        <v>1.5449999999999999</v>
      </c>
      <c r="AD133" s="2">
        <v>1.2949999999999999</v>
      </c>
      <c r="AE133" s="2">
        <v>1.7749999999999999</v>
      </c>
      <c r="AF133" s="2">
        <v>0.73500000000000032</v>
      </c>
      <c r="AG133" s="2">
        <v>1.7649999999999999</v>
      </c>
      <c r="AH133" s="2">
        <v>0.99</v>
      </c>
      <c r="AI133" s="2">
        <v>0.99799999999999978</v>
      </c>
      <c r="AJ133" s="2">
        <v>-0.16599999999999993</v>
      </c>
      <c r="AK133" s="2">
        <v>1.9450000000000001</v>
      </c>
      <c r="AL133" s="2">
        <v>0.60899999999999999</v>
      </c>
      <c r="AM133" s="2">
        <v>1.1260000000000001</v>
      </c>
      <c r="AN133" s="2">
        <v>1.7329999999999999</v>
      </c>
      <c r="AO133" s="2">
        <v>4.5709999999999997</v>
      </c>
      <c r="AP133" s="2">
        <v>2.7140000000000004</v>
      </c>
      <c r="AQ133" s="2">
        <v>10.163</v>
      </c>
      <c r="AR133" s="2">
        <v>10.167999999999999</v>
      </c>
      <c r="AS133" s="2">
        <v>0.83099999999999952</v>
      </c>
      <c r="AT133" s="2">
        <v>2.0839999999999996</v>
      </c>
      <c r="AU133" s="2">
        <v>2.1080000000000005</v>
      </c>
      <c r="AV133" s="2">
        <v>2.0609999999999999</v>
      </c>
      <c r="AW133" s="2">
        <v>0.63899999999999935</v>
      </c>
      <c r="AX133" s="2">
        <v>2.9649999999999999</v>
      </c>
      <c r="AY133" s="2">
        <v>1.2030000000000003</v>
      </c>
      <c r="AZ133" s="2">
        <v>0.85199999999999942</v>
      </c>
      <c r="BA133" s="2">
        <v>3.4409999999999998</v>
      </c>
      <c r="BB133" s="2">
        <v>6.1580000000000004</v>
      </c>
      <c r="BC133" s="2">
        <v>1.3810000000000002</v>
      </c>
      <c r="BD133" s="2">
        <v>5.2349999999999994</v>
      </c>
      <c r="BE133" s="2">
        <v>2.6850000000000005</v>
      </c>
      <c r="BF133" s="2">
        <v>2.2209999999999992</v>
      </c>
      <c r="BG133" s="2">
        <v>1.4740000000000002</v>
      </c>
      <c r="BH133" s="2">
        <v>2.1270000000000007</v>
      </c>
      <c r="BI133" s="2">
        <v>0.90799999999999947</v>
      </c>
      <c r="BJ133" s="2">
        <v>2.2110000000000003</v>
      </c>
      <c r="BK133" s="2">
        <v>2.5</v>
      </c>
      <c r="BL133" s="2">
        <v>1.8929999999999998</v>
      </c>
      <c r="BM133" s="2">
        <v>0.17700000000000049</v>
      </c>
      <c r="BN133" s="2">
        <v>5.3839999999999995</v>
      </c>
      <c r="BO133" s="2">
        <v>5.9770000000000003</v>
      </c>
      <c r="BP133" s="16">
        <v>4.4249999999999998</v>
      </c>
      <c r="BQ133" s="2">
        <f t="shared" si="97"/>
        <v>2.3496666666666663</v>
      </c>
      <c r="BR133" s="2">
        <f t="shared" ref="BR133:BR134" si="116">AVERAGE(BN133:BP133)</f>
        <v>5.2620000000000005</v>
      </c>
      <c r="BS133" s="2">
        <f t="shared" ref="BS133:BS134" si="117">AVERAGE(BB133:BD133)</f>
        <v>4.258</v>
      </c>
      <c r="BT133" s="17">
        <f t="shared" si="115"/>
        <v>0.23579145138562715</v>
      </c>
      <c r="BU133" s="2">
        <f t="shared" ref="BU133:BU134" si="118">IFERROR(IFERROR(IF(OR(BT133&gt;=50%,BT133&lt;=-50%),BR133,(BE133*(1+BT133))),BR133),0.001)</f>
        <v>3.3181000469704096</v>
      </c>
      <c r="BV133" s="2">
        <f t="shared" ref="BV133:BV134" si="119">IFERROR(IFERROR(IF(OR(BT133&gt;=50%,BT133&lt;=-50%),BR133,(BF133*(1+BT133))),BR133),0.001)</f>
        <v>2.7446928135274771</v>
      </c>
      <c r="BW133" s="2">
        <f t="shared" ref="BW133:BW134" si="120">IFERROR(IFERROR(IF(OR(BT133&gt;=50%,BT133&lt;=-50%),BR133,(BG133*(1+BT133))),BR133),0.001)</f>
        <v>1.8215565993424148</v>
      </c>
      <c r="BX133" s="2">
        <f t="shared" ref="BX133:BX134" si="121">IFERROR(IFERROR(IF(OR(BT133&gt;=50%,BT133&lt;=-50%),BR133,(BH133*(1+BT133))),BR133),0.001)</f>
        <v>2.6285284170972298</v>
      </c>
      <c r="BY133" s="2">
        <f t="shared" si="98"/>
        <v>1.6800000000000002</v>
      </c>
      <c r="BZ133" s="2">
        <f t="shared" si="99"/>
        <v>2.2046666666666663</v>
      </c>
      <c r="CA133" s="2">
        <f t="shared" si="100"/>
        <v>2.9723999999999999</v>
      </c>
    </row>
    <row r="134" spans="1:79" x14ac:dyDescent="0.2">
      <c r="A134" s="3">
        <v>100158</v>
      </c>
      <c r="B134" s="2">
        <v>1.6000000000000014</v>
      </c>
      <c r="C134" s="2">
        <v>3.0390000000000015</v>
      </c>
      <c r="D134" s="2">
        <v>15.360999999999997</v>
      </c>
      <c r="E134" s="2">
        <v>7</v>
      </c>
      <c r="F134" s="2">
        <v>10</v>
      </c>
      <c r="G134" s="2">
        <v>-4.2000000000000028</v>
      </c>
      <c r="H134" s="2">
        <v>1.8000000000000043</v>
      </c>
      <c r="I134" s="2">
        <v>2.7999999999999972</v>
      </c>
      <c r="J134" s="12">
        <v>0.60000000000000142</v>
      </c>
      <c r="K134" s="2">
        <v>0</v>
      </c>
      <c r="L134" s="2">
        <v>0.60000000000000142</v>
      </c>
      <c r="M134" s="2">
        <v>20.299999999999997</v>
      </c>
      <c r="N134" s="2">
        <v>71.599999999999994</v>
      </c>
      <c r="O134" s="2">
        <v>0</v>
      </c>
      <c r="P134" s="2">
        <v>0</v>
      </c>
      <c r="Q134" s="2">
        <v>0</v>
      </c>
      <c r="R134" s="2">
        <v>0</v>
      </c>
      <c r="S134" s="2">
        <v>-0.5</v>
      </c>
      <c r="T134" s="2">
        <v>-1</v>
      </c>
      <c r="W134" s="2">
        <v>22.999999999999996</v>
      </c>
      <c r="X134" s="2">
        <v>18.8</v>
      </c>
      <c r="Y134" s="2">
        <v>0</v>
      </c>
      <c r="Z134" s="2">
        <v>0</v>
      </c>
      <c r="AA134" s="2">
        <v>11</v>
      </c>
      <c r="AB134" s="2">
        <v>1</v>
      </c>
      <c r="AC134" s="2">
        <v>0</v>
      </c>
      <c r="AD134" s="2">
        <v>16.991999999999997</v>
      </c>
      <c r="AE134" s="2">
        <v>49.5</v>
      </c>
      <c r="AF134" s="2">
        <v>0</v>
      </c>
      <c r="AG134" s="2">
        <v>0</v>
      </c>
      <c r="AH134" s="2">
        <v>19.507999999999999</v>
      </c>
      <c r="AI134" s="2">
        <v>34.5</v>
      </c>
      <c r="AJ134" s="2">
        <v>0</v>
      </c>
      <c r="AK134" s="2">
        <v>0.5</v>
      </c>
      <c r="AL134" s="2">
        <v>18</v>
      </c>
      <c r="AM134" s="2">
        <v>55</v>
      </c>
      <c r="AN134" s="2">
        <v>1</v>
      </c>
      <c r="AO134" s="2">
        <v>0</v>
      </c>
      <c r="AP134" s="2">
        <v>-0.30000000000000071</v>
      </c>
      <c r="AQ134" s="2">
        <v>0</v>
      </c>
      <c r="AR134" s="2">
        <v>0</v>
      </c>
      <c r="AS134" s="2">
        <v>1</v>
      </c>
      <c r="AT134" s="2">
        <v>12.025</v>
      </c>
      <c r="AU134" s="2">
        <v>2.2000000000000011</v>
      </c>
      <c r="AV134" s="2">
        <v>1.6499999999999986</v>
      </c>
      <c r="AW134" s="2">
        <v>1.4500000000000011</v>
      </c>
      <c r="AX134" s="2">
        <v>0.47700000000000031</v>
      </c>
      <c r="AY134" s="2">
        <v>0.25</v>
      </c>
      <c r="AZ134" s="2">
        <v>-0.25200000000000067</v>
      </c>
      <c r="BA134" s="2">
        <v>0.65000000000000036</v>
      </c>
      <c r="BB134" s="2">
        <v>-0.10000000000000053</v>
      </c>
      <c r="BC134" s="2">
        <v>8.34</v>
      </c>
      <c r="BD134" s="2">
        <v>0.52500000000000036</v>
      </c>
      <c r="BE134" s="2">
        <v>3.085</v>
      </c>
      <c r="BF134" s="2">
        <v>4.7</v>
      </c>
      <c r="BG134" s="2">
        <v>0.32499999999999973</v>
      </c>
      <c r="BH134" s="2">
        <v>1.25</v>
      </c>
      <c r="BI134" s="2">
        <v>2.4949999999999997</v>
      </c>
      <c r="BJ134" s="2">
        <v>6.83</v>
      </c>
      <c r="BK134" s="2">
        <v>1.4</v>
      </c>
      <c r="BL134" s="2">
        <v>4.0000000000000036E-2</v>
      </c>
      <c r="BM134" s="2">
        <v>2.96</v>
      </c>
      <c r="BN134" s="2">
        <v>4.5999999999999996</v>
      </c>
      <c r="BO134" s="2">
        <v>0.55000000000000027</v>
      </c>
      <c r="BP134" s="16">
        <v>3.0999999999999996</v>
      </c>
      <c r="BQ134" s="2">
        <f t="shared" si="97"/>
        <v>3.0458333333333329</v>
      </c>
      <c r="BR134" s="2">
        <f t="shared" si="116"/>
        <v>2.75</v>
      </c>
      <c r="BS134" s="2">
        <f t="shared" si="117"/>
        <v>2.9216666666666664</v>
      </c>
      <c r="BT134" s="17">
        <f t="shared" si="115"/>
        <v>-5.8756417569880121E-2</v>
      </c>
      <c r="BU134" s="2">
        <f t="shared" si="118"/>
        <v>2.9037364517969197</v>
      </c>
      <c r="BV134" s="2">
        <f t="shared" si="119"/>
        <v>4.4238448374215631</v>
      </c>
      <c r="BW134" s="2">
        <f t="shared" si="120"/>
        <v>0.30590416428978873</v>
      </c>
      <c r="BX134" s="2">
        <f t="shared" si="121"/>
        <v>1.1765544780376498</v>
      </c>
      <c r="BY134" s="2">
        <f t="shared" si="98"/>
        <v>2.7249999999999996</v>
      </c>
      <c r="BZ134" s="2">
        <f t="shared" si="99"/>
        <v>2.0466666666666669</v>
      </c>
      <c r="CA134" s="2">
        <f t="shared" si="100"/>
        <v>3.9019999999999997</v>
      </c>
    </row>
    <row r="135" spans="1:79" x14ac:dyDescent="0.2">
      <c r="A135" s="3">
        <v>100159</v>
      </c>
      <c r="B135" s="2">
        <v>0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1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0</v>
      </c>
      <c r="AN135" s="2">
        <v>0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0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0</v>
      </c>
      <c r="BM135" s="2">
        <v>0</v>
      </c>
      <c r="BN135" s="2">
        <v>0</v>
      </c>
      <c r="BO135" s="2">
        <v>0</v>
      </c>
      <c r="BP135" s="16">
        <v>0</v>
      </c>
      <c r="BQ135" s="2">
        <f t="shared" si="97"/>
        <v>0</v>
      </c>
      <c r="BR135" s="2">
        <f t="shared" si="101"/>
        <v>0</v>
      </c>
      <c r="BS135" s="2">
        <f t="shared" si="102"/>
        <v>0</v>
      </c>
      <c r="BT135" s="17" t="e">
        <f t="shared" si="115"/>
        <v>#DIV/0!</v>
      </c>
      <c r="BU135" s="2">
        <f>IFERROR(IFERROR(IF(OR(BT135&gt;=50%,BT135&lt;=-50%),BR135,(BC135*(1+BT135))),BR135),0.001)</f>
        <v>0</v>
      </c>
      <c r="BV135" s="2">
        <f>IFERROR(IFERROR(IF(OR(BT135&gt;=50%,BT135&lt;=-50%),BR135,(BD135*(1+BT135))),BR135),0.001)</f>
        <v>0</v>
      </c>
      <c r="BW135" s="2">
        <f>IFERROR(IFERROR(IF(OR(BT135&gt;=50%,BT135&lt;=-50%),BR135,(BE135*(1+BT135))),BR135),0.001)</f>
        <v>0</v>
      </c>
      <c r="BX135" s="2">
        <f>IFERROR(IFERROR(IF(OR(BT135&gt;=50%,BT135&lt;=-50%),BR135,(BF135*(1+BT135))),BR135),0.001)</f>
        <v>0</v>
      </c>
      <c r="BY135" s="2">
        <f t="shared" si="98"/>
        <v>0</v>
      </c>
      <c r="BZ135" s="2">
        <f t="shared" si="99"/>
        <v>0</v>
      </c>
      <c r="CA135" s="2">
        <f t="shared" si="100"/>
        <v>0</v>
      </c>
    </row>
    <row r="136" spans="1:79" x14ac:dyDescent="0.2">
      <c r="A136" s="3">
        <v>100160</v>
      </c>
      <c r="B136" s="2">
        <v>1.6780000000000008</v>
      </c>
      <c r="C136" s="2">
        <v>0.81700000000000017</v>
      </c>
      <c r="D136" s="2">
        <v>1.6839999999999993</v>
      </c>
      <c r="E136" s="2">
        <v>1.4500000000000002</v>
      </c>
      <c r="F136" s="2">
        <v>1.3730000000000002</v>
      </c>
      <c r="G136" s="2">
        <v>0.89400000000000013</v>
      </c>
      <c r="H136" s="2">
        <v>1.0599999999999996</v>
      </c>
      <c r="I136" s="2">
        <v>2.41</v>
      </c>
      <c r="J136" s="12">
        <v>1.7679999999999998</v>
      </c>
      <c r="K136" s="2">
        <v>0.90100000000000002</v>
      </c>
      <c r="L136" s="2">
        <v>0.9870000000000001</v>
      </c>
      <c r="M136" s="2">
        <v>0.89599999999999991</v>
      </c>
      <c r="N136" s="2">
        <v>0.80000000000000027</v>
      </c>
      <c r="O136" s="2">
        <v>0.73499999999999988</v>
      </c>
      <c r="P136" s="2">
        <v>0.40500000000000025</v>
      </c>
      <c r="Q136" s="2">
        <v>0.45699999999999985</v>
      </c>
      <c r="R136" s="2">
        <v>0.81300000000000017</v>
      </c>
      <c r="S136" s="2">
        <v>0.75099999999999989</v>
      </c>
      <c r="T136" s="2">
        <v>1.5649999999999999</v>
      </c>
      <c r="U136" s="2">
        <v>1.2110000000000001</v>
      </c>
      <c r="V136" s="2">
        <v>0.67700000000000005</v>
      </c>
      <c r="W136" s="2">
        <v>0.15300000000000002</v>
      </c>
      <c r="X136" s="2">
        <v>0.30499999999999994</v>
      </c>
      <c r="Y136" s="2">
        <v>0.50499999999999989</v>
      </c>
      <c r="Z136" s="2">
        <v>0.1120000000000001</v>
      </c>
      <c r="AA136" s="2">
        <v>0.96</v>
      </c>
      <c r="AB136" s="2">
        <v>0.56200000000000006</v>
      </c>
      <c r="AC136" s="2">
        <v>0.94599999999999995</v>
      </c>
      <c r="AD136" s="2">
        <v>0.52099999999999991</v>
      </c>
      <c r="AE136" s="2">
        <v>0.95900000000000007</v>
      </c>
      <c r="AF136" s="2">
        <v>0.82399999999999984</v>
      </c>
      <c r="AG136" s="2">
        <v>1.4560000000000002</v>
      </c>
      <c r="AH136" s="2">
        <v>0.49399999999999999</v>
      </c>
      <c r="AI136" s="2">
        <v>0.53799999999999981</v>
      </c>
      <c r="AJ136" s="2">
        <v>1.2620000000000002</v>
      </c>
      <c r="AK136" s="2">
        <v>0.76</v>
      </c>
      <c r="AL136" s="2">
        <v>5.7349999999999994</v>
      </c>
      <c r="AM136" s="2">
        <v>23.527999999999999</v>
      </c>
      <c r="AN136" s="2">
        <v>20.876999999999999</v>
      </c>
      <c r="AO136" s="2">
        <v>25.173000000000002</v>
      </c>
      <c r="AP136" s="2">
        <v>19.457999999999998</v>
      </c>
      <c r="AQ136" s="2">
        <v>0.80800000000000072</v>
      </c>
      <c r="AR136" s="2">
        <v>2.5549999999999997</v>
      </c>
      <c r="AS136" s="2">
        <v>3.359</v>
      </c>
      <c r="AT136" s="2">
        <v>1.0870000000000002</v>
      </c>
      <c r="AU136" s="2">
        <v>1.0329999999999999</v>
      </c>
      <c r="AV136" s="2">
        <v>0.96</v>
      </c>
      <c r="AW136" s="2">
        <v>1.3759999999999999</v>
      </c>
      <c r="AX136" s="2">
        <v>8.2989999999999995</v>
      </c>
      <c r="AY136" s="2">
        <v>24.218000000000004</v>
      </c>
      <c r="AZ136" s="2">
        <v>23.405999999999999</v>
      </c>
      <c r="BA136" s="2">
        <v>23.198</v>
      </c>
      <c r="BB136" s="2">
        <v>19.05</v>
      </c>
      <c r="BC136" s="2">
        <v>2.1160000000000001</v>
      </c>
      <c r="BD136" s="2">
        <v>2.5059999999999993</v>
      </c>
      <c r="BE136" s="2">
        <v>3.0730000000000004</v>
      </c>
      <c r="BF136" s="2">
        <v>3.55</v>
      </c>
      <c r="BG136" s="2">
        <v>1.7720000000000002</v>
      </c>
      <c r="BH136" s="2">
        <v>-4.1000000000000369E-2</v>
      </c>
      <c r="BI136" s="2">
        <v>1.3400000000000003</v>
      </c>
      <c r="BJ136" s="2">
        <v>6.4980000000000047</v>
      </c>
      <c r="BK136" s="2">
        <v>23.242999999999995</v>
      </c>
      <c r="BL136" s="2">
        <v>23.577000000000005</v>
      </c>
      <c r="BM136" s="2">
        <v>22.635999999999996</v>
      </c>
      <c r="BN136" s="2">
        <v>23.000999999999998</v>
      </c>
      <c r="BO136" s="2">
        <v>3.5579999999999998</v>
      </c>
      <c r="BP136" s="16">
        <v>3.9779999999999998</v>
      </c>
      <c r="BQ136" s="2">
        <f t="shared" si="97"/>
        <v>9.4392500000000013</v>
      </c>
      <c r="BR136" s="2">
        <f t="shared" ref="BR136:BR138" si="122">AVERAGE(BN136:BP136)</f>
        <v>10.179</v>
      </c>
      <c r="BS136" s="2">
        <f t="shared" ref="BS136:BS138" si="123">AVERAGE(BB136:BD136)</f>
        <v>7.8906666666666672</v>
      </c>
      <c r="BT136" s="17">
        <f t="shared" si="115"/>
        <v>0.29000506928016218</v>
      </c>
      <c r="BU136" s="2">
        <f t="shared" ref="BU136:BU138" si="124">IFERROR(IFERROR(IF(OR(BT136&gt;=50%,BT136&lt;=-50%),BR136,(BE136*(1+BT136))),BR136),0.001)</f>
        <v>3.9641855778979389</v>
      </c>
      <c r="BV136" s="2">
        <f t="shared" ref="BV136:BV138" si="125">IFERROR(IFERROR(IF(OR(BT136&gt;=50%,BT136&lt;=-50%),BR136,(BF136*(1+BT136))),BR136),0.001)</f>
        <v>4.5795179959445749</v>
      </c>
      <c r="BW136" s="2">
        <f t="shared" ref="BW136:BW138" si="126">IFERROR(IFERROR(IF(OR(BT136&gt;=50%,BT136&lt;=-50%),BR136,(BG136*(1+BT136))),BR136),0.001)</f>
        <v>2.2858889827644475</v>
      </c>
      <c r="BX136" s="2">
        <f t="shared" ref="BX136:BX138" si="127">IFERROR(IFERROR(IF(OR(BT136&gt;=50%,BT136&lt;=-50%),BR136,(BH136*(1+BT136))),BR136),0.001)</f>
        <v>-5.2890207840487126E-2</v>
      </c>
      <c r="BY136" s="2">
        <f t="shared" si="98"/>
        <v>2.3922500000000011</v>
      </c>
      <c r="BZ136" s="2">
        <f t="shared" si="99"/>
        <v>16.79</v>
      </c>
      <c r="CA136" s="2">
        <f t="shared" si="100"/>
        <v>10.666399999999999</v>
      </c>
    </row>
    <row r="137" spans="1:79" x14ac:dyDescent="0.2">
      <c r="A137" s="3">
        <v>100161</v>
      </c>
      <c r="J137" s="12"/>
      <c r="BK137" s="2">
        <v>4</v>
      </c>
      <c r="BL137" s="2">
        <v>4.6000000000000014</v>
      </c>
      <c r="BM137" s="2">
        <v>13.399999999999999</v>
      </c>
      <c r="BN137" s="2">
        <v>12</v>
      </c>
      <c r="BO137" s="2">
        <v>4</v>
      </c>
      <c r="BP137" s="16">
        <v>10</v>
      </c>
      <c r="BQ137" s="2">
        <f t="shared" si="97"/>
        <v>8.5</v>
      </c>
      <c r="BR137" s="2">
        <f t="shared" si="122"/>
        <v>8.6666666666666661</v>
      </c>
      <c r="BS137" s="2" t="e">
        <f t="shared" si="123"/>
        <v>#DIV/0!</v>
      </c>
      <c r="BT137" s="17" t="e">
        <f t="shared" si="115"/>
        <v>#DIV/0!</v>
      </c>
      <c r="BU137" s="2">
        <f t="shared" si="124"/>
        <v>8.6666666666666661</v>
      </c>
      <c r="BV137" s="2">
        <f t="shared" si="125"/>
        <v>8.6666666666666661</v>
      </c>
      <c r="BW137" s="2">
        <f t="shared" si="126"/>
        <v>8.6666666666666661</v>
      </c>
      <c r="BX137" s="2">
        <f t="shared" si="127"/>
        <v>8.6666666666666661</v>
      </c>
      <c r="BY137" s="2" t="e">
        <f t="shared" si="98"/>
        <v>#DIV/0!</v>
      </c>
      <c r="BZ137" s="2" t="e">
        <f t="shared" si="99"/>
        <v>#DIV/0!</v>
      </c>
      <c r="CA137" s="2" t="e">
        <f t="shared" si="100"/>
        <v>#DIV/0!</v>
      </c>
    </row>
    <row r="138" spans="1:79" x14ac:dyDescent="0.2">
      <c r="A138" s="3">
        <v>100162</v>
      </c>
      <c r="B138" s="2">
        <v>61.754999999999995</v>
      </c>
      <c r="C138" s="2">
        <v>54.834000000000003</v>
      </c>
      <c r="D138" s="2">
        <v>79.950999999999993</v>
      </c>
      <c r="E138" s="2">
        <v>73.55</v>
      </c>
      <c r="F138" s="2">
        <v>84.748000000000005</v>
      </c>
      <c r="G138" s="2">
        <v>66.707999999999998</v>
      </c>
      <c r="H138" s="2">
        <v>61.784999999999997</v>
      </c>
      <c r="I138" s="2">
        <v>86.847999999999999</v>
      </c>
      <c r="J138" s="12">
        <v>75.141000000000005</v>
      </c>
      <c r="K138" s="2">
        <v>57.14</v>
      </c>
      <c r="L138" s="2">
        <v>48.78</v>
      </c>
      <c r="M138" s="2">
        <v>75.031999999999996</v>
      </c>
      <c r="N138" s="2">
        <v>46.393000000000001</v>
      </c>
      <c r="O138" s="2">
        <v>38.606000000000002</v>
      </c>
      <c r="P138" s="2">
        <v>33.643999999999998</v>
      </c>
      <c r="Q138" s="2">
        <v>28.545999999999999</v>
      </c>
      <c r="R138" s="2">
        <v>32.459000000000003</v>
      </c>
      <c r="S138" s="2">
        <v>39.119999999999997</v>
      </c>
      <c r="T138" s="2">
        <v>49.647000000000006</v>
      </c>
      <c r="U138" s="2">
        <v>61.693999999999996</v>
      </c>
      <c r="V138" s="2">
        <v>25.863999999999997</v>
      </c>
      <c r="W138" s="2">
        <v>41.505000000000003</v>
      </c>
      <c r="X138" s="2">
        <v>26.25</v>
      </c>
      <c r="Y138" s="2">
        <v>38.265000000000001</v>
      </c>
      <c r="Z138" s="2">
        <v>31.677999999999997</v>
      </c>
      <c r="AA138" s="2">
        <v>33.926000000000002</v>
      </c>
      <c r="AB138" s="2">
        <v>22.9</v>
      </c>
      <c r="AC138" s="2">
        <v>27.071000000000002</v>
      </c>
      <c r="AD138" s="2">
        <v>48.3</v>
      </c>
      <c r="AE138" s="2">
        <v>30.791999999999998</v>
      </c>
      <c r="AF138" s="2">
        <v>30.208000000000002</v>
      </c>
      <c r="AG138" s="2">
        <v>47.75</v>
      </c>
      <c r="AH138" s="2">
        <v>33.349999999999994</v>
      </c>
      <c r="AI138" s="2">
        <v>28.775000000000002</v>
      </c>
      <c r="AJ138" s="2">
        <v>26.924999999999997</v>
      </c>
      <c r="AK138" s="2">
        <v>38.103999999999999</v>
      </c>
      <c r="AL138" s="2">
        <v>28.774999999999999</v>
      </c>
      <c r="AM138" s="2">
        <v>45.738</v>
      </c>
      <c r="AN138" s="2">
        <v>35.983000000000004</v>
      </c>
      <c r="AO138" s="2">
        <v>53.070999999999998</v>
      </c>
      <c r="AP138" s="2">
        <v>48.682000000000002</v>
      </c>
      <c r="AQ138" s="2">
        <v>48.221000000000004</v>
      </c>
      <c r="AR138" s="2">
        <v>69.421999999999997</v>
      </c>
      <c r="AS138" s="2">
        <v>33.003999999999998</v>
      </c>
      <c r="AT138" s="2">
        <v>21.660000000000004</v>
      </c>
      <c r="AU138" s="2">
        <v>30.33</v>
      </c>
      <c r="AV138" s="2">
        <v>49.933</v>
      </c>
      <c r="AW138" s="2">
        <v>69.712999999999994</v>
      </c>
      <c r="AX138" s="2">
        <v>28.585999999999999</v>
      </c>
      <c r="AY138" s="2">
        <v>34.757000000000005</v>
      </c>
      <c r="AZ138" s="2">
        <v>30.936</v>
      </c>
      <c r="BA138" s="2">
        <v>57.438999999999993</v>
      </c>
      <c r="BB138" s="2">
        <v>45.468000000000004</v>
      </c>
      <c r="BC138" s="2">
        <v>42.879999999999995</v>
      </c>
      <c r="BD138" s="2">
        <v>44.432000000000002</v>
      </c>
      <c r="BE138" s="2">
        <v>42.024000000000001</v>
      </c>
      <c r="BF138" s="2">
        <v>25.189999999999998</v>
      </c>
      <c r="BG138" s="2">
        <v>35.731000000000002</v>
      </c>
      <c r="BH138" s="2">
        <v>45.978999999999999</v>
      </c>
      <c r="BI138" s="2">
        <v>64.128</v>
      </c>
      <c r="BJ138" s="2">
        <v>36.018999999999998</v>
      </c>
      <c r="BK138" s="2">
        <v>29.395000000000003</v>
      </c>
      <c r="BL138" s="2">
        <v>38.469000000000001</v>
      </c>
      <c r="BM138" s="2">
        <v>60.244</v>
      </c>
      <c r="BN138" s="2">
        <v>41.255000000000003</v>
      </c>
      <c r="BO138" s="2">
        <v>66.87299999999999</v>
      </c>
      <c r="BP138" s="16">
        <v>51.244999999999997</v>
      </c>
      <c r="BQ138" s="2">
        <f t="shared" si="97"/>
        <v>42.145499999999998</v>
      </c>
      <c r="BR138" s="2">
        <f t="shared" si="122"/>
        <v>53.124333333333333</v>
      </c>
      <c r="BS138" s="2">
        <f t="shared" si="123"/>
        <v>44.26</v>
      </c>
      <c r="BT138" s="17">
        <f t="shared" si="115"/>
        <v>0.20027865642416029</v>
      </c>
      <c r="BU138" s="2">
        <f t="shared" si="124"/>
        <v>50.440510257568917</v>
      </c>
      <c r="BV138" s="2">
        <f t="shared" si="125"/>
        <v>30.235019355324596</v>
      </c>
      <c r="BW138" s="2">
        <f t="shared" si="126"/>
        <v>42.887156672691674</v>
      </c>
      <c r="BX138" s="2">
        <f t="shared" si="127"/>
        <v>55.187612343726464</v>
      </c>
      <c r="BY138" s="2">
        <f t="shared" si="98"/>
        <v>45.464250000000007</v>
      </c>
      <c r="BZ138" s="2">
        <f t="shared" si="99"/>
        <v>31.018000000000001</v>
      </c>
      <c r="CA138" s="2">
        <f t="shared" si="100"/>
        <v>46.166999999999994</v>
      </c>
    </row>
    <row r="139" spans="1:79" x14ac:dyDescent="0.2">
      <c r="A139" s="3">
        <v>100164</v>
      </c>
      <c r="B139" s="2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1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0</v>
      </c>
      <c r="AZ139" s="2">
        <v>0</v>
      </c>
      <c r="BA139" s="2">
        <v>0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0</v>
      </c>
      <c r="BM139" s="2">
        <v>0</v>
      </c>
      <c r="BN139" s="2">
        <v>0</v>
      </c>
      <c r="BO139" s="2">
        <v>0</v>
      </c>
      <c r="BP139" s="16">
        <v>0</v>
      </c>
      <c r="BQ139" s="2">
        <f t="shared" si="97"/>
        <v>0</v>
      </c>
      <c r="BR139" s="2">
        <f t="shared" si="101"/>
        <v>0</v>
      </c>
      <c r="BS139" s="2">
        <f t="shared" si="102"/>
        <v>0</v>
      </c>
      <c r="BT139" s="17" t="e">
        <f t="shared" si="115"/>
        <v>#DIV/0!</v>
      </c>
      <c r="BU139" s="2">
        <f>IFERROR(IFERROR(IF(OR(BT139&gt;=50%,BT139&lt;=-50%),BR139,(BC139*(1+BT139))),BR139),0.001)</f>
        <v>0</v>
      </c>
      <c r="BV139" s="2">
        <f>IFERROR(IFERROR(IF(OR(BT139&gt;=50%,BT139&lt;=-50%),BR139,(BD139*(1+BT139))),BR139),0.001)</f>
        <v>0</v>
      </c>
      <c r="BW139" s="2">
        <f>IFERROR(IFERROR(IF(OR(BT139&gt;=50%,BT139&lt;=-50%),BR139,(BE139*(1+BT139))),BR139),0.001)</f>
        <v>0</v>
      </c>
      <c r="BX139" s="2">
        <f>IFERROR(IFERROR(IF(OR(BT139&gt;=50%,BT139&lt;=-50%),BR139,(BF139*(1+BT139))),BR139),0.001)</f>
        <v>0</v>
      </c>
      <c r="BY139" s="2">
        <f t="shared" si="98"/>
        <v>0</v>
      </c>
      <c r="BZ139" s="2">
        <f t="shared" si="99"/>
        <v>0</v>
      </c>
      <c r="CA139" s="2">
        <f t="shared" si="100"/>
        <v>0</v>
      </c>
    </row>
    <row r="140" spans="1:79" x14ac:dyDescent="0.2">
      <c r="A140" s="3">
        <v>100166</v>
      </c>
      <c r="B140" s="2">
        <v>2.0999999999999979</v>
      </c>
      <c r="C140" s="2">
        <v>1.6650000000000027</v>
      </c>
      <c r="D140" s="2">
        <v>2.759999999999998</v>
      </c>
      <c r="E140" s="2">
        <v>10.3</v>
      </c>
      <c r="F140" s="2">
        <v>-6.9350000000000023</v>
      </c>
      <c r="G140" s="2">
        <v>5.9950000000000028</v>
      </c>
      <c r="H140" s="2">
        <v>1.8229999999999986</v>
      </c>
      <c r="I140" s="2">
        <v>7.7800000000000011</v>
      </c>
      <c r="J140" s="12">
        <v>1.4349999999999996</v>
      </c>
      <c r="K140" s="2">
        <v>-0.24500000000000011</v>
      </c>
      <c r="L140" s="2">
        <v>2.0169999999999995</v>
      </c>
      <c r="M140" s="2">
        <v>4.0609999999999999</v>
      </c>
      <c r="N140" s="2">
        <v>0.64400000000000013</v>
      </c>
      <c r="O140" s="2">
        <v>-2.4999999999998579E-2</v>
      </c>
      <c r="P140" s="2">
        <v>1.4499999999999993</v>
      </c>
      <c r="Q140" s="2">
        <v>1.5</v>
      </c>
      <c r="R140" s="2">
        <v>-0.28599999999999959</v>
      </c>
      <c r="S140" s="2">
        <v>1.7859999999999996</v>
      </c>
      <c r="T140" s="2">
        <v>1.375</v>
      </c>
      <c r="U140" s="2">
        <v>0.85099999999999998</v>
      </c>
      <c r="V140" s="2">
        <v>1.2240000000000002</v>
      </c>
      <c r="W140" s="2">
        <v>0.56400000000000006</v>
      </c>
      <c r="X140" s="2">
        <v>1.0129999999999999</v>
      </c>
      <c r="Y140" s="2">
        <v>0.38600000000000012</v>
      </c>
      <c r="Z140" s="2">
        <v>0.45099999999999962</v>
      </c>
      <c r="AA140" s="2">
        <v>0.37700000000000022</v>
      </c>
      <c r="AB140" s="2">
        <v>0.30200000000000005</v>
      </c>
      <c r="AC140" s="2">
        <v>1.0509999999999997</v>
      </c>
      <c r="AD140" s="2">
        <v>0.7150000000000003</v>
      </c>
      <c r="AE140" s="2">
        <v>1.5639999999999998</v>
      </c>
      <c r="AF140" s="2">
        <v>1.1769999999999998</v>
      </c>
      <c r="AG140" s="2">
        <v>0.45100000000000007</v>
      </c>
      <c r="AH140" s="2">
        <v>-8.0999999999999961E-2</v>
      </c>
      <c r="AI140" s="2">
        <v>0.56499999999999995</v>
      </c>
      <c r="AJ140" s="2">
        <v>0.74099999999999988</v>
      </c>
      <c r="AK140" s="2">
        <v>1.151</v>
      </c>
      <c r="AL140" s="2">
        <v>0.71499999999999986</v>
      </c>
      <c r="AM140" s="2">
        <v>2.1580000000000004</v>
      </c>
      <c r="AN140" s="2">
        <v>1.65</v>
      </c>
      <c r="AO140" s="2">
        <v>1.8149999999999999</v>
      </c>
      <c r="AP140" s="2">
        <v>2.3480000000000003</v>
      </c>
      <c r="AQ140" s="2">
        <v>2.629</v>
      </c>
      <c r="AR140" s="2">
        <v>3.8519999999999999</v>
      </c>
      <c r="AS140" s="2">
        <v>1.956</v>
      </c>
      <c r="AT140" s="2">
        <v>6.7249999999999996</v>
      </c>
      <c r="AU140" s="2">
        <v>2.1890000000000005</v>
      </c>
      <c r="AV140" s="2">
        <v>1.8740000000000001</v>
      </c>
      <c r="AW140" s="2">
        <v>2.6120000000000001</v>
      </c>
      <c r="AX140" s="2">
        <v>0.10099999999999998</v>
      </c>
      <c r="AY140" s="2">
        <v>1.1119999999999992</v>
      </c>
      <c r="AZ140" s="2">
        <v>3.5620000000000003</v>
      </c>
      <c r="BA140" s="2">
        <v>9.6</v>
      </c>
      <c r="BB140" s="2">
        <v>11.600000000000001</v>
      </c>
      <c r="BC140" s="2">
        <v>10.425000000000001</v>
      </c>
      <c r="BD140" s="2">
        <v>9.3000000000000007</v>
      </c>
      <c r="BE140" s="2">
        <v>13.385</v>
      </c>
      <c r="BF140" s="2">
        <v>28.740000000000002</v>
      </c>
      <c r="BG140" s="2">
        <v>5.125</v>
      </c>
      <c r="BH140" s="2">
        <v>5.6499999999999986</v>
      </c>
      <c r="BI140" s="2">
        <v>13.475000000000001</v>
      </c>
      <c r="BJ140" s="2">
        <v>23.4</v>
      </c>
      <c r="BK140" s="2">
        <v>6.3000000000000007</v>
      </c>
      <c r="BL140" s="2">
        <v>5.2129999999999992</v>
      </c>
      <c r="BM140" s="2">
        <v>23.036999999999999</v>
      </c>
      <c r="BN140" s="2">
        <v>29.074999999999999</v>
      </c>
      <c r="BO140" s="2">
        <v>8.6500000000000021</v>
      </c>
      <c r="BP140" s="16">
        <v>12.899999999999999</v>
      </c>
      <c r="BQ140" s="2">
        <f t="shared" si="97"/>
        <v>14.42708333333333</v>
      </c>
      <c r="BR140" s="2">
        <f t="shared" ref="BR140:BR142" si="128">AVERAGE(BN140:BP140)</f>
        <v>16.875</v>
      </c>
      <c r="BS140" s="2">
        <f t="shared" ref="BS140:BS142" si="129">AVERAGE(BB140:BD140)</f>
        <v>10.441666666666668</v>
      </c>
      <c r="BT140" s="17">
        <f t="shared" si="115"/>
        <v>0.61612130885873884</v>
      </c>
      <c r="BU140" s="2">
        <f t="shared" ref="BU140:BU142" si="130">IFERROR(IFERROR(IF(OR(BT140&gt;=50%,BT140&lt;=-50%),BR140,(BE140*(1+BT140))),BR140),0.001)</f>
        <v>16.875</v>
      </c>
      <c r="BV140" s="2">
        <f t="shared" ref="BV140:BV142" si="131">IFERROR(IFERROR(IF(OR(BT140&gt;=50%,BT140&lt;=-50%),BR140,(BF140*(1+BT140))),BR140),0.001)</f>
        <v>16.875</v>
      </c>
      <c r="BW140" s="2">
        <f t="shared" ref="BW140:BW142" si="132">IFERROR(IFERROR(IF(OR(BT140&gt;=50%,BT140&lt;=-50%),BR140,(BG140*(1+BT140))),BR140),0.001)</f>
        <v>16.875</v>
      </c>
      <c r="BX140" s="2">
        <f t="shared" ref="BX140:BX142" si="133">IFERROR(IFERROR(IF(OR(BT140&gt;=50%,BT140&lt;=-50%),BR140,(BH140*(1+BT140))),BR140),0.001)</f>
        <v>16.875</v>
      </c>
      <c r="BY140" s="2">
        <f t="shared" si="98"/>
        <v>11.9125</v>
      </c>
      <c r="BZ140" s="2">
        <f t="shared" si="99"/>
        <v>13.417666666666667</v>
      </c>
      <c r="CA140" s="2">
        <f t="shared" si="100"/>
        <v>17.0444</v>
      </c>
    </row>
    <row r="141" spans="1:79" x14ac:dyDescent="0.2">
      <c r="A141" s="3">
        <v>100167</v>
      </c>
      <c r="B141" s="2">
        <v>1.1349999999999998</v>
      </c>
      <c r="C141" s="2">
        <v>1.8089999999999993</v>
      </c>
      <c r="D141" s="2">
        <v>1.7560000000000002</v>
      </c>
      <c r="E141" s="2">
        <v>6</v>
      </c>
      <c r="F141" s="2">
        <v>2.085</v>
      </c>
      <c r="G141" s="2">
        <v>2.4050000000000002</v>
      </c>
      <c r="H141" s="2">
        <v>1.9900000000000002</v>
      </c>
      <c r="I141" s="2">
        <v>2.4949999999999992</v>
      </c>
      <c r="J141" s="12">
        <v>3.3550000000000004</v>
      </c>
      <c r="K141" s="2">
        <v>2.335</v>
      </c>
      <c r="L141" s="2">
        <v>3.4299999999999988</v>
      </c>
      <c r="M141" s="2">
        <v>2.9050000000000011</v>
      </c>
      <c r="N141" s="2">
        <v>0.87599999999999945</v>
      </c>
      <c r="O141" s="2">
        <v>0.9009999999999998</v>
      </c>
      <c r="P141" s="2">
        <v>1.4480000000000004</v>
      </c>
      <c r="Q141" s="2">
        <v>0.22500000000000053</v>
      </c>
      <c r="R141" s="2">
        <v>0.88900000000000023</v>
      </c>
      <c r="S141" s="2">
        <v>1.6609999999999996</v>
      </c>
      <c r="T141" s="2">
        <v>2.375</v>
      </c>
      <c r="U141" s="2">
        <v>0.64299999999999979</v>
      </c>
      <c r="V141" s="2">
        <v>1.532</v>
      </c>
      <c r="W141" s="2">
        <v>0.56400000000000006</v>
      </c>
      <c r="X141" s="2">
        <v>1.0129999999999999</v>
      </c>
      <c r="Y141" s="2">
        <v>0.41400000000000015</v>
      </c>
      <c r="Z141" s="2">
        <v>0.42300000000000004</v>
      </c>
      <c r="AA141" s="2">
        <v>0.377</v>
      </c>
      <c r="AB141" s="2">
        <v>0.30200000000000005</v>
      </c>
      <c r="AC141" s="2">
        <v>1.0509999999999999</v>
      </c>
      <c r="AD141" s="2">
        <v>0.68299999999999983</v>
      </c>
      <c r="AE141" s="2">
        <v>0.56400000000000006</v>
      </c>
      <c r="AF141" s="2">
        <v>0.75900000000000034</v>
      </c>
      <c r="AG141" s="2">
        <v>1.0509999999999997</v>
      </c>
      <c r="AH141" s="2">
        <v>0.74900000000000011</v>
      </c>
      <c r="AI141" s="2">
        <v>0.56499999999999995</v>
      </c>
      <c r="AJ141" s="2">
        <v>0.88600000000000012</v>
      </c>
      <c r="AK141" s="2">
        <v>0.14900000000000002</v>
      </c>
      <c r="AL141" s="2">
        <v>1.7149999999999999</v>
      </c>
      <c r="AM141" s="2">
        <v>1.4850000000000001</v>
      </c>
      <c r="AN141" s="2">
        <v>2.2000000000000002</v>
      </c>
      <c r="AO141" s="2">
        <v>2.5499999999999998</v>
      </c>
      <c r="AP141" s="2">
        <v>3.7009999999999996</v>
      </c>
      <c r="AQ141" s="2">
        <v>5.52</v>
      </c>
      <c r="AR141" s="2">
        <v>19.744</v>
      </c>
      <c r="AS141" s="2">
        <v>1.9849999999999994</v>
      </c>
      <c r="AT141" s="2">
        <v>1.6030000000000015</v>
      </c>
      <c r="AU141" s="2">
        <v>6.5539999999999985</v>
      </c>
      <c r="AV141" s="2">
        <v>16.016999999999999</v>
      </c>
      <c r="AW141" s="2">
        <v>3.3010000000000002</v>
      </c>
      <c r="AX141" s="2">
        <v>0.2110000000000003</v>
      </c>
      <c r="AY141" s="2">
        <v>7.2409999999999997</v>
      </c>
      <c r="AZ141" s="2">
        <v>14.288</v>
      </c>
      <c r="BA141" s="2">
        <v>5.6270000000000007</v>
      </c>
      <c r="BB141" s="2">
        <v>11.451999999999998</v>
      </c>
      <c r="BC141" s="2">
        <v>8.8460000000000019</v>
      </c>
      <c r="BD141" s="2">
        <v>21.75</v>
      </c>
      <c r="BE141" s="2">
        <v>5.3999999999999986</v>
      </c>
      <c r="BF141" s="2">
        <v>7.0129999999999999</v>
      </c>
      <c r="BG141" s="2">
        <v>10.337000000000002</v>
      </c>
      <c r="BH141" s="2">
        <v>15.774999999999999</v>
      </c>
      <c r="BI141" s="2">
        <v>5.077</v>
      </c>
      <c r="BJ141" s="2">
        <v>3.6710000000000003</v>
      </c>
      <c r="BK141" s="2">
        <v>8.0519999999999996</v>
      </c>
      <c r="BL141" s="2">
        <v>16.059999999999999</v>
      </c>
      <c r="BM141" s="2">
        <v>10.940000000000001</v>
      </c>
      <c r="BN141" s="2">
        <v>11.525</v>
      </c>
      <c r="BO141" s="2">
        <v>12.25</v>
      </c>
      <c r="BP141" s="16">
        <v>13.75</v>
      </c>
      <c r="BQ141" s="2">
        <f t="shared" si="97"/>
        <v>10.370500000000002</v>
      </c>
      <c r="BR141" s="2">
        <f t="shared" si="128"/>
        <v>12.508333333333333</v>
      </c>
      <c r="BS141" s="2">
        <f t="shared" si="129"/>
        <v>14.016</v>
      </c>
      <c r="BT141" s="17">
        <f t="shared" si="115"/>
        <v>-0.10756754185692545</v>
      </c>
      <c r="BU141" s="2">
        <f t="shared" si="130"/>
        <v>4.8191352739726012</v>
      </c>
      <c r="BV141" s="2">
        <f t="shared" si="131"/>
        <v>6.2586288289573817</v>
      </c>
      <c r="BW141" s="2">
        <f t="shared" si="132"/>
        <v>9.2250743198249641</v>
      </c>
      <c r="BX141" s="2">
        <f t="shared" si="133"/>
        <v>14.078122027207</v>
      </c>
      <c r="BY141" s="2">
        <f t="shared" si="98"/>
        <v>8.7149999999999999</v>
      </c>
      <c r="BZ141" s="2">
        <f t="shared" si="99"/>
        <v>10.375</v>
      </c>
      <c r="CA141" s="2">
        <f t="shared" si="100"/>
        <v>11.692200000000001</v>
      </c>
    </row>
    <row r="142" spans="1:79" x14ac:dyDescent="0.2">
      <c r="A142" s="3">
        <v>100168</v>
      </c>
      <c r="B142" s="2">
        <v>22.32</v>
      </c>
      <c r="C142" s="2">
        <v>15.617000000000004</v>
      </c>
      <c r="D142" s="2">
        <v>7.3829999999999956</v>
      </c>
      <c r="E142" s="2">
        <v>11.5</v>
      </c>
      <c r="F142" s="2">
        <v>10.953000000000003</v>
      </c>
      <c r="G142" s="2">
        <v>11.159999999999997</v>
      </c>
      <c r="H142" s="2">
        <v>26.97</v>
      </c>
      <c r="I142" s="2">
        <v>9.5500000000000007</v>
      </c>
      <c r="J142" s="12">
        <v>3.3499999999999979</v>
      </c>
      <c r="K142" s="2">
        <v>6.267000000000003</v>
      </c>
      <c r="L142" s="2">
        <v>2.0499999999999972</v>
      </c>
      <c r="M142" s="2">
        <v>6.5730000000000004</v>
      </c>
      <c r="N142" s="2">
        <v>6.1270000000000024</v>
      </c>
      <c r="O142" s="2">
        <v>1.875</v>
      </c>
      <c r="P142" s="2">
        <v>0.625</v>
      </c>
      <c r="Q142" s="2">
        <v>1.125</v>
      </c>
      <c r="R142" s="2">
        <v>0.82499999999999929</v>
      </c>
      <c r="S142" s="2">
        <v>2.125</v>
      </c>
      <c r="T142" s="2">
        <v>1.5250000000000021</v>
      </c>
      <c r="U142" s="2">
        <v>1.625</v>
      </c>
      <c r="V142" s="2">
        <v>1.8999999999999986</v>
      </c>
      <c r="W142" s="2">
        <v>0.5</v>
      </c>
      <c r="X142" s="2">
        <v>0.52500000000000036</v>
      </c>
      <c r="Y142" s="2">
        <v>2.0999999999999996</v>
      </c>
      <c r="Z142" s="2">
        <v>3.375</v>
      </c>
      <c r="AA142" s="2">
        <v>1.875</v>
      </c>
      <c r="AB142" s="2">
        <v>0.62800000000000011</v>
      </c>
      <c r="AC142" s="2">
        <v>1.75</v>
      </c>
      <c r="AD142" s="2">
        <v>5.2469999999999999</v>
      </c>
      <c r="AE142" s="2">
        <v>0.625</v>
      </c>
      <c r="AF142" s="2">
        <v>0.54999999999999982</v>
      </c>
      <c r="AG142" s="2">
        <v>1.4500000000000002</v>
      </c>
      <c r="AH142" s="2">
        <v>7.4749999999999996</v>
      </c>
      <c r="AI142" s="2">
        <v>1</v>
      </c>
      <c r="AJ142" s="2">
        <v>0.65000000000000036</v>
      </c>
      <c r="AK142" s="2">
        <v>2.4750000000000001</v>
      </c>
      <c r="AL142" s="2">
        <v>1.5</v>
      </c>
      <c r="AM142" s="2">
        <v>2.0750000000000002</v>
      </c>
      <c r="AN142" s="2">
        <v>4.1500000000000004</v>
      </c>
      <c r="AO142" s="2">
        <v>1.7850000000000001</v>
      </c>
      <c r="AP142" s="2">
        <v>5.1150000000000002</v>
      </c>
      <c r="AQ142" s="2">
        <v>2.1500000000000004</v>
      </c>
      <c r="AR142" s="2">
        <v>1.1000000000000014</v>
      </c>
      <c r="AS142" s="2">
        <v>1.7749999999999986</v>
      </c>
      <c r="AT142" s="2">
        <v>7.2250000000000014</v>
      </c>
      <c r="AU142" s="2">
        <v>0.625</v>
      </c>
      <c r="AV142" s="2">
        <v>0.57499999999999929</v>
      </c>
      <c r="AW142" s="2">
        <v>4.125</v>
      </c>
      <c r="AX142" s="2">
        <v>3.2249999999999996</v>
      </c>
      <c r="AY142" s="2">
        <v>1.5999999999999996</v>
      </c>
      <c r="AZ142" s="2">
        <v>3.2750000000000004</v>
      </c>
      <c r="BA142" s="2">
        <v>4.8999999999999995</v>
      </c>
      <c r="BB142" s="2">
        <v>5.9750000000000005</v>
      </c>
      <c r="BC142" s="2">
        <v>3.3499999999999996</v>
      </c>
      <c r="BD142" s="2">
        <v>6.3249999999999993</v>
      </c>
      <c r="BE142" s="2">
        <v>1.4000000000000021</v>
      </c>
      <c r="BF142" s="2">
        <v>1.8999999999999986</v>
      </c>
      <c r="BG142" s="2">
        <v>1.4750000000000014</v>
      </c>
      <c r="BH142" s="2">
        <v>6.1999999999999993</v>
      </c>
      <c r="BI142" s="2">
        <v>1.7249999999999996</v>
      </c>
      <c r="BJ142" s="2">
        <v>1.5999999999999996</v>
      </c>
      <c r="BK142" s="2">
        <v>0.5</v>
      </c>
      <c r="BL142" s="2">
        <v>1</v>
      </c>
      <c r="BM142" s="2">
        <v>1.5</v>
      </c>
      <c r="BN142" s="2">
        <v>2.0499999999999998</v>
      </c>
      <c r="BO142" s="2">
        <v>2.3109999999999999</v>
      </c>
      <c r="BP142" s="16">
        <v>1.3499999999999979</v>
      </c>
      <c r="BQ142" s="2">
        <f t="shared" si="97"/>
        <v>2.4187500000000002</v>
      </c>
      <c r="BR142" s="2">
        <f t="shared" si="128"/>
        <v>1.903666666666666</v>
      </c>
      <c r="BS142" s="2">
        <f t="shared" si="129"/>
        <v>5.2166666666666659</v>
      </c>
      <c r="BT142" s="17">
        <f t="shared" si="115"/>
        <v>-0.63507987220447293</v>
      </c>
      <c r="BU142" s="2">
        <f t="shared" si="130"/>
        <v>1.903666666666666</v>
      </c>
      <c r="BV142" s="2">
        <f t="shared" si="131"/>
        <v>1.903666666666666</v>
      </c>
      <c r="BW142" s="2">
        <f t="shared" si="132"/>
        <v>1.903666666666666</v>
      </c>
      <c r="BX142" s="2">
        <f t="shared" si="133"/>
        <v>1.903666666666666</v>
      </c>
      <c r="BY142" s="2">
        <f t="shared" si="98"/>
        <v>2.75</v>
      </c>
      <c r="BZ142" s="2">
        <f t="shared" si="99"/>
        <v>1.1333333333333329</v>
      </c>
      <c r="CA142" s="2">
        <f t="shared" si="100"/>
        <v>2.9249999999999998</v>
      </c>
    </row>
    <row r="143" spans="1:79" x14ac:dyDescent="0.2">
      <c r="A143" s="3">
        <v>100169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1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0</v>
      </c>
      <c r="BA143" s="2">
        <v>0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0</v>
      </c>
      <c r="BM143" s="2">
        <v>0</v>
      </c>
      <c r="BN143" s="2">
        <v>0</v>
      </c>
      <c r="BO143" s="2">
        <v>0</v>
      </c>
      <c r="BP143" s="16">
        <v>0</v>
      </c>
      <c r="BQ143" s="2">
        <f t="shared" si="97"/>
        <v>0</v>
      </c>
      <c r="BR143" s="2">
        <f t="shared" si="101"/>
        <v>0</v>
      </c>
      <c r="BS143" s="2">
        <f t="shared" si="102"/>
        <v>0</v>
      </c>
      <c r="BT143" s="17" t="e">
        <f t="shared" si="115"/>
        <v>#DIV/0!</v>
      </c>
      <c r="BU143" s="2">
        <f>IFERROR(IFERROR(IF(OR(BT143&gt;=50%,BT143&lt;=-50%),BR143,(BC143*(1+BT143))),BR143),0.001)</f>
        <v>0</v>
      </c>
      <c r="BV143" s="2">
        <f>IFERROR(IFERROR(IF(OR(BT143&gt;=50%,BT143&lt;=-50%),BR143,(BD143*(1+BT143))),BR143),0.001)</f>
        <v>0</v>
      </c>
      <c r="BW143" s="2">
        <f>IFERROR(IFERROR(IF(OR(BT143&gt;=50%,BT143&lt;=-50%),BR143,(BE143*(1+BT143))),BR143),0.001)</f>
        <v>0</v>
      </c>
      <c r="BX143" s="2">
        <f>IFERROR(IFERROR(IF(OR(BT143&gt;=50%,BT143&lt;=-50%),BR143,(BF143*(1+BT143))),BR143),0.001)</f>
        <v>0</v>
      </c>
      <c r="BY143" s="2">
        <f t="shared" si="98"/>
        <v>0</v>
      </c>
      <c r="BZ143" s="2">
        <f t="shared" si="99"/>
        <v>0</v>
      </c>
      <c r="CA143" s="2">
        <f t="shared" si="100"/>
        <v>0</v>
      </c>
    </row>
    <row r="144" spans="1:79" x14ac:dyDescent="0.2">
      <c r="A144" s="3">
        <v>100170</v>
      </c>
      <c r="B144" s="2">
        <v>1254.9670000000001</v>
      </c>
      <c r="C144" s="2">
        <v>1313.6660000000002</v>
      </c>
      <c r="D144" s="2">
        <v>2857.5529999999999</v>
      </c>
      <c r="E144" s="2">
        <v>753.39699999999993</v>
      </c>
      <c r="F144" s="2">
        <v>2025.1409999999996</v>
      </c>
      <c r="G144" s="2">
        <v>2143.9430000000002</v>
      </c>
      <c r="H144" s="2">
        <v>1860</v>
      </c>
      <c r="I144" s="2">
        <v>1739.8910000000001</v>
      </c>
      <c r="J144" s="12">
        <v>1616.5039999999999</v>
      </c>
      <c r="K144" s="2">
        <v>1063.8319999999999</v>
      </c>
      <c r="L144" s="2">
        <v>1169.7730000000001</v>
      </c>
      <c r="M144" s="2">
        <v>1347.3789999999999</v>
      </c>
      <c r="N144" s="2">
        <v>1453.9720000000002</v>
      </c>
      <c r="O144" s="2">
        <v>347.13799999999992</v>
      </c>
      <c r="P144" s="2">
        <v>-200.47300000000041</v>
      </c>
      <c r="Q144" s="2">
        <v>1842.9950000000003</v>
      </c>
      <c r="R144" s="2">
        <v>1358.1669999999999</v>
      </c>
      <c r="S144" s="2">
        <v>1261.0880000000002</v>
      </c>
      <c r="T144" s="2">
        <v>1344.9179999999999</v>
      </c>
      <c r="U144" s="2">
        <v>1050.683</v>
      </c>
      <c r="V144" s="2">
        <v>413.93199999999979</v>
      </c>
      <c r="W144" s="2">
        <v>727.86799999999994</v>
      </c>
      <c r="X144" s="2">
        <v>623.86400000000003</v>
      </c>
      <c r="Y144" s="2">
        <v>567.95299999999997</v>
      </c>
      <c r="Z144" s="2">
        <v>763.60200000000009</v>
      </c>
      <c r="AA144" s="2">
        <v>656.86500000000001</v>
      </c>
      <c r="AB144" s="2">
        <v>736.88299999999981</v>
      </c>
      <c r="AC144" s="2">
        <v>711.78700000000026</v>
      </c>
      <c r="AD144" s="2">
        <v>1354.5819999999999</v>
      </c>
      <c r="AE144" s="2">
        <v>1658.5840000000003</v>
      </c>
      <c r="AF144" s="2">
        <v>1833.8509999999997</v>
      </c>
      <c r="AG144" s="2">
        <v>1250.3130000000001</v>
      </c>
      <c r="AH144" s="2">
        <v>991.71599999999989</v>
      </c>
      <c r="AI144" s="2">
        <v>1249.9540000000002</v>
      </c>
      <c r="AJ144" s="2">
        <v>1036.7289999999998</v>
      </c>
      <c r="AK144" s="2">
        <v>1153.866</v>
      </c>
      <c r="AL144" s="2">
        <v>753.35100000000011</v>
      </c>
      <c r="AM144" s="2">
        <v>923.9670000000001</v>
      </c>
      <c r="AN144" s="2">
        <v>951.96699999999987</v>
      </c>
      <c r="AO144" s="2">
        <v>1075.5789999999997</v>
      </c>
      <c r="AP144" s="2">
        <v>2110.3530000000001</v>
      </c>
      <c r="AQ144" s="2">
        <v>2228.0950000000003</v>
      </c>
      <c r="AR144" s="2">
        <v>1371.1939999999995</v>
      </c>
      <c r="AS144" s="2">
        <v>1129.4549999999999</v>
      </c>
      <c r="AT144" s="2">
        <v>1185.0240000000003</v>
      </c>
      <c r="AU144" s="2">
        <v>1714.5</v>
      </c>
      <c r="AV144" s="2">
        <v>1634.9099999999999</v>
      </c>
      <c r="AW144" s="2">
        <v>1515.317</v>
      </c>
      <c r="AX144" s="2">
        <v>1088.8230000000001</v>
      </c>
      <c r="AY144" s="2">
        <v>957.45</v>
      </c>
      <c r="AZ144" s="2">
        <v>644.96599999999989</v>
      </c>
      <c r="BA144" s="2">
        <v>1624.694</v>
      </c>
      <c r="BB144" s="2">
        <v>1540.0889999999999</v>
      </c>
      <c r="BC144" s="2">
        <v>1024.2460000000001</v>
      </c>
      <c r="BD144" s="2">
        <v>960.66600000000017</v>
      </c>
      <c r="BE144" s="2">
        <v>1016.1499999999996</v>
      </c>
      <c r="BF144" s="2">
        <v>1119.1560000000004</v>
      </c>
      <c r="BG144" s="2">
        <v>1216.75</v>
      </c>
      <c r="BH144" s="2">
        <v>1328.0070000000001</v>
      </c>
      <c r="BI144" s="2">
        <v>1267.5149999999999</v>
      </c>
      <c r="BJ144" s="2">
        <v>1056.6560000000004</v>
      </c>
      <c r="BK144" s="2">
        <v>1702.3549999999996</v>
      </c>
      <c r="BL144" s="2">
        <v>123.10599999999977</v>
      </c>
      <c r="BM144" s="2">
        <v>1105.3280000000002</v>
      </c>
      <c r="BN144" s="2">
        <v>1062.586</v>
      </c>
      <c r="BO144" s="2">
        <f>1288.691-104-108</f>
        <v>1076.691</v>
      </c>
      <c r="BP144" s="16">
        <f>1218.002-240</f>
        <v>978.00199999999995</v>
      </c>
      <c r="BQ144" s="2">
        <f t="shared" si="97"/>
        <v>1081.8767499999999</v>
      </c>
      <c r="BR144" s="2">
        <f>AVERAGE(BN144:BP144)</f>
        <v>1039.0930000000001</v>
      </c>
      <c r="BS144" s="2">
        <f>AVERAGE(BB144:BD144)</f>
        <v>1175.0003333333334</v>
      </c>
      <c r="BT144" s="17">
        <f t="shared" si="115"/>
        <v>-0.11566578278984885</v>
      </c>
      <c r="BU144" s="2">
        <f>IFERROR(IFERROR(IF(OR(BT144&gt;=50%,BT144&lt;=-50%),BR144,(BE144*(1+BT144))),BR144),0.001)</f>
        <v>898.61621481809482</v>
      </c>
      <c r="BV144" s="2">
        <f>IFERROR(IFERROR(IF(OR(BT144&gt;=50%,BT144&lt;=-50%),BR144,(BF144*(1+BT144))),BR144),0.001)</f>
        <v>989.70794519604431</v>
      </c>
      <c r="BW144" s="2">
        <f>IFERROR(IFERROR(IF(OR(BT144&gt;=50%,BT144&lt;=-50%),BR144,(BG144*(1+BT144))),BR144),0.001)</f>
        <v>1076.0136587904515</v>
      </c>
      <c r="BX144" s="2">
        <f>IFERROR(IFERROR(IF(OR(BT144&gt;=50%,BT144&lt;=-50%),BR144,(BH144*(1+BT144))),BR144),0.001)</f>
        <v>1174.4020307946012</v>
      </c>
      <c r="BY144" s="2">
        <f t="shared" si="98"/>
        <v>1217.232</v>
      </c>
      <c r="BZ144" s="2">
        <f t="shared" si="99"/>
        <v>981.53899999999987</v>
      </c>
      <c r="CA144" s="2">
        <f t="shared" si="100"/>
        <v>1033.7952</v>
      </c>
    </row>
    <row r="145" spans="1:79" x14ac:dyDescent="0.2">
      <c r="A145" s="3">
        <v>100171</v>
      </c>
      <c r="B145" s="2">
        <v>5.92</v>
      </c>
      <c r="C145" s="2">
        <v>2.5850000000000009</v>
      </c>
      <c r="D145" s="2">
        <v>-6.0950000000000006</v>
      </c>
      <c r="E145" s="2">
        <v>8.58</v>
      </c>
      <c r="F145" s="2">
        <v>0.3360000000000003</v>
      </c>
      <c r="G145" s="2">
        <v>1.3399999999999999</v>
      </c>
      <c r="H145" s="2">
        <v>0.34999999999999964</v>
      </c>
      <c r="I145" s="2">
        <v>1.4500000000000002</v>
      </c>
      <c r="J145" s="12">
        <v>1.5240000000000009</v>
      </c>
      <c r="K145" s="2">
        <v>1.6999999999999993</v>
      </c>
      <c r="L145" s="2">
        <v>0.44000000000000128</v>
      </c>
      <c r="M145" s="2">
        <v>1.7899999999999991</v>
      </c>
      <c r="N145" s="2">
        <v>1.42</v>
      </c>
      <c r="O145" s="2">
        <v>0.52500000000000036</v>
      </c>
      <c r="P145" s="2">
        <v>0.5</v>
      </c>
      <c r="Q145" s="2">
        <v>0</v>
      </c>
      <c r="R145" s="2">
        <v>0</v>
      </c>
      <c r="S145" s="2">
        <v>0.17499999999999982</v>
      </c>
      <c r="T145" s="2">
        <v>1</v>
      </c>
      <c r="U145" s="2">
        <v>-0.54999999999999982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0</v>
      </c>
      <c r="AN145" s="2">
        <v>0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0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0</v>
      </c>
      <c r="BM145" s="2">
        <v>0</v>
      </c>
      <c r="BN145" s="2">
        <v>0</v>
      </c>
      <c r="BO145" s="2">
        <v>0</v>
      </c>
      <c r="BP145" s="16">
        <v>0</v>
      </c>
      <c r="BQ145" s="2">
        <f t="shared" si="97"/>
        <v>0</v>
      </c>
      <c r="BR145" s="2">
        <f t="shared" si="101"/>
        <v>0</v>
      </c>
      <c r="BS145" s="2">
        <f t="shared" si="102"/>
        <v>0</v>
      </c>
      <c r="BT145" s="17" t="e">
        <f t="shared" si="115"/>
        <v>#DIV/0!</v>
      </c>
      <c r="BU145" s="2">
        <f t="shared" ref="BU145:BU150" si="134">IFERROR(IFERROR(IF(OR(BT145&gt;=50%,BT145&lt;=-50%),BR145,(BC145*(1+BT145))),BR145),0.001)</f>
        <v>0</v>
      </c>
      <c r="BV145" s="2">
        <f t="shared" ref="BV145:BV150" si="135">IFERROR(IFERROR(IF(OR(BT145&gt;=50%,BT145&lt;=-50%),BR145,(BD145*(1+BT145))),BR145),0.001)</f>
        <v>0</v>
      </c>
      <c r="BW145" s="2">
        <f t="shared" ref="BW145:BW150" si="136">IFERROR(IFERROR(IF(OR(BT145&gt;=50%,BT145&lt;=-50%),BR145,(BE145*(1+BT145))),BR145),0.001)</f>
        <v>0</v>
      </c>
      <c r="BX145" s="2">
        <f t="shared" ref="BX145:BX150" si="137">IFERROR(IFERROR(IF(OR(BT145&gt;=50%,BT145&lt;=-50%),BR145,(BF145*(1+BT145))),BR145),0.001)</f>
        <v>0</v>
      </c>
      <c r="BY145" s="2">
        <f t="shared" si="98"/>
        <v>0</v>
      </c>
      <c r="BZ145" s="2">
        <f t="shared" si="99"/>
        <v>0</v>
      </c>
      <c r="CA145" s="2">
        <f t="shared" si="100"/>
        <v>0</v>
      </c>
    </row>
    <row r="146" spans="1:79" x14ac:dyDescent="0.2">
      <c r="A146" s="3">
        <v>100172</v>
      </c>
      <c r="B146" s="2">
        <v>0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1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H146" s="2">
        <v>0</v>
      </c>
      <c r="AI146" s="2">
        <v>-686</v>
      </c>
      <c r="AJ146" s="2">
        <v>2790.7339999999999</v>
      </c>
      <c r="AK146" s="2">
        <v>3445.904</v>
      </c>
      <c r="AL146" s="2">
        <v>2565.4840000000004</v>
      </c>
      <c r="AM146" s="2">
        <v>1830.1659999999997</v>
      </c>
      <c r="AN146" s="2">
        <v>1253.712</v>
      </c>
      <c r="AO146" s="2">
        <v>1949.076</v>
      </c>
      <c r="AP146" s="2">
        <v>350.92399999999998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0</v>
      </c>
      <c r="BA146" s="2">
        <v>0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0</v>
      </c>
      <c r="BM146" s="2">
        <v>0</v>
      </c>
      <c r="BN146" s="2">
        <v>0</v>
      </c>
      <c r="BO146" s="2">
        <v>0</v>
      </c>
      <c r="BP146" s="16">
        <v>0</v>
      </c>
      <c r="BQ146" s="2">
        <f t="shared" si="97"/>
        <v>0</v>
      </c>
      <c r="BR146" s="2">
        <f t="shared" si="101"/>
        <v>0</v>
      </c>
      <c r="BS146" s="2">
        <f t="shared" si="102"/>
        <v>0</v>
      </c>
      <c r="BT146" s="17" t="e">
        <f t="shared" si="115"/>
        <v>#DIV/0!</v>
      </c>
      <c r="BU146" s="2">
        <f t="shared" si="134"/>
        <v>0</v>
      </c>
      <c r="BV146" s="2">
        <f t="shared" si="135"/>
        <v>0</v>
      </c>
      <c r="BW146" s="2">
        <f t="shared" si="136"/>
        <v>0</v>
      </c>
      <c r="BX146" s="2">
        <f t="shared" si="137"/>
        <v>0</v>
      </c>
      <c r="BY146" s="2">
        <f t="shared" si="98"/>
        <v>0</v>
      </c>
      <c r="BZ146" s="2">
        <f t="shared" si="99"/>
        <v>0</v>
      </c>
      <c r="CA146" s="2">
        <f t="shared" si="100"/>
        <v>0</v>
      </c>
    </row>
    <row r="147" spans="1:79" x14ac:dyDescent="0.2">
      <c r="A147" s="3">
        <v>100174</v>
      </c>
      <c r="B147" s="2">
        <v>6.6980000000000004</v>
      </c>
      <c r="C147" s="2">
        <v>4.6439999999999984</v>
      </c>
      <c r="D147" s="2">
        <v>19.213000000000001</v>
      </c>
      <c r="E147" s="2">
        <v>15.694999999999997</v>
      </c>
      <c r="F147" s="2">
        <v>-4.7989999999999995</v>
      </c>
      <c r="G147" s="2">
        <v>11.007</v>
      </c>
      <c r="H147" s="2">
        <v>0.10999999999999943</v>
      </c>
      <c r="I147" s="2">
        <v>10.787000000000001</v>
      </c>
      <c r="J147" s="1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  <c r="AZ147" s="2">
        <v>0</v>
      </c>
      <c r="BA147" s="2">
        <v>0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0</v>
      </c>
      <c r="BM147" s="2">
        <v>0</v>
      </c>
      <c r="BN147" s="2">
        <v>0</v>
      </c>
      <c r="BO147" s="2">
        <v>0</v>
      </c>
      <c r="BP147" s="16">
        <v>0</v>
      </c>
      <c r="BQ147" s="2">
        <f t="shared" si="97"/>
        <v>0</v>
      </c>
      <c r="BR147" s="2">
        <f t="shared" si="101"/>
        <v>0</v>
      </c>
      <c r="BS147" s="2">
        <f t="shared" si="102"/>
        <v>0</v>
      </c>
      <c r="BT147" s="17" t="e">
        <f t="shared" si="115"/>
        <v>#DIV/0!</v>
      </c>
      <c r="BU147" s="2">
        <f t="shared" si="134"/>
        <v>0</v>
      </c>
      <c r="BV147" s="2">
        <f t="shared" si="135"/>
        <v>0</v>
      </c>
      <c r="BW147" s="2">
        <f t="shared" si="136"/>
        <v>0</v>
      </c>
      <c r="BX147" s="2">
        <f t="shared" si="137"/>
        <v>0</v>
      </c>
      <c r="BY147" s="2">
        <f t="shared" si="98"/>
        <v>0</v>
      </c>
      <c r="BZ147" s="2">
        <f t="shared" si="99"/>
        <v>0</v>
      </c>
      <c r="CA147" s="2">
        <f t="shared" si="100"/>
        <v>0</v>
      </c>
    </row>
    <row r="148" spans="1:79" x14ac:dyDescent="0.2">
      <c r="A148" s="3">
        <v>100177</v>
      </c>
      <c r="J148" s="12"/>
      <c r="BC148" s="2">
        <v>0</v>
      </c>
      <c r="BD148" s="2">
        <v>4</v>
      </c>
      <c r="BE148" s="2">
        <v>0</v>
      </c>
      <c r="BF148" s="2">
        <v>0</v>
      </c>
      <c r="BG148" s="2">
        <v>0</v>
      </c>
      <c r="BH148" s="2">
        <v>6</v>
      </c>
      <c r="BI148" s="2">
        <v>5.8000000000000007</v>
      </c>
      <c r="BJ148" s="2">
        <v>15.774999999999999</v>
      </c>
      <c r="BK148" s="2">
        <v>6.4250000000000007</v>
      </c>
      <c r="BL148" s="2">
        <v>9.125</v>
      </c>
      <c r="BM148" s="2">
        <v>3.5</v>
      </c>
      <c r="BN148" s="2">
        <v>2.1999999999999993</v>
      </c>
      <c r="BO148" s="2">
        <v>3.6500000000000021</v>
      </c>
      <c r="BP148" s="16">
        <v>3.7499999999999982</v>
      </c>
      <c r="BQ148" s="2">
        <f t="shared" si="97"/>
        <v>4.4020833333333336</v>
      </c>
      <c r="BR148" s="2">
        <f t="shared" si="101"/>
        <v>3.1166666666666671</v>
      </c>
      <c r="BS148" s="2">
        <f t="shared" si="102"/>
        <v>0</v>
      </c>
      <c r="BT148" s="17" t="e">
        <f t="shared" si="115"/>
        <v>#DIV/0!</v>
      </c>
      <c r="BU148" s="2">
        <f t="shared" si="134"/>
        <v>3.1166666666666671</v>
      </c>
      <c r="BV148" s="2">
        <f t="shared" si="135"/>
        <v>3.1166666666666671</v>
      </c>
      <c r="BW148" s="2">
        <f t="shared" si="136"/>
        <v>3.1166666666666671</v>
      </c>
      <c r="BX148" s="2">
        <f t="shared" si="137"/>
        <v>3.1166666666666671</v>
      </c>
      <c r="BY148" s="2">
        <f t="shared" si="98"/>
        <v>6.8937499999999998</v>
      </c>
      <c r="BZ148" s="2">
        <f t="shared" si="99"/>
        <v>5.1833333333333336</v>
      </c>
      <c r="CA148" s="2">
        <f t="shared" si="100"/>
        <v>1.94</v>
      </c>
    </row>
    <row r="149" spans="1:79" x14ac:dyDescent="0.2">
      <c r="A149" s="3">
        <v>100178</v>
      </c>
      <c r="B149" s="2">
        <v>7.0999999999999943</v>
      </c>
      <c r="C149" s="2">
        <v>37.400000000000006</v>
      </c>
      <c r="D149" s="2">
        <v>71.75</v>
      </c>
      <c r="E149" s="2">
        <v>103.75</v>
      </c>
      <c r="F149" s="2">
        <v>37.450000000000003</v>
      </c>
      <c r="G149" s="2">
        <v>55.949999999999996</v>
      </c>
      <c r="H149" s="2">
        <v>160.4</v>
      </c>
      <c r="I149" s="2">
        <v>25.150000000000006</v>
      </c>
      <c r="J149" s="12">
        <v>14.299999999999997</v>
      </c>
      <c r="K149" s="2">
        <v>29.4</v>
      </c>
      <c r="L149" s="2">
        <v>106.05000000000001</v>
      </c>
      <c r="M149" s="2">
        <v>-106.14999999999999</v>
      </c>
      <c r="N149" s="2">
        <v>115.44999999999999</v>
      </c>
      <c r="O149" s="2">
        <v>7</v>
      </c>
      <c r="P149" s="2">
        <v>3.75</v>
      </c>
      <c r="Q149" s="2">
        <v>13</v>
      </c>
      <c r="R149" s="2">
        <v>25.9</v>
      </c>
      <c r="S149" s="2">
        <v>20.350000000000001</v>
      </c>
      <c r="T149" s="2">
        <v>21.25</v>
      </c>
      <c r="U149" s="2">
        <v>9</v>
      </c>
      <c r="V149" s="2">
        <v>22.75</v>
      </c>
      <c r="W149" s="2">
        <v>3</v>
      </c>
      <c r="X149" s="2">
        <v>2</v>
      </c>
      <c r="Y149" s="2">
        <v>2</v>
      </c>
      <c r="Z149" s="2">
        <v>2.25</v>
      </c>
      <c r="AA149" s="2">
        <v>4</v>
      </c>
      <c r="AB149" s="2">
        <v>7.25</v>
      </c>
      <c r="AC149" s="2">
        <v>6.5</v>
      </c>
      <c r="AD149" s="2">
        <v>5</v>
      </c>
      <c r="AE149" s="2">
        <v>9.75</v>
      </c>
      <c r="AF149" s="2">
        <v>8</v>
      </c>
      <c r="AG149" s="2">
        <v>-0.25</v>
      </c>
      <c r="AH149" s="2">
        <v>3</v>
      </c>
      <c r="AI149" s="2">
        <v>1.5</v>
      </c>
      <c r="AJ149" s="2">
        <v>3</v>
      </c>
      <c r="AK149" s="2">
        <v>2</v>
      </c>
      <c r="AL149" s="2">
        <v>-3</v>
      </c>
      <c r="AM149" s="2">
        <v>3</v>
      </c>
      <c r="AN149" s="2">
        <v>5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0</v>
      </c>
      <c r="BA149" s="2">
        <v>0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0</v>
      </c>
      <c r="BM149" s="2">
        <v>0</v>
      </c>
      <c r="BN149" s="2">
        <v>0</v>
      </c>
      <c r="BO149" s="2">
        <v>0</v>
      </c>
      <c r="BP149" s="16">
        <v>0</v>
      </c>
      <c r="BQ149" s="2">
        <f t="shared" si="97"/>
        <v>0</v>
      </c>
      <c r="BR149" s="2">
        <f t="shared" si="101"/>
        <v>0</v>
      </c>
      <c r="BS149" s="2">
        <f t="shared" si="102"/>
        <v>0</v>
      </c>
      <c r="BT149" s="17" t="e">
        <f t="shared" si="115"/>
        <v>#DIV/0!</v>
      </c>
      <c r="BU149" s="2">
        <f t="shared" si="134"/>
        <v>0</v>
      </c>
      <c r="BV149" s="2">
        <f t="shared" si="135"/>
        <v>0</v>
      </c>
      <c r="BW149" s="2">
        <f t="shared" si="136"/>
        <v>0</v>
      </c>
      <c r="BX149" s="2">
        <f t="shared" si="137"/>
        <v>0</v>
      </c>
      <c r="BY149" s="2">
        <f t="shared" si="98"/>
        <v>0</v>
      </c>
      <c r="BZ149" s="2">
        <f t="shared" si="99"/>
        <v>0</v>
      </c>
      <c r="CA149" s="2">
        <f t="shared" si="100"/>
        <v>0</v>
      </c>
    </row>
    <row r="150" spans="1:79" x14ac:dyDescent="0.2">
      <c r="A150" s="3">
        <v>100179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1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0</v>
      </c>
      <c r="BA150" s="2">
        <v>0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0</v>
      </c>
      <c r="BM150" s="2">
        <v>0</v>
      </c>
      <c r="BN150" s="2">
        <v>0</v>
      </c>
      <c r="BO150" s="2">
        <v>0</v>
      </c>
      <c r="BP150" s="16">
        <v>0</v>
      </c>
      <c r="BQ150" s="2">
        <f t="shared" si="97"/>
        <v>0</v>
      </c>
      <c r="BR150" s="2">
        <f t="shared" si="101"/>
        <v>0</v>
      </c>
      <c r="BS150" s="2">
        <f t="shared" si="102"/>
        <v>0</v>
      </c>
      <c r="BT150" s="17" t="e">
        <f t="shared" si="115"/>
        <v>#DIV/0!</v>
      </c>
      <c r="BU150" s="2">
        <f t="shared" si="134"/>
        <v>0</v>
      </c>
      <c r="BV150" s="2">
        <f t="shared" si="135"/>
        <v>0</v>
      </c>
      <c r="BW150" s="2">
        <f t="shared" si="136"/>
        <v>0</v>
      </c>
      <c r="BX150" s="2">
        <f t="shared" si="137"/>
        <v>0</v>
      </c>
      <c r="BY150" s="2">
        <f t="shared" si="98"/>
        <v>0</v>
      </c>
      <c r="BZ150" s="2">
        <f t="shared" si="99"/>
        <v>0</v>
      </c>
      <c r="CA150" s="2">
        <f t="shared" si="100"/>
        <v>0</v>
      </c>
    </row>
    <row r="151" spans="1:79" x14ac:dyDescent="0.2">
      <c r="A151" s="3">
        <v>100180</v>
      </c>
      <c r="B151" s="2">
        <v>63.2</v>
      </c>
      <c r="C151" s="2">
        <v>35.049999999999997</v>
      </c>
      <c r="D151" s="2">
        <v>56</v>
      </c>
      <c r="E151" s="2">
        <v>55</v>
      </c>
      <c r="F151" s="2">
        <v>47.390999999999991</v>
      </c>
      <c r="G151" s="2">
        <v>66.900000000000006</v>
      </c>
      <c r="H151" s="2">
        <v>53.899999999999977</v>
      </c>
      <c r="I151" s="2">
        <v>62.600000000000023</v>
      </c>
      <c r="J151" s="12">
        <v>29.500000000000057</v>
      </c>
      <c r="K151" s="2">
        <v>2.5089999999999009</v>
      </c>
      <c r="L151" s="2">
        <v>63</v>
      </c>
      <c r="M151" s="2">
        <v>28.400000000000091</v>
      </c>
      <c r="N151" s="2">
        <v>33.799999999999955</v>
      </c>
      <c r="O151" s="2">
        <v>20.25</v>
      </c>
      <c r="P151" s="2">
        <v>46</v>
      </c>
      <c r="Q151" s="2">
        <v>18.5</v>
      </c>
      <c r="R151" s="2">
        <v>32</v>
      </c>
      <c r="S151" s="2">
        <v>32.25</v>
      </c>
      <c r="T151" s="2">
        <v>36</v>
      </c>
      <c r="U151" s="2">
        <v>26</v>
      </c>
      <c r="V151" s="2">
        <v>5</v>
      </c>
      <c r="W151" s="2">
        <v>11.75</v>
      </c>
      <c r="X151" s="2">
        <v>15.338999999999999</v>
      </c>
      <c r="Y151" s="2">
        <v>6</v>
      </c>
      <c r="Z151" s="2">
        <v>9.1610000000000014</v>
      </c>
      <c r="AA151" s="2">
        <v>13.75</v>
      </c>
      <c r="AB151" s="2">
        <v>14</v>
      </c>
      <c r="AC151" s="2">
        <v>23.5</v>
      </c>
      <c r="AD151" s="2">
        <v>21.25</v>
      </c>
      <c r="AE151" s="2">
        <v>22.25</v>
      </c>
      <c r="AF151" s="2">
        <v>26</v>
      </c>
      <c r="AG151" s="2">
        <v>94</v>
      </c>
      <c r="AH151" s="2">
        <v>-38.049999999999997</v>
      </c>
      <c r="AI151" s="2">
        <v>33.25</v>
      </c>
      <c r="AJ151" s="2">
        <v>5</v>
      </c>
      <c r="AK151" s="2">
        <v>23</v>
      </c>
      <c r="AL151" s="2">
        <v>-28</v>
      </c>
      <c r="AM151" s="2">
        <v>20</v>
      </c>
      <c r="AN151" s="2">
        <v>25</v>
      </c>
      <c r="AO151" s="2">
        <v>18.5</v>
      </c>
      <c r="AP151" s="2">
        <v>73</v>
      </c>
      <c r="AQ151" s="2">
        <v>30.75</v>
      </c>
      <c r="AR151" s="2">
        <v>46.050000000000011</v>
      </c>
      <c r="AS151" s="2">
        <v>25.449999999999989</v>
      </c>
      <c r="AT151" s="2">
        <v>33.5</v>
      </c>
      <c r="AU151" s="2">
        <v>12.25</v>
      </c>
      <c r="AV151" s="2">
        <v>20</v>
      </c>
      <c r="AW151" s="2">
        <v>7.75</v>
      </c>
      <c r="AX151" s="2">
        <v>21.049999999999997</v>
      </c>
      <c r="AY151" s="2">
        <v>9.25</v>
      </c>
      <c r="AZ151" s="2">
        <v>32.950000000000003</v>
      </c>
      <c r="BA151" s="2">
        <v>63.75</v>
      </c>
      <c r="BB151" s="2">
        <v>32.25</v>
      </c>
      <c r="BC151" s="2">
        <v>10.5</v>
      </c>
      <c r="BD151" s="2">
        <v>55</v>
      </c>
      <c r="BE151" s="2">
        <v>42.5</v>
      </c>
      <c r="BF151" s="2">
        <v>21.25</v>
      </c>
      <c r="BG151" s="2">
        <v>14.299999999999997</v>
      </c>
      <c r="BH151" s="2">
        <v>27.450000000000003</v>
      </c>
      <c r="BI151" s="2">
        <v>20.449999999999989</v>
      </c>
      <c r="BJ151" s="2">
        <v>24.300000000000011</v>
      </c>
      <c r="BK151" s="2">
        <v>23.5</v>
      </c>
      <c r="BL151" s="2">
        <v>14</v>
      </c>
      <c r="BM151" s="2">
        <v>20.5</v>
      </c>
      <c r="BN151" s="2">
        <v>20.75</v>
      </c>
      <c r="BO151" s="2">
        <v>31.25</v>
      </c>
      <c r="BP151" s="16">
        <v>19.5</v>
      </c>
      <c r="BQ151" s="2">
        <f t="shared" si="97"/>
        <v>24.541666666666668</v>
      </c>
      <c r="BR151" s="2">
        <f t="shared" ref="BR151:BR153" si="138">AVERAGE(BN151:BP151)</f>
        <v>23.833333333333332</v>
      </c>
      <c r="BS151" s="2">
        <f t="shared" ref="BS151:BS153" si="139">AVERAGE(BB151:BD151)</f>
        <v>32.583333333333336</v>
      </c>
      <c r="BT151" s="17">
        <f t="shared" si="115"/>
        <v>-0.26854219948849112</v>
      </c>
      <c r="BU151" s="2">
        <f t="shared" ref="BU151:BU153" si="140">IFERROR(IFERROR(IF(OR(BT151&gt;=50%,BT151&lt;=-50%),BR151,(BE151*(1+BT151))),BR151),0.001)</f>
        <v>31.086956521739129</v>
      </c>
      <c r="BV151" s="2">
        <f t="shared" ref="BV151:BV153" si="141">IFERROR(IFERROR(IF(OR(BT151&gt;=50%,BT151&lt;=-50%),BR151,(BF151*(1+BT151))),BR151),0.001)</f>
        <v>15.543478260869565</v>
      </c>
      <c r="BW151" s="2">
        <f t="shared" ref="BW151:BW153" si="142">IFERROR(IFERROR(IF(OR(BT151&gt;=50%,BT151&lt;=-50%),BR151,(BG151*(1+BT151))),BR151),0.001)</f>
        <v>10.459846547314575</v>
      </c>
      <c r="BX151" s="2">
        <f t="shared" ref="BX151:BX153" si="143">IFERROR(IFERROR(IF(OR(BT151&gt;=50%,BT151&lt;=-50%),BR151,(BH151*(1+BT151))),BR151),0.001)</f>
        <v>20.078516624040923</v>
      </c>
      <c r="BY151" s="2">
        <f t="shared" si="98"/>
        <v>21.625</v>
      </c>
      <c r="BZ151" s="2">
        <f t="shared" si="99"/>
        <v>19.583333333333332</v>
      </c>
      <c r="CA151" s="2">
        <f t="shared" si="100"/>
        <v>29.85</v>
      </c>
    </row>
    <row r="152" spans="1:79" x14ac:dyDescent="0.2">
      <c r="A152" s="3">
        <v>100181</v>
      </c>
      <c r="B152" s="2">
        <v>847.56500000000005</v>
      </c>
      <c r="C152" s="2">
        <v>973.82199999999989</v>
      </c>
      <c r="D152" s="2">
        <v>1251.4780000000001</v>
      </c>
      <c r="E152" s="2">
        <v>1744.55</v>
      </c>
      <c r="F152" s="2">
        <v>941.3660000000001</v>
      </c>
      <c r="G152" s="2">
        <v>1505.0839999999998</v>
      </c>
      <c r="H152" s="2">
        <v>1328</v>
      </c>
      <c r="I152" s="2">
        <v>1221.6100000000001</v>
      </c>
      <c r="J152" s="12">
        <v>1254.277</v>
      </c>
      <c r="K152" s="2">
        <v>1046.4720000000002</v>
      </c>
      <c r="L152" s="2">
        <v>1159.4519999999998</v>
      </c>
      <c r="M152" s="2">
        <v>1248.0260000000001</v>
      </c>
      <c r="N152" s="2">
        <v>729.92399999999998</v>
      </c>
      <c r="O152" s="2">
        <v>724.32200000000012</v>
      </c>
      <c r="P152" s="2">
        <v>916.3119999999999</v>
      </c>
      <c r="Q152" s="2">
        <v>1189.9549999999999</v>
      </c>
      <c r="R152" s="2">
        <v>1319.6979999999999</v>
      </c>
      <c r="S152" s="2">
        <v>1049.5049999999999</v>
      </c>
      <c r="T152" s="2">
        <v>1072.7650000000001</v>
      </c>
      <c r="U152" s="2">
        <v>1318.692</v>
      </c>
      <c r="V152" s="2">
        <v>1135.5119999999999</v>
      </c>
      <c r="W152" s="2">
        <v>864.74300000000005</v>
      </c>
      <c r="X152" s="2">
        <v>820.4140000000001</v>
      </c>
      <c r="Y152" s="2">
        <v>848.81899999999996</v>
      </c>
      <c r="Z152" s="2">
        <v>845.2349999999999</v>
      </c>
      <c r="AA152" s="2">
        <v>937.13800000000015</v>
      </c>
      <c r="AB152" s="2">
        <v>856.63400000000001</v>
      </c>
      <c r="AC152" s="2">
        <v>946.69899999999984</v>
      </c>
      <c r="AD152" s="2">
        <v>1336.8680000000002</v>
      </c>
      <c r="AE152" s="2">
        <v>955.66699999999992</v>
      </c>
      <c r="AF152" s="2">
        <v>921.94100000000003</v>
      </c>
      <c r="AG152" s="2">
        <v>1163.1809999999998</v>
      </c>
      <c r="AH152" s="2">
        <v>780.13200000000006</v>
      </c>
      <c r="AI152" s="2">
        <v>872.28600000000006</v>
      </c>
      <c r="AJ152" s="2">
        <v>816.36400000000003</v>
      </c>
      <c r="AK152" s="2">
        <v>1687.8969999999999</v>
      </c>
      <c r="AL152" s="2">
        <v>1178.375</v>
      </c>
      <c r="AM152" s="2">
        <v>1700.2719999999999</v>
      </c>
      <c r="AN152" s="2">
        <v>1300.8130000000001</v>
      </c>
      <c r="AO152" s="2">
        <v>1260.748</v>
      </c>
      <c r="AP152" s="2">
        <v>1494.183</v>
      </c>
      <c r="AQ152" s="2">
        <v>1006.1179999999999</v>
      </c>
      <c r="AR152" s="2">
        <v>3319.1950000000002</v>
      </c>
      <c r="AS152" s="2">
        <v>2969.7559999999999</v>
      </c>
      <c r="AT152" s="2">
        <v>2625.3679999999999</v>
      </c>
      <c r="AU152" s="2">
        <v>1316.4970000000001</v>
      </c>
      <c r="AV152" s="2">
        <v>1218.99</v>
      </c>
      <c r="AW152" s="2">
        <v>1354.576</v>
      </c>
      <c r="AX152" s="2">
        <v>1112.8109999999999</v>
      </c>
      <c r="AY152" s="2">
        <v>1138.837</v>
      </c>
      <c r="AZ152" s="2">
        <v>1036.8150000000001</v>
      </c>
      <c r="BA152" s="2">
        <v>1293.2159999999999</v>
      </c>
      <c r="BB152" s="2">
        <v>2677.598</v>
      </c>
      <c r="BC152" s="2">
        <v>3428.8220000000001</v>
      </c>
      <c r="BD152" s="2">
        <v>3696.223</v>
      </c>
      <c r="BE152" s="2">
        <v>3120.4870000000001</v>
      </c>
      <c r="BF152" s="2">
        <v>2620.355</v>
      </c>
      <c r="BG152" s="2">
        <v>1034.3789999999999</v>
      </c>
      <c r="BH152" s="2">
        <v>1068.3010000000002</v>
      </c>
      <c r="BI152" s="2">
        <v>1181.33</v>
      </c>
      <c r="BJ152" s="2">
        <v>918.59999999999991</v>
      </c>
      <c r="BK152" s="2">
        <v>2051.7950000000001</v>
      </c>
      <c r="BL152" s="2">
        <v>249.19500000000016</v>
      </c>
      <c r="BM152" s="2">
        <v>1324.1019999999999</v>
      </c>
      <c r="BN152" s="2">
        <v>1558.8150000000001</v>
      </c>
      <c r="BO152" s="2">
        <v>4325.3230000000003</v>
      </c>
      <c r="BP152" s="16">
        <v>3450.2640000000001</v>
      </c>
      <c r="BQ152" s="2">
        <f t="shared" si="97"/>
        <v>1854.367</v>
      </c>
      <c r="BR152" s="2">
        <f t="shared" si="138"/>
        <v>3111.467333333334</v>
      </c>
      <c r="BS152" s="2">
        <f t="shared" si="139"/>
        <v>3267.5476666666668</v>
      </c>
      <c r="BT152" s="17">
        <f t="shared" si="115"/>
        <v>-4.7766811460949722E-2</v>
      </c>
      <c r="BU152" s="2">
        <f t="shared" si="140"/>
        <v>2971.4312858046555</v>
      </c>
      <c r="BV152" s="2">
        <f t="shared" si="141"/>
        <v>2495.1889967542429</v>
      </c>
      <c r="BW152" s="2">
        <f t="shared" si="142"/>
        <v>984.97001332783418</v>
      </c>
      <c r="BX152" s="2">
        <f t="shared" si="143"/>
        <v>1017.2716675494561</v>
      </c>
      <c r="BY152" s="2">
        <f t="shared" si="98"/>
        <v>1050.6525000000001</v>
      </c>
      <c r="BZ152" s="2">
        <f t="shared" si="99"/>
        <v>1640.4483333333335</v>
      </c>
      <c r="CA152" s="2">
        <f t="shared" si="100"/>
        <v>2625.6898000000001</v>
      </c>
    </row>
    <row r="153" spans="1:79" x14ac:dyDescent="0.2">
      <c r="A153" s="3">
        <v>100182</v>
      </c>
      <c r="B153" s="2">
        <v>204.92499999999995</v>
      </c>
      <c r="C153" s="2">
        <v>254.68400000000008</v>
      </c>
      <c r="D153" s="2">
        <v>323.39099999999996</v>
      </c>
      <c r="E153" s="2">
        <v>349.69</v>
      </c>
      <c r="F153" s="2">
        <v>137.30999999999995</v>
      </c>
      <c r="G153" s="2">
        <v>409.46000000000004</v>
      </c>
      <c r="H153" s="2">
        <v>386.15999999999997</v>
      </c>
      <c r="I153" s="2">
        <v>231.35000000000002</v>
      </c>
      <c r="J153" s="12">
        <v>276.02499999999998</v>
      </c>
      <c r="K153" s="2">
        <v>243.85500000000002</v>
      </c>
      <c r="L153" s="2">
        <v>180.10299999999995</v>
      </c>
      <c r="M153" s="2">
        <v>329.24700000000007</v>
      </c>
      <c r="N153" s="2">
        <v>225.79999999999995</v>
      </c>
      <c r="O153" s="2">
        <v>195.36200000000002</v>
      </c>
      <c r="P153" s="2">
        <v>185.99999999999997</v>
      </c>
      <c r="Q153" s="2">
        <v>211.52499999999998</v>
      </c>
      <c r="R153" s="2">
        <v>216.50000000000006</v>
      </c>
      <c r="S153" s="2">
        <v>264.81299999999999</v>
      </c>
      <c r="T153" s="2">
        <v>263.3</v>
      </c>
      <c r="U153" s="2">
        <v>200</v>
      </c>
      <c r="V153" s="2">
        <v>78</v>
      </c>
      <c r="W153" s="2">
        <v>115.17500000000001</v>
      </c>
      <c r="X153" s="2">
        <v>9.5999999999999659</v>
      </c>
      <c r="Y153" s="2">
        <v>42.387000000000057</v>
      </c>
      <c r="Z153" s="2">
        <v>197.03800000000001</v>
      </c>
      <c r="AA153" s="2">
        <v>237.32499999999993</v>
      </c>
      <c r="AB153" s="2">
        <v>224.27500000000003</v>
      </c>
      <c r="AC153" s="2">
        <v>190.52499999999998</v>
      </c>
      <c r="AD153" s="2">
        <v>197</v>
      </c>
      <c r="AE153" s="2">
        <v>394.04599999999994</v>
      </c>
      <c r="AF153" s="2">
        <v>228.62900000000002</v>
      </c>
      <c r="AG153" s="2">
        <v>321.12599999999998</v>
      </c>
      <c r="AH153" s="2">
        <v>135.87400000000002</v>
      </c>
      <c r="AI153" s="2">
        <v>317</v>
      </c>
      <c r="AJ153" s="2">
        <v>132.54999999999995</v>
      </c>
      <c r="AK153" s="2">
        <v>188.45000000000005</v>
      </c>
      <c r="AL153" s="2">
        <v>182.75</v>
      </c>
      <c r="AM153" s="2">
        <v>250.625</v>
      </c>
      <c r="AN153" s="2">
        <v>263.125</v>
      </c>
      <c r="AO153" s="2">
        <v>337.3</v>
      </c>
      <c r="AP153" s="2">
        <v>403.70000000000005</v>
      </c>
      <c r="AQ153" s="2">
        <v>339.75</v>
      </c>
      <c r="AR153" s="2">
        <v>353.75</v>
      </c>
      <c r="AS153" s="2">
        <v>257.875</v>
      </c>
      <c r="AT153" s="2">
        <v>274.64</v>
      </c>
      <c r="AU153" s="2">
        <v>250.95100000000002</v>
      </c>
      <c r="AV153" s="2">
        <v>112.63400000000001</v>
      </c>
      <c r="AW153" s="2">
        <v>190.39999999999998</v>
      </c>
      <c r="AX153" s="2">
        <v>176</v>
      </c>
      <c r="AY153" s="2">
        <v>358.096</v>
      </c>
      <c r="AZ153" s="2">
        <v>318.654</v>
      </c>
      <c r="BA153" s="2">
        <v>410.75</v>
      </c>
      <c r="BB153" s="2">
        <v>438.41300000000001</v>
      </c>
      <c r="BC153" s="2">
        <v>308.58699999999999</v>
      </c>
      <c r="BD153" s="2">
        <v>281</v>
      </c>
      <c r="BE153" s="2">
        <v>240.52499999999998</v>
      </c>
      <c r="BF153" s="2">
        <v>353.488</v>
      </c>
      <c r="BG153" s="2">
        <v>267.56200000000007</v>
      </c>
      <c r="BH153" s="2">
        <v>225.18999999999994</v>
      </c>
      <c r="BI153" s="2">
        <v>237.23500000000001</v>
      </c>
      <c r="BJ153" s="2">
        <v>180.39999999999998</v>
      </c>
      <c r="BK153" s="2">
        <v>276.60000000000002</v>
      </c>
      <c r="BL153" s="2">
        <v>244.75</v>
      </c>
      <c r="BM153" s="2">
        <v>305.54999999999995</v>
      </c>
      <c r="BN153" s="2">
        <v>325.20000000000005</v>
      </c>
      <c r="BO153" s="2">
        <v>423.5</v>
      </c>
      <c r="BP153" s="16">
        <v>353.00200000000001</v>
      </c>
      <c r="BQ153" s="2">
        <f t="shared" si="97"/>
        <v>270.50724999999994</v>
      </c>
      <c r="BR153" s="2">
        <f t="shared" si="138"/>
        <v>367.23399999999998</v>
      </c>
      <c r="BS153" s="2">
        <f t="shared" si="139"/>
        <v>342.66666666666669</v>
      </c>
      <c r="BT153" s="17">
        <f t="shared" si="115"/>
        <v>7.1694552529182762E-2</v>
      </c>
      <c r="BU153" s="2">
        <f t="shared" si="140"/>
        <v>257.76933224708165</v>
      </c>
      <c r="BV153" s="2">
        <f t="shared" si="141"/>
        <v>378.83116398443576</v>
      </c>
      <c r="BW153" s="2">
        <f t="shared" si="142"/>
        <v>286.74473786381327</v>
      </c>
      <c r="BX153" s="2">
        <f t="shared" si="143"/>
        <v>241.33489628404661</v>
      </c>
      <c r="BY153" s="2">
        <f t="shared" si="98"/>
        <v>227.59675000000001</v>
      </c>
      <c r="BZ153" s="2">
        <f t="shared" si="99"/>
        <v>291.61266666666666</v>
      </c>
      <c r="CA153" s="2">
        <f t="shared" si="100"/>
        <v>292.17240000000004</v>
      </c>
    </row>
    <row r="154" spans="1:79" x14ac:dyDescent="0.2">
      <c r="A154" s="3">
        <v>100183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1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  <c r="AZ154" s="2">
        <v>0</v>
      </c>
      <c r="BA154" s="2">
        <v>0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0</v>
      </c>
      <c r="BM154" s="2">
        <v>0</v>
      </c>
      <c r="BN154" s="2">
        <v>0</v>
      </c>
      <c r="BO154" s="2">
        <v>0</v>
      </c>
      <c r="BP154" s="16">
        <v>0</v>
      </c>
      <c r="BQ154" s="2">
        <f t="shared" si="97"/>
        <v>0</v>
      </c>
      <c r="BR154" s="2">
        <f t="shared" si="101"/>
        <v>0</v>
      </c>
      <c r="BS154" s="2">
        <f t="shared" si="102"/>
        <v>0</v>
      </c>
      <c r="BT154" s="17" t="e">
        <f t="shared" si="115"/>
        <v>#DIV/0!</v>
      </c>
      <c r="BU154" s="2">
        <f>IFERROR(IFERROR(IF(OR(BT154&gt;=50%,BT154&lt;=-50%),BR154,(BC154*(1+BT154))),BR154),0.001)</f>
        <v>0</v>
      </c>
      <c r="BV154" s="2">
        <f>IFERROR(IFERROR(IF(OR(BT154&gt;=50%,BT154&lt;=-50%),BR154,(BD154*(1+BT154))),BR154),0.001)</f>
        <v>0</v>
      </c>
      <c r="BW154" s="2">
        <f>IFERROR(IFERROR(IF(OR(BT154&gt;=50%,BT154&lt;=-50%),BR154,(BE154*(1+BT154))),BR154),0.001)</f>
        <v>0</v>
      </c>
      <c r="BX154" s="2">
        <f>IFERROR(IFERROR(IF(OR(BT154&gt;=50%,BT154&lt;=-50%),BR154,(BF154*(1+BT154))),BR154),0.001)</f>
        <v>0</v>
      </c>
      <c r="BY154" s="2">
        <f t="shared" si="98"/>
        <v>0</v>
      </c>
      <c r="BZ154" s="2">
        <f t="shared" si="99"/>
        <v>0</v>
      </c>
      <c r="CA154" s="2">
        <f t="shared" si="100"/>
        <v>0</v>
      </c>
    </row>
    <row r="155" spans="1:79" x14ac:dyDescent="0.2">
      <c r="A155" s="3">
        <v>100184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1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  <c r="AZ155" s="2">
        <v>0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0</v>
      </c>
      <c r="BM155" s="2">
        <v>0</v>
      </c>
      <c r="BN155" s="2">
        <v>0</v>
      </c>
      <c r="BO155" s="2">
        <v>0</v>
      </c>
      <c r="BP155" s="16">
        <v>0</v>
      </c>
      <c r="BQ155" s="2">
        <f t="shared" si="97"/>
        <v>0</v>
      </c>
      <c r="BR155" s="2">
        <f t="shared" si="101"/>
        <v>0</v>
      </c>
      <c r="BS155" s="2">
        <f t="shared" si="102"/>
        <v>0</v>
      </c>
      <c r="BT155" s="17" t="e">
        <f t="shared" si="115"/>
        <v>#DIV/0!</v>
      </c>
      <c r="BU155" s="2">
        <f>IFERROR(IFERROR(IF(OR(BT155&gt;=50%,BT155&lt;=-50%),BR155,(BC155*(1+BT155))),BR155),0.001)</f>
        <v>0</v>
      </c>
      <c r="BV155" s="2">
        <f>IFERROR(IFERROR(IF(OR(BT155&gt;=50%,BT155&lt;=-50%),BR155,(BD155*(1+BT155))),BR155),0.001)</f>
        <v>0</v>
      </c>
      <c r="BW155" s="2">
        <f>IFERROR(IFERROR(IF(OR(BT155&gt;=50%,BT155&lt;=-50%),BR155,(BE155*(1+BT155))),BR155),0.001)</f>
        <v>0</v>
      </c>
      <c r="BX155" s="2">
        <f>IFERROR(IFERROR(IF(OR(BT155&gt;=50%,BT155&lt;=-50%),BR155,(BF155*(1+BT155))),BR155),0.001)</f>
        <v>0</v>
      </c>
      <c r="BY155" s="2">
        <f t="shared" si="98"/>
        <v>0</v>
      </c>
      <c r="BZ155" s="2">
        <f t="shared" si="99"/>
        <v>0</v>
      </c>
      <c r="CA155" s="2">
        <f t="shared" si="100"/>
        <v>0</v>
      </c>
    </row>
    <row r="156" spans="1:79" x14ac:dyDescent="0.2">
      <c r="A156" s="3">
        <v>100185</v>
      </c>
      <c r="B156" s="2">
        <v>113.441</v>
      </c>
      <c r="C156" s="2">
        <v>181.05899999999997</v>
      </c>
      <c r="D156" s="2">
        <v>196.25</v>
      </c>
      <c r="E156" s="2">
        <v>135</v>
      </c>
      <c r="F156" s="2">
        <v>18.900000000000091</v>
      </c>
      <c r="G156" s="2">
        <v>212.49999999999989</v>
      </c>
      <c r="H156" s="2">
        <v>115</v>
      </c>
      <c r="I156" s="2">
        <v>115.10000000000002</v>
      </c>
      <c r="J156" s="12">
        <v>251.25</v>
      </c>
      <c r="K156" s="2">
        <v>175.75</v>
      </c>
      <c r="L156" s="2">
        <v>192</v>
      </c>
      <c r="M156" s="2">
        <v>224.10000000000002</v>
      </c>
      <c r="N156" s="2">
        <v>111.39999999999998</v>
      </c>
      <c r="O156" s="2">
        <v>92.757000000000005</v>
      </c>
      <c r="P156" s="2">
        <v>83.75</v>
      </c>
      <c r="Q156" s="2">
        <v>66.25</v>
      </c>
      <c r="R156" s="2">
        <v>85</v>
      </c>
      <c r="S156" s="2">
        <v>68.799999999999955</v>
      </c>
      <c r="T156" s="2">
        <v>47.442999999999984</v>
      </c>
      <c r="U156" s="2">
        <v>91.25</v>
      </c>
      <c r="V156" s="2">
        <v>148.75</v>
      </c>
      <c r="W156" s="2">
        <v>157.5</v>
      </c>
      <c r="X156" s="2">
        <v>163.75</v>
      </c>
      <c r="Y156" s="2">
        <v>147</v>
      </c>
      <c r="Z156" s="2">
        <v>149.30000000000001</v>
      </c>
      <c r="AA156" s="2">
        <v>144.95000000000005</v>
      </c>
      <c r="AB156" s="2">
        <v>58.75</v>
      </c>
      <c r="AC156" s="2">
        <v>74.049999999999955</v>
      </c>
      <c r="AD156" s="2">
        <v>70.200000000000045</v>
      </c>
      <c r="AE156" s="2">
        <v>30</v>
      </c>
      <c r="AF156" s="2">
        <v>46.25</v>
      </c>
      <c r="AG156" s="2">
        <v>128</v>
      </c>
      <c r="AH156" s="2">
        <v>125.25</v>
      </c>
      <c r="AI156" s="2">
        <v>207.5</v>
      </c>
      <c r="AJ156" s="2">
        <v>80</v>
      </c>
      <c r="AK156" s="2">
        <v>164.5</v>
      </c>
      <c r="AL156" s="2">
        <v>103.75</v>
      </c>
      <c r="AM156" s="2">
        <v>158</v>
      </c>
      <c r="AN156" s="2">
        <v>73.75</v>
      </c>
      <c r="AO156" s="2">
        <v>70</v>
      </c>
      <c r="AP156" s="2">
        <v>68.25</v>
      </c>
      <c r="AQ156" s="2">
        <v>55</v>
      </c>
      <c r="AR156" s="2">
        <v>43</v>
      </c>
      <c r="AS156" s="2">
        <v>59.25</v>
      </c>
      <c r="AT156" s="2">
        <v>100.75</v>
      </c>
      <c r="AU156" s="2">
        <v>194.25</v>
      </c>
      <c r="AV156" s="2">
        <v>113.25</v>
      </c>
      <c r="AW156" s="2">
        <v>115.85</v>
      </c>
      <c r="AX156" s="2">
        <v>140.52499999999998</v>
      </c>
      <c r="AY156" s="2">
        <v>98.75</v>
      </c>
      <c r="AZ156" s="2">
        <v>61.649999999999977</v>
      </c>
      <c r="BA156" s="2">
        <v>55.475000000000023</v>
      </c>
      <c r="BB156" s="2">
        <v>120.88499999999999</v>
      </c>
      <c r="BC156" s="2">
        <v>4.8650000000000091</v>
      </c>
      <c r="BD156" s="2">
        <v>65.75</v>
      </c>
      <c r="BE156" s="2">
        <v>91.94</v>
      </c>
      <c r="BF156" s="2">
        <v>105.14800000000002</v>
      </c>
      <c r="BG156" s="2">
        <v>180.78699999999998</v>
      </c>
      <c r="BH156" s="2">
        <v>105.875</v>
      </c>
      <c r="BI156" s="2">
        <v>71.5</v>
      </c>
      <c r="BJ156" s="2">
        <v>104.75</v>
      </c>
      <c r="BK156" s="2">
        <v>145</v>
      </c>
      <c r="BL156" s="2">
        <v>77</v>
      </c>
      <c r="BM156" s="2">
        <v>81.375</v>
      </c>
      <c r="BN156" s="2">
        <v>41.550000000000011</v>
      </c>
      <c r="BO156" s="2">
        <v>89.574999999999989</v>
      </c>
      <c r="BP156" s="16">
        <v>65.5</v>
      </c>
      <c r="BQ156" s="2">
        <f t="shared" si="97"/>
        <v>89.62833333333333</v>
      </c>
      <c r="BR156" s="2">
        <f t="shared" ref="BR156:BR157" si="144">AVERAGE(BN156:BP156)</f>
        <v>65.541666666666671</v>
      </c>
      <c r="BS156" s="2">
        <f t="shared" ref="BS156:BS157" si="145">AVERAGE(BB156:BD156)</f>
        <v>63.833333333333336</v>
      </c>
      <c r="BT156" s="17">
        <f t="shared" si="115"/>
        <v>2.6762402088772883E-2</v>
      </c>
      <c r="BU156" s="2">
        <f t="shared" ref="BU156:BU157" si="146">IFERROR(IFERROR(IF(OR(BT156&gt;=50%,BT156&lt;=-50%),BR156,(BE156*(1+BT156))),BR156),0.001)</f>
        <v>94.400535248041777</v>
      </c>
      <c r="BV156" s="2">
        <f t="shared" ref="BV156:BV157" si="147">IFERROR(IFERROR(IF(OR(BT156&gt;=50%,BT156&lt;=-50%),BR156,(BF156*(1+BT156))),BR156),0.001)</f>
        <v>107.96201305483032</v>
      </c>
      <c r="BW156" s="2">
        <f t="shared" ref="BW156:BW157" si="148">IFERROR(IFERROR(IF(OR(BT156&gt;=50%,BT156&lt;=-50%),BR156,(BG156*(1+BT156))),BR156),0.001)</f>
        <v>185.62529438642295</v>
      </c>
      <c r="BX156" s="2">
        <f t="shared" ref="BX156:BX157" si="149">IFERROR(IFERROR(IF(OR(BT156&gt;=50%,BT156&lt;=-50%),BR156,(BH156*(1+BT156))),BR156),0.001)</f>
        <v>108.70846932114883</v>
      </c>
      <c r="BY156" s="2">
        <f t="shared" si="98"/>
        <v>115.72799999999999</v>
      </c>
      <c r="BZ156" s="2">
        <f t="shared" si="99"/>
        <v>109.04933333333334</v>
      </c>
      <c r="CA156" s="2">
        <f t="shared" si="100"/>
        <v>57.096000000000004</v>
      </c>
    </row>
    <row r="157" spans="1:79" x14ac:dyDescent="0.2">
      <c r="A157" s="3">
        <v>100186</v>
      </c>
      <c r="B157" s="2">
        <v>85.95999999999998</v>
      </c>
      <c r="C157" s="2">
        <v>74.670000000000016</v>
      </c>
      <c r="D157" s="2">
        <v>82.82</v>
      </c>
      <c r="E157" s="2">
        <v>102.75</v>
      </c>
      <c r="F157" s="2">
        <v>248.72</v>
      </c>
      <c r="G157" s="2">
        <v>85.744</v>
      </c>
      <c r="H157" s="2">
        <v>110.14600000000002</v>
      </c>
      <c r="I157" s="2">
        <v>116.27799999999996</v>
      </c>
      <c r="J157" s="12">
        <v>93.489000000000033</v>
      </c>
      <c r="K157" s="2">
        <v>77.198000000000036</v>
      </c>
      <c r="L157" s="2">
        <v>56.781999999999982</v>
      </c>
      <c r="M157" s="2">
        <v>131.11399999999998</v>
      </c>
      <c r="N157" s="2">
        <v>61.850000000000023</v>
      </c>
      <c r="O157" s="2">
        <v>74.962999999999965</v>
      </c>
      <c r="P157" s="2">
        <v>92.657000000000011</v>
      </c>
      <c r="Q157" s="2">
        <v>140.43399999999997</v>
      </c>
      <c r="R157" s="2">
        <v>144.346</v>
      </c>
      <c r="S157" s="2">
        <v>114.72399999999999</v>
      </c>
      <c r="T157" s="2">
        <v>98.305000000000007</v>
      </c>
      <c r="U157" s="2">
        <v>109.66399999999999</v>
      </c>
      <c r="V157" s="2">
        <v>60.886000000000024</v>
      </c>
      <c r="W157" s="2">
        <v>52.399999999999977</v>
      </c>
      <c r="X157" s="2">
        <v>51.575000000000017</v>
      </c>
      <c r="Y157" s="2">
        <v>48.762999999999991</v>
      </c>
      <c r="Z157" s="2">
        <v>69.512</v>
      </c>
      <c r="AA157" s="2">
        <v>56.600000000000009</v>
      </c>
      <c r="AB157" s="2">
        <v>61.699999999999989</v>
      </c>
      <c r="AC157" s="2">
        <v>65.950000000000017</v>
      </c>
      <c r="AD157" s="2">
        <v>95.324999999999989</v>
      </c>
      <c r="AE157" s="2">
        <v>72.552999999999997</v>
      </c>
      <c r="AF157" s="2">
        <v>78.472000000000008</v>
      </c>
      <c r="AG157" s="2">
        <v>94.15</v>
      </c>
      <c r="AH157" s="2">
        <v>46.449999999999989</v>
      </c>
      <c r="AI157" s="2">
        <v>59.85499999999999</v>
      </c>
      <c r="AJ157" s="2">
        <v>27.64500000000001</v>
      </c>
      <c r="AK157" s="2">
        <v>53.575000000000003</v>
      </c>
      <c r="AL157" s="2">
        <v>136.47500000000002</v>
      </c>
      <c r="AM157" s="2">
        <v>486.851</v>
      </c>
      <c r="AN157" s="2">
        <v>471.09899999999999</v>
      </c>
      <c r="AO157" s="2">
        <v>584.65</v>
      </c>
      <c r="AP157" s="2">
        <v>457.75</v>
      </c>
      <c r="AQ157" s="2">
        <v>150.87400000000002</v>
      </c>
      <c r="AR157" s="2">
        <v>110.60000000000002</v>
      </c>
      <c r="AS157" s="2">
        <v>64.125999999999976</v>
      </c>
      <c r="AT157" s="2">
        <v>71.37</v>
      </c>
      <c r="AU157" s="2">
        <v>45.399999999999977</v>
      </c>
      <c r="AV157" s="2">
        <v>33.879999999999995</v>
      </c>
      <c r="AW157" s="2">
        <v>59.351000000000028</v>
      </c>
      <c r="AX157" s="2">
        <v>193.77499999999998</v>
      </c>
      <c r="AY157" s="2">
        <v>528.74900000000002</v>
      </c>
      <c r="AZ157" s="2">
        <v>465.51700000000005</v>
      </c>
      <c r="BA157" s="2">
        <v>520.98299999999995</v>
      </c>
      <c r="BB157" s="2">
        <v>399.1</v>
      </c>
      <c r="BC157" s="2">
        <v>154.375</v>
      </c>
      <c r="BD157" s="2">
        <v>111.685</v>
      </c>
      <c r="BE157" s="2">
        <v>80.295000000000016</v>
      </c>
      <c r="BF157" s="2">
        <v>72.644999999999982</v>
      </c>
      <c r="BG157" s="2">
        <v>56.824999999999989</v>
      </c>
      <c r="BH157" s="2">
        <v>43</v>
      </c>
      <c r="BI157" s="2">
        <v>47.5</v>
      </c>
      <c r="BJ157" s="2">
        <v>186.8</v>
      </c>
      <c r="BK157" s="2">
        <v>465</v>
      </c>
      <c r="BL157" s="2">
        <v>499.72500000000002</v>
      </c>
      <c r="BM157" s="2">
        <v>507.27499999999998</v>
      </c>
      <c r="BN157" s="2">
        <v>492.5</v>
      </c>
      <c r="BO157" s="2">
        <v>62.150000000000006</v>
      </c>
      <c r="BP157" s="16">
        <v>103.35000000000002</v>
      </c>
      <c r="BQ157" s="2">
        <f t="shared" si="97"/>
        <v>226.46875</v>
      </c>
      <c r="BR157" s="2">
        <f t="shared" si="144"/>
        <v>219.33333333333334</v>
      </c>
      <c r="BS157" s="2">
        <f t="shared" si="145"/>
        <v>221.72000000000003</v>
      </c>
      <c r="BT157" s="17">
        <f t="shared" si="115"/>
        <v>-1.0764327379878605E-2</v>
      </c>
      <c r="BU157" s="2">
        <f t="shared" si="146"/>
        <v>79.43067833303266</v>
      </c>
      <c r="BV157" s="2">
        <f t="shared" si="147"/>
        <v>71.863025437488702</v>
      </c>
      <c r="BW157" s="2">
        <f t="shared" si="148"/>
        <v>56.213317096638384</v>
      </c>
      <c r="BX157" s="2">
        <f t="shared" si="149"/>
        <v>42.53713392266522</v>
      </c>
      <c r="BY157" s="2">
        <f t="shared" si="98"/>
        <v>83.53125</v>
      </c>
      <c r="BZ157" s="2">
        <f t="shared" si="99"/>
        <v>345.78999999999996</v>
      </c>
      <c r="CA157" s="2">
        <f t="shared" si="100"/>
        <v>269.226</v>
      </c>
    </row>
    <row r="158" spans="1:79" x14ac:dyDescent="0.2">
      <c r="A158" s="3">
        <v>100187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1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0</v>
      </c>
      <c r="BA158" s="2">
        <v>0</v>
      </c>
      <c r="BB158" s="2">
        <v>0</v>
      </c>
      <c r="BC158" s="2">
        <v>0</v>
      </c>
      <c r="BD158" s="2">
        <v>0</v>
      </c>
      <c r="BE158" s="2">
        <v>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0</v>
      </c>
      <c r="BM158" s="2">
        <v>0</v>
      </c>
      <c r="BN158" s="2">
        <v>0</v>
      </c>
      <c r="BO158" s="2">
        <v>0</v>
      </c>
      <c r="BP158" s="16">
        <v>0</v>
      </c>
      <c r="BQ158" s="2">
        <f t="shared" si="97"/>
        <v>0</v>
      </c>
      <c r="BR158" s="2">
        <f t="shared" si="101"/>
        <v>0</v>
      </c>
      <c r="BS158" s="2">
        <f t="shared" si="102"/>
        <v>0</v>
      </c>
      <c r="BT158" s="17" t="e">
        <f t="shared" si="115"/>
        <v>#DIV/0!</v>
      </c>
      <c r="BU158" s="2">
        <f>IFERROR(IFERROR(IF(OR(BT158&gt;=50%,BT158&lt;=-50%),BR158,(BC158*(1+BT158))),BR158),0.001)</f>
        <v>0</v>
      </c>
      <c r="BV158" s="2">
        <f>IFERROR(IFERROR(IF(OR(BT158&gt;=50%,BT158&lt;=-50%),BR158,(BD158*(1+BT158))),BR158),0.001)</f>
        <v>0</v>
      </c>
      <c r="BW158" s="2">
        <f>IFERROR(IFERROR(IF(OR(BT158&gt;=50%,BT158&lt;=-50%),BR158,(BE158*(1+BT158))),BR158),0.001)</f>
        <v>0</v>
      </c>
      <c r="BX158" s="2">
        <f>IFERROR(IFERROR(IF(OR(BT158&gt;=50%,BT158&lt;=-50%),BR158,(BF158*(1+BT158))),BR158),0.001)</f>
        <v>0</v>
      </c>
      <c r="BY158" s="2">
        <f t="shared" si="98"/>
        <v>0</v>
      </c>
      <c r="BZ158" s="2">
        <f t="shared" si="99"/>
        <v>0</v>
      </c>
      <c r="CA158" s="2">
        <f t="shared" si="100"/>
        <v>0</v>
      </c>
    </row>
    <row r="159" spans="1:79" x14ac:dyDescent="0.2">
      <c r="A159" s="3">
        <v>100188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1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0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0</v>
      </c>
      <c r="BM159" s="2">
        <v>0</v>
      </c>
      <c r="BN159" s="2">
        <v>0</v>
      </c>
      <c r="BO159" s="2">
        <v>0</v>
      </c>
      <c r="BP159" s="16">
        <v>0</v>
      </c>
      <c r="BQ159" s="2">
        <f t="shared" si="97"/>
        <v>0</v>
      </c>
      <c r="BR159" s="2">
        <f t="shared" si="101"/>
        <v>0</v>
      </c>
      <c r="BS159" s="2">
        <f t="shared" si="102"/>
        <v>0</v>
      </c>
      <c r="BT159" s="17" t="e">
        <f t="shared" si="115"/>
        <v>#DIV/0!</v>
      </c>
      <c r="BU159" s="2">
        <f>IFERROR(IFERROR(IF(OR(BT159&gt;=50%,BT159&lt;=-50%),BR159,(BC159*(1+BT159))),BR159),0.001)</f>
        <v>0</v>
      </c>
      <c r="BV159" s="2">
        <f>IFERROR(IFERROR(IF(OR(BT159&gt;=50%,BT159&lt;=-50%),BR159,(BD159*(1+BT159))),BR159),0.001)</f>
        <v>0</v>
      </c>
      <c r="BW159" s="2">
        <f>IFERROR(IFERROR(IF(OR(BT159&gt;=50%,BT159&lt;=-50%),BR159,(BE159*(1+BT159))),BR159),0.001)</f>
        <v>0</v>
      </c>
      <c r="BX159" s="2">
        <f>IFERROR(IFERROR(IF(OR(BT159&gt;=50%,BT159&lt;=-50%),BR159,(BF159*(1+BT159))),BR159),0.001)</f>
        <v>0</v>
      </c>
      <c r="BY159" s="2">
        <f t="shared" si="98"/>
        <v>0</v>
      </c>
      <c r="BZ159" s="2">
        <f t="shared" si="99"/>
        <v>0</v>
      </c>
      <c r="CA159" s="2">
        <f t="shared" si="100"/>
        <v>0</v>
      </c>
    </row>
    <row r="160" spans="1:79" x14ac:dyDescent="0.2">
      <c r="A160" s="3">
        <v>100189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1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0</v>
      </c>
      <c r="AN160" s="2">
        <v>0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0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0</v>
      </c>
      <c r="BM160" s="2">
        <v>0</v>
      </c>
      <c r="BN160" s="2">
        <v>0</v>
      </c>
      <c r="BO160" s="2">
        <v>0</v>
      </c>
      <c r="BP160" s="16">
        <v>0</v>
      </c>
      <c r="BQ160" s="2">
        <f t="shared" si="97"/>
        <v>0</v>
      </c>
      <c r="BR160" s="2">
        <f t="shared" si="101"/>
        <v>0</v>
      </c>
      <c r="BS160" s="2">
        <f t="shared" si="102"/>
        <v>0</v>
      </c>
      <c r="BT160" s="17" t="e">
        <f t="shared" si="115"/>
        <v>#DIV/0!</v>
      </c>
      <c r="BU160" s="2">
        <f>IFERROR(IFERROR(IF(OR(BT160&gt;=50%,BT160&lt;=-50%),BR160,(BC160*(1+BT160))),BR160),0.001)</f>
        <v>0</v>
      </c>
      <c r="BV160" s="2">
        <f>IFERROR(IFERROR(IF(OR(BT160&gt;=50%,BT160&lt;=-50%),BR160,(BD160*(1+BT160))),BR160),0.001)</f>
        <v>0</v>
      </c>
      <c r="BW160" s="2">
        <f>IFERROR(IFERROR(IF(OR(BT160&gt;=50%,BT160&lt;=-50%),BR160,(BE160*(1+BT160))),BR160),0.001)</f>
        <v>0</v>
      </c>
      <c r="BX160" s="2">
        <f>IFERROR(IFERROR(IF(OR(BT160&gt;=50%,BT160&lt;=-50%),BR160,(BF160*(1+BT160))),BR160),0.001)</f>
        <v>0</v>
      </c>
      <c r="BY160" s="2">
        <f t="shared" si="98"/>
        <v>0</v>
      </c>
      <c r="BZ160" s="2">
        <f t="shared" si="99"/>
        <v>0</v>
      </c>
      <c r="CA160" s="2">
        <f t="shared" si="100"/>
        <v>0</v>
      </c>
    </row>
    <row r="161" spans="1:79" x14ac:dyDescent="0.2">
      <c r="A161" s="3">
        <v>100190</v>
      </c>
      <c r="B161" s="2">
        <v>2365.52</v>
      </c>
      <c r="C161" s="2">
        <v>3072.08</v>
      </c>
      <c r="D161" s="2">
        <v>3155</v>
      </c>
      <c r="E161" s="2">
        <v>3190</v>
      </c>
      <c r="F161" s="2">
        <v>3805.52</v>
      </c>
      <c r="G161" s="2">
        <v>3084.48</v>
      </c>
      <c r="H161" s="2">
        <v>2400</v>
      </c>
      <c r="I161" s="2">
        <v>3243</v>
      </c>
      <c r="J161" s="12">
        <v>3192</v>
      </c>
      <c r="K161" s="2">
        <v>2827.2</v>
      </c>
      <c r="L161" s="2">
        <v>2526.0500000000002</v>
      </c>
      <c r="M161" s="2">
        <v>2685.25</v>
      </c>
      <c r="N161" s="2">
        <v>2084</v>
      </c>
      <c r="O161" s="2">
        <v>2188.7979999999998</v>
      </c>
      <c r="P161" s="2">
        <v>2003.798</v>
      </c>
      <c r="Q161" s="2">
        <v>2269.904</v>
      </c>
      <c r="R161" s="2">
        <v>3080</v>
      </c>
      <c r="S161" s="2">
        <v>2200</v>
      </c>
      <c r="T161" s="2">
        <v>2210</v>
      </c>
      <c r="U161" s="2">
        <v>2577</v>
      </c>
      <c r="V161" s="2">
        <v>2268</v>
      </c>
      <c r="W161" s="2">
        <v>2345</v>
      </c>
      <c r="X161" s="2">
        <v>2351.25</v>
      </c>
      <c r="Y161" s="2">
        <v>2260.25</v>
      </c>
      <c r="Z161" s="2">
        <v>1796.5</v>
      </c>
      <c r="AA161" s="2">
        <v>2622</v>
      </c>
      <c r="AB161" s="2">
        <v>2130</v>
      </c>
      <c r="AC161" s="2">
        <v>1970</v>
      </c>
      <c r="AD161" s="2">
        <v>3240</v>
      </c>
      <c r="AE161" s="2">
        <v>2020</v>
      </c>
      <c r="AF161" s="2">
        <v>1980</v>
      </c>
      <c r="AG161" s="2">
        <v>2712.75</v>
      </c>
      <c r="AH161" s="2">
        <v>1717.25</v>
      </c>
      <c r="AI161" s="2">
        <v>2467.75</v>
      </c>
      <c r="AJ161" s="2">
        <v>2192.25</v>
      </c>
      <c r="AK161" s="2">
        <v>2140</v>
      </c>
      <c r="AL161" s="2">
        <v>2100</v>
      </c>
      <c r="AM161" s="2">
        <v>2820</v>
      </c>
      <c r="AN161" s="2">
        <v>2750</v>
      </c>
      <c r="AO161" s="2">
        <v>2800</v>
      </c>
      <c r="AP161" s="2">
        <v>2660</v>
      </c>
      <c r="AQ161" s="2">
        <v>1859.8000000000002</v>
      </c>
      <c r="AR161" s="2">
        <v>1900.1999999999998</v>
      </c>
      <c r="AS161" s="2">
        <v>2170</v>
      </c>
      <c r="AT161" s="2">
        <v>1869</v>
      </c>
      <c r="AU161" s="2">
        <v>2340</v>
      </c>
      <c r="AV161" s="2">
        <v>1892</v>
      </c>
      <c r="AW161" s="2">
        <v>2319</v>
      </c>
      <c r="AX161" s="2">
        <v>1720</v>
      </c>
      <c r="AY161" s="2">
        <v>2520</v>
      </c>
      <c r="AZ161" s="2">
        <v>1620</v>
      </c>
      <c r="BA161" s="2">
        <v>2510</v>
      </c>
      <c r="BB161" s="2">
        <v>2380</v>
      </c>
      <c r="BC161" s="2">
        <v>1600</v>
      </c>
      <c r="BD161" s="2">
        <v>1756.5500000000002</v>
      </c>
      <c r="BE161" s="2">
        <v>2263.25</v>
      </c>
      <c r="BF161" s="2">
        <v>1990.1999999999998</v>
      </c>
      <c r="BG161" s="2">
        <v>2220</v>
      </c>
      <c r="BH161" s="2">
        <v>1740</v>
      </c>
      <c r="BI161" s="2">
        <v>2510</v>
      </c>
      <c r="BJ161" s="2">
        <v>1890</v>
      </c>
      <c r="BK161" s="2">
        <v>2203</v>
      </c>
      <c r="BL161" s="2">
        <v>2087</v>
      </c>
      <c r="BM161" s="2">
        <v>2491</v>
      </c>
      <c r="BN161" s="2">
        <v>2039</v>
      </c>
      <c r="BO161" s="2">
        <f>1979-190</f>
        <v>1789</v>
      </c>
      <c r="BP161" s="16">
        <f>1619-50</f>
        <v>1569</v>
      </c>
      <c r="BQ161" s="2">
        <f t="shared" si="97"/>
        <v>2065.8333333333335</v>
      </c>
      <c r="BR161" s="2">
        <f>AVERAGE(BN161:BP161)</f>
        <v>1799</v>
      </c>
      <c r="BS161" s="2">
        <f>AVERAGE(BB161:BD161)</f>
        <v>1912.1833333333334</v>
      </c>
      <c r="BT161" s="17">
        <f t="shared" si="115"/>
        <v>-5.9190628513653705E-2</v>
      </c>
      <c r="BU161" s="2">
        <f>IFERROR(IFERROR(IF(OR(BT161&gt;=50%,BT161&lt;=-50%),BR161,(BE161*(1+BT161))),BR161),0.001)</f>
        <v>2129.2868100164733</v>
      </c>
      <c r="BV161" s="2">
        <f>IFERROR(IFERROR(IF(OR(BT161&gt;=50%,BT161&lt;=-50%),BR161,(BF161*(1+BT161))),BR161),0.001)</f>
        <v>1872.3988111321262</v>
      </c>
      <c r="BW161" s="2">
        <f>IFERROR(IFERROR(IF(OR(BT161&gt;=50%,BT161&lt;=-50%),BR161,(BG161*(1+BT161))),BR161),0.001)</f>
        <v>2088.5968046996886</v>
      </c>
      <c r="BX161" s="2">
        <f>IFERROR(IFERROR(IF(OR(BT161&gt;=50%,BT161&lt;=-50%),BR161,(BH161*(1+BT161))),BR161),0.001)</f>
        <v>1637.0083063862426</v>
      </c>
      <c r="BY161" s="2">
        <f t="shared" si="98"/>
        <v>2090</v>
      </c>
      <c r="BZ161" s="2">
        <f t="shared" si="99"/>
        <v>2093.4</v>
      </c>
      <c r="CA161" s="2">
        <f t="shared" si="100"/>
        <v>2029.9599999999998</v>
      </c>
    </row>
    <row r="162" spans="1:79" x14ac:dyDescent="0.2">
      <c r="A162" s="3">
        <v>100191</v>
      </c>
      <c r="B162" s="2">
        <v>1993.1779999999999</v>
      </c>
      <c r="C162" s="2">
        <v>3006.8220000000001</v>
      </c>
      <c r="D162" s="2">
        <v>2392.5</v>
      </c>
      <c r="E162" s="2">
        <v>2270</v>
      </c>
      <c r="F162" s="2">
        <v>2179.3000000000002</v>
      </c>
      <c r="G162" s="2">
        <v>2208.3999999999996</v>
      </c>
      <c r="H162" s="2">
        <v>1997.6000000000004</v>
      </c>
      <c r="I162" s="2">
        <v>1914.6999999999998</v>
      </c>
      <c r="J162" s="12">
        <v>3370</v>
      </c>
      <c r="K162" s="2">
        <v>1355</v>
      </c>
      <c r="L162" s="2">
        <v>1518.5</v>
      </c>
      <c r="M162" s="2">
        <v>2294.5</v>
      </c>
      <c r="N162" s="2">
        <v>1631</v>
      </c>
      <c r="O162" s="2">
        <v>1671.75</v>
      </c>
      <c r="P162" s="2">
        <v>1401</v>
      </c>
      <c r="Q162" s="2">
        <v>1347.5</v>
      </c>
      <c r="R162" s="2">
        <v>1526.25</v>
      </c>
      <c r="S162" s="2">
        <v>1664.5</v>
      </c>
      <c r="T162" s="2">
        <v>1577</v>
      </c>
      <c r="U162" s="2">
        <v>1533</v>
      </c>
      <c r="V162" s="2">
        <v>1297.5</v>
      </c>
      <c r="W162" s="2">
        <v>1297.5</v>
      </c>
      <c r="X162" s="2">
        <v>1372.5</v>
      </c>
      <c r="Y162" s="2">
        <v>1045</v>
      </c>
      <c r="Z162" s="2">
        <v>835</v>
      </c>
      <c r="AA162" s="2">
        <v>1292.5</v>
      </c>
      <c r="AB162" s="2">
        <v>1235</v>
      </c>
      <c r="AC162" s="2">
        <v>1175</v>
      </c>
      <c r="AD162" s="2">
        <v>1400</v>
      </c>
      <c r="AE162" s="2">
        <v>1560</v>
      </c>
      <c r="AF162" s="2">
        <v>1242.5</v>
      </c>
      <c r="AG162" s="2">
        <v>1237.5</v>
      </c>
      <c r="AH162" s="2">
        <v>1170</v>
      </c>
      <c r="AI162" s="2">
        <v>1392.5</v>
      </c>
      <c r="AJ162" s="2">
        <v>1282.5</v>
      </c>
      <c r="AK162" s="2">
        <v>1172.5</v>
      </c>
      <c r="AL162" s="2">
        <v>1220</v>
      </c>
      <c r="AM162" s="2">
        <v>1457.5</v>
      </c>
      <c r="AN162" s="2">
        <v>1485</v>
      </c>
      <c r="AO162" s="2">
        <v>1450</v>
      </c>
      <c r="AP162" s="2">
        <v>1645</v>
      </c>
      <c r="AQ162" s="2">
        <v>1225</v>
      </c>
      <c r="AR162" s="2">
        <v>1315</v>
      </c>
      <c r="AS162" s="2">
        <v>1135</v>
      </c>
      <c r="AT162" s="2">
        <v>1548</v>
      </c>
      <c r="AU162" s="2">
        <v>1078</v>
      </c>
      <c r="AV162" s="2">
        <v>214</v>
      </c>
      <c r="AW162" s="2">
        <v>0</v>
      </c>
      <c r="AX162" s="2">
        <v>0</v>
      </c>
      <c r="AY162" s="2">
        <v>0</v>
      </c>
      <c r="AZ162" s="2">
        <v>0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0</v>
      </c>
      <c r="BM162" s="2">
        <v>0</v>
      </c>
      <c r="BN162" s="2">
        <v>0</v>
      </c>
      <c r="BO162" s="2">
        <v>0</v>
      </c>
      <c r="BP162" s="16">
        <v>0</v>
      </c>
      <c r="BQ162" s="2">
        <f t="shared" si="97"/>
        <v>0</v>
      </c>
      <c r="BR162" s="2">
        <f t="shared" si="101"/>
        <v>0</v>
      </c>
      <c r="BS162" s="2">
        <f t="shared" si="102"/>
        <v>0</v>
      </c>
      <c r="BT162" s="17" t="e">
        <f t="shared" si="115"/>
        <v>#DIV/0!</v>
      </c>
      <c r="BU162" s="2">
        <f>IFERROR(IFERROR(IF(OR(BT162&gt;=50%,BT162&lt;=-50%),BR162,(BC162*(1+BT162))),BR162),0.001)</f>
        <v>0</v>
      </c>
      <c r="BV162" s="2">
        <f>IFERROR(IFERROR(IF(OR(BT162&gt;=50%,BT162&lt;=-50%),BR162,(BD162*(1+BT162))),BR162),0.001)</f>
        <v>0</v>
      </c>
      <c r="BW162" s="2">
        <f>IFERROR(IFERROR(IF(OR(BT162&gt;=50%,BT162&lt;=-50%),BR162,(BE162*(1+BT162))),BR162),0.001)</f>
        <v>0</v>
      </c>
      <c r="BX162" s="2">
        <f>IFERROR(IFERROR(IF(OR(BT162&gt;=50%,BT162&lt;=-50%),BR162,(BF162*(1+BT162))),BR162),0.001)</f>
        <v>0</v>
      </c>
      <c r="BY162" s="2">
        <f t="shared" si="98"/>
        <v>0</v>
      </c>
      <c r="BZ162" s="2">
        <f t="shared" si="99"/>
        <v>0</v>
      </c>
      <c r="CA162" s="2">
        <f t="shared" si="100"/>
        <v>0</v>
      </c>
    </row>
    <row r="163" spans="1:79" x14ac:dyDescent="0.2">
      <c r="A163" s="3">
        <v>100192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1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0</v>
      </c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0</v>
      </c>
      <c r="BM163" s="2">
        <v>0</v>
      </c>
      <c r="BN163" s="2">
        <v>0</v>
      </c>
      <c r="BO163" s="2">
        <v>0</v>
      </c>
      <c r="BP163" s="16">
        <v>0</v>
      </c>
      <c r="BQ163" s="2">
        <f t="shared" si="97"/>
        <v>0</v>
      </c>
      <c r="BR163" s="2">
        <f t="shared" si="101"/>
        <v>0</v>
      </c>
      <c r="BS163" s="2">
        <f t="shared" si="102"/>
        <v>0</v>
      </c>
      <c r="BT163" s="17" t="e">
        <f t="shared" si="115"/>
        <v>#DIV/0!</v>
      </c>
      <c r="BU163" s="2">
        <f>IFERROR(IFERROR(IF(OR(BT163&gt;=50%,BT163&lt;=-50%),BR163,(BC163*(1+BT163))),BR163),0.001)</f>
        <v>0</v>
      </c>
      <c r="BV163" s="2">
        <f>IFERROR(IFERROR(IF(OR(BT163&gt;=50%,BT163&lt;=-50%),BR163,(BD163*(1+BT163))),BR163),0.001)</f>
        <v>0</v>
      </c>
      <c r="BW163" s="2">
        <f>IFERROR(IFERROR(IF(OR(BT163&gt;=50%,BT163&lt;=-50%),BR163,(BE163*(1+BT163))),BR163),0.001)</f>
        <v>0</v>
      </c>
      <c r="BX163" s="2">
        <f>IFERROR(IFERROR(IF(OR(BT163&gt;=50%,BT163&lt;=-50%),BR163,(BF163*(1+BT163))),BR163),0.001)</f>
        <v>0</v>
      </c>
      <c r="BY163" s="2">
        <f t="shared" si="98"/>
        <v>0</v>
      </c>
      <c r="BZ163" s="2">
        <f t="shared" si="99"/>
        <v>0</v>
      </c>
      <c r="CA163" s="2">
        <f t="shared" si="100"/>
        <v>0</v>
      </c>
    </row>
    <row r="164" spans="1:79" x14ac:dyDescent="0.2">
      <c r="A164" s="3">
        <v>100193</v>
      </c>
      <c r="B164" s="2">
        <v>45.68</v>
      </c>
      <c r="C164" s="2">
        <v>68.475999999999999</v>
      </c>
      <c r="D164" s="2">
        <v>71.384000000000015</v>
      </c>
      <c r="E164" s="2">
        <v>38.4</v>
      </c>
      <c r="F164" s="2">
        <v>24.240000000000002</v>
      </c>
      <c r="G164" s="2">
        <v>47.739999999999995</v>
      </c>
      <c r="H164" s="2">
        <v>36.680000000000007</v>
      </c>
      <c r="I164" s="2">
        <v>28.699999999999996</v>
      </c>
      <c r="J164" s="12">
        <v>16.120000000000005</v>
      </c>
      <c r="K164" s="2">
        <v>24.54</v>
      </c>
      <c r="L164" s="2">
        <v>15.120000000000005</v>
      </c>
      <c r="M164" s="2">
        <v>41.53</v>
      </c>
      <c r="N164" s="2">
        <v>58.41</v>
      </c>
      <c r="O164" s="2">
        <v>11.140000000000004</v>
      </c>
      <c r="P164" s="2">
        <v>6.2199999999999989</v>
      </c>
      <c r="Q164" s="2">
        <v>3.3999999999999986</v>
      </c>
      <c r="R164" s="2">
        <v>4.8000000000000007</v>
      </c>
      <c r="S164" s="2">
        <v>3.5</v>
      </c>
      <c r="T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  <c r="AZ164" s="2">
        <v>0</v>
      </c>
      <c r="BA164" s="2">
        <v>0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0</v>
      </c>
      <c r="BH164" s="2">
        <v>0</v>
      </c>
      <c r="BI164" s="2">
        <v>0</v>
      </c>
      <c r="BJ164" s="2">
        <v>0</v>
      </c>
      <c r="BK164" s="2">
        <v>0</v>
      </c>
      <c r="BL164" s="2">
        <v>0</v>
      </c>
      <c r="BM164" s="2">
        <v>0</v>
      </c>
      <c r="BN164" s="2">
        <v>0</v>
      </c>
      <c r="BO164" s="2">
        <v>0</v>
      </c>
      <c r="BP164" s="16">
        <v>0</v>
      </c>
      <c r="BQ164" s="2">
        <f t="shared" si="97"/>
        <v>0</v>
      </c>
      <c r="BR164" s="2">
        <f t="shared" si="101"/>
        <v>0</v>
      </c>
      <c r="BS164" s="2">
        <f t="shared" si="102"/>
        <v>0</v>
      </c>
      <c r="BT164" s="17" t="e">
        <f t="shared" si="115"/>
        <v>#DIV/0!</v>
      </c>
      <c r="BU164" s="2">
        <f>IFERROR(IFERROR(IF(OR(BT164&gt;=50%,BT164&lt;=-50%),BR164,(BC164*(1+BT164))),BR164),0.001)</f>
        <v>0</v>
      </c>
      <c r="BV164" s="2">
        <f>IFERROR(IFERROR(IF(OR(BT164&gt;=50%,BT164&lt;=-50%),BR164,(BD164*(1+BT164))),BR164),0.001)</f>
        <v>0</v>
      </c>
      <c r="BW164" s="2">
        <f>IFERROR(IFERROR(IF(OR(BT164&gt;=50%,BT164&lt;=-50%),BR164,(BE164*(1+BT164))),BR164),0.001)</f>
        <v>0</v>
      </c>
      <c r="BX164" s="2">
        <f>IFERROR(IFERROR(IF(OR(BT164&gt;=50%,BT164&lt;=-50%),BR164,(BF164*(1+BT164))),BR164),0.001)</f>
        <v>0</v>
      </c>
      <c r="BY164" s="2">
        <f t="shared" si="98"/>
        <v>0</v>
      </c>
      <c r="BZ164" s="2">
        <f t="shared" si="99"/>
        <v>0</v>
      </c>
      <c r="CA164" s="2">
        <f t="shared" si="100"/>
        <v>0</v>
      </c>
    </row>
    <row r="165" spans="1:79" x14ac:dyDescent="0.2">
      <c r="A165" s="3">
        <v>100194</v>
      </c>
      <c r="B165" s="2">
        <v>17832.400000000001</v>
      </c>
      <c r="C165" s="2">
        <v>17623.3</v>
      </c>
      <c r="D165" s="2">
        <v>14375</v>
      </c>
      <c r="E165" s="2">
        <v>20480.5</v>
      </c>
      <c r="F165" s="2">
        <v>10604.4</v>
      </c>
      <c r="G165" s="2">
        <v>17778.300000000003</v>
      </c>
      <c r="H165" s="2">
        <v>12622.149000000001</v>
      </c>
      <c r="I165" s="2">
        <v>12634.650999999998</v>
      </c>
      <c r="J165" s="12">
        <v>13688.733</v>
      </c>
      <c r="K165" s="2">
        <v>11492.667000000001</v>
      </c>
      <c r="L165" s="2">
        <v>10240.399999999998</v>
      </c>
      <c r="M165" s="2">
        <v>13366.7</v>
      </c>
      <c r="N165" s="2">
        <v>11016.525</v>
      </c>
      <c r="O165" s="2">
        <v>6885.0670000000009</v>
      </c>
      <c r="P165" s="2">
        <v>6812.9079999999994</v>
      </c>
      <c r="Q165" s="2">
        <v>8061.1</v>
      </c>
      <c r="R165" s="2">
        <v>9637.2999999999993</v>
      </c>
      <c r="S165" s="2">
        <v>9085.1</v>
      </c>
      <c r="T165" s="2">
        <v>8571.1</v>
      </c>
      <c r="U165" s="2">
        <v>9383</v>
      </c>
      <c r="V165" s="2">
        <v>5837.9999999999982</v>
      </c>
      <c r="W165" s="2">
        <v>5802.1000000000022</v>
      </c>
      <c r="X165" s="2">
        <v>5341.9499999999989</v>
      </c>
      <c r="Y165" s="2">
        <v>6486.4500000000007</v>
      </c>
      <c r="Z165" s="2">
        <v>5338.9</v>
      </c>
      <c r="AA165" s="2">
        <v>8648.4500000000007</v>
      </c>
      <c r="AB165" s="2">
        <v>6014.95</v>
      </c>
      <c r="AC165" s="2">
        <v>7497.3</v>
      </c>
      <c r="AD165" s="2">
        <v>10813.400000000001</v>
      </c>
      <c r="AE165" s="2">
        <v>12759.9</v>
      </c>
      <c r="AF165" s="2">
        <v>10877.3</v>
      </c>
      <c r="AG165" s="2">
        <v>10560</v>
      </c>
      <c r="AH165" s="2">
        <v>6934.1000000000022</v>
      </c>
      <c r="AI165" s="2">
        <v>7158.5829999999987</v>
      </c>
      <c r="AJ165" s="2">
        <v>6546.2999999999993</v>
      </c>
      <c r="AK165" s="2">
        <v>7177.2170000000006</v>
      </c>
      <c r="AL165" s="2">
        <v>7953.5</v>
      </c>
      <c r="AM165" s="2">
        <v>14003.1</v>
      </c>
      <c r="AN165" s="2">
        <v>12740.482999999998</v>
      </c>
      <c r="AO165" s="2">
        <v>16250.117000000002</v>
      </c>
      <c r="AP165" s="2">
        <v>18444.3</v>
      </c>
      <c r="AQ165" s="2">
        <v>17099</v>
      </c>
      <c r="AR165" s="2">
        <v>12399.849999999999</v>
      </c>
      <c r="AS165" s="2">
        <v>10360.050000000003</v>
      </c>
      <c r="AT165" s="2">
        <v>9509.0999999999985</v>
      </c>
      <c r="AU165" s="2">
        <v>9605.2999999999993</v>
      </c>
      <c r="AV165" s="2">
        <v>8375.1</v>
      </c>
      <c r="AW165" s="2">
        <v>9594.2000000000007</v>
      </c>
      <c r="AX165" s="2">
        <v>10130.699999999999</v>
      </c>
      <c r="AY165" s="2">
        <v>17113.7</v>
      </c>
      <c r="AZ165" s="2">
        <v>16382.400000000001</v>
      </c>
      <c r="BA165" s="2">
        <v>19000</v>
      </c>
      <c r="BB165" s="2">
        <v>19775.599999999999</v>
      </c>
      <c r="BC165" s="2">
        <v>12063.900000000001</v>
      </c>
      <c r="BD165" s="2">
        <v>11815.5</v>
      </c>
      <c r="BE165" s="2">
        <v>10920.2</v>
      </c>
      <c r="BF165" s="2">
        <v>10930.599999999999</v>
      </c>
      <c r="BG165" s="2">
        <v>9007.2999999999993</v>
      </c>
      <c r="BH165" s="2">
        <v>7959.7000000000007</v>
      </c>
      <c r="BI165" s="2">
        <v>9285.2999999999993</v>
      </c>
      <c r="BJ165" s="2">
        <v>11054.100000000002</v>
      </c>
      <c r="BK165" s="2">
        <v>15186.599999999999</v>
      </c>
      <c r="BL165" s="2">
        <v>13601.3</v>
      </c>
      <c r="BM165" s="2">
        <v>17574.900000000001</v>
      </c>
      <c r="BN165" s="2">
        <v>15399.199999999999</v>
      </c>
      <c r="BO165" s="2">
        <v>13571.8</v>
      </c>
      <c r="BP165" s="16">
        <v>10455.531999999999</v>
      </c>
      <c r="BQ165" s="2">
        <f t="shared" si="97"/>
        <v>12066.550000000003</v>
      </c>
      <c r="BR165" s="2">
        <f>AVERAGE(BN165:BP165)</f>
        <v>13142.177333333333</v>
      </c>
      <c r="BS165" s="2">
        <f>AVERAGE(BB165:BD165)</f>
        <v>14551.666666666666</v>
      </c>
      <c r="BT165" s="17">
        <f t="shared" si="115"/>
        <v>-9.6861023937693261E-2</v>
      </c>
      <c r="BU165" s="2">
        <f>IFERROR(IFERROR(IF(OR(BT165&gt;=50%,BT165&lt;=-50%),BR165,(BE165*(1+BT165))),BR165),0.001)</f>
        <v>9862.4582463956031</v>
      </c>
      <c r="BV165" s="2">
        <f>IFERROR(IFERROR(IF(OR(BT165&gt;=50%,BT165&lt;=-50%),BR165,(BF165*(1+BT165))),BR165),0.001)</f>
        <v>9871.8508917466497</v>
      </c>
      <c r="BW165" s="2">
        <f>IFERROR(IFERROR(IF(OR(BT165&gt;=50%,BT165&lt;=-50%),BR165,(BG165*(1+BT165))),BR165),0.001)</f>
        <v>8134.8436990860146</v>
      </c>
      <c r="BX165" s="2">
        <f>IFERROR(IFERROR(IF(OR(BT165&gt;=50%,BT165&lt;=-50%),BR165,(BH165*(1+BT165))),BR165),0.001)</f>
        <v>7188.7153077631438</v>
      </c>
      <c r="BY165" s="2">
        <f t="shared" si="98"/>
        <v>9326.6</v>
      </c>
      <c r="BZ165" s="2">
        <f t="shared" si="99"/>
        <v>13239.5</v>
      </c>
      <c r="CA165" s="2">
        <f t="shared" si="100"/>
        <v>13554.74</v>
      </c>
    </row>
    <row r="166" spans="1:79" x14ac:dyDescent="0.2">
      <c r="A166" s="3">
        <v>100195</v>
      </c>
      <c r="B166" s="2">
        <v>366.49100000000004</v>
      </c>
      <c r="C166" s="2">
        <v>389.35900000000009</v>
      </c>
      <c r="D166" s="2">
        <v>424.94999999999993</v>
      </c>
      <c r="E166" s="2">
        <v>316.80000000000007</v>
      </c>
      <c r="F166" s="2">
        <v>385.19999999999993</v>
      </c>
      <c r="G166" s="2">
        <v>411.78300000000007</v>
      </c>
      <c r="H166" s="2">
        <v>311.03300000000002</v>
      </c>
      <c r="I166" s="2">
        <v>371.68400000000003</v>
      </c>
      <c r="J166" s="12">
        <v>504.83300000000003</v>
      </c>
      <c r="K166" s="2">
        <v>334.01599999999996</v>
      </c>
      <c r="L166" s="2">
        <v>327.25100000000003</v>
      </c>
      <c r="M166" s="2">
        <v>380.76700000000005</v>
      </c>
      <c r="N166" s="2">
        <v>276.30300000000005</v>
      </c>
      <c r="O166" s="2">
        <v>328.101</v>
      </c>
      <c r="P166" s="2">
        <v>256.99700000000007</v>
      </c>
      <c r="Q166" s="2">
        <v>364.19900000000001</v>
      </c>
      <c r="R166" s="2">
        <v>255.07000000000005</v>
      </c>
      <c r="S166" s="2">
        <v>296.90999999999997</v>
      </c>
      <c r="T166" s="2">
        <v>253.684</v>
      </c>
      <c r="U166" s="2">
        <v>355.86900000000003</v>
      </c>
      <c r="V166" s="2">
        <v>585.96699999999998</v>
      </c>
      <c r="W166" s="2">
        <v>659.51699999999994</v>
      </c>
      <c r="X166" s="2">
        <v>512.83699999999999</v>
      </c>
      <c r="Y166" s="2">
        <v>438.59900000000005</v>
      </c>
      <c r="Z166" s="2">
        <v>575.71399999999994</v>
      </c>
      <c r="AA166" s="2">
        <v>599.28300000000013</v>
      </c>
      <c r="AB166" s="2">
        <v>417.017</v>
      </c>
      <c r="AC166" s="2">
        <v>564.00299999999993</v>
      </c>
      <c r="AD166" s="2">
        <v>481.59000000000003</v>
      </c>
      <c r="AE166" s="2">
        <v>417.55999999999995</v>
      </c>
      <c r="AF166" s="2">
        <v>332.21299999999997</v>
      </c>
      <c r="AG166" s="2">
        <v>515.88599999999997</v>
      </c>
      <c r="AH166" s="2">
        <v>543.01400000000001</v>
      </c>
      <c r="AI166" s="2">
        <v>297.90999999999997</v>
      </c>
      <c r="AJ166" s="2">
        <v>337.49</v>
      </c>
      <c r="AK166" s="2">
        <v>8.1999999999999993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0</v>
      </c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0</v>
      </c>
      <c r="BM166" s="2">
        <v>0</v>
      </c>
      <c r="BN166" s="2">
        <v>0</v>
      </c>
      <c r="BO166" s="2">
        <v>0</v>
      </c>
      <c r="BP166" s="16">
        <v>0</v>
      </c>
      <c r="BQ166" s="2">
        <f t="shared" si="97"/>
        <v>0</v>
      </c>
      <c r="BR166" s="2">
        <f t="shared" si="101"/>
        <v>0</v>
      </c>
      <c r="BS166" s="2">
        <f t="shared" si="102"/>
        <v>0</v>
      </c>
      <c r="BT166" s="17" t="e">
        <f t="shared" si="115"/>
        <v>#DIV/0!</v>
      </c>
      <c r="BU166" s="2">
        <f>IFERROR(IFERROR(IF(OR(BT166&gt;=50%,BT166&lt;=-50%),BR166,(BC166*(1+BT166))),BR166),0.001)</f>
        <v>0</v>
      </c>
      <c r="BV166" s="2">
        <f>IFERROR(IFERROR(IF(OR(BT166&gt;=50%,BT166&lt;=-50%),BR166,(BD166*(1+BT166))),BR166),0.001)</f>
        <v>0</v>
      </c>
      <c r="BW166" s="2">
        <f>IFERROR(IFERROR(IF(OR(BT166&gt;=50%,BT166&lt;=-50%),BR166,(BE166*(1+BT166))),BR166),0.001)</f>
        <v>0</v>
      </c>
      <c r="BX166" s="2">
        <f>IFERROR(IFERROR(IF(OR(BT166&gt;=50%,BT166&lt;=-50%),BR166,(BF166*(1+BT166))),BR166),0.001)</f>
        <v>0</v>
      </c>
      <c r="BY166" s="2">
        <f t="shared" si="98"/>
        <v>0</v>
      </c>
      <c r="BZ166" s="2">
        <f t="shared" si="99"/>
        <v>0</v>
      </c>
      <c r="CA166" s="2">
        <f t="shared" si="100"/>
        <v>0</v>
      </c>
    </row>
    <row r="167" spans="1:79" x14ac:dyDescent="0.2">
      <c r="A167" s="3">
        <v>100196</v>
      </c>
      <c r="B167" s="2">
        <v>11300.964</v>
      </c>
      <c r="C167" s="2">
        <v>15553.602000000001</v>
      </c>
      <c r="D167" s="2">
        <v>26254.902000000002</v>
      </c>
      <c r="E167" s="2">
        <v>36722.998999999996</v>
      </c>
      <c r="F167" s="2">
        <v>12759.381000000001</v>
      </c>
      <c r="G167" s="2">
        <v>16754.32</v>
      </c>
      <c r="H167" s="2">
        <v>13266.628000000001</v>
      </c>
      <c r="I167" s="2">
        <v>17129.572</v>
      </c>
      <c r="J167" s="12">
        <v>14688.1</v>
      </c>
      <c r="K167" s="2">
        <v>11585.3</v>
      </c>
      <c r="L167" s="2">
        <v>9921.5</v>
      </c>
      <c r="M167" s="2">
        <v>14783.25</v>
      </c>
      <c r="N167" s="2">
        <v>9611.3499999999985</v>
      </c>
      <c r="O167" s="2">
        <v>9372.4500000000007</v>
      </c>
      <c r="P167" s="2">
        <v>11871.55</v>
      </c>
      <c r="Q167" s="2">
        <v>11665.400000000001</v>
      </c>
      <c r="R167" s="2">
        <v>13208.05</v>
      </c>
      <c r="S167" s="2">
        <v>12315.15</v>
      </c>
      <c r="T167" s="2">
        <v>13136.8</v>
      </c>
      <c r="U167" s="2">
        <v>11990.2</v>
      </c>
      <c r="V167" s="2">
        <v>9442.5</v>
      </c>
      <c r="W167" s="2">
        <v>9540.4</v>
      </c>
      <c r="X167" s="2">
        <v>9835.1</v>
      </c>
      <c r="Y167" s="2">
        <v>8601.3670000000002</v>
      </c>
      <c r="Z167" s="2">
        <v>7781.7330000000002</v>
      </c>
      <c r="AA167" s="2">
        <v>9923.75</v>
      </c>
      <c r="AB167" s="2">
        <v>7483.15</v>
      </c>
      <c r="AC167" s="2">
        <v>8324.7000000000007</v>
      </c>
      <c r="AD167" s="2">
        <v>11029.3</v>
      </c>
      <c r="AE167" s="2">
        <v>9805.8649999999998</v>
      </c>
      <c r="AF167" s="2">
        <v>8491.8349999999991</v>
      </c>
      <c r="AG167" s="2">
        <v>11837.900000000001</v>
      </c>
      <c r="AH167" s="2">
        <v>8665.2999999999993</v>
      </c>
      <c r="AI167" s="2">
        <v>8476.1560000000009</v>
      </c>
      <c r="AJ167" s="2">
        <v>7925.5019999999995</v>
      </c>
      <c r="AK167" s="2">
        <v>8066.4039999999995</v>
      </c>
      <c r="AL167" s="2">
        <v>13442.038</v>
      </c>
      <c r="AM167" s="2">
        <v>11717.767</v>
      </c>
      <c r="AN167" s="2">
        <v>8937.3990000000013</v>
      </c>
      <c r="AO167" s="2">
        <v>12163.633999999998</v>
      </c>
      <c r="AP167" s="2">
        <v>12229.2</v>
      </c>
      <c r="AQ167" s="2">
        <v>10179.200000000001</v>
      </c>
      <c r="AR167" s="2">
        <v>10176.5</v>
      </c>
      <c r="AS167" s="2">
        <v>9233.2999999999993</v>
      </c>
      <c r="AT167" s="2">
        <v>7875.7000000000007</v>
      </c>
      <c r="AU167" s="2">
        <v>10215.799999999999</v>
      </c>
      <c r="AV167" s="2">
        <v>9188.9</v>
      </c>
      <c r="AW167" s="2">
        <v>10266.200000000001</v>
      </c>
      <c r="AX167" s="2">
        <v>8462.1</v>
      </c>
      <c r="AY167" s="2">
        <v>9410.0999999999985</v>
      </c>
      <c r="AZ167" s="2">
        <v>8928.2000000000007</v>
      </c>
      <c r="BA167" s="2">
        <v>12269.8</v>
      </c>
      <c r="BB167" s="2">
        <v>14154.800000000001</v>
      </c>
      <c r="BC167" s="2">
        <v>10926.199999999999</v>
      </c>
      <c r="BD167" s="2">
        <v>10567.600000000002</v>
      </c>
      <c r="BE167" s="2">
        <v>12292.699999999997</v>
      </c>
      <c r="BF167" s="2">
        <v>9817.6000000000022</v>
      </c>
      <c r="BG167" s="2">
        <v>10026.299999999999</v>
      </c>
      <c r="BH167" s="2">
        <v>8590.2999999999993</v>
      </c>
      <c r="BI167" s="2">
        <v>11830.7</v>
      </c>
      <c r="BJ167" s="2">
        <v>9084.5</v>
      </c>
      <c r="BK167" s="2">
        <v>10915.5</v>
      </c>
      <c r="BL167" s="2">
        <v>8329.2000000000007</v>
      </c>
      <c r="BM167" s="2">
        <v>12287.2</v>
      </c>
      <c r="BN167" s="2">
        <v>11839.599999999999</v>
      </c>
      <c r="BO167" s="2">
        <v>13086</v>
      </c>
      <c r="BP167" s="16">
        <v>11010.493999999999</v>
      </c>
      <c r="BQ167" s="2">
        <f t="shared" si="97"/>
        <v>10542.283333333333</v>
      </c>
      <c r="BR167" s="2">
        <f>AVERAGE(BN167:BP167)</f>
        <v>11978.697999999999</v>
      </c>
      <c r="BS167" s="2">
        <f>AVERAGE(BB167:BD167)</f>
        <v>11882.866666666669</v>
      </c>
      <c r="BT167" s="17">
        <f t="shared" si="115"/>
        <v>8.0646645310051349E-3</v>
      </c>
      <c r="BU167" s="2">
        <f>IFERROR(IFERROR(IF(OR(BT167&gt;=50%,BT167&lt;=-50%),BR167,(BE167*(1+BT167))),BR167),0.001)</f>
        <v>12391.836501680284</v>
      </c>
      <c r="BV167" s="2">
        <f>IFERROR(IFERROR(IF(OR(BT167&gt;=50%,BT167&lt;=-50%),BR167,(BF167*(1+BT167))),BR167),0.001)</f>
        <v>9896.7756504995996</v>
      </c>
      <c r="BW167" s="2">
        <f>IFERROR(IFERROR(IF(OR(BT167&gt;=50%,BT167&lt;=-50%),BR167,(BG167*(1+BT167))),BR167),0.001)</f>
        <v>10107.158745987217</v>
      </c>
      <c r="BX167" s="2">
        <f>IFERROR(IFERROR(IF(OR(BT167&gt;=50%,BT167&lt;=-50%),BR167,(BH167*(1+BT167))),BR167),0.001)</f>
        <v>8659.577887720694</v>
      </c>
      <c r="BY167" s="2">
        <f t="shared" si="98"/>
        <v>9882.9500000000007</v>
      </c>
      <c r="BZ167" s="2">
        <f t="shared" si="99"/>
        <v>9687.4333333333343</v>
      </c>
      <c r="CA167" s="2">
        <f t="shared" si="100"/>
        <v>11582.66</v>
      </c>
    </row>
    <row r="168" spans="1:79" x14ac:dyDescent="0.2">
      <c r="A168" s="3">
        <v>100197</v>
      </c>
      <c r="B168" s="2">
        <v>189.05900000000003</v>
      </c>
      <c r="C168" s="2">
        <v>193.49099999999993</v>
      </c>
      <c r="D168" s="2">
        <v>251.3</v>
      </c>
      <c r="E168" s="2">
        <v>230.4</v>
      </c>
      <c r="F168" s="2">
        <v>250.12000000000003</v>
      </c>
      <c r="G168" s="2">
        <v>282.38</v>
      </c>
      <c r="H168" s="2">
        <v>240.1</v>
      </c>
      <c r="I168" s="2">
        <v>271.89999999999998</v>
      </c>
      <c r="J168" s="12">
        <v>296.5</v>
      </c>
      <c r="K168" s="2">
        <v>188.3</v>
      </c>
      <c r="L168" s="2">
        <v>230.5</v>
      </c>
      <c r="M168" s="2">
        <v>233.60000000000002</v>
      </c>
      <c r="N168" s="2">
        <v>179.05</v>
      </c>
      <c r="O168" s="2">
        <v>197.95000000000002</v>
      </c>
      <c r="P168" s="2">
        <v>247.75</v>
      </c>
      <c r="Q168" s="2">
        <v>178.34999999999997</v>
      </c>
      <c r="R168" s="2">
        <v>222.2</v>
      </c>
      <c r="S168" s="2">
        <v>157.20000000000005</v>
      </c>
      <c r="T168" s="2">
        <v>234.79999999999998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0</v>
      </c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0</v>
      </c>
      <c r="BM168" s="2">
        <v>0</v>
      </c>
      <c r="BN168" s="2">
        <v>0</v>
      </c>
      <c r="BO168" s="2">
        <v>0</v>
      </c>
      <c r="BP168" s="16">
        <v>0</v>
      </c>
      <c r="BQ168" s="2">
        <f t="shared" si="97"/>
        <v>0</v>
      </c>
      <c r="BR168" s="2">
        <f t="shared" si="101"/>
        <v>0</v>
      </c>
      <c r="BS168" s="2">
        <f t="shared" si="102"/>
        <v>0</v>
      </c>
      <c r="BT168" s="17" t="e">
        <f t="shared" si="115"/>
        <v>#DIV/0!</v>
      </c>
      <c r="BU168" s="2">
        <f>IFERROR(IFERROR(IF(OR(BT168&gt;=50%,BT168&lt;=-50%),BR168,(BC168*(1+BT168))),BR168),0.001)</f>
        <v>0</v>
      </c>
      <c r="BV168" s="2">
        <f>IFERROR(IFERROR(IF(OR(BT168&gt;=50%,BT168&lt;=-50%),BR168,(BD168*(1+BT168))),BR168),0.001)</f>
        <v>0</v>
      </c>
      <c r="BW168" s="2">
        <f>IFERROR(IFERROR(IF(OR(BT168&gt;=50%,BT168&lt;=-50%),BR168,(BE168*(1+BT168))),BR168),0.001)</f>
        <v>0</v>
      </c>
      <c r="BX168" s="2">
        <f>IFERROR(IFERROR(IF(OR(BT168&gt;=50%,BT168&lt;=-50%),BR168,(BF168*(1+BT168))),BR168),0.001)</f>
        <v>0</v>
      </c>
      <c r="BY168" s="2">
        <f t="shared" si="98"/>
        <v>0</v>
      </c>
      <c r="BZ168" s="2">
        <f t="shared" si="99"/>
        <v>0</v>
      </c>
      <c r="CA168" s="2">
        <f t="shared" si="100"/>
        <v>0</v>
      </c>
    </row>
    <row r="169" spans="1:79" x14ac:dyDescent="0.2">
      <c r="A169" s="3">
        <v>100198</v>
      </c>
      <c r="B169" s="2">
        <v>1525.394</v>
      </c>
      <c r="C169" s="2">
        <v>1589.306</v>
      </c>
      <c r="D169" s="2">
        <v>1911.5</v>
      </c>
      <c r="E169" s="2">
        <v>1748</v>
      </c>
      <c r="F169" s="2">
        <v>2740.4009999999998</v>
      </c>
      <c r="G169" s="2">
        <v>2934.0380000000005</v>
      </c>
      <c r="H169" s="2">
        <v>2182.134</v>
      </c>
      <c r="I169" s="2">
        <v>3022.0229999999997</v>
      </c>
      <c r="J169" s="12">
        <v>2831.6129999999998</v>
      </c>
      <c r="K169" s="2">
        <v>1866.2070000000003</v>
      </c>
      <c r="L169" s="2">
        <v>1787.0079999999998</v>
      </c>
      <c r="M169" s="2">
        <v>2536.2129999999997</v>
      </c>
      <c r="N169" s="2">
        <v>1718.5629999999999</v>
      </c>
      <c r="O169" s="2">
        <v>1607.634</v>
      </c>
      <c r="P169" s="2">
        <v>1783.6000000000001</v>
      </c>
      <c r="Q169" s="2">
        <v>1684.066</v>
      </c>
      <c r="R169" s="2">
        <v>2501.8580000000002</v>
      </c>
      <c r="S169" s="2">
        <v>2198.1419999999998</v>
      </c>
      <c r="T169" s="2">
        <v>2307.0419999999999</v>
      </c>
      <c r="U169" s="2">
        <v>2077.6910000000003</v>
      </c>
      <c r="V169" s="2">
        <v>1746.8089999999997</v>
      </c>
      <c r="W169" s="2">
        <v>1176.4500000000003</v>
      </c>
      <c r="X169" s="2">
        <v>1870.6639999999998</v>
      </c>
      <c r="Y169" s="2">
        <v>1150.1089999999999</v>
      </c>
      <c r="Z169" s="2">
        <v>1056.1120000000001</v>
      </c>
      <c r="AA169" s="2">
        <v>1936.9590000000003</v>
      </c>
      <c r="AB169" s="2">
        <v>1188.5919999999996</v>
      </c>
      <c r="AC169" s="2">
        <v>1357.8140000000001</v>
      </c>
      <c r="AD169" s="2">
        <v>1684.5450000000001</v>
      </c>
      <c r="AE169" s="2">
        <v>1643.5529999999999</v>
      </c>
      <c r="AF169" s="2">
        <v>1555.4929999999999</v>
      </c>
      <c r="AG169" s="2">
        <v>2008.1669999999999</v>
      </c>
      <c r="AH169" s="2">
        <v>1990</v>
      </c>
      <c r="AI169" s="2">
        <v>1682.75</v>
      </c>
      <c r="AJ169" s="2">
        <v>1357.25</v>
      </c>
      <c r="AK169" s="2">
        <v>1724.5</v>
      </c>
      <c r="AL169" s="2">
        <v>1224.6669999999999</v>
      </c>
      <c r="AM169" s="2">
        <v>1763.25</v>
      </c>
      <c r="AN169" s="2">
        <v>1595.5830000000001</v>
      </c>
      <c r="AO169" s="2">
        <v>2021.125</v>
      </c>
      <c r="AP169" s="2">
        <v>1999.02</v>
      </c>
      <c r="AQ169" s="2">
        <v>1564.13</v>
      </c>
      <c r="AR169" s="2">
        <v>1923.675</v>
      </c>
      <c r="AS169" s="2">
        <v>2234.0500000000002</v>
      </c>
      <c r="AT169" s="2">
        <v>1318.8240000000001</v>
      </c>
      <c r="AU169" s="2">
        <v>1237.6759999999999</v>
      </c>
      <c r="AV169" s="2">
        <v>1212</v>
      </c>
      <c r="AW169" s="2">
        <v>1425.75</v>
      </c>
      <c r="AX169" s="2">
        <v>1338</v>
      </c>
      <c r="AY169" s="2">
        <v>1551.375</v>
      </c>
      <c r="AZ169" s="2">
        <v>1205.0409999999999</v>
      </c>
      <c r="BA169" s="2">
        <v>2249.2510000000002</v>
      </c>
      <c r="BB169" s="2">
        <v>2297.7490000000003</v>
      </c>
      <c r="BC169" s="2">
        <v>1424.6809999999996</v>
      </c>
      <c r="BD169" s="2">
        <v>2349.6530000000002</v>
      </c>
      <c r="BE169" s="2">
        <v>1648.5410000000002</v>
      </c>
      <c r="BF169" s="2">
        <v>1430.1249999999998</v>
      </c>
      <c r="BG169" s="2">
        <v>1289.8340000000001</v>
      </c>
      <c r="BH169" s="2">
        <v>1770.25</v>
      </c>
      <c r="BI169" s="2">
        <v>1088.25</v>
      </c>
      <c r="BJ169" s="2">
        <v>1065</v>
      </c>
      <c r="BK169" s="2">
        <v>1458</v>
      </c>
      <c r="BL169" s="2">
        <v>2349.4580000000001</v>
      </c>
      <c r="BM169" s="2">
        <v>1570.5419999999999</v>
      </c>
      <c r="BN169" s="2">
        <v>1856</v>
      </c>
      <c r="BO169" s="2">
        <v>1911</v>
      </c>
      <c r="BP169" s="16">
        <v>2123.4409999999998</v>
      </c>
      <c r="BQ169" s="2">
        <f t="shared" si="97"/>
        <v>1608.3611666666666</v>
      </c>
      <c r="BR169" s="2">
        <f>AVERAGE(BN169:BP169)</f>
        <v>1963.4803333333332</v>
      </c>
      <c r="BS169" s="2">
        <f>AVERAGE(BB169:BD169)</f>
        <v>2024.0276666666668</v>
      </c>
      <c r="BT169" s="17">
        <f t="shared" si="115"/>
        <v>-2.9914281474742843E-2</v>
      </c>
      <c r="BU169" s="2">
        <f>IFERROR(IFERROR(IF(OR(BT169&gt;=50%,BT169&lt;=-50%),BR169,(BE169*(1+BT169))),BR169),0.001)</f>
        <v>1599.2260805033461</v>
      </c>
      <c r="BV169" s="2">
        <f>IFERROR(IFERROR(IF(OR(BT169&gt;=50%,BT169&lt;=-50%),BR169,(BF169*(1+BT169))),BR169),0.001)</f>
        <v>1387.3438382059333</v>
      </c>
      <c r="BW169" s="2">
        <f>IFERROR(IFERROR(IF(OR(BT169&gt;=50%,BT169&lt;=-50%),BR169,(BG169*(1+BT169))),BR169),0.001)</f>
        <v>1251.2495426683065</v>
      </c>
      <c r="BX169" s="2">
        <f>IFERROR(IFERROR(IF(OR(BT169&gt;=50%,BT169&lt;=-50%),BR169,(BH169*(1+BT169))),BR169),0.001)</f>
        <v>1717.2942432193365</v>
      </c>
      <c r="BY169" s="2">
        <f t="shared" si="98"/>
        <v>1303.3335</v>
      </c>
      <c r="BZ169" s="2">
        <f t="shared" si="99"/>
        <v>1745.8609999999999</v>
      </c>
      <c r="CA169" s="2">
        <f t="shared" si="100"/>
        <v>1769.8834000000002</v>
      </c>
    </row>
    <row r="170" spans="1:79" x14ac:dyDescent="0.2">
      <c r="A170" s="3">
        <v>100199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1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0</v>
      </c>
      <c r="BM170" s="2">
        <v>0</v>
      </c>
      <c r="BN170" s="2">
        <v>0</v>
      </c>
      <c r="BO170" s="2">
        <v>0</v>
      </c>
      <c r="BP170" s="16">
        <v>0</v>
      </c>
      <c r="BQ170" s="2">
        <f t="shared" si="97"/>
        <v>0</v>
      </c>
      <c r="BR170" s="2">
        <f t="shared" si="101"/>
        <v>0</v>
      </c>
      <c r="BS170" s="2">
        <f t="shared" si="102"/>
        <v>0</v>
      </c>
      <c r="BT170" s="17" t="e">
        <f t="shared" si="115"/>
        <v>#DIV/0!</v>
      </c>
      <c r="BU170" s="2">
        <f>IFERROR(IFERROR(IF(OR(BT170&gt;=50%,BT170&lt;=-50%),BR170,(BC170*(1+BT170))),BR170),0.001)</f>
        <v>0</v>
      </c>
      <c r="BV170" s="2">
        <f>IFERROR(IFERROR(IF(OR(BT170&gt;=50%,BT170&lt;=-50%),BR170,(BD170*(1+BT170))),BR170),0.001)</f>
        <v>0</v>
      </c>
      <c r="BW170" s="2">
        <f>IFERROR(IFERROR(IF(OR(BT170&gt;=50%,BT170&lt;=-50%),BR170,(BE170*(1+BT170))),BR170),0.001)</f>
        <v>0</v>
      </c>
      <c r="BX170" s="2">
        <f>IFERROR(IFERROR(IF(OR(BT170&gt;=50%,BT170&lt;=-50%),BR170,(BF170*(1+BT170))),BR170),0.001)</f>
        <v>0</v>
      </c>
      <c r="BY170" s="2">
        <f t="shared" si="98"/>
        <v>0</v>
      </c>
      <c r="BZ170" s="2">
        <f t="shared" si="99"/>
        <v>0</v>
      </c>
      <c r="CA170" s="2">
        <f t="shared" si="100"/>
        <v>0</v>
      </c>
    </row>
    <row r="171" spans="1:79" x14ac:dyDescent="0.2">
      <c r="A171" s="3">
        <v>100200</v>
      </c>
      <c r="B171" s="2">
        <v>702.62999999999988</v>
      </c>
      <c r="C171" s="2">
        <v>1264.17</v>
      </c>
      <c r="D171" s="2">
        <v>703.3</v>
      </c>
      <c r="E171" s="2">
        <v>858</v>
      </c>
      <c r="F171" s="2">
        <v>590</v>
      </c>
      <c r="G171" s="2">
        <v>0</v>
      </c>
      <c r="H171" s="2">
        <v>0</v>
      </c>
      <c r="I171" s="2">
        <v>0</v>
      </c>
      <c r="J171" s="1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0</v>
      </c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0</v>
      </c>
      <c r="BH171" s="2">
        <v>0</v>
      </c>
      <c r="BI171" s="2">
        <v>0</v>
      </c>
      <c r="BJ171" s="2">
        <v>0</v>
      </c>
      <c r="BK171" s="2">
        <v>0</v>
      </c>
      <c r="BL171" s="2">
        <v>0</v>
      </c>
      <c r="BM171" s="2">
        <v>0</v>
      </c>
      <c r="BN171" s="2">
        <v>0</v>
      </c>
      <c r="BO171" s="2">
        <v>0</v>
      </c>
      <c r="BP171" s="16">
        <v>0</v>
      </c>
      <c r="BQ171" s="2">
        <f t="shared" si="97"/>
        <v>0</v>
      </c>
      <c r="BR171" s="2">
        <f t="shared" si="101"/>
        <v>0</v>
      </c>
      <c r="BS171" s="2">
        <f t="shared" si="102"/>
        <v>0</v>
      </c>
      <c r="BT171" s="17" t="e">
        <f t="shared" si="115"/>
        <v>#DIV/0!</v>
      </c>
      <c r="BU171" s="2">
        <f>IFERROR(IFERROR(IF(OR(BT171&gt;=50%,BT171&lt;=-50%),BR171,(BC171*(1+BT171))),BR171),0.001)</f>
        <v>0</v>
      </c>
      <c r="BV171" s="2">
        <f>IFERROR(IFERROR(IF(OR(BT171&gt;=50%,BT171&lt;=-50%),BR171,(BD171*(1+BT171))),BR171),0.001)</f>
        <v>0</v>
      </c>
      <c r="BW171" s="2">
        <f>IFERROR(IFERROR(IF(OR(BT171&gt;=50%,BT171&lt;=-50%),BR171,(BE171*(1+BT171))),BR171),0.001)</f>
        <v>0</v>
      </c>
      <c r="BX171" s="2">
        <f>IFERROR(IFERROR(IF(OR(BT171&gt;=50%,BT171&lt;=-50%),BR171,(BF171*(1+BT171))),BR171),0.001)</f>
        <v>0</v>
      </c>
      <c r="BY171" s="2">
        <f t="shared" si="98"/>
        <v>0</v>
      </c>
      <c r="BZ171" s="2">
        <f t="shared" si="99"/>
        <v>0</v>
      </c>
      <c r="CA171" s="2">
        <f t="shared" si="100"/>
        <v>0</v>
      </c>
    </row>
    <row r="172" spans="1:79" x14ac:dyDescent="0.2">
      <c r="A172" s="3">
        <v>100201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1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0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0</v>
      </c>
      <c r="BM172" s="2">
        <v>0</v>
      </c>
      <c r="BN172" s="2">
        <v>0</v>
      </c>
      <c r="BO172" s="2">
        <v>0</v>
      </c>
      <c r="BP172" s="16">
        <v>0</v>
      </c>
      <c r="BQ172" s="2">
        <f t="shared" si="97"/>
        <v>0</v>
      </c>
      <c r="BR172" s="2">
        <f t="shared" ref="BR172:BR233" si="150">AVERAGE(BM172:BO172)</f>
        <v>0</v>
      </c>
      <c r="BS172" s="2">
        <f t="shared" ref="BS172:BS233" si="151">AVERAGE(BA172:BC172)</f>
        <v>0</v>
      </c>
      <c r="BT172" s="17" t="e">
        <f t="shared" si="115"/>
        <v>#DIV/0!</v>
      </c>
      <c r="BU172" s="2">
        <f>IFERROR(IFERROR(IF(OR(BT172&gt;=50%,BT172&lt;=-50%),BR172,(BC172*(1+BT172))),BR172),0.001)</f>
        <v>0</v>
      </c>
      <c r="BV172" s="2">
        <f>IFERROR(IFERROR(IF(OR(BT172&gt;=50%,BT172&lt;=-50%),BR172,(BD172*(1+BT172))),BR172),0.001)</f>
        <v>0</v>
      </c>
      <c r="BW172" s="2">
        <f>IFERROR(IFERROR(IF(OR(BT172&gt;=50%,BT172&lt;=-50%),BR172,(BE172*(1+BT172))),BR172),0.001)</f>
        <v>0</v>
      </c>
      <c r="BX172" s="2">
        <f>IFERROR(IFERROR(IF(OR(BT172&gt;=50%,BT172&lt;=-50%),BR172,(BF172*(1+BT172))),BR172),0.001)</f>
        <v>0</v>
      </c>
      <c r="BY172" s="2">
        <f t="shared" si="98"/>
        <v>0</v>
      </c>
      <c r="BZ172" s="2">
        <f t="shared" si="99"/>
        <v>0</v>
      </c>
      <c r="CA172" s="2">
        <f t="shared" si="100"/>
        <v>0</v>
      </c>
    </row>
    <row r="173" spans="1:79" x14ac:dyDescent="0.2">
      <c r="A173" s="3">
        <v>100202</v>
      </c>
      <c r="B173" s="2">
        <v>0</v>
      </c>
      <c r="C173" s="2">
        <v>0</v>
      </c>
      <c r="D173" s="2">
        <v>0</v>
      </c>
      <c r="E173" s="2">
        <v>0</v>
      </c>
      <c r="F173" s="2">
        <v>1.0199999999999996</v>
      </c>
      <c r="G173" s="2">
        <v>14.600000000000009</v>
      </c>
      <c r="H173" s="2">
        <v>32.349999999999994</v>
      </c>
      <c r="I173" s="2">
        <v>-0.82999999999999829</v>
      </c>
      <c r="J173" s="12">
        <v>6.3699999999999974</v>
      </c>
      <c r="K173" s="2">
        <v>18.630000000000003</v>
      </c>
      <c r="L173" s="2">
        <v>42.65</v>
      </c>
      <c r="M173" s="2">
        <v>23.68</v>
      </c>
      <c r="N173" s="2">
        <v>14.445</v>
      </c>
      <c r="O173" s="2">
        <v>8.2700000000000031</v>
      </c>
      <c r="P173" s="2">
        <v>5.889999999999997</v>
      </c>
      <c r="Q173" s="2">
        <v>2.8000000000000007</v>
      </c>
      <c r="R173" s="2">
        <v>0</v>
      </c>
      <c r="S173" s="2">
        <v>1.125</v>
      </c>
      <c r="T173" s="2">
        <v>0</v>
      </c>
      <c r="W173" s="2">
        <v>12.7</v>
      </c>
      <c r="X173" s="2">
        <v>9.5</v>
      </c>
      <c r="Y173" s="2">
        <v>3.4000000000000021</v>
      </c>
      <c r="Z173" s="2">
        <v>1.8999999999999986</v>
      </c>
      <c r="AA173" s="2">
        <v>0</v>
      </c>
      <c r="AB173" s="2">
        <v>0</v>
      </c>
      <c r="AC173" s="2">
        <v>0</v>
      </c>
      <c r="AD173" s="2">
        <v>4.25</v>
      </c>
      <c r="AE173" s="2">
        <v>0</v>
      </c>
      <c r="AF173" s="2">
        <v>0</v>
      </c>
      <c r="AG173" s="2">
        <v>0.94999999999999929</v>
      </c>
      <c r="AH173" s="2">
        <v>0</v>
      </c>
      <c r="AI173" s="2">
        <v>0.94999999999999929</v>
      </c>
      <c r="AJ173" s="2">
        <v>5.8000000000000007</v>
      </c>
      <c r="AK173" s="2">
        <v>3.3000000000000007</v>
      </c>
      <c r="AL173" s="2">
        <v>12.8</v>
      </c>
      <c r="AM173" s="2">
        <v>7.7099999999999973</v>
      </c>
      <c r="AN173" s="2">
        <v>8.490000000000002</v>
      </c>
      <c r="AO173" s="2">
        <v>16.079999999999998</v>
      </c>
      <c r="AP173" s="2">
        <v>17.439999999999998</v>
      </c>
      <c r="AQ173" s="2">
        <v>12.54</v>
      </c>
      <c r="AR173" s="2">
        <v>3.0600000000000023</v>
      </c>
      <c r="AS173" s="2">
        <v>5.82</v>
      </c>
      <c r="AT173" s="2">
        <v>10.620000000000001</v>
      </c>
      <c r="AU173" s="2">
        <v>7.8599999999999994</v>
      </c>
      <c r="AV173" s="2">
        <v>22.15</v>
      </c>
      <c r="AW173" s="2">
        <v>17.410000000000004</v>
      </c>
      <c r="AX173" s="2">
        <v>19.299999999999994</v>
      </c>
      <c r="AY173" s="2">
        <v>1.9300000000000033</v>
      </c>
      <c r="AZ173" s="2">
        <v>11.579999999999998</v>
      </c>
      <c r="BA173" s="2">
        <v>25.73</v>
      </c>
      <c r="BB173" s="2">
        <v>31.95</v>
      </c>
      <c r="BC173" s="2">
        <v>18.230000000000004</v>
      </c>
      <c r="BD173" s="2">
        <v>26.68</v>
      </c>
      <c r="BE173" s="2">
        <v>22.74</v>
      </c>
      <c r="BF173" s="2">
        <v>52.12</v>
      </c>
      <c r="BG173" s="2">
        <v>36.11</v>
      </c>
      <c r="BH173" s="2">
        <v>52.68</v>
      </c>
      <c r="BI173" s="2">
        <v>40.97</v>
      </c>
      <c r="BJ173" s="2">
        <v>-1.3400000000000034</v>
      </c>
      <c r="BK173" s="2">
        <v>18.340000000000003</v>
      </c>
      <c r="BL173" s="2">
        <v>13.829999999999998</v>
      </c>
      <c r="BM173" s="2">
        <v>26.17</v>
      </c>
      <c r="BN173" s="2">
        <v>25.490000000000002</v>
      </c>
      <c r="BO173" s="2">
        <v>26.529999999999994</v>
      </c>
      <c r="BP173" s="16">
        <v>31.640000000000004</v>
      </c>
      <c r="BQ173" s="2">
        <f t="shared" ref="BQ173:BQ236" si="152">AVERAGE(BC173:BN173)</f>
        <v>27.668333333333333</v>
      </c>
      <c r="BR173" s="2">
        <f>AVERAGE(BN173:BP173)</f>
        <v>27.886666666666667</v>
      </c>
      <c r="BS173" s="2">
        <f>AVERAGE(BB173:BD173)</f>
        <v>25.620000000000005</v>
      </c>
      <c r="BT173" s="17">
        <f t="shared" si="115"/>
        <v>8.8472547488940734E-2</v>
      </c>
      <c r="BU173" s="2">
        <f>IFERROR(IFERROR(IF(OR(BT173&gt;=50%,BT173&lt;=-50%),BR173,(BE173*(1+BT173))),BR173),0.001)</f>
        <v>24.751865729898512</v>
      </c>
      <c r="BV173" s="2">
        <f>IFERROR(IFERROR(IF(OR(BT173&gt;=50%,BT173&lt;=-50%),BR173,(BF173*(1+BT173))),BR173),0.001)</f>
        <v>56.731189175123589</v>
      </c>
      <c r="BW173" s="2">
        <f>IFERROR(IFERROR(IF(OR(BT173&gt;=50%,BT173&lt;=-50%),BR173,(BG173*(1+BT173))),BR173),0.001)</f>
        <v>39.304743689825649</v>
      </c>
      <c r="BX173" s="2">
        <f>IFERROR(IFERROR(IF(OR(BT173&gt;=50%,BT173&lt;=-50%),BR173,(BH173*(1+BT173))),BR173),0.001)</f>
        <v>57.340733801717398</v>
      </c>
      <c r="BY173" s="2">
        <f t="shared" ref="BY173:BY236" si="153">AVERAGE(AVERAGEIF($BC$2:$BN$2,11,BC173:BN173),AVERAGEIF($BC$2:$BN$2,12,BC173:BN173),AVERAGEIF($BC$2:$BN$2,1,BC173:BN173),AVERAGEIF($BC$2:$BN$2,2,BC173:BN173))</f>
        <v>32.104999999999997</v>
      </c>
      <c r="BZ173" s="2">
        <f t="shared" ref="BZ173:BZ236" si="154">AVERAGE(AVERAGEIF($BC$2:$BN$2,3,BC173:BN173),AVERAGEIF($BC$2:$BN$2,4,BC173:BN173),AVERAGEIF($BC$2:$BN$2,10,BC173:BN173))</f>
        <v>28.096666666666664</v>
      </c>
      <c r="CA173" s="2">
        <f t="shared" ref="CA173:CA236" si="155">AVERAGE(AVERAGEIF($BC$2:$BN$2,5,BC173:BN173),AVERAGEIF($BC$2:$BN$2,6,BC173:BN173),AVERAGEIF($BC$2:$BN$2,7,BC173:BN173),AVERAGEIF($BC$2:$BN$2,8,BC173:BN173),AVERAGEIF($BC$2:$BN$2,9,BC173:BN173))</f>
        <v>23.862000000000002</v>
      </c>
    </row>
    <row r="174" spans="1:79" x14ac:dyDescent="0.2">
      <c r="A174" s="3">
        <v>100203</v>
      </c>
      <c r="B174" s="2">
        <v>0</v>
      </c>
      <c r="C174" s="2">
        <v>0</v>
      </c>
      <c r="D174" s="2">
        <v>0</v>
      </c>
      <c r="E174" s="2">
        <v>5</v>
      </c>
      <c r="F174" s="2">
        <v>0</v>
      </c>
      <c r="G174" s="2">
        <v>0</v>
      </c>
      <c r="H174" s="2">
        <v>0</v>
      </c>
      <c r="I174" s="2">
        <v>0</v>
      </c>
      <c r="J174" s="1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0</v>
      </c>
      <c r="BM174" s="2">
        <v>0</v>
      </c>
      <c r="BN174" s="2">
        <v>0</v>
      </c>
      <c r="BO174" s="2">
        <v>0</v>
      </c>
      <c r="BP174" s="16">
        <v>0</v>
      </c>
      <c r="BQ174" s="2">
        <f t="shared" si="152"/>
        <v>0</v>
      </c>
      <c r="BR174" s="2">
        <f t="shared" si="150"/>
        <v>0</v>
      </c>
      <c r="BS174" s="2">
        <f t="shared" si="151"/>
        <v>0</v>
      </c>
      <c r="BT174" s="17" t="e">
        <f t="shared" si="115"/>
        <v>#DIV/0!</v>
      </c>
      <c r="BU174" s="2">
        <f>IFERROR(IFERROR(IF(OR(BT174&gt;=50%,BT174&lt;=-50%),BR174,(BC174*(1+BT174))),BR174),0.001)</f>
        <v>0</v>
      </c>
      <c r="BV174" s="2">
        <f>IFERROR(IFERROR(IF(OR(BT174&gt;=50%,BT174&lt;=-50%),BR174,(BD174*(1+BT174))),BR174),0.001)</f>
        <v>0</v>
      </c>
      <c r="BW174" s="2">
        <f>IFERROR(IFERROR(IF(OR(BT174&gt;=50%,BT174&lt;=-50%),BR174,(BE174*(1+BT174))),BR174),0.001)</f>
        <v>0</v>
      </c>
      <c r="BX174" s="2">
        <f>IFERROR(IFERROR(IF(OR(BT174&gt;=50%,BT174&lt;=-50%),BR174,(BF174*(1+BT174))),BR174),0.001)</f>
        <v>0</v>
      </c>
      <c r="BY174" s="2">
        <f t="shared" si="153"/>
        <v>0</v>
      </c>
      <c r="BZ174" s="2">
        <f t="shared" si="154"/>
        <v>0</v>
      </c>
      <c r="CA174" s="2">
        <f t="shared" si="155"/>
        <v>0</v>
      </c>
    </row>
    <row r="175" spans="1:79" x14ac:dyDescent="0.2">
      <c r="A175" s="3">
        <v>100205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1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0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0</v>
      </c>
      <c r="BM175" s="2">
        <v>0</v>
      </c>
      <c r="BN175" s="2">
        <v>0</v>
      </c>
      <c r="BO175" s="2">
        <v>0</v>
      </c>
      <c r="BP175" s="16">
        <v>0</v>
      </c>
      <c r="BQ175" s="2">
        <f t="shared" si="152"/>
        <v>0</v>
      </c>
      <c r="BR175" s="2">
        <f t="shared" si="150"/>
        <v>0</v>
      </c>
      <c r="BS175" s="2">
        <f t="shared" si="151"/>
        <v>0</v>
      </c>
      <c r="BT175" s="17" t="e">
        <f t="shared" si="115"/>
        <v>#DIV/0!</v>
      </c>
      <c r="BU175" s="2">
        <f>IFERROR(IFERROR(IF(OR(BT175&gt;=50%,BT175&lt;=-50%),BR175,(BC175*(1+BT175))),BR175),0.001)</f>
        <v>0</v>
      </c>
      <c r="BV175" s="2">
        <f>IFERROR(IFERROR(IF(OR(BT175&gt;=50%,BT175&lt;=-50%),BR175,(BD175*(1+BT175))),BR175),0.001)</f>
        <v>0</v>
      </c>
      <c r="BW175" s="2">
        <f>IFERROR(IFERROR(IF(OR(BT175&gt;=50%,BT175&lt;=-50%),BR175,(BE175*(1+BT175))),BR175),0.001)</f>
        <v>0</v>
      </c>
      <c r="BX175" s="2">
        <f>IFERROR(IFERROR(IF(OR(BT175&gt;=50%,BT175&lt;=-50%),BR175,(BF175*(1+BT175))),BR175),0.001)</f>
        <v>0</v>
      </c>
      <c r="BY175" s="2">
        <f t="shared" si="153"/>
        <v>0</v>
      </c>
      <c r="BZ175" s="2">
        <f t="shared" si="154"/>
        <v>0</v>
      </c>
      <c r="CA175" s="2">
        <f t="shared" si="155"/>
        <v>0</v>
      </c>
    </row>
    <row r="176" spans="1:79" x14ac:dyDescent="0.2">
      <c r="A176" s="3">
        <v>100211</v>
      </c>
      <c r="B176" s="2">
        <v>130.27000000000004</v>
      </c>
      <c r="C176" s="2">
        <v>65.949999999999932</v>
      </c>
      <c r="D176" s="2">
        <v>108.58000000000004</v>
      </c>
      <c r="E176" s="2">
        <v>143.25000000000011</v>
      </c>
      <c r="F176" s="2">
        <v>253.77499999999986</v>
      </c>
      <c r="G176" s="2">
        <v>241.25</v>
      </c>
      <c r="H176" s="2">
        <v>239.39900000000011</v>
      </c>
      <c r="I176" s="2">
        <v>216.928</v>
      </c>
      <c r="J176" s="12">
        <v>168.45499999999998</v>
      </c>
      <c r="K176" s="2">
        <v>127.71900000000005</v>
      </c>
      <c r="L176" s="2">
        <v>162.524</v>
      </c>
      <c r="M176" s="2">
        <v>159.19299999999998</v>
      </c>
      <c r="N176" s="2">
        <v>117.60199999999998</v>
      </c>
      <c r="O176" s="2">
        <v>106.79300000000006</v>
      </c>
      <c r="P176" s="2">
        <v>133.53799999999995</v>
      </c>
      <c r="Q176" s="2">
        <v>172.49900000000002</v>
      </c>
      <c r="R176" s="2">
        <v>262.26300000000003</v>
      </c>
      <c r="S176" s="2">
        <v>196.61199999999997</v>
      </c>
      <c r="T176" s="2">
        <v>200.11400000000003</v>
      </c>
      <c r="U176" s="2">
        <v>219.27499999999998</v>
      </c>
      <c r="V176" s="2">
        <v>120.392</v>
      </c>
      <c r="W176" s="2">
        <v>139.35899999999992</v>
      </c>
      <c r="X176" s="2">
        <v>107.88400000000001</v>
      </c>
      <c r="Y176" s="2">
        <v>132.58100000000002</v>
      </c>
      <c r="Z176" s="2">
        <v>108.23500000000001</v>
      </c>
      <c r="AA176" s="2">
        <v>153.69699999999995</v>
      </c>
      <c r="AB176" s="2">
        <v>157.46300000000002</v>
      </c>
      <c r="AC176" s="2">
        <v>161.34399999999999</v>
      </c>
      <c r="AD176" s="2">
        <v>288.35500000000002</v>
      </c>
      <c r="AE176" s="2">
        <v>204.45400000000001</v>
      </c>
      <c r="AF176" s="2">
        <v>203.15899999999999</v>
      </c>
      <c r="AG176" s="2">
        <v>209.74599999999998</v>
      </c>
      <c r="AH176" s="2">
        <v>150.88</v>
      </c>
      <c r="AI176" s="2">
        <v>122.01900000000006</v>
      </c>
      <c r="AJ176" s="2">
        <v>112.85199999999995</v>
      </c>
      <c r="AK176" s="2">
        <v>130.99099999999999</v>
      </c>
      <c r="AL176" s="2">
        <v>99.455000000000041</v>
      </c>
      <c r="AM176" s="2">
        <v>173.21899999999994</v>
      </c>
      <c r="AN176" s="2">
        <v>151.52600000000007</v>
      </c>
      <c r="AO176" s="2">
        <v>254.47399999999999</v>
      </c>
      <c r="AP176" s="2">
        <v>308.35599999999999</v>
      </c>
      <c r="AQ176" s="2">
        <v>214.80500000000006</v>
      </c>
      <c r="AR176" s="2">
        <v>250</v>
      </c>
      <c r="AS176" s="2">
        <v>588.6579999999999</v>
      </c>
      <c r="AT176" s="2">
        <v>145.44800000000009</v>
      </c>
      <c r="AU176" s="2">
        <v>156.93200000000002</v>
      </c>
      <c r="AV176" s="2">
        <v>142.46399999999994</v>
      </c>
      <c r="AW176" s="2">
        <v>180.46600000000001</v>
      </c>
      <c r="AX176" s="2">
        <v>136.762</v>
      </c>
      <c r="AY176" s="2">
        <v>176.767</v>
      </c>
      <c r="AZ176" s="2">
        <v>175.71699999999998</v>
      </c>
      <c r="BA176" s="2">
        <v>222.63800000000003</v>
      </c>
      <c r="BB176" s="2">
        <v>325.55599999999998</v>
      </c>
      <c r="BC176" s="2">
        <v>176.5</v>
      </c>
      <c r="BD176" s="2">
        <v>181.99099999999999</v>
      </c>
      <c r="BE176" s="2">
        <v>174.21599999999995</v>
      </c>
      <c r="BF176" s="2">
        <v>141.505</v>
      </c>
      <c r="BG176" s="2">
        <v>126.1389999999999</v>
      </c>
      <c r="BH176" s="2">
        <v>129.82300000000009</v>
      </c>
      <c r="BI176" s="2">
        <v>181.87599999999998</v>
      </c>
      <c r="BJ176" s="2">
        <v>154.35300000000001</v>
      </c>
      <c r="BK176" s="2">
        <v>138.64699999999999</v>
      </c>
      <c r="BL176" s="2">
        <v>178.79400000000001</v>
      </c>
      <c r="BM176" s="2">
        <v>256.20600000000002</v>
      </c>
      <c r="BN176" s="2">
        <v>204.22699999999998</v>
      </c>
      <c r="BO176" s="2">
        <v>174.67700000000002</v>
      </c>
      <c r="BP176" s="16">
        <v>187.096</v>
      </c>
      <c r="BQ176" s="2">
        <f t="shared" si="152"/>
        <v>170.35641666666663</v>
      </c>
      <c r="BR176" s="2">
        <f t="shared" ref="BR176:BR177" si="156">AVERAGE(BN176:BP176)</f>
        <v>188.66666666666666</v>
      </c>
      <c r="BS176" s="2">
        <f t="shared" ref="BS176:BS177" si="157">AVERAGE(BB176:BD176)</f>
        <v>228.01566666666668</v>
      </c>
      <c r="BT176" s="17">
        <f t="shared" si="115"/>
        <v>-0.17257147535183992</v>
      </c>
      <c r="BU176" s="2">
        <f t="shared" ref="BU176:BU177" si="158">IFERROR(IFERROR(IF(OR(BT176&gt;=50%,BT176&lt;=-50%),BR176,(BE176*(1+BT176))),BR176),0.001)</f>
        <v>144.15128785010381</v>
      </c>
      <c r="BV176" s="2">
        <f t="shared" ref="BV176:BV177" si="159">IFERROR(IFERROR(IF(OR(BT176&gt;=50%,BT176&lt;=-50%),BR176,(BF176*(1+BT176))),BR176),0.001)</f>
        <v>117.0852733803379</v>
      </c>
      <c r="BW176" s="2">
        <f t="shared" ref="BW176:BW177" si="160">IFERROR(IFERROR(IF(OR(BT176&gt;=50%,BT176&lt;=-50%),BR176,(BG176*(1+BT176))),BR176),0.001)</f>
        <v>104.37100667059418</v>
      </c>
      <c r="BX176" s="2">
        <f t="shared" ref="BX176:BX177" si="161">IFERROR(IFERROR(IF(OR(BT176&gt;=50%,BT176&lt;=-50%),BR176,(BH176*(1+BT176))),BR176),0.001)</f>
        <v>107.41925335539817</v>
      </c>
      <c r="BY176" s="2">
        <f t="shared" si="153"/>
        <v>148.04775000000001</v>
      </c>
      <c r="BZ176" s="2">
        <f t="shared" si="154"/>
        <v>152.982</v>
      </c>
      <c r="CA176" s="2">
        <f t="shared" si="155"/>
        <v>198.62799999999999</v>
      </c>
    </row>
    <row r="177" spans="1:79" x14ac:dyDescent="0.2">
      <c r="A177" s="3">
        <v>100212</v>
      </c>
      <c r="B177" s="2">
        <v>8.1900000000000013</v>
      </c>
      <c r="C177" s="2">
        <v>16.29</v>
      </c>
      <c r="D177" s="2">
        <v>4.9699999999999989</v>
      </c>
      <c r="E177" s="2">
        <v>6.3000000000000007</v>
      </c>
      <c r="F177" s="2">
        <v>3.870000000000001</v>
      </c>
      <c r="G177" s="2">
        <v>3.5350000000000001</v>
      </c>
      <c r="H177" s="2">
        <v>2.4050000000000011</v>
      </c>
      <c r="I177" s="2">
        <v>4.0529999999999973</v>
      </c>
      <c r="J177" s="12">
        <v>1.4819999999999993</v>
      </c>
      <c r="K177" s="2">
        <v>5.4050000000000011</v>
      </c>
      <c r="L177" s="2">
        <v>1.4499999999999993</v>
      </c>
      <c r="M177" s="2">
        <v>6.4</v>
      </c>
      <c r="N177" s="2">
        <v>1.9499999999999997</v>
      </c>
      <c r="O177" s="2">
        <v>2.4380000000000002</v>
      </c>
      <c r="P177" s="2">
        <v>1.8130000000000006</v>
      </c>
      <c r="Q177" s="2">
        <v>0.42399999999999949</v>
      </c>
      <c r="R177" s="2">
        <v>1.0390000000000006</v>
      </c>
      <c r="S177" s="2">
        <v>1.7359999999999998</v>
      </c>
      <c r="T177" s="2">
        <v>0.75</v>
      </c>
      <c r="U177" s="2">
        <v>2.95</v>
      </c>
      <c r="V177" s="2">
        <v>1.4249999999999998</v>
      </c>
      <c r="W177" s="2">
        <v>1.625</v>
      </c>
      <c r="X177" s="2">
        <v>0.96</v>
      </c>
      <c r="Y177" s="2">
        <v>-1.125</v>
      </c>
      <c r="Z177" s="2">
        <v>-6.0000000000000053E-2</v>
      </c>
      <c r="AA177" s="2">
        <v>0.94100000000000028</v>
      </c>
      <c r="AB177" s="2">
        <v>0.62499999999999978</v>
      </c>
      <c r="AC177" s="2">
        <v>1.159</v>
      </c>
      <c r="AD177" s="2">
        <v>0.625</v>
      </c>
      <c r="AE177" s="2">
        <v>0.5</v>
      </c>
      <c r="AF177" s="2">
        <v>0.82499999999999996</v>
      </c>
      <c r="AG177" s="2">
        <v>2.3760000000000003</v>
      </c>
      <c r="AH177" s="2">
        <v>1.6739999999999999</v>
      </c>
      <c r="AI177" s="2">
        <v>0.125</v>
      </c>
      <c r="AJ177" s="2">
        <v>0.625</v>
      </c>
      <c r="AK177" s="2">
        <v>1.7</v>
      </c>
      <c r="AL177" s="2">
        <v>0.50000000000000022</v>
      </c>
      <c r="AM177" s="2">
        <v>0.125</v>
      </c>
      <c r="AN177" s="2">
        <v>0.375</v>
      </c>
      <c r="AO177" s="2">
        <v>2.016</v>
      </c>
      <c r="AP177" s="2">
        <v>0.84899999999999975</v>
      </c>
      <c r="AQ177" s="2">
        <v>3.7160000000000002</v>
      </c>
      <c r="AR177" s="2">
        <v>20.526000000000003</v>
      </c>
      <c r="AS177" s="2">
        <v>1.1430000000000007</v>
      </c>
      <c r="AT177" s="2">
        <v>1.4249999999999972</v>
      </c>
      <c r="AU177" s="2">
        <v>6.6600000000000037</v>
      </c>
      <c r="AV177" s="2">
        <v>19.900999999999996</v>
      </c>
      <c r="AW177" s="2">
        <v>5.1270000000000007</v>
      </c>
      <c r="AX177" s="2">
        <v>-3.2240000000000002</v>
      </c>
      <c r="AY177" s="2">
        <v>6.8249999999999993</v>
      </c>
      <c r="AZ177" s="2">
        <v>16.651000000000003</v>
      </c>
      <c r="BA177" s="2">
        <v>1.5479999999999983</v>
      </c>
      <c r="BB177" s="2">
        <v>1.9139999999999997</v>
      </c>
      <c r="BC177" s="2">
        <v>4.673</v>
      </c>
      <c r="BD177" s="2">
        <v>21.325000000000003</v>
      </c>
      <c r="BE177" s="2">
        <v>2.4999999999999982</v>
      </c>
      <c r="BF177" s="2">
        <v>6.4880000000000031</v>
      </c>
      <c r="BG177" s="2">
        <v>4.6369999999999969</v>
      </c>
      <c r="BH177" s="2">
        <v>18.375</v>
      </c>
      <c r="BI177" s="2">
        <v>3.884999999999998</v>
      </c>
      <c r="BJ177" s="2">
        <v>2.6009999999999991</v>
      </c>
      <c r="BK177" s="2">
        <v>7.4890000000000008</v>
      </c>
      <c r="BL177" s="2">
        <v>16.288</v>
      </c>
      <c r="BM177" s="2">
        <v>4.7119999999999997</v>
      </c>
      <c r="BN177" s="2">
        <v>4.875</v>
      </c>
      <c r="BO177" s="2">
        <v>5.2249999999999996</v>
      </c>
      <c r="BP177" s="16">
        <v>4.9500000000000011</v>
      </c>
      <c r="BQ177" s="2">
        <f t="shared" si="152"/>
        <v>8.1540000000000017</v>
      </c>
      <c r="BR177" s="2">
        <f t="shared" si="156"/>
        <v>5.0166666666666666</v>
      </c>
      <c r="BS177" s="2">
        <f t="shared" si="157"/>
        <v>9.3040000000000003</v>
      </c>
      <c r="BT177" s="17">
        <f t="shared" si="115"/>
        <v>-0.46080538836342794</v>
      </c>
      <c r="BU177" s="2">
        <f t="shared" si="158"/>
        <v>1.347986529091429</v>
      </c>
      <c r="BV177" s="2">
        <f t="shared" si="159"/>
        <v>3.4982946402980808</v>
      </c>
      <c r="BW177" s="2">
        <f t="shared" si="160"/>
        <v>2.5002454141587829</v>
      </c>
      <c r="BX177" s="2">
        <f t="shared" si="161"/>
        <v>9.9077009888220111</v>
      </c>
      <c r="BY177" s="2">
        <f t="shared" si="153"/>
        <v>7.3744999999999985</v>
      </c>
      <c r="BZ177" s="2">
        <f t="shared" si="154"/>
        <v>10.088333333333335</v>
      </c>
      <c r="CA177" s="2">
        <f t="shared" si="155"/>
        <v>7.617</v>
      </c>
    </row>
    <row r="178" spans="1:79" x14ac:dyDescent="0.2">
      <c r="A178" s="3">
        <v>100213</v>
      </c>
      <c r="B178" s="2">
        <v>3.629999999999999</v>
      </c>
      <c r="C178" s="2">
        <v>0.85000000000000142</v>
      </c>
      <c r="D178" s="2">
        <v>3.3599999999999994</v>
      </c>
      <c r="E178" s="2">
        <v>14.55</v>
      </c>
      <c r="F178" s="2">
        <v>-5.07</v>
      </c>
      <c r="G178" s="2">
        <v>11.559999999999999</v>
      </c>
      <c r="H178" s="2">
        <v>0.87000000000000099</v>
      </c>
      <c r="I178" s="2">
        <v>0.66999999999999815</v>
      </c>
      <c r="J178" s="12">
        <v>-2.0499999999999972</v>
      </c>
      <c r="K178" s="2">
        <v>0.78999999999999915</v>
      </c>
      <c r="L178" s="2">
        <v>1.509999999999998</v>
      </c>
      <c r="M178" s="2">
        <v>0.14000000000000057</v>
      </c>
      <c r="N178" s="2">
        <v>1.0549999999999997</v>
      </c>
      <c r="O178" s="2">
        <v>0.17500000000000071</v>
      </c>
      <c r="P178" s="2">
        <v>0.15000000000000213</v>
      </c>
      <c r="Q178" s="2">
        <v>-0.625</v>
      </c>
      <c r="R178" s="2">
        <v>0.65999999999999659</v>
      </c>
      <c r="S178" s="2">
        <v>8.115000000000002</v>
      </c>
      <c r="T178" s="2">
        <v>-1.161999999999999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  <c r="AZ178" s="2">
        <v>0</v>
      </c>
      <c r="BA178" s="2">
        <v>0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0</v>
      </c>
      <c r="BM178" s="2">
        <v>0</v>
      </c>
      <c r="BN178" s="2">
        <v>0</v>
      </c>
      <c r="BO178" s="2">
        <v>0</v>
      </c>
      <c r="BP178" s="16">
        <v>0</v>
      </c>
      <c r="BQ178" s="2">
        <f t="shared" si="152"/>
        <v>0</v>
      </c>
      <c r="BR178" s="2">
        <f t="shared" si="150"/>
        <v>0</v>
      </c>
      <c r="BS178" s="2">
        <f t="shared" si="151"/>
        <v>0</v>
      </c>
      <c r="BT178" s="17" t="e">
        <f t="shared" si="115"/>
        <v>#DIV/0!</v>
      </c>
      <c r="BU178" s="2">
        <f>IFERROR(IFERROR(IF(OR(BT178&gt;=50%,BT178&lt;=-50%),BR178,(BC178*(1+BT178))),BR178),0.001)</f>
        <v>0</v>
      </c>
      <c r="BV178" s="2">
        <f>IFERROR(IFERROR(IF(OR(BT178&gt;=50%,BT178&lt;=-50%),BR178,(BD178*(1+BT178))),BR178),0.001)</f>
        <v>0</v>
      </c>
      <c r="BW178" s="2">
        <f>IFERROR(IFERROR(IF(OR(BT178&gt;=50%,BT178&lt;=-50%),BR178,(BE178*(1+BT178))),BR178),0.001)</f>
        <v>0</v>
      </c>
      <c r="BX178" s="2">
        <f>IFERROR(IFERROR(IF(OR(BT178&gt;=50%,BT178&lt;=-50%),BR178,(BF178*(1+BT178))),BR178),0.001)</f>
        <v>0</v>
      </c>
      <c r="BY178" s="2">
        <f t="shared" si="153"/>
        <v>0</v>
      </c>
      <c r="BZ178" s="2">
        <f t="shared" si="154"/>
        <v>0</v>
      </c>
      <c r="CA178" s="2">
        <f t="shared" si="155"/>
        <v>0</v>
      </c>
    </row>
    <row r="179" spans="1:79" x14ac:dyDescent="0.2">
      <c r="A179" s="3">
        <v>100214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1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0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0</v>
      </c>
      <c r="BM179" s="2">
        <v>0</v>
      </c>
      <c r="BN179" s="2">
        <v>0</v>
      </c>
      <c r="BO179" s="2">
        <v>0</v>
      </c>
      <c r="BP179" s="16">
        <v>0</v>
      </c>
      <c r="BQ179" s="2">
        <f t="shared" si="152"/>
        <v>0</v>
      </c>
      <c r="BR179" s="2">
        <f t="shared" si="150"/>
        <v>0</v>
      </c>
      <c r="BS179" s="2">
        <f t="shared" si="151"/>
        <v>0</v>
      </c>
      <c r="BT179" s="17" t="e">
        <f t="shared" si="115"/>
        <v>#DIV/0!</v>
      </c>
      <c r="BU179" s="2">
        <f>IFERROR(IFERROR(IF(OR(BT179&gt;=50%,BT179&lt;=-50%),BR179,(BC179*(1+BT179))),BR179),0.001)</f>
        <v>0</v>
      </c>
      <c r="BV179" s="2">
        <f>IFERROR(IFERROR(IF(OR(BT179&gt;=50%,BT179&lt;=-50%),BR179,(BD179*(1+BT179))),BR179),0.001)</f>
        <v>0</v>
      </c>
      <c r="BW179" s="2">
        <f>IFERROR(IFERROR(IF(OR(BT179&gt;=50%,BT179&lt;=-50%),BR179,(BE179*(1+BT179))),BR179),0.001)</f>
        <v>0</v>
      </c>
      <c r="BX179" s="2">
        <f>IFERROR(IFERROR(IF(OR(BT179&gt;=50%,BT179&lt;=-50%),BR179,(BF179*(1+BT179))),BR179),0.001)</f>
        <v>0</v>
      </c>
      <c r="BY179" s="2">
        <f t="shared" si="153"/>
        <v>0</v>
      </c>
      <c r="BZ179" s="2">
        <f t="shared" si="154"/>
        <v>0</v>
      </c>
      <c r="CA179" s="2">
        <f t="shared" si="155"/>
        <v>0</v>
      </c>
    </row>
    <row r="180" spans="1:79" x14ac:dyDescent="0.2">
      <c r="A180" s="3">
        <v>100215</v>
      </c>
      <c r="B180" s="2">
        <v>1359.7110000000002</v>
      </c>
      <c r="C180" s="2">
        <v>1138.165</v>
      </c>
      <c r="D180" s="2">
        <v>1239.6999999999998</v>
      </c>
      <c r="E180" s="2">
        <v>1824.5500000000002</v>
      </c>
      <c r="F180" s="2">
        <v>1303.4639999999999</v>
      </c>
      <c r="G180" s="2">
        <v>1656.7860000000001</v>
      </c>
      <c r="H180" s="2">
        <v>1480</v>
      </c>
      <c r="I180" s="2">
        <v>1487.6</v>
      </c>
      <c r="J180" s="12">
        <v>1798.1979999999999</v>
      </c>
      <c r="K180" s="2">
        <v>993.07300000000032</v>
      </c>
      <c r="L180" s="2">
        <v>1393.3689999999997</v>
      </c>
      <c r="M180" s="2">
        <v>1794.7560000000003</v>
      </c>
      <c r="N180" s="2">
        <v>1026.5909999999999</v>
      </c>
      <c r="O180" s="2">
        <v>1078.4360000000001</v>
      </c>
      <c r="P180" s="2">
        <v>1022.3639999999996</v>
      </c>
      <c r="Q180" s="2">
        <v>1205.1890000000003</v>
      </c>
      <c r="R180" s="2">
        <v>1982.212</v>
      </c>
      <c r="S180" s="2">
        <v>1321.212</v>
      </c>
      <c r="T180" s="2">
        <v>1476.4</v>
      </c>
      <c r="U180" s="2">
        <v>1605.0629999999996</v>
      </c>
      <c r="V180" s="2">
        <v>1053.134</v>
      </c>
      <c r="W180" s="2">
        <v>1228.8020000000001</v>
      </c>
      <c r="X180" s="2">
        <v>1390.5639999999999</v>
      </c>
      <c r="Y180" s="2">
        <v>1293.1840000000002</v>
      </c>
      <c r="Z180" s="2">
        <v>1152.412</v>
      </c>
      <c r="AA180" s="2">
        <v>1423.6379999999999</v>
      </c>
      <c r="AB180" s="2">
        <v>1224.9179999999997</v>
      </c>
      <c r="AC180" s="2">
        <v>1385.7760000000003</v>
      </c>
      <c r="AD180" s="2">
        <v>1612.2840000000001</v>
      </c>
      <c r="AE180" s="2">
        <v>1470.0749999999998</v>
      </c>
      <c r="AF180" s="2">
        <v>1184.2749999999996</v>
      </c>
      <c r="AG180" s="2">
        <v>2858.8250000000003</v>
      </c>
      <c r="AH180" s="2">
        <v>2277.65</v>
      </c>
      <c r="AI180" s="2">
        <v>2699.9769999999999</v>
      </c>
      <c r="AJ180" s="2">
        <v>60.023000000000003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1694.1000000000004</v>
      </c>
      <c r="AQ180" s="2">
        <v>1786.0710000000017</v>
      </c>
      <c r="AR180" s="2">
        <v>3597.1469999999972</v>
      </c>
      <c r="AS180" s="2">
        <v>3362.6820000000007</v>
      </c>
      <c r="AT180" s="2">
        <v>3452.0750000000007</v>
      </c>
      <c r="AU180" s="2">
        <v>3519.9989999999989</v>
      </c>
      <c r="AV180" s="2">
        <v>3220.5649999999996</v>
      </c>
      <c r="AW180" s="2">
        <v>3462.2110000000011</v>
      </c>
      <c r="AX180" s="2">
        <v>2337.1249999999995</v>
      </c>
      <c r="AY180" s="2">
        <v>1644.56</v>
      </c>
      <c r="AZ180" s="2">
        <v>1413.9559999999997</v>
      </c>
      <c r="BA180" s="2">
        <v>1468.9090000000001</v>
      </c>
      <c r="BB180" s="2">
        <v>3184.6990000000001</v>
      </c>
      <c r="BC180" s="2">
        <v>3602.431</v>
      </c>
      <c r="BD180" s="2">
        <v>3870.7360000000003</v>
      </c>
      <c r="BE180" s="2">
        <v>3364.7619999999997</v>
      </c>
      <c r="BF180" s="2">
        <v>3544.8180000000002</v>
      </c>
      <c r="BG180" s="2">
        <v>3142.7839999999997</v>
      </c>
      <c r="BH180" s="2">
        <v>2912.3820000000001</v>
      </c>
      <c r="BI180" s="2">
        <v>3282.596</v>
      </c>
      <c r="BJ180" s="2">
        <v>2286.2439999999997</v>
      </c>
      <c r="BK180" s="2">
        <v>1541.9480000000003</v>
      </c>
      <c r="BL180" s="2">
        <v>1815.412</v>
      </c>
      <c r="BM180" s="2">
        <v>1658.1430000000003</v>
      </c>
      <c r="BN180" s="2">
        <v>2048.4389999999994</v>
      </c>
      <c r="BO180" s="2">
        <v>4581.4060000000009</v>
      </c>
      <c r="BP180" s="16">
        <v>3999.114</v>
      </c>
      <c r="BQ180" s="2">
        <f t="shared" si="152"/>
        <v>2755.8912500000001</v>
      </c>
      <c r="BR180" s="2">
        <f>AVERAGE(BN180:BP180)</f>
        <v>3542.9863333333337</v>
      </c>
      <c r="BS180" s="2">
        <f>AVERAGE(BB180:BD180)</f>
        <v>3552.6219999999998</v>
      </c>
      <c r="BT180" s="17">
        <f t="shared" si="115"/>
        <v>-2.7122690414758768E-3</v>
      </c>
      <c r="BU180" s="2">
        <f>IFERROR(IFERROR(IF(OR(BT180&gt;=50%,BT180&lt;=-50%),BR180,(BE180*(1+BT180))),BR180),0.001)</f>
        <v>3355.6358601954653</v>
      </c>
      <c r="BV180" s="2">
        <f>IFERROR(IFERROR(IF(OR(BT180&gt;=50%,BT180&lt;=-50%),BR180,(BF180*(1+BT180))),BR180),0.001)</f>
        <v>3535.2034998809336</v>
      </c>
      <c r="BW180" s="2">
        <f>IFERROR(IFERROR(IF(OR(BT180&gt;=50%,BT180&lt;=-50%),BR180,(BG180*(1+BT180))),BR180),0.001)</f>
        <v>3134.259924252754</v>
      </c>
      <c r="BX180" s="2">
        <f>IFERROR(IFERROR(IF(OR(BT180&gt;=50%,BT180&lt;=-50%),BR180,(BH180*(1+BT180))),BR180),0.001)</f>
        <v>2904.4828364644482</v>
      </c>
      <c r="BY180" s="2">
        <f t="shared" si="153"/>
        <v>2906.0014999999994</v>
      </c>
      <c r="BZ180" s="2">
        <f t="shared" si="154"/>
        <v>2300.7260000000001</v>
      </c>
      <c r="CA180" s="2">
        <f t="shared" si="155"/>
        <v>2908.9021999999995</v>
      </c>
    </row>
    <row r="181" spans="1:79" x14ac:dyDescent="0.2">
      <c r="A181" s="3">
        <v>100216</v>
      </c>
      <c r="B181" s="2">
        <v>8.5000000000000853E-2</v>
      </c>
      <c r="C181" s="2">
        <v>1.8129999999999971</v>
      </c>
      <c r="D181" s="2">
        <v>2.3120000000000012</v>
      </c>
      <c r="E181" s="2">
        <v>0.84999999999999964</v>
      </c>
      <c r="F181" s="2">
        <v>0</v>
      </c>
      <c r="G181" s="2">
        <v>3</v>
      </c>
      <c r="H181" s="2">
        <v>0</v>
      </c>
      <c r="I181" s="2">
        <v>-0.91800000000000104</v>
      </c>
      <c r="J181" s="12">
        <v>0.91800000000000104</v>
      </c>
      <c r="K181" s="2">
        <v>0</v>
      </c>
      <c r="L181" s="2">
        <v>0</v>
      </c>
      <c r="M181" s="2">
        <v>1.8000000000000007</v>
      </c>
      <c r="N181" s="2">
        <v>0</v>
      </c>
      <c r="O181" s="2">
        <v>0.90000000000000036</v>
      </c>
      <c r="P181" s="2">
        <v>-2.7000000000000011</v>
      </c>
      <c r="Q181" s="2">
        <v>0</v>
      </c>
      <c r="R181" s="2">
        <v>0</v>
      </c>
      <c r="S181" s="2">
        <v>12.68</v>
      </c>
      <c r="T181" s="2">
        <v>0.23999999999999977</v>
      </c>
      <c r="W181" s="2">
        <v>1.56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0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0</v>
      </c>
      <c r="BM181" s="2">
        <v>0</v>
      </c>
      <c r="BN181" s="2">
        <v>0</v>
      </c>
      <c r="BO181" s="2">
        <v>0</v>
      </c>
      <c r="BP181" s="16">
        <v>0</v>
      </c>
      <c r="BQ181" s="2">
        <f t="shared" si="152"/>
        <v>0</v>
      </c>
      <c r="BR181" s="2">
        <f t="shared" si="150"/>
        <v>0</v>
      </c>
      <c r="BS181" s="2">
        <f t="shared" si="151"/>
        <v>0</v>
      </c>
      <c r="BT181" s="17" t="e">
        <f t="shared" si="115"/>
        <v>#DIV/0!</v>
      </c>
      <c r="BU181" s="2">
        <f t="shared" ref="BU181:BU189" si="162">IFERROR(IFERROR(IF(OR(BT181&gt;=50%,BT181&lt;=-50%),BR181,(BC181*(1+BT181))),BR181),0.001)</f>
        <v>0</v>
      </c>
      <c r="BV181" s="2">
        <f t="shared" ref="BV181:BV189" si="163">IFERROR(IFERROR(IF(OR(BT181&gt;=50%,BT181&lt;=-50%),BR181,(BD181*(1+BT181))),BR181),0.001)</f>
        <v>0</v>
      </c>
      <c r="BW181" s="2">
        <f t="shared" ref="BW181:BW189" si="164">IFERROR(IFERROR(IF(OR(BT181&gt;=50%,BT181&lt;=-50%),BR181,(BE181*(1+BT181))),BR181),0.001)</f>
        <v>0</v>
      </c>
      <c r="BX181" s="2">
        <f t="shared" ref="BX181:BX189" si="165">IFERROR(IFERROR(IF(OR(BT181&gt;=50%,BT181&lt;=-50%),BR181,(BF181*(1+BT181))),BR181),0.001)</f>
        <v>0</v>
      </c>
      <c r="BY181" s="2">
        <f t="shared" si="153"/>
        <v>0</v>
      </c>
      <c r="BZ181" s="2">
        <f t="shared" si="154"/>
        <v>0</v>
      </c>
      <c r="CA181" s="2">
        <f t="shared" si="155"/>
        <v>0</v>
      </c>
    </row>
    <row r="182" spans="1:79" x14ac:dyDescent="0.2">
      <c r="A182" s="3">
        <v>100217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1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W182" s="2">
        <v>0</v>
      </c>
      <c r="X182" s="2">
        <v>0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0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0</v>
      </c>
      <c r="BM182" s="2">
        <v>0</v>
      </c>
      <c r="BN182" s="2">
        <v>0</v>
      </c>
      <c r="BO182" s="2">
        <v>0</v>
      </c>
      <c r="BP182" s="16">
        <v>0</v>
      </c>
      <c r="BQ182" s="2">
        <f t="shared" si="152"/>
        <v>0</v>
      </c>
      <c r="BR182" s="2">
        <f t="shared" si="150"/>
        <v>0</v>
      </c>
      <c r="BS182" s="2">
        <f t="shared" si="151"/>
        <v>0</v>
      </c>
      <c r="BT182" s="17" t="e">
        <f t="shared" si="115"/>
        <v>#DIV/0!</v>
      </c>
      <c r="BU182" s="2">
        <f t="shared" si="162"/>
        <v>0</v>
      </c>
      <c r="BV182" s="2">
        <f t="shared" si="163"/>
        <v>0</v>
      </c>
      <c r="BW182" s="2">
        <f t="shared" si="164"/>
        <v>0</v>
      </c>
      <c r="BX182" s="2">
        <f t="shared" si="165"/>
        <v>0</v>
      </c>
      <c r="BY182" s="2">
        <f t="shared" si="153"/>
        <v>0</v>
      </c>
      <c r="BZ182" s="2">
        <f t="shared" si="154"/>
        <v>0</v>
      </c>
      <c r="CA182" s="2">
        <f t="shared" si="155"/>
        <v>0</v>
      </c>
    </row>
    <row r="183" spans="1:79" x14ac:dyDescent="0.2">
      <c r="A183" s="3">
        <v>100218</v>
      </c>
      <c r="B183" s="2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1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0</v>
      </c>
      <c r="BM183" s="2">
        <v>0</v>
      </c>
      <c r="BN183" s="2">
        <v>0</v>
      </c>
      <c r="BO183" s="2">
        <v>0</v>
      </c>
      <c r="BP183" s="16">
        <v>0</v>
      </c>
      <c r="BQ183" s="2">
        <f t="shared" si="152"/>
        <v>0</v>
      </c>
      <c r="BR183" s="2">
        <f t="shared" si="150"/>
        <v>0</v>
      </c>
      <c r="BS183" s="2">
        <f t="shared" si="151"/>
        <v>0</v>
      </c>
      <c r="BT183" s="17" t="e">
        <f t="shared" si="115"/>
        <v>#DIV/0!</v>
      </c>
      <c r="BU183" s="2">
        <f t="shared" si="162"/>
        <v>0</v>
      </c>
      <c r="BV183" s="2">
        <f t="shared" si="163"/>
        <v>0</v>
      </c>
      <c r="BW183" s="2">
        <f t="shared" si="164"/>
        <v>0</v>
      </c>
      <c r="BX183" s="2">
        <f t="shared" si="165"/>
        <v>0</v>
      </c>
      <c r="BY183" s="2">
        <f t="shared" si="153"/>
        <v>0</v>
      </c>
      <c r="BZ183" s="2">
        <f t="shared" si="154"/>
        <v>0</v>
      </c>
      <c r="CA183" s="2">
        <f t="shared" si="155"/>
        <v>0</v>
      </c>
    </row>
    <row r="184" spans="1:79" x14ac:dyDescent="0.2">
      <c r="A184" s="3">
        <v>100219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1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  <c r="AZ184" s="2">
        <v>0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0</v>
      </c>
      <c r="BM184" s="2">
        <v>0</v>
      </c>
      <c r="BN184" s="2">
        <v>0</v>
      </c>
      <c r="BO184" s="2">
        <v>0</v>
      </c>
      <c r="BP184" s="16">
        <v>0</v>
      </c>
      <c r="BQ184" s="2">
        <f t="shared" si="152"/>
        <v>0</v>
      </c>
      <c r="BR184" s="2">
        <f t="shared" si="150"/>
        <v>0</v>
      </c>
      <c r="BS184" s="2">
        <f t="shared" si="151"/>
        <v>0</v>
      </c>
      <c r="BT184" s="17" t="e">
        <f t="shared" si="115"/>
        <v>#DIV/0!</v>
      </c>
      <c r="BU184" s="2">
        <f t="shared" si="162"/>
        <v>0</v>
      </c>
      <c r="BV184" s="2">
        <f t="shared" si="163"/>
        <v>0</v>
      </c>
      <c r="BW184" s="2">
        <f t="shared" si="164"/>
        <v>0</v>
      </c>
      <c r="BX184" s="2">
        <f t="shared" si="165"/>
        <v>0</v>
      </c>
      <c r="BY184" s="2">
        <f t="shared" si="153"/>
        <v>0</v>
      </c>
      <c r="BZ184" s="2">
        <f t="shared" si="154"/>
        <v>0</v>
      </c>
      <c r="CA184" s="2">
        <f t="shared" si="155"/>
        <v>0</v>
      </c>
    </row>
    <row r="185" spans="1:79" x14ac:dyDescent="0.2">
      <c r="A185" s="3">
        <v>100220</v>
      </c>
      <c r="B185" s="2">
        <v>0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1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  <c r="AZ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0</v>
      </c>
      <c r="BM185" s="2">
        <v>0</v>
      </c>
      <c r="BN185" s="2">
        <v>0</v>
      </c>
      <c r="BO185" s="2">
        <v>0</v>
      </c>
      <c r="BP185" s="16">
        <v>0</v>
      </c>
      <c r="BQ185" s="2">
        <f t="shared" si="152"/>
        <v>0</v>
      </c>
      <c r="BR185" s="2">
        <f t="shared" si="150"/>
        <v>0</v>
      </c>
      <c r="BS185" s="2">
        <f t="shared" si="151"/>
        <v>0</v>
      </c>
      <c r="BT185" s="17" t="e">
        <f t="shared" si="115"/>
        <v>#DIV/0!</v>
      </c>
      <c r="BU185" s="2">
        <f t="shared" si="162"/>
        <v>0</v>
      </c>
      <c r="BV185" s="2">
        <f t="shared" si="163"/>
        <v>0</v>
      </c>
      <c r="BW185" s="2">
        <f t="shared" si="164"/>
        <v>0</v>
      </c>
      <c r="BX185" s="2">
        <f t="shared" si="165"/>
        <v>0</v>
      </c>
      <c r="BY185" s="2">
        <f t="shared" si="153"/>
        <v>0</v>
      </c>
      <c r="BZ185" s="2">
        <f t="shared" si="154"/>
        <v>0</v>
      </c>
      <c r="CA185" s="2">
        <f t="shared" si="155"/>
        <v>0</v>
      </c>
    </row>
    <row r="186" spans="1:79" x14ac:dyDescent="0.2">
      <c r="A186" s="3">
        <v>100221</v>
      </c>
      <c r="B186" s="2">
        <v>0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1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0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0</v>
      </c>
      <c r="BM186" s="2">
        <v>0</v>
      </c>
      <c r="BN186" s="2">
        <v>0</v>
      </c>
      <c r="BO186" s="2">
        <v>0</v>
      </c>
      <c r="BP186" s="16">
        <v>0</v>
      </c>
      <c r="BQ186" s="2">
        <f t="shared" si="152"/>
        <v>0</v>
      </c>
      <c r="BR186" s="2">
        <f t="shared" si="150"/>
        <v>0</v>
      </c>
      <c r="BS186" s="2">
        <f t="shared" si="151"/>
        <v>0</v>
      </c>
      <c r="BT186" s="17" t="e">
        <f t="shared" si="115"/>
        <v>#DIV/0!</v>
      </c>
      <c r="BU186" s="2">
        <f t="shared" si="162"/>
        <v>0</v>
      </c>
      <c r="BV186" s="2">
        <f t="shared" si="163"/>
        <v>0</v>
      </c>
      <c r="BW186" s="2">
        <f t="shared" si="164"/>
        <v>0</v>
      </c>
      <c r="BX186" s="2">
        <f t="shared" si="165"/>
        <v>0</v>
      </c>
      <c r="BY186" s="2">
        <f t="shared" si="153"/>
        <v>0</v>
      </c>
      <c r="BZ186" s="2">
        <f t="shared" si="154"/>
        <v>0</v>
      </c>
      <c r="CA186" s="2">
        <f t="shared" si="155"/>
        <v>0</v>
      </c>
    </row>
    <row r="187" spans="1:79" x14ac:dyDescent="0.2">
      <c r="A187" s="3">
        <v>100222</v>
      </c>
      <c r="B187" s="2">
        <v>0</v>
      </c>
      <c r="C187" s="2">
        <v>0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1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0</v>
      </c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0</v>
      </c>
      <c r="BM187" s="2">
        <v>0</v>
      </c>
      <c r="BN187" s="2">
        <v>0</v>
      </c>
      <c r="BO187" s="2">
        <v>0</v>
      </c>
      <c r="BP187" s="16">
        <v>0</v>
      </c>
      <c r="BQ187" s="2">
        <f t="shared" si="152"/>
        <v>0</v>
      </c>
      <c r="BR187" s="2">
        <f t="shared" si="150"/>
        <v>0</v>
      </c>
      <c r="BS187" s="2">
        <f t="shared" si="151"/>
        <v>0</v>
      </c>
      <c r="BT187" s="17" t="e">
        <f t="shared" si="115"/>
        <v>#DIV/0!</v>
      </c>
      <c r="BU187" s="2">
        <f t="shared" si="162"/>
        <v>0</v>
      </c>
      <c r="BV187" s="2">
        <f t="shared" si="163"/>
        <v>0</v>
      </c>
      <c r="BW187" s="2">
        <f t="shared" si="164"/>
        <v>0</v>
      </c>
      <c r="BX187" s="2">
        <f t="shared" si="165"/>
        <v>0</v>
      </c>
      <c r="BY187" s="2">
        <f t="shared" si="153"/>
        <v>0</v>
      </c>
      <c r="BZ187" s="2">
        <f t="shared" si="154"/>
        <v>0</v>
      </c>
      <c r="CA187" s="2">
        <f t="shared" si="155"/>
        <v>0</v>
      </c>
    </row>
    <row r="188" spans="1:79" x14ac:dyDescent="0.2">
      <c r="A188" s="3">
        <v>100223</v>
      </c>
      <c r="B188" s="2">
        <v>0.67800000000000082</v>
      </c>
      <c r="C188" s="2">
        <v>3</v>
      </c>
      <c r="D188" s="2">
        <v>0.6720000000000006</v>
      </c>
      <c r="E188" s="2">
        <v>3.6999999999999993</v>
      </c>
      <c r="F188" s="2">
        <v>1.3000000000000007</v>
      </c>
      <c r="G188" s="2">
        <v>-15</v>
      </c>
      <c r="H188" s="2">
        <v>18.150000000000006</v>
      </c>
      <c r="I188" s="2">
        <v>89.125</v>
      </c>
      <c r="J188" s="12">
        <v>3.9249999999999972</v>
      </c>
      <c r="K188" s="2">
        <v>4.9750000000000014</v>
      </c>
      <c r="L188" s="2">
        <v>1.7749999999999986</v>
      </c>
      <c r="M188" s="2">
        <v>4.1999999999999993</v>
      </c>
      <c r="N188" s="2">
        <v>1.5500000000000007</v>
      </c>
      <c r="O188" s="2">
        <v>0.375</v>
      </c>
      <c r="P188" s="2">
        <v>0</v>
      </c>
      <c r="Q188" s="2">
        <v>0</v>
      </c>
      <c r="R188" s="2">
        <v>0</v>
      </c>
      <c r="S188" s="2">
        <v>0.125</v>
      </c>
      <c r="T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0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0</v>
      </c>
      <c r="BM188" s="2">
        <v>0</v>
      </c>
      <c r="BN188" s="2">
        <v>0</v>
      </c>
      <c r="BO188" s="2">
        <v>0</v>
      </c>
      <c r="BP188" s="16">
        <v>0</v>
      </c>
      <c r="BQ188" s="2">
        <f t="shared" si="152"/>
        <v>0</v>
      </c>
      <c r="BR188" s="2">
        <f t="shared" si="150"/>
        <v>0</v>
      </c>
      <c r="BS188" s="2">
        <f t="shared" si="151"/>
        <v>0</v>
      </c>
      <c r="BT188" s="17" t="e">
        <f t="shared" si="115"/>
        <v>#DIV/0!</v>
      </c>
      <c r="BU188" s="2">
        <f t="shared" si="162"/>
        <v>0</v>
      </c>
      <c r="BV188" s="2">
        <f t="shared" si="163"/>
        <v>0</v>
      </c>
      <c r="BW188" s="2">
        <f t="shared" si="164"/>
        <v>0</v>
      </c>
      <c r="BX188" s="2">
        <f t="shared" si="165"/>
        <v>0</v>
      </c>
      <c r="BY188" s="2">
        <f t="shared" si="153"/>
        <v>0</v>
      </c>
      <c r="BZ188" s="2">
        <f t="shared" si="154"/>
        <v>0</v>
      </c>
      <c r="CA188" s="2">
        <f t="shared" si="155"/>
        <v>0</v>
      </c>
    </row>
    <row r="189" spans="1:79" x14ac:dyDescent="0.2">
      <c r="A189" s="3">
        <v>100224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1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0</v>
      </c>
      <c r="BM189" s="2">
        <v>0</v>
      </c>
      <c r="BN189" s="2">
        <v>0</v>
      </c>
      <c r="BO189" s="2">
        <v>0</v>
      </c>
      <c r="BP189" s="16">
        <v>0</v>
      </c>
      <c r="BQ189" s="2">
        <f t="shared" si="152"/>
        <v>0</v>
      </c>
      <c r="BR189" s="2">
        <f t="shared" si="150"/>
        <v>0</v>
      </c>
      <c r="BS189" s="2">
        <f t="shared" si="151"/>
        <v>0</v>
      </c>
      <c r="BT189" s="17" t="e">
        <f t="shared" si="115"/>
        <v>#DIV/0!</v>
      </c>
      <c r="BU189" s="2">
        <f t="shared" si="162"/>
        <v>0</v>
      </c>
      <c r="BV189" s="2">
        <f t="shared" si="163"/>
        <v>0</v>
      </c>
      <c r="BW189" s="2">
        <f t="shared" si="164"/>
        <v>0</v>
      </c>
      <c r="BX189" s="2">
        <f t="shared" si="165"/>
        <v>0</v>
      </c>
      <c r="BY189" s="2">
        <f t="shared" si="153"/>
        <v>0</v>
      </c>
      <c r="BZ189" s="2">
        <f t="shared" si="154"/>
        <v>0</v>
      </c>
      <c r="CA189" s="2">
        <f t="shared" si="155"/>
        <v>0</v>
      </c>
    </row>
    <row r="190" spans="1:79" x14ac:dyDescent="0.2">
      <c r="A190" s="3">
        <v>100225</v>
      </c>
      <c r="B190" s="2">
        <v>150.5</v>
      </c>
      <c r="C190" s="2">
        <v>180.3</v>
      </c>
      <c r="D190" s="2">
        <v>118.89999999999998</v>
      </c>
      <c r="E190" s="2">
        <v>57.700000000000017</v>
      </c>
      <c r="F190" s="2">
        <v>29.605999999999995</v>
      </c>
      <c r="G190" s="2">
        <v>43.950000000000045</v>
      </c>
      <c r="H190" s="2">
        <v>25.450000000000045</v>
      </c>
      <c r="I190" s="2">
        <v>54.799999999999955</v>
      </c>
      <c r="J190" s="12">
        <v>32.593999999999937</v>
      </c>
      <c r="K190" s="2">
        <v>41.400000000000091</v>
      </c>
      <c r="L190" s="2">
        <v>54.299999999999955</v>
      </c>
      <c r="M190" s="2">
        <v>112.5</v>
      </c>
      <c r="N190" s="2">
        <v>47.699999999999932</v>
      </c>
      <c r="O190" s="2">
        <v>22.500000000000114</v>
      </c>
      <c r="P190" s="2">
        <v>18.699999999999932</v>
      </c>
      <c r="Q190" s="2">
        <v>7.5</v>
      </c>
      <c r="R190" s="2">
        <v>24</v>
      </c>
      <c r="S190" s="2">
        <v>42.700000000000045</v>
      </c>
      <c r="T190" s="2">
        <v>18.899999999999977</v>
      </c>
      <c r="U190" s="2">
        <v>38.699999999999989</v>
      </c>
      <c r="V190" s="2">
        <v>23.599999999999966</v>
      </c>
      <c r="W190" s="2">
        <v>10</v>
      </c>
      <c r="X190" s="2">
        <v>10.5</v>
      </c>
      <c r="Y190" s="2">
        <v>32.700000000000045</v>
      </c>
      <c r="Z190" s="2">
        <v>419.9</v>
      </c>
      <c r="AA190" s="2">
        <v>36.400000000000006</v>
      </c>
      <c r="AB190" s="2">
        <v>21.200000000000003</v>
      </c>
      <c r="AC190" s="2">
        <v>34.5</v>
      </c>
      <c r="AD190" s="2">
        <v>-75.199999999999989</v>
      </c>
      <c r="AE190" s="2">
        <v>16.699999999999989</v>
      </c>
      <c r="AF190" s="2">
        <v>13.300000000000011</v>
      </c>
      <c r="AG190" s="2">
        <v>7.5</v>
      </c>
      <c r="AH190" s="2">
        <v>159.5</v>
      </c>
      <c r="AI190" s="2">
        <v>57.599999999999994</v>
      </c>
      <c r="AJ190" s="2">
        <v>8.9000000000000057</v>
      </c>
      <c r="AK190" s="2">
        <v>21.400000000000006</v>
      </c>
      <c r="AL190" s="2">
        <v>19.799999999999983</v>
      </c>
      <c r="AM190" s="2">
        <v>25.600000000000009</v>
      </c>
      <c r="AN190" s="2">
        <v>77.800000000000011</v>
      </c>
      <c r="AO190" s="2">
        <v>42.899999999999977</v>
      </c>
      <c r="AP190" s="2">
        <v>30</v>
      </c>
      <c r="AQ190" s="2">
        <v>31.75</v>
      </c>
      <c r="AR190" s="2">
        <v>21.5</v>
      </c>
      <c r="AS190" s="2">
        <v>29.975000000000023</v>
      </c>
      <c r="AT190" s="2">
        <v>162.59999999999997</v>
      </c>
      <c r="AU190" s="2">
        <v>12.5</v>
      </c>
      <c r="AV190" s="2">
        <v>12</v>
      </c>
      <c r="AW190" s="2">
        <v>53.900000000000034</v>
      </c>
      <c r="AX190" s="2">
        <v>25.474999999999966</v>
      </c>
      <c r="AY190" s="2">
        <v>19.125</v>
      </c>
      <c r="AZ190" s="2">
        <v>50.149999999999977</v>
      </c>
      <c r="BA190" s="2">
        <v>141.65000000000003</v>
      </c>
      <c r="BB190" s="2">
        <v>102.39999999999999</v>
      </c>
      <c r="BC190" s="2">
        <v>70.400000000000034</v>
      </c>
      <c r="BD190" s="2">
        <v>97.099999999999966</v>
      </c>
      <c r="BE190" s="2">
        <v>35.600000000000023</v>
      </c>
      <c r="BF190" s="2">
        <v>19.949999999999989</v>
      </c>
      <c r="BG190" s="2">
        <v>19.199999999999989</v>
      </c>
      <c r="BH190" s="2">
        <v>11.625</v>
      </c>
      <c r="BI190" s="2">
        <v>11.925000000000011</v>
      </c>
      <c r="BJ190" s="2">
        <v>47.8</v>
      </c>
      <c r="BK190" s="2">
        <v>16.400000000000006</v>
      </c>
      <c r="BL190" s="2">
        <v>18.5</v>
      </c>
      <c r="BM190" s="2">
        <v>35.5</v>
      </c>
      <c r="BN190" s="2">
        <v>42.875</v>
      </c>
      <c r="BO190" s="2">
        <v>48.600000000000023</v>
      </c>
      <c r="BP190" s="16">
        <v>25.75</v>
      </c>
      <c r="BQ190" s="2">
        <f t="shared" si="152"/>
        <v>35.572916666666664</v>
      </c>
      <c r="BR190" s="2">
        <f>AVERAGE(BN190:BP190)</f>
        <v>39.07500000000001</v>
      </c>
      <c r="BS190" s="2">
        <f>AVERAGE(BB190:BD190)</f>
        <v>89.966666666666654</v>
      </c>
      <c r="BT190" s="17">
        <f t="shared" si="115"/>
        <v>-0.56567247128566123</v>
      </c>
      <c r="BU190" s="2">
        <f>IFERROR(IFERROR(IF(OR(BT190&gt;=50%,BT190&lt;=-50%),BR190,(BE190*(1+BT190))),BR190),0.001)</f>
        <v>39.07500000000001</v>
      </c>
      <c r="BV190" s="2">
        <f>IFERROR(IFERROR(IF(OR(BT190&gt;=50%,BT190&lt;=-50%),BR190,(BF190*(1+BT190))),BR190),0.001)</f>
        <v>39.07500000000001</v>
      </c>
      <c r="BW190" s="2">
        <f>IFERROR(IFERROR(IF(OR(BT190&gt;=50%,BT190&lt;=-50%),BR190,(BG190*(1+BT190))),BR190),0.001)</f>
        <v>39.07500000000001</v>
      </c>
      <c r="BX190" s="2">
        <f>IFERROR(IFERROR(IF(OR(BT190&gt;=50%,BT190&lt;=-50%),BR190,(BH190*(1+BT190))),BR190),0.001)</f>
        <v>39.07500000000001</v>
      </c>
      <c r="BY190" s="2">
        <f t="shared" si="153"/>
        <v>22.637499999999999</v>
      </c>
      <c r="BZ190" s="2">
        <f t="shared" si="154"/>
        <v>18.283333333333331</v>
      </c>
      <c r="CA190" s="2">
        <f t="shared" si="155"/>
        <v>56.295000000000002</v>
      </c>
    </row>
    <row r="191" spans="1:79" x14ac:dyDescent="0.2">
      <c r="A191" s="3">
        <v>100300</v>
      </c>
      <c r="B191" s="2">
        <v>0</v>
      </c>
      <c r="C191" s="2">
        <v>0</v>
      </c>
      <c r="D191" s="2">
        <v>37.5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1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10</v>
      </c>
      <c r="AD191" s="2">
        <v>40</v>
      </c>
      <c r="AE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0</v>
      </c>
      <c r="AY191" s="2">
        <v>0</v>
      </c>
      <c r="AZ191" s="2">
        <v>0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0</v>
      </c>
      <c r="BM191" s="2">
        <v>0</v>
      </c>
      <c r="BN191" s="2">
        <v>0</v>
      </c>
      <c r="BO191" s="2">
        <v>0</v>
      </c>
      <c r="BP191" s="16">
        <v>0</v>
      </c>
      <c r="BQ191" s="2">
        <f t="shared" si="152"/>
        <v>0</v>
      </c>
      <c r="BR191" s="2">
        <f t="shared" si="150"/>
        <v>0</v>
      </c>
      <c r="BS191" s="2">
        <f t="shared" si="151"/>
        <v>0</v>
      </c>
      <c r="BT191" s="17" t="e">
        <f t="shared" si="115"/>
        <v>#DIV/0!</v>
      </c>
      <c r="BU191" s="2">
        <f>IFERROR(IFERROR(IF(OR(BT191&gt;=50%,BT191&lt;=-50%),BR191,(BC191*(1+BT191))),BR191),0.001)</f>
        <v>0</v>
      </c>
      <c r="BV191" s="2">
        <f>IFERROR(IFERROR(IF(OR(BT191&gt;=50%,BT191&lt;=-50%),BR191,(BD191*(1+BT191))),BR191),0.001)</f>
        <v>0</v>
      </c>
      <c r="BW191" s="2">
        <f>IFERROR(IFERROR(IF(OR(BT191&gt;=50%,BT191&lt;=-50%),BR191,(BE191*(1+BT191))),BR191),0.001)</f>
        <v>0</v>
      </c>
      <c r="BX191" s="2">
        <f>IFERROR(IFERROR(IF(OR(BT191&gt;=50%,BT191&lt;=-50%),BR191,(BF191*(1+BT191))),BR191),0.001)</f>
        <v>0</v>
      </c>
      <c r="BY191" s="2">
        <f t="shared" si="153"/>
        <v>0</v>
      </c>
      <c r="BZ191" s="2">
        <f t="shared" si="154"/>
        <v>0</v>
      </c>
      <c r="CA191" s="2">
        <f t="shared" si="155"/>
        <v>0</v>
      </c>
    </row>
    <row r="192" spans="1:79" x14ac:dyDescent="0.2">
      <c r="A192" s="3">
        <v>100301</v>
      </c>
      <c r="B192" s="2">
        <v>45794</v>
      </c>
      <c r="C192" s="2">
        <v>50055</v>
      </c>
      <c r="D192" s="2">
        <v>44563</v>
      </c>
      <c r="E192" s="2">
        <v>55974</v>
      </c>
      <c r="F192" s="2">
        <v>39785.25</v>
      </c>
      <c r="G192" s="2">
        <v>37471.75</v>
      </c>
      <c r="H192" s="2">
        <v>40420</v>
      </c>
      <c r="I192" s="2">
        <v>42990</v>
      </c>
      <c r="J192" s="12">
        <v>34337</v>
      </c>
      <c r="K192" s="2">
        <v>28599.625</v>
      </c>
      <c r="L192" s="2">
        <v>34092.275000000001</v>
      </c>
      <c r="M192" s="2">
        <v>25791.1</v>
      </c>
      <c r="N192" s="2">
        <v>23330</v>
      </c>
      <c r="O192" s="2">
        <v>22620</v>
      </c>
      <c r="P192" s="2">
        <v>22110</v>
      </c>
      <c r="Q192" s="2">
        <v>23037</v>
      </c>
      <c r="R192" s="2">
        <v>33839</v>
      </c>
      <c r="S192" s="2">
        <v>24629</v>
      </c>
      <c r="T192" s="2">
        <v>27168.333333333332</v>
      </c>
      <c r="U192" s="2">
        <v>20125</v>
      </c>
      <c r="V192" s="2">
        <v>23243</v>
      </c>
      <c r="W192" s="2">
        <v>26054</v>
      </c>
      <c r="X192" s="2">
        <v>25761.309000000001</v>
      </c>
      <c r="Y192" s="2">
        <v>28388.690999999999</v>
      </c>
      <c r="Z192" s="2">
        <v>20226</v>
      </c>
      <c r="AA192" s="2">
        <v>29612</v>
      </c>
      <c r="AB192" s="2">
        <v>23074</v>
      </c>
      <c r="AC192" s="2">
        <v>22460</v>
      </c>
      <c r="AD192" s="2">
        <v>34103</v>
      </c>
      <c r="AE192" s="2">
        <v>21924</v>
      </c>
      <c r="AF192" s="2">
        <v>21400</v>
      </c>
      <c r="AG192" s="2">
        <v>31199</v>
      </c>
      <c r="AH192" s="2">
        <v>21511</v>
      </c>
      <c r="AI192" s="2">
        <v>28798.75</v>
      </c>
      <c r="AJ192" s="2">
        <v>25832.25</v>
      </c>
      <c r="AK192" s="2">
        <v>24889</v>
      </c>
      <c r="AL192" s="2">
        <v>26518</v>
      </c>
      <c r="AM192" s="2">
        <v>36280</v>
      </c>
      <c r="AN192" s="2">
        <v>35651</v>
      </c>
      <c r="AO192" s="2">
        <v>39807</v>
      </c>
      <c r="AP192" s="2">
        <v>37822</v>
      </c>
      <c r="AQ192" s="2">
        <v>23532</v>
      </c>
      <c r="AR192" s="2">
        <v>27157</v>
      </c>
      <c r="AS192" s="2">
        <v>26655</v>
      </c>
      <c r="AT192" s="2">
        <v>23376</v>
      </c>
      <c r="AU192" s="2">
        <v>21729</v>
      </c>
      <c r="AV192" s="2">
        <v>23589</v>
      </c>
      <c r="AW192" s="2">
        <v>26365</v>
      </c>
      <c r="AX192" s="2">
        <v>20000</v>
      </c>
      <c r="AY192" s="2">
        <v>32741</v>
      </c>
      <c r="AZ192" s="2">
        <v>27126.751</v>
      </c>
      <c r="BA192" s="2">
        <v>33975.248999999996</v>
      </c>
      <c r="BB192" s="2">
        <v>32837</v>
      </c>
      <c r="BC192" s="2">
        <v>21918</v>
      </c>
      <c r="BD192" s="2">
        <v>24237</v>
      </c>
      <c r="BE192" s="2">
        <v>28323</v>
      </c>
      <c r="BF192" s="2">
        <v>23628</v>
      </c>
      <c r="BG192" s="2">
        <v>24909.25</v>
      </c>
      <c r="BH192" s="2">
        <v>22262.588</v>
      </c>
      <c r="BI192" s="2">
        <v>28117.162</v>
      </c>
      <c r="BJ192" s="2">
        <v>23116</v>
      </c>
      <c r="BK192" s="2">
        <v>30128</v>
      </c>
      <c r="BL192" s="2">
        <v>37957.875999999997</v>
      </c>
      <c r="BM192" s="2">
        <v>29491.124</v>
      </c>
      <c r="BN192" s="2">
        <v>25246</v>
      </c>
      <c r="BO192" s="2">
        <v>27959.788</v>
      </c>
      <c r="BP192" s="16">
        <v>26444.663</v>
      </c>
      <c r="BQ192" s="2">
        <f t="shared" si="152"/>
        <v>26611.166666666668</v>
      </c>
      <c r="BR192" s="2">
        <f t="shared" ref="BR192:BR194" si="166">AVERAGE(BN192:BP192)</f>
        <v>26550.150333333335</v>
      </c>
      <c r="BS192" s="2">
        <f t="shared" ref="BS192:BS194" si="167">AVERAGE(BB192:BD192)</f>
        <v>26330.666666666668</v>
      </c>
      <c r="BT192" s="17">
        <f t="shared" si="115"/>
        <v>8.3356669029775281E-3</v>
      </c>
      <c r="BU192" s="2">
        <f t="shared" ref="BU192:BU194" si="168">IFERROR(IFERROR(IF(OR(BT192&gt;=50%,BT192&lt;=-50%),BR192,(BE192*(1+BT192))),BR192),0.001)</f>
        <v>28559.09109369303</v>
      </c>
      <c r="BV192" s="2">
        <f t="shared" ref="BV192:BV194" si="169">IFERROR(IFERROR(IF(OR(BT192&gt;=50%,BT192&lt;=-50%),BR192,(BF192*(1+BT192))),BR192),0.001)</f>
        <v>23824.955137583551</v>
      </c>
      <c r="BW192" s="2">
        <f t="shared" ref="BW192:BW194" si="170">IFERROR(IFERROR(IF(OR(BT192&gt;=50%,BT192&lt;=-50%),BR192,(BG192*(1+BT192))),BR192),0.001)</f>
        <v>25116.885210802993</v>
      </c>
      <c r="BX192" s="2">
        <f t="shared" ref="BX192:BX194" si="171">IFERROR(IFERROR(IF(OR(BT192&gt;=50%,BT192&lt;=-50%),BR192,(BH192*(1+BT192))),BR192),0.001)</f>
        <v>22448.161517966222</v>
      </c>
      <c r="BY192" s="2">
        <f t="shared" si="153"/>
        <v>24601.25</v>
      </c>
      <c r="BZ192" s="2">
        <f t="shared" si="154"/>
        <v>30571.291999999998</v>
      </c>
      <c r="CA192" s="2">
        <f t="shared" si="155"/>
        <v>25843.024799999999</v>
      </c>
    </row>
    <row r="193" spans="1:79" x14ac:dyDescent="0.2">
      <c r="A193" s="3">
        <v>100302</v>
      </c>
      <c r="B193" s="2">
        <v>18471</v>
      </c>
      <c r="C193" s="2">
        <v>23395</v>
      </c>
      <c r="D193" s="2">
        <v>40860</v>
      </c>
      <c r="E193" s="2">
        <v>38433</v>
      </c>
      <c r="F193" s="2">
        <v>29830</v>
      </c>
      <c r="G193" s="2">
        <v>2690</v>
      </c>
      <c r="H193" s="2">
        <v>2505</v>
      </c>
      <c r="I193" s="2">
        <v>2475</v>
      </c>
      <c r="J193" s="12">
        <v>2825</v>
      </c>
      <c r="K193" s="2">
        <v>1719</v>
      </c>
      <c r="L193" s="2">
        <v>1686</v>
      </c>
      <c r="M193" s="2">
        <v>1708</v>
      </c>
      <c r="N193" s="2">
        <v>1573</v>
      </c>
      <c r="O193" s="2">
        <v>1159</v>
      </c>
      <c r="P193" s="2">
        <v>167</v>
      </c>
      <c r="Q193" s="2">
        <v>768</v>
      </c>
      <c r="R193" s="2">
        <v>545</v>
      </c>
      <c r="S193" s="2">
        <v>268</v>
      </c>
      <c r="T193" s="2">
        <v>527</v>
      </c>
      <c r="U193" s="2">
        <v>865</v>
      </c>
      <c r="V193" s="2">
        <v>1356</v>
      </c>
      <c r="W193" s="2">
        <v>950</v>
      </c>
      <c r="X193" s="2">
        <v>1260</v>
      </c>
      <c r="Y193" s="2">
        <v>935</v>
      </c>
      <c r="Z193" s="2">
        <v>945</v>
      </c>
      <c r="AA193" s="2">
        <v>1170</v>
      </c>
      <c r="AB193" s="2">
        <v>930</v>
      </c>
      <c r="AC193" s="2">
        <v>1120</v>
      </c>
      <c r="AD193" s="2">
        <v>1192</v>
      </c>
      <c r="AE193" s="2">
        <v>1033</v>
      </c>
      <c r="AF193" s="2">
        <v>455</v>
      </c>
      <c r="AG193" s="2">
        <v>555</v>
      </c>
      <c r="AH193" s="2">
        <v>1076</v>
      </c>
      <c r="AI193" s="2">
        <v>867</v>
      </c>
      <c r="AJ193" s="2">
        <v>735.12</v>
      </c>
      <c r="AK193" s="2">
        <v>602.88</v>
      </c>
      <c r="AL193" s="2">
        <v>1210</v>
      </c>
      <c r="AM193" s="2">
        <v>1383</v>
      </c>
      <c r="AN193" s="2">
        <v>791</v>
      </c>
      <c r="AO193" s="2">
        <v>958</v>
      </c>
      <c r="AP193" s="2">
        <v>835</v>
      </c>
      <c r="AQ193" s="2">
        <v>465</v>
      </c>
      <c r="AR193" s="2">
        <v>405</v>
      </c>
      <c r="AS193" s="2">
        <v>1000</v>
      </c>
      <c r="AT193" s="2">
        <v>1950</v>
      </c>
      <c r="AU193" s="2">
        <v>1205</v>
      </c>
      <c r="AV193" s="2">
        <v>1330</v>
      </c>
      <c r="AW193" s="2">
        <v>1290</v>
      </c>
      <c r="AX193" s="2">
        <v>865</v>
      </c>
      <c r="AY193" s="2">
        <v>1125</v>
      </c>
      <c r="AZ193" s="2">
        <v>800</v>
      </c>
      <c r="BA193" s="2">
        <v>145</v>
      </c>
      <c r="BB193" s="2">
        <v>1810</v>
      </c>
      <c r="BC193" s="2">
        <v>1325</v>
      </c>
      <c r="BD193" s="2">
        <v>1560</v>
      </c>
      <c r="BE193" s="2">
        <v>1240</v>
      </c>
      <c r="BF193" s="2">
        <v>2420</v>
      </c>
      <c r="BG193" s="2">
        <v>2415</v>
      </c>
      <c r="BH193" s="2">
        <v>2120</v>
      </c>
      <c r="BI193" s="2">
        <v>2710</v>
      </c>
      <c r="BJ193" s="2">
        <v>2775</v>
      </c>
      <c r="BK193" s="2">
        <v>1620</v>
      </c>
      <c r="BL193" s="2">
        <v>2229.0439999999999</v>
      </c>
      <c r="BM193" s="2">
        <v>844.87599999999998</v>
      </c>
      <c r="BN193" s="2">
        <v>855</v>
      </c>
      <c r="BO193" s="2">
        <v>918</v>
      </c>
      <c r="BP193" s="16">
        <v>672</v>
      </c>
      <c r="BQ193" s="2">
        <f t="shared" si="152"/>
        <v>1842.8266666666668</v>
      </c>
      <c r="BR193" s="2">
        <f t="shared" si="166"/>
        <v>815</v>
      </c>
      <c r="BS193" s="2">
        <f t="shared" si="167"/>
        <v>1565</v>
      </c>
      <c r="BT193" s="17">
        <f t="shared" si="115"/>
        <v>-0.47923322683706071</v>
      </c>
      <c r="BU193" s="2">
        <f t="shared" si="168"/>
        <v>645.75079872204469</v>
      </c>
      <c r="BV193" s="2">
        <f t="shared" si="169"/>
        <v>1260.2555910543131</v>
      </c>
      <c r="BW193" s="2">
        <f t="shared" si="170"/>
        <v>1257.6517571884983</v>
      </c>
      <c r="BX193" s="2">
        <f t="shared" si="171"/>
        <v>1104.0255591054313</v>
      </c>
      <c r="BY193" s="2">
        <f t="shared" si="153"/>
        <v>2505</v>
      </c>
      <c r="BZ193" s="2">
        <f t="shared" si="154"/>
        <v>2089.6813333333334</v>
      </c>
      <c r="CA193" s="2">
        <f t="shared" si="155"/>
        <v>1164.9752000000001</v>
      </c>
    </row>
    <row r="194" spans="1:79" x14ac:dyDescent="0.2">
      <c r="A194" s="3">
        <v>100303</v>
      </c>
      <c r="B194" s="2">
        <v>13228</v>
      </c>
      <c r="C194" s="2">
        <v>12379</v>
      </c>
      <c r="D194" s="2">
        <v>14661</v>
      </c>
      <c r="E194" s="2">
        <v>12346</v>
      </c>
      <c r="F194" s="2">
        <v>13287</v>
      </c>
      <c r="G194" s="2">
        <v>12815</v>
      </c>
      <c r="H194" s="2">
        <v>11101.6</v>
      </c>
      <c r="I194" s="2">
        <v>16445.400000000001</v>
      </c>
      <c r="J194" s="12">
        <v>14798</v>
      </c>
      <c r="K194" s="2">
        <v>11025.4</v>
      </c>
      <c r="L194" s="2">
        <v>10024.6</v>
      </c>
      <c r="M194" s="2">
        <v>17134</v>
      </c>
      <c r="N194" s="2">
        <v>11749</v>
      </c>
      <c r="O194" s="2">
        <v>9027</v>
      </c>
      <c r="P194" s="2">
        <v>10046</v>
      </c>
      <c r="Q194" s="2">
        <v>10512</v>
      </c>
      <c r="R194" s="2">
        <v>11135</v>
      </c>
      <c r="S194" s="2">
        <v>9780</v>
      </c>
      <c r="T194" s="2">
        <v>10475.666666666666</v>
      </c>
      <c r="U194" s="2">
        <v>10813</v>
      </c>
      <c r="V194" s="2">
        <v>9875</v>
      </c>
      <c r="W194" s="2">
        <v>9240</v>
      </c>
      <c r="X194" s="2">
        <v>8560</v>
      </c>
      <c r="Y194" s="2">
        <v>10040</v>
      </c>
      <c r="Z194" s="2">
        <v>9150</v>
      </c>
      <c r="AA194" s="2">
        <v>11005</v>
      </c>
      <c r="AB194" s="2">
        <v>6845</v>
      </c>
      <c r="AC194" s="2">
        <v>8130</v>
      </c>
      <c r="AD194" s="2">
        <v>10195</v>
      </c>
      <c r="AE194" s="2">
        <v>6665</v>
      </c>
      <c r="AF194" s="2">
        <v>6292.6</v>
      </c>
      <c r="AG194" s="2">
        <v>9464.4</v>
      </c>
      <c r="AH194" s="2">
        <v>7856</v>
      </c>
      <c r="AI194" s="2">
        <v>7784</v>
      </c>
      <c r="AJ194" s="2">
        <v>8073.6</v>
      </c>
      <c r="AK194" s="2">
        <v>7106.4</v>
      </c>
      <c r="AL194" s="2">
        <v>7008</v>
      </c>
      <c r="AM194" s="2">
        <v>11767</v>
      </c>
      <c r="AN194" s="2">
        <v>7192</v>
      </c>
      <c r="AO194" s="2">
        <v>8461</v>
      </c>
      <c r="AP194" s="2">
        <v>8983</v>
      </c>
      <c r="AQ194" s="2">
        <v>8400</v>
      </c>
      <c r="AR194" s="2">
        <v>9915</v>
      </c>
      <c r="AS194" s="2">
        <v>2045</v>
      </c>
      <c r="AT194" s="2">
        <v>1225</v>
      </c>
      <c r="AU194" s="2">
        <v>5434</v>
      </c>
      <c r="AV194" s="2">
        <v>6890</v>
      </c>
      <c r="AW194" s="2">
        <v>7590</v>
      </c>
      <c r="AX194" s="2">
        <v>6106</v>
      </c>
      <c r="AY194" s="2">
        <v>8715</v>
      </c>
      <c r="AZ194" s="2">
        <v>6405.7</v>
      </c>
      <c r="BA194" s="2">
        <v>7928.66</v>
      </c>
      <c r="BB194" s="2">
        <v>9003</v>
      </c>
      <c r="BC194" s="2">
        <v>7479</v>
      </c>
      <c r="BD194" s="2">
        <v>7686</v>
      </c>
      <c r="BE194" s="2">
        <v>7181</v>
      </c>
      <c r="BF194" s="2">
        <v>6627</v>
      </c>
      <c r="BG194" s="2">
        <v>7766</v>
      </c>
      <c r="BH194" s="2">
        <v>7801</v>
      </c>
      <c r="BI194" s="2">
        <v>9227.7000000000007</v>
      </c>
      <c r="BJ194" s="2">
        <v>7203.3</v>
      </c>
      <c r="BK194" s="2">
        <v>7771</v>
      </c>
      <c r="BL194" s="2">
        <v>8966.6</v>
      </c>
      <c r="BM194" s="2">
        <v>6399.7</v>
      </c>
      <c r="BN194" s="2">
        <v>7115.7</v>
      </c>
      <c r="BO194" s="2">
        <v>9050.5</v>
      </c>
      <c r="BP194" s="16">
        <v>6635.5</v>
      </c>
      <c r="BQ194" s="2">
        <f t="shared" si="152"/>
        <v>7602</v>
      </c>
      <c r="BR194" s="2">
        <f t="shared" si="166"/>
        <v>7600.5666666666666</v>
      </c>
      <c r="BS194" s="2">
        <f t="shared" si="167"/>
        <v>8056</v>
      </c>
      <c r="BT194" s="17">
        <f t="shared" si="115"/>
        <v>-5.653343263819928E-2</v>
      </c>
      <c r="BU194" s="2">
        <f t="shared" si="168"/>
        <v>6775.0334202250906</v>
      </c>
      <c r="BV194" s="2">
        <f t="shared" si="169"/>
        <v>6252.3529419066535</v>
      </c>
      <c r="BW194" s="2">
        <f t="shared" si="170"/>
        <v>7326.961362131744</v>
      </c>
      <c r="BX194" s="2">
        <f t="shared" si="171"/>
        <v>7359.9826919894067</v>
      </c>
      <c r="BY194" s="2">
        <f t="shared" si="153"/>
        <v>7999.5</v>
      </c>
      <c r="BZ194" s="2">
        <f t="shared" si="154"/>
        <v>7788.2</v>
      </c>
      <c r="CA194" s="2">
        <f t="shared" si="155"/>
        <v>7172.2800000000007</v>
      </c>
    </row>
    <row r="195" spans="1:79" x14ac:dyDescent="0.2">
      <c r="A195" s="3">
        <v>100304</v>
      </c>
      <c r="B195" s="2">
        <v>0</v>
      </c>
      <c r="C195" s="2">
        <v>0</v>
      </c>
      <c r="D195" s="2">
        <v>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1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0</v>
      </c>
      <c r="AY195" s="2">
        <v>0</v>
      </c>
      <c r="AZ195" s="2">
        <v>0</v>
      </c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0</v>
      </c>
      <c r="BM195" s="2">
        <v>0</v>
      </c>
      <c r="BN195" s="2">
        <v>0</v>
      </c>
      <c r="BO195" s="2">
        <v>0</v>
      </c>
      <c r="BP195" s="16">
        <v>0</v>
      </c>
      <c r="BQ195" s="2">
        <f t="shared" si="152"/>
        <v>0</v>
      </c>
      <c r="BR195" s="2">
        <f t="shared" si="150"/>
        <v>0</v>
      </c>
      <c r="BS195" s="2">
        <f t="shared" si="151"/>
        <v>0</v>
      </c>
      <c r="BT195" s="17" t="e">
        <f t="shared" ref="BT195:BT258" si="172">(BR195-BS195)/BS195</f>
        <v>#DIV/0!</v>
      </c>
      <c r="BU195" s="2">
        <f>IFERROR(IFERROR(IF(OR(BT195&gt;=50%,BT195&lt;=-50%),BR195,(BC195*(1+BT195))),BR195),0.001)</f>
        <v>0</v>
      </c>
      <c r="BV195" s="2">
        <f>IFERROR(IFERROR(IF(OR(BT195&gt;=50%,BT195&lt;=-50%),BR195,(BD195*(1+BT195))),BR195),0.001)</f>
        <v>0</v>
      </c>
      <c r="BW195" s="2">
        <f>IFERROR(IFERROR(IF(OR(BT195&gt;=50%,BT195&lt;=-50%),BR195,(BE195*(1+BT195))),BR195),0.001)</f>
        <v>0</v>
      </c>
      <c r="BX195" s="2">
        <f>IFERROR(IFERROR(IF(OR(BT195&gt;=50%,BT195&lt;=-50%),BR195,(BF195*(1+BT195))),BR195),0.001)</f>
        <v>0</v>
      </c>
      <c r="BY195" s="2">
        <f t="shared" si="153"/>
        <v>0</v>
      </c>
      <c r="BZ195" s="2">
        <f t="shared" si="154"/>
        <v>0</v>
      </c>
      <c r="CA195" s="2">
        <f t="shared" si="155"/>
        <v>0</v>
      </c>
    </row>
    <row r="196" spans="1:79" x14ac:dyDescent="0.2">
      <c r="A196" s="3">
        <v>100305</v>
      </c>
      <c r="B196" s="2">
        <v>0</v>
      </c>
      <c r="C196" s="2">
        <v>0</v>
      </c>
      <c r="D196" s="2">
        <v>0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12">
        <v>135</v>
      </c>
      <c r="K196" s="2">
        <v>50</v>
      </c>
      <c r="L196" s="2">
        <v>140</v>
      </c>
      <c r="M196" s="2">
        <v>495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0</v>
      </c>
      <c r="AY196" s="2">
        <v>0</v>
      </c>
      <c r="AZ196" s="2">
        <v>0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0</v>
      </c>
      <c r="BM196" s="2">
        <v>0</v>
      </c>
      <c r="BN196" s="2">
        <v>0</v>
      </c>
      <c r="BO196" s="2">
        <v>0</v>
      </c>
      <c r="BP196" s="16">
        <v>0</v>
      </c>
      <c r="BQ196" s="2">
        <f t="shared" si="152"/>
        <v>0</v>
      </c>
      <c r="BR196" s="2">
        <f t="shared" si="150"/>
        <v>0</v>
      </c>
      <c r="BS196" s="2">
        <f t="shared" si="151"/>
        <v>0</v>
      </c>
      <c r="BT196" s="17" t="e">
        <f t="shared" si="172"/>
        <v>#DIV/0!</v>
      </c>
      <c r="BU196" s="2">
        <f>IFERROR(IFERROR(IF(OR(BT196&gt;=50%,BT196&lt;=-50%),BR196,(BC196*(1+BT196))),BR196),0.001)</f>
        <v>0</v>
      </c>
      <c r="BV196" s="2">
        <f>IFERROR(IFERROR(IF(OR(BT196&gt;=50%,BT196&lt;=-50%),BR196,(BD196*(1+BT196))),BR196),0.001)</f>
        <v>0</v>
      </c>
      <c r="BW196" s="2">
        <f>IFERROR(IFERROR(IF(OR(BT196&gt;=50%,BT196&lt;=-50%),BR196,(BE196*(1+BT196))),BR196),0.001)</f>
        <v>0</v>
      </c>
      <c r="BX196" s="2">
        <f>IFERROR(IFERROR(IF(OR(BT196&gt;=50%,BT196&lt;=-50%),BR196,(BF196*(1+BT196))),BR196),0.001)</f>
        <v>0</v>
      </c>
      <c r="BY196" s="2">
        <f t="shared" si="153"/>
        <v>0</v>
      </c>
      <c r="BZ196" s="2">
        <f t="shared" si="154"/>
        <v>0</v>
      </c>
      <c r="CA196" s="2">
        <f t="shared" si="155"/>
        <v>0</v>
      </c>
    </row>
    <row r="197" spans="1:79" x14ac:dyDescent="0.2">
      <c r="A197" s="3">
        <v>100306</v>
      </c>
      <c r="B197" s="2">
        <v>0</v>
      </c>
      <c r="C197" s="2">
        <v>0</v>
      </c>
      <c r="D197" s="2">
        <v>0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1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W197" s="2">
        <v>0</v>
      </c>
      <c r="X197" s="2">
        <v>0</v>
      </c>
      <c r="Y197" s="2">
        <v>0</v>
      </c>
      <c r="Z197" s="2">
        <v>0</v>
      </c>
      <c r="AA197" s="2">
        <v>0</v>
      </c>
      <c r="AB197" s="2">
        <v>0</v>
      </c>
      <c r="AC197" s="2">
        <v>0</v>
      </c>
      <c r="AD197" s="2">
        <v>0</v>
      </c>
      <c r="AE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0</v>
      </c>
      <c r="AY197" s="2">
        <v>0</v>
      </c>
      <c r="AZ197" s="2">
        <v>0</v>
      </c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0</v>
      </c>
      <c r="BM197" s="2">
        <v>0</v>
      </c>
      <c r="BN197" s="2">
        <v>0</v>
      </c>
      <c r="BO197" s="2">
        <v>0</v>
      </c>
      <c r="BP197" s="16">
        <v>0</v>
      </c>
      <c r="BQ197" s="2">
        <f t="shared" si="152"/>
        <v>0</v>
      </c>
      <c r="BR197" s="2">
        <f t="shared" si="150"/>
        <v>0</v>
      </c>
      <c r="BS197" s="2">
        <f t="shared" si="151"/>
        <v>0</v>
      </c>
      <c r="BT197" s="17" t="e">
        <f t="shared" si="172"/>
        <v>#DIV/0!</v>
      </c>
      <c r="BU197" s="2">
        <f>IFERROR(IFERROR(IF(OR(BT197&gt;=50%,BT197&lt;=-50%),BR197,(BC197*(1+BT197))),BR197),0.001)</f>
        <v>0</v>
      </c>
      <c r="BV197" s="2">
        <f>IFERROR(IFERROR(IF(OR(BT197&gt;=50%,BT197&lt;=-50%),BR197,(BD197*(1+BT197))),BR197),0.001)</f>
        <v>0</v>
      </c>
      <c r="BW197" s="2">
        <f>IFERROR(IFERROR(IF(OR(BT197&gt;=50%,BT197&lt;=-50%),BR197,(BE197*(1+BT197))),BR197),0.001)</f>
        <v>0</v>
      </c>
      <c r="BX197" s="2">
        <f>IFERROR(IFERROR(IF(OR(BT197&gt;=50%,BT197&lt;=-50%),BR197,(BF197*(1+BT197))),BR197),0.001)</f>
        <v>0</v>
      </c>
      <c r="BY197" s="2">
        <f t="shared" si="153"/>
        <v>0</v>
      </c>
      <c r="BZ197" s="2">
        <f t="shared" si="154"/>
        <v>0</v>
      </c>
      <c r="CA197" s="2">
        <f t="shared" si="155"/>
        <v>0</v>
      </c>
    </row>
    <row r="198" spans="1:79" x14ac:dyDescent="0.2">
      <c r="A198" s="3">
        <v>100307</v>
      </c>
      <c r="B198" s="2">
        <v>182.2</v>
      </c>
      <c r="C198" s="2">
        <v>150.69999999999999</v>
      </c>
      <c r="D198" s="2">
        <v>90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1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W198" s="2">
        <v>0</v>
      </c>
      <c r="X198" s="2">
        <v>0</v>
      </c>
      <c r="Y198" s="2">
        <v>0</v>
      </c>
      <c r="Z198" s="2">
        <v>0</v>
      </c>
      <c r="AA198" s="2">
        <v>0</v>
      </c>
      <c r="AB198" s="2">
        <v>0</v>
      </c>
      <c r="AC198" s="2">
        <v>0</v>
      </c>
      <c r="AD198" s="2">
        <v>0</v>
      </c>
      <c r="AE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  <c r="AZ198" s="2">
        <v>0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0</v>
      </c>
      <c r="BM198" s="2">
        <v>0</v>
      </c>
      <c r="BN198" s="2">
        <v>0</v>
      </c>
      <c r="BO198" s="2">
        <v>0</v>
      </c>
      <c r="BP198" s="16">
        <v>0</v>
      </c>
      <c r="BQ198" s="2">
        <f t="shared" si="152"/>
        <v>0</v>
      </c>
      <c r="BR198" s="2">
        <f t="shared" si="150"/>
        <v>0</v>
      </c>
      <c r="BS198" s="2">
        <f t="shared" si="151"/>
        <v>0</v>
      </c>
      <c r="BT198" s="17" t="e">
        <f t="shared" si="172"/>
        <v>#DIV/0!</v>
      </c>
      <c r="BU198" s="2">
        <f>IFERROR(IFERROR(IF(OR(BT198&gt;=50%,BT198&lt;=-50%),BR198,(BC198*(1+BT198))),BR198),0.001)</f>
        <v>0</v>
      </c>
      <c r="BV198" s="2">
        <f>IFERROR(IFERROR(IF(OR(BT198&gt;=50%,BT198&lt;=-50%),BR198,(BD198*(1+BT198))),BR198),0.001)</f>
        <v>0</v>
      </c>
      <c r="BW198" s="2">
        <f>IFERROR(IFERROR(IF(OR(BT198&gt;=50%,BT198&lt;=-50%),BR198,(BE198*(1+BT198))),BR198),0.001)</f>
        <v>0</v>
      </c>
      <c r="BX198" s="2">
        <f>IFERROR(IFERROR(IF(OR(BT198&gt;=50%,BT198&lt;=-50%),BR198,(BF198*(1+BT198))),BR198),0.001)</f>
        <v>0</v>
      </c>
      <c r="BY198" s="2">
        <f t="shared" si="153"/>
        <v>0</v>
      </c>
      <c r="BZ198" s="2">
        <f t="shared" si="154"/>
        <v>0</v>
      </c>
      <c r="CA198" s="2">
        <f t="shared" si="155"/>
        <v>0</v>
      </c>
    </row>
    <row r="199" spans="1:79" x14ac:dyDescent="0.2">
      <c r="A199" s="3">
        <v>100308</v>
      </c>
      <c r="B199" s="2">
        <v>6478</v>
      </c>
      <c r="C199" s="2">
        <v>8567</v>
      </c>
      <c r="D199" s="2">
        <v>10095</v>
      </c>
      <c r="E199" s="2">
        <v>6894</v>
      </c>
      <c r="F199" s="2">
        <v>7452</v>
      </c>
      <c r="G199" s="2">
        <v>9968.4</v>
      </c>
      <c r="H199" s="2">
        <v>7365</v>
      </c>
      <c r="I199" s="2">
        <v>9002</v>
      </c>
      <c r="J199" s="12">
        <v>9035</v>
      </c>
      <c r="K199" s="2">
        <v>6265</v>
      </c>
      <c r="L199" s="2">
        <v>7067</v>
      </c>
      <c r="M199" s="2">
        <v>7898</v>
      </c>
      <c r="N199" s="2">
        <v>7352</v>
      </c>
      <c r="O199" s="2">
        <v>5528</v>
      </c>
      <c r="P199" s="2">
        <v>4976</v>
      </c>
      <c r="Q199" s="2">
        <v>6892</v>
      </c>
      <c r="R199" s="2">
        <v>10279.575000000001</v>
      </c>
      <c r="S199" s="2">
        <v>8021.4249999999993</v>
      </c>
      <c r="T199" s="2">
        <v>8397.6666666666661</v>
      </c>
      <c r="U199" s="2">
        <v>8137.2000000000007</v>
      </c>
      <c r="V199" s="2">
        <v>5413.4</v>
      </c>
      <c r="W199" s="2">
        <v>4647</v>
      </c>
      <c r="X199" s="2">
        <v>6307.625</v>
      </c>
      <c r="Y199" s="2">
        <v>5508.875</v>
      </c>
      <c r="Z199" s="2">
        <v>4814</v>
      </c>
      <c r="AA199" s="2">
        <v>5701</v>
      </c>
      <c r="AB199" s="2">
        <v>3910.4</v>
      </c>
      <c r="AC199" s="2">
        <v>4640</v>
      </c>
      <c r="AD199" s="2">
        <v>6772</v>
      </c>
      <c r="AE199" s="2">
        <v>5861.7</v>
      </c>
      <c r="AF199" s="2">
        <v>6949.9999999999991</v>
      </c>
      <c r="AG199" s="2">
        <v>12762.8</v>
      </c>
      <c r="AH199" s="2">
        <v>11691</v>
      </c>
      <c r="AI199" s="2">
        <v>12683</v>
      </c>
      <c r="AJ199" s="2">
        <v>14703</v>
      </c>
      <c r="AK199" s="2">
        <v>13896.699999999999</v>
      </c>
      <c r="AL199" s="2">
        <v>9665.4760000000006</v>
      </c>
      <c r="AM199" s="2">
        <v>10274.523999999999</v>
      </c>
      <c r="AN199" s="2">
        <v>7954</v>
      </c>
      <c r="AO199" s="2">
        <v>8442.4</v>
      </c>
      <c r="AP199" s="2">
        <v>9806.4</v>
      </c>
      <c r="AQ199" s="2">
        <v>6919.2</v>
      </c>
      <c r="AR199" s="2">
        <v>7587</v>
      </c>
      <c r="AS199" s="2">
        <v>9254</v>
      </c>
      <c r="AT199" s="2">
        <v>7119</v>
      </c>
      <c r="AU199" s="2">
        <v>11561</v>
      </c>
      <c r="AV199" s="2">
        <v>10969</v>
      </c>
      <c r="AW199" s="2">
        <v>13855.6</v>
      </c>
      <c r="AX199" s="2">
        <v>7115.4</v>
      </c>
      <c r="AY199" s="2">
        <v>5183</v>
      </c>
      <c r="AZ199" s="2">
        <v>5545.8</v>
      </c>
      <c r="BA199" s="2">
        <v>9064.5999999999985</v>
      </c>
      <c r="BB199" s="2">
        <v>9515.3119999999999</v>
      </c>
      <c r="BC199" s="2">
        <v>7473.2</v>
      </c>
      <c r="BD199" s="2">
        <v>6101</v>
      </c>
      <c r="BE199" s="2">
        <v>5000.3999999999996</v>
      </c>
      <c r="BF199" s="2">
        <v>7766.5</v>
      </c>
      <c r="BG199" s="2">
        <v>10827</v>
      </c>
      <c r="BH199" s="2">
        <v>9738.65</v>
      </c>
      <c r="BI199" s="2">
        <v>13280.35</v>
      </c>
      <c r="BJ199" s="2">
        <v>10686</v>
      </c>
      <c r="BK199" s="2">
        <v>3002.8</v>
      </c>
      <c r="BL199" s="2">
        <v>7430</v>
      </c>
      <c r="BM199" s="2">
        <v>7870</v>
      </c>
      <c r="BN199" s="2">
        <v>8407</v>
      </c>
      <c r="BO199" s="2">
        <v>9065</v>
      </c>
      <c r="BP199" s="16">
        <v>8779.2000000000007</v>
      </c>
      <c r="BQ199" s="2">
        <f t="shared" si="152"/>
        <v>8131.9083333333338</v>
      </c>
      <c r="BR199" s="2">
        <f t="shared" ref="BR199:BR200" si="173">AVERAGE(BN199:BP199)</f>
        <v>8750.4</v>
      </c>
      <c r="BS199" s="2">
        <f t="shared" ref="BS199:BS200" si="174">AVERAGE(BB199:BD199)</f>
        <v>7696.5039999999999</v>
      </c>
      <c r="BT199" s="17">
        <f t="shared" si="172"/>
        <v>0.13693178097484257</v>
      </c>
      <c r="BU199" s="2">
        <f t="shared" ref="BU199:BU200" si="175">IFERROR(IFERROR(IF(OR(BT199&gt;=50%,BT199&lt;=-50%),BR199,(BE199*(1+BT199))),BR199),0.001)</f>
        <v>5685.1136775866016</v>
      </c>
      <c r="BV199" s="2">
        <f t="shared" ref="BV199:BV200" si="176">IFERROR(IFERROR(IF(OR(BT199&gt;=50%,BT199&lt;=-50%),BR199,(BF199*(1+BT199))),BR199),0.001)</f>
        <v>8829.9806769411134</v>
      </c>
      <c r="BW199" s="2">
        <f t="shared" ref="BW199:BW200" si="177">IFERROR(IFERROR(IF(OR(BT199&gt;=50%,BT199&lt;=-50%),BR199,(BG199*(1+BT199))),BR199),0.001)</f>
        <v>12309.56039261462</v>
      </c>
      <c r="BX199" s="2">
        <f t="shared" ref="BX199:BX200" si="178">IFERROR(IFERROR(IF(OR(BT199&gt;=50%,BT199&lt;=-50%),BR199,(BH199*(1+BT199))),BR199),0.001)</f>
        <v>11072.18068879065</v>
      </c>
      <c r="BY199" s="2">
        <f t="shared" si="153"/>
        <v>11133</v>
      </c>
      <c r="BZ199" s="2">
        <f t="shared" si="154"/>
        <v>6066.4333333333334</v>
      </c>
      <c r="CA199" s="2">
        <f t="shared" si="155"/>
        <v>6970.32</v>
      </c>
    </row>
    <row r="200" spans="1:79" x14ac:dyDescent="0.2">
      <c r="A200" s="3">
        <v>100309</v>
      </c>
      <c r="B200" s="2">
        <v>48138</v>
      </c>
      <c r="C200" s="2">
        <v>42232</v>
      </c>
      <c r="D200" s="2">
        <v>37465</v>
      </c>
      <c r="E200" s="2">
        <v>40639</v>
      </c>
      <c r="F200" s="2">
        <v>39725</v>
      </c>
      <c r="G200" s="2">
        <v>56969</v>
      </c>
      <c r="H200" s="2">
        <v>41625</v>
      </c>
      <c r="I200" s="2">
        <v>36197</v>
      </c>
      <c r="J200" s="12">
        <v>31356</v>
      </c>
      <c r="K200" s="2">
        <v>27888</v>
      </c>
      <c r="L200" s="2">
        <v>25221</v>
      </c>
      <c r="M200" s="2">
        <v>35087</v>
      </c>
      <c r="N200" s="2">
        <v>24695</v>
      </c>
      <c r="O200" s="2">
        <v>23243</v>
      </c>
      <c r="P200" s="2">
        <v>23649</v>
      </c>
      <c r="Q200" s="2">
        <v>25676</v>
      </c>
      <c r="R200" s="2">
        <v>25000</v>
      </c>
      <c r="S200" s="2">
        <v>38696</v>
      </c>
      <c r="T200" s="2">
        <v>29790.666666666668</v>
      </c>
      <c r="U200" s="2">
        <v>35170</v>
      </c>
      <c r="V200" s="2">
        <v>18508</v>
      </c>
      <c r="W200" s="2">
        <v>16430</v>
      </c>
      <c r="X200" s="2">
        <v>17430</v>
      </c>
      <c r="Y200" s="2">
        <v>22550</v>
      </c>
      <c r="Z200" s="2">
        <v>20440</v>
      </c>
      <c r="AA200" s="2">
        <v>27635</v>
      </c>
      <c r="AB200" s="2">
        <v>23235</v>
      </c>
      <c r="AC200" s="2">
        <v>22270</v>
      </c>
      <c r="AD200" s="2">
        <v>36680</v>
      </c>
      <c r="AE200" s="2">
        <v>24740</v>
      </c>
      <c r="AF200" s="2">
        <v>28480</v>
      </c>
      <c r="AG200" s="2">
        <v>29200</v>
      </c>
      <c r="AH200" s="2">
        <v>17360</v>
      </c>
      <c r="AI200" s="2">
        <v>20840</v>
      </c>
      <c r="AJ200" s="2">
        <v>17140</v>
      </c>
      <c r="AK200" s="2">
        <v>22780</v>
      </c>
      <c r="AL200" s="2">
        <v>22087</v>
      </c>
      <c r="AM200" s="2">
        <v>18729</v>
      </c>
      <c r="AN200" s="2">
        <v>28498</v>
      </c>
      <c r="AO200" s="2">
        <v>39232</v>
      </c>
      <c r="AP200" s="2">
        <v>44261</v>
      </c>
      <c r="AQ200" s="2">
        <v>41490</v>
      </c>
      <c r="AR200" s="2">
        <v>40405</v>
      </c>
      <c r="AS200" s="2">
        <v>34750</v>
      </c>
      <c r="AT200" s="2">
        <v>28625</v>
      </c>
      <c r="AU200" s="2">
        <v>26160</v>
      </c>
      <c r="AV200" s="2">
        <v>19960</v>
      </c>
      <c r="AW200" s="2">
        <v>31280</v>
      </c>
      <c r="AX200" s="2">
        <v>30918.754000000001</v>
      </c>
      <c r="AY200" s="2">
        <v>39619.245999999999</v>
      </c>
      <c r="AZ200" s="2">
        <v>76495</v>
      </c>
      <c r="BA200" s="2">
        <v>48646</v>
      </c>
      <c r="BB200" s="2">
        <v>58290</v>
      </c>
      <c r="BC200" s="2">
        <v>43900</v>
      </c>
      <c r="BD200" s="2">
        <v>51925</v>
      </c>
      <c r="BE200" s="2">
        <v>49315</v>
      </c>
      <c r="BF200" s="2">
        <v>32850</v>
      </c>
      <c r="BG200" s="2">
        <v>30880.713</v>
      </c>
      <c r="BH200" s="2">
        <v>25061.287</v>
      </c>
      <c r="BI200" s="2">
        <v>15428.811</v>
      </c>
      <c r="BJ200" s="2">
        <v>4082.1890000000003</v>
      </c>
      <c r="BK200" s="2">
        <v>29970</v>
      </c>
      <c r="BL200" s="2">
        <v>40910</v>
      </c>
      <c r="BM200" s="2">
        <v>36520</v>
      </c>
      <c r="BN200" s="2">
        <v>39160</v>
      </c>
      <c r="BO200" s="2">
        <v>63390</v>
      </c>
      <c r="BP200" s="16">
        <v>57285</v>
      </c>
      <c r="BQ200" s="2">
        <f t="shared" si="152"/>
        <v>33333.583333333336</v>
      </c>
      <c r="BR200" s="2">
        <f t="shared" si="173"/>
        <v>53278.333333333336</v>
      </c>
      <c r="BS200" s="2">
        <f t="shared" si="174"/>
        <v>51371.666666666664</v>
      </c>
      <c r="BT200" s="17">
        <f t="shared" si="172"/>
        <v>3.7115141290594782E-2</v>
      </c>
      <c r="BU200" s="2">
        <f t="shared" si="175"/>
        <v>51145.333192745682</v>
      </c>
      <c r="BV200" s="2">
        <f t="shared" si="176"/>
        <v>34069.232391396035</v>
      </c>
      <c r="BW200" s="2">
        <f t="shared" si="177"/>
        <v>32026.855026149307</v>
      </c>
      <c r="BX200" s="2">
        <f t="shared" si="178"/>
        <v>25991.440207929147</v>
      </c>
      <c r="BY200" s="2">
        <f t="shared" si="153"/>
        <v>18863.25</v>
      </c>
      <c r="BZ200" s="2">
        <f t="shared" si="154"/>
        <v>34576.666666666664</v>
      </c>
      <c r="CA200" s="2">
        <f t="shared" si="155"/>
        <v>44164</v>
      </c>
    </row>
    <row r="201" spans="1:79" x14ac:dyDescent="0.2">
      <c r="A201" s="3">
        <v>100310</v>
      </c>
      <c r="B201" s="2">
        <v>0</v>
      </c>
      <c r="C201" s="2">
        <v>0</v>
      </c>
      <c r="D201" s="2">
        <v>0</v>
      </c>
      <c r="E201" s="2">
        <v>700</v>
      </c>
      <c r="F201" s="2">
        <v>0</v>
      </c>
      <c r="G201" s="2">
        <v>0</v>
      </c>
      <c r="H201" s="2">
        <v>0</v>
      </c>
      <c r="I201" s="2">
        <v>0</v>
      </c>
      <c r="J201" s="1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W201" s="2">
        <v>0</v>
      </c>
      <c r="X201" s="2">
        <v>0</v>
      </c>
      <c r="Y201" s="2">
        <v>0</v>
      </c>
      <c r="Z201" s="2">
        <v>0</v>
      </c>
      <c r="AA201" s="2">
        <v>0</v>
      </c>
      <c r="AB201" s="2">
        <v>0</v>
      </c>
      <c r="AC201" s="2">
        <v>0</v>
      </c>
      <c r="AD201" s="2">
        <v>0</v>
      </c>
      <c r="AE201" s="2">
        <v>0</v>
      </c>
      <c r="AH201" s="2">
        <v>0</v>
      </c>
      <c r="AI201" s="2">
        <v>0</v>
      </c>
      <c r="AJ201" s="2">
        <v>0</v>
      </c>
      <c r="AK201" s="2">
        <v>0</v>
      </c>
      <c r="AL201" s="2">
        <v>0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0</v>
      </c>
      <c r="AY201" s="2">
        <v>0</v>
      </c>
      <c r="AZ201" s="2">
        <v>0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0</v>
      </c>
      <c r="BM201" s="2">
        <v>0</v>
      </c>
      <c r="BN201" s="2">
        <v>0</v>
      </c>
      <c r="BO201" s="2">
        <v>0</v>
      </c>
      <c r="BP201" s="16">
        <v>0</v>
      </c>
      <c r="BQ201" s="2">
        <f t="shared" si="152"/>
        <v>0</v>
      </c>
      <c r="BR201" s="2">
        <f t="shared" si="150"/>
        <v>0</v>
      </c>
      <c r="BS201" s="2">
        <f t="shared" si="151"/>
        <v>0</v>
      </c>
      <c r="BT201" s="17" t="e">
        <f t="shared" si="172"/>
        <v>#DIV/0!</v>
      </c>
      <c r="BU201" s="2">
        <f>IFERROR(IFERROR(IF(OR(BT201&gt;=50%,BT201&lt;=-50%),BR201,(BC201*(1+BT201))),BR201),0.001)</f>
        <v>0</v>
      </c>
      <c r="BV201" s="2">
        <f>IFERROR(IFERROR(IF(OR(BT201&gt;=50%,BT201&lt;=-50%),BR201,(BD201*(1+BT201))),BR201),0.001)</f>
        <v>0</v>
      </c>
      <c r="BW201" s="2">
        <f>IFERROR(IFERROR(IF(OR(BT201&gt;=50%,BT201&lt;=-50%),BR201,(BE201*(1+BT201))),BR201),0.001)</f>
        <v>0</v>
      </c>
      <c r="BX201" s="2">
        <f>IFERROR(IFERROR(IF(OR(BT201&gt;=50%,BT201&lt;=-50%),BR201,(BF201*(1+BT201))),BR201),0.001)</f>
        <v>0</v>
      </c>
      <c r="BY201" s="2">
        <f t="shared" si="153"/>
        <v>0</v>
      </c>
      <c r="BZ201" s="2">
        <f t="shared" si="154"/>
        <v>0</v>
      </c>
      <c r="CA201" s="2">
        <f t="shared" si="155"/>
        <v>0</v>
      </c>
    </row>
    <row r="202" spans="1:79" x14ac:dyDescent="0.2">
      <c r="A202" s="3">
        <v>100312</v>
      </c>
      <c r="B202" s="2">
        <v>23</v>
      </c>
      <c r="C202" s="2">
        <v>1</v>
      </c>
      <c r="D202" s="2">
        <v>14</v>
      </c>
      <c r="E202" s="2">
        <v>0</v>
      </c>
      <c r="F202" s="2">
        <v>7</v>
      </c>
      <c r="G202" s="2">
        <v>46</v>
      </c>
      <c r="H202" s="2">
        <v>26</v>
      </c>
      <c r="I202" s="2">
        <v>69</v>
      </c>
      <c r="J202" s="12">
        <v>20</v>
      </c>
      <c r="K202" s="2">
        <v>0</v>
      </c>
      <c r="L202" s="2">
        <v>0</v>
      </c>
      <c r="M202" s="2">
        <v>1</v>
      </c>
      <c r="N202" s="2">
        <v>0</v>
      </c>
      <c r="O202" s="2">
        <v>0</v>
      </c>
      <c r="P202" s="2">
        <v>19</v>
      </c>
      <c r="Q202" s="2">
        <v>0</v>
      </c>
      <c r="R202" s="2">
        <v>0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0</v>
      </c>
      <c r="AB202" s="2">
        <v>0</v>
      </c>
      <c r="AC202" s="2">
        <v>0</v>
      </c>
      <c r="AD202" s="2">
        <v>0</v>
      </c>
      <c r="AE202" s="2">
        <v>0</v>
      </c>
      <c r="AF202" s="2">
        <v>0</v>
      </c>
      <c r="AG202" s="2">
        <v>0</v>
      </c>
      <c r="AH202" s="2">
        <v>0</v>
      </c>
      <c r="AI202" s="2">
        <v>0</v>
      </c>
      <c r="AJ202" s="2">
        <v>0</v>
      </c>
      <c r="AK202" s="2">
        <v>0</v>
      </c>
      <c r="AL202" s="2">
        <v>4</v>
      </c>
      <c r="AM202" s="2">
        <v>4</v>
      </c>
      <c r="AN202" s="2">
        <v>2</v>
      </c>
      <c r="AO202" s="2">
        <v>238</v>
      </c>
      <c r="AP202" s="2">
        <v>0</v>
      </c>
      <c r="AQ202" s="2">
        <v>2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  <c r="AZ202" s="2">
        <v>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0</v>
      </c>
      <c r="BM202" s="2">
        <v>0</v>
      </c>
      <c r="BN202" s="2">
        <v>0</v>
      </c>
      <c r="BO202" s="2">
        <v>0</v>
      </c>
      <c r="BP202" s="16">
        <v>0</v>
      </c>
      <c r="BQ202" s="2">
        <f t="shared" si="152"/>
        <v>0</v>
      </c>
      <c r="BR202" s="2">
        <f t="shared" si="150"/>
        <v>0</v>
      </c>
      <c r="BS202" s="2">
        <f t="shared" si="151"/>
        <v>0</v>
      </c>
      <c r="BT202" s="17" t="e">
        <f t="shared" si="172"/>
        <v>#DIV/0!</v>
      </c>
      <c r="BU202" s="2">
        <f>IFERROR(IFERROR(IF(OR(BT202&gt;=50%,BT202&lt;=-50%),BR202,(BC202*(1+BT202))),BR202),0.001)</f>
        <v>0</v>
      </c>
      <c r="BV202" s="2">
        <f>IFERROR(IFERROR(IF(OR(BT202&gt;=50%,BT202&lt;=-50%),BR202,(BD202*(1+BT202))),BR202),0.001)</f>
        <v>0</v>
      </c>
      <c r="BW202" s="2">
        <f>IFERROR(IFERROR(IF(OR(BT202&gt;=50%,BT202&lt;=-50%),BR202,(BE202*(1+BT202))),BR202),0.001)</f>
        <v>0</v>
      </c>
      <c r="BX202" s="2">
        <f>IFERROR(IFERROR(IF(OR(BT202&gt;=50%,BT202&lt;=-50%),BR202,(BF202*(1+BT202))),BR202),0.001)</f>
        <v>0</v>
      </c>
      <c r="BY202" s="2">
        <f t="shared" si="153"/>
        <v>0</v>
      </c>
      <c r="BZ202" s="2">
        <f t="shared" si="154"/>
        <v>0</v>
      </c>
      <c r="CA202" s="2">
        <f t="shared" si="155"/>
        <v>0</v>
      </c>
    </row>
    <row r="203" spans="1:79" x14ac:dyDescent="0.2">
      <c r="A203" s="3">
        <v>100313</v>
      </c>
      <c r="B203" s="2">
        <v>11489</v>
      </c>
      <c r="C203" s="2">
        <v>12990</v>
      </c>
      <c r="D203" s="2">
        <v>18316</v>
      </c>
      <c r="E203" s="2">
        <v>20762</v>
      </c>
      <c r="F203" s="2">
        <v>22296</v>
      </c>
      <c r="G203" s="2">
        <v>27372</v>
      </c>
      <c r="H203" s="2">
        <v>20940</v>
      </c>
      <c r="I203" s="2">
        <v>18696</v>
      </c>
      <c r="J203" s="12">
        <v>18534</v>
      </c>
      <c r="K203" s="2">
        <v>11768</v>
      </c>
      <c r="L203" s="2">
        <v>11402</v>
      </c>
      <c r="M203" s="2">
        <v>14918</v>
      </c>
      <c r="N203" s="2">
        <v>11394</v>
      </c>
      <c r="O203" s="2">
        <v>8044</v>
      </c>
      <c r="P203" s="2">
        <v>7355.8</v>
      </c>
      <c r="Q203" s="2">
        <v>10908</v>
      </c>
      <c r="R203" s="2">
        <v>16434</v>
      </c>
      <c r="S203" s="2">
        <v>14136</v>
      </c>
      <c r="T203" s="2">
        <v>13826</v>
      </c>
      <c r="U203" s="2">
        <v>12996</v>
      </c>
      <c r="V203" s="2">
        <v>7421</v>
      </c>
      <c r="W203" s="2">
        <v>6912</v>
      </c>
      <c r="X203" s="2">
        <v>6806.1880000000001</v>
      </c>
      <c r="Y203" s="2">
        <v>7681.8119999999999</v>
      </c>
      <c r="Z203" s="2">
        <v>5521</v>
      </c>
      <c r="AA203" s="2">
        <v>7569</v>
      </c>
      <c r="AB203" s="2">
        <v>6846</v>
      </c>
      <c r="AC203" s="2">
        <v>9288</v>
      </c>
      <c r="AD203" s="2">
        <v>15671</v>
      </c>
      <c r="AE203" s="2">
        <v>24952</v>
      </c>
      <c r="AF203" s="2">
        <v>22013</v>
      </c>
      <c r="AG203" s="2">
        <v>21874.799999999999</v>
      </c>
      <c r="AH203" s="2">
        <v>16391</v>
      </c>
      <c r="AI203" s="2">
        <v>18685.893</v>
      </c>
      <c r="AJ203" s="2">
        <v>17652.107</v>
      </c>
      <c r="AK203" s="2">
        <v>17730</v>
      </c>
      <c r="AL203" s="2">
        <v>17074</v>
      </c>
      <c r="AM203" s="2">
        <v>19665</v>
      </c>
      <c r="AN203" s="2">
        <v>17777</v>
      </c>
      <c r="AO203" s="2">
        <v>24786</v>
      </c>
      <c r="AP203" s="2">
        <v>29232</v>
      </c>
      <c r="AQ203" s="2">
        <v>37971</v>
      </c>
      <c r="AR203" s="2">
        <v>43007</v>
      </c>
      <c r="AS203" s="2">
        <v>33933</v>
      </c>
      <c r="AT203" s="2">
        <v>26299</v>
      </c>
      <c r="AU203" s="2">
        <v>23556</v>
      </c>
      <c r="AV203" s="2">
        <v>20148</v>
      </c>
      <c r="AW203" s="2">
        <v>21300</v>
      </c>
      <c r="AX203" s="2">
        <v>18271</v>
      </c>
      <c r="AY203" s="2">
        <v>23160.7</v>
      </c>
      <c r="AZ203" s="2">
        <v>19692</v>
      </c>
      <c r="BA203" s="2">
        <v>24378</v>
      </c>
      <c r="BB203" s="2">
        <v>37234.6</v>
      </c>
      <c r="BC203" s="2">
        <v>39993.199999999997</v>
      </c>
      <c r="BD203" s="2">
        <v>40374</v>
      </c>
      <c r="BE203" s="2">
        <v>32399.800000000003</v>
      </c>
      <c r="BF203" s="2">
        <v>30772.2</v>
      </c>
      <c r="BG203" s="2">
        <v>20212</v>
      </c>
      <c r="BH203" s="2">
        <v>18325.400000000001</v>
      </c>
      <c r="BI203" s="2">
        <v>21352.6</v>
      </c>
      <c r="BJ203" s="2">
        <v>19620</v>
      </c>
      <c r="BK203" s="2">
        <v>18612</v>
      </c>
      <c r="BL203" s="2">
        <v>24036</v>
      </c>
      <c r="BM203" s="2">
        <v>24828</v>
      </c>
      <c r="BN203" s="2">
        <v>27342</v>
      </c>
      <c r="BO203" s="2">
        <v>48633</v>
      </c>
      <c r="BP203" s="16">
        <v>42636</v>
      </c>
      <c r="BQ203" s="2">
        <f t="shared" si="152"/>
        <v>26488.933333333334</v>
      </c>
      <c r="BR203" s="2">
        <f>AVERAGE(BN203:BP203)</f>
        <v>39537</v>
      </c>
      <c r="BS203" s="2">
        <f>AVERAGE(BB203:BD203)</f>
        <v>39200.6</v>
      </c>
      <c r="BT203" s="17">
        <f t="shared" si="172"/>
        <v>8.5815013035515138E-3</v>
      </c>
      <c r="BU203" s="2">
        <f>IFERROR(IFERROR(IF(OR(BT203&gt;=50%,BT203&lt;=-50%),BR203,(BE203*(1+BT203))),BR203),0.001)</f>
        <v>32677.838925934811</v>
      </c>
      <c r="BV203" s="2">
        <f>IFERROR(IFERROR(IF(OR(BT203&gt;=50%,BT203&lt;=-50%),BR203,(BF203*(1+BT203))),BR203),0.001)</f>
        <v>31036.271674413147</v>
      </c>
      <c r="BW203" s="2">
        <f>IFERROR(IFERROR(IF(OR(BT203&gt;=50%,BT203&lt;=-50%),BR203,(BG203*(1+BT203))),BR203),0.001)</f>
        <v>20385.449304347385</v>
      </c>
      <c r="BX203" s="2">
        <f>IFERROR(IFERROR(IF(OR(BT203&gt;=50%,BT203&lt;=-50%),BR203,(BH203*(1+BT203))),BR203),0.001)</f>
        <v>18482.659443988105</v>
      </c>
      <c r="BY203" s="2">
        <f t="shared" si="153"/>
        <v>19877.5</v>
      </c>
      <c r="BZ203" s="2">
        <f t="shared" si="154"/>
        <v>24473.399999999998</v>
      </c>
      <c r="CA203" s="2">
        <f t="shared" si="155"/>
        <v>32987.4</v>
      </c>
    </row>
    <row r="204" spans="1:79" x14ac:dyDescent="0.2">
      <c r="A204" s="3">
        <v>100314</v>
      </c>
      <c r="B204" s="2">
        <v>0</v>
      </c>
      <c r="C204" s="2">
        <v>0</v>
      </c>
      <c r="D204" s="2">
        <v>0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1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H204" s="2">
        <v>0</v>
      </c>
      <c r="AI204" s="2">
        <v>0</v>
      </c>
      <c r="AJ204" s="2">
        <v>0</v>
      </c>
      <c r="AK204" s="2">
        <v>0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  <c r="AZ204" s="2">
        <v>0</v>
      </c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0</v>
      </c>
      <c r="BM204" s="2">
        <v>0</v>
      </c>
      <c r="BN204" s="2">
        <v>0</v>
      </c>
      <c r="BO204" s="2">
        <v>0</v>
      </c>
      <c r="BP204" s="16">
        <v>0</v>
      </c>
      <c r="BQ204" s="2">
        <f t="shared" si="152"/>
        <v>0</v>
      </c>
      <c r="BR204" s="2">
        <f t="shared" si="150"/>
        <v>0</v>
      </c>
      <c r="BS204" s="2">
        <f t="shared" si="151"/>
        <v>0</v>
      </c>
      <c r="BT204" s="17" t="e">
        <f t="shared" si="172"/>
        <v>#DIV/0!</v>
      </c>
      <c r="BU204" s="2">
        <f>IFERROR(IFERROR(IF(OR(BT204&gt;=50%,BT204&lt;=-50%),BR204,(BC204*(1+BT204))),BR204),0.001)</f>
        <v>0</v>
      </c>
      <c r="BV204" s="2">
        <f>IFERROR(IFERROR(IF(OR(BT204&gt;=50%,BT204&lt;=-50%),BR204,(BD204*(1+BT204))),BR204),0.001)</f>
        <v>0</v>
      </c>
      <c r="BW204" s="2">
        <f>IFERROR(IFERROR(IF(OR(BT204&gt;=50%,BT204&lt;=-50%),BR204,(BE204*(1+BT204))),BR204),0.001)</f>
        <v>0</v>
      </c>
      <c r="BX204" s="2">
        <f>IFERROR(IFERROR(IF(OR(BT204&gt;=50%,BT204&lt;=-50%),BR204,(BF204*(1+BT204))),BR204),0.001)</f>
        <v>0</v>
      </c>
      <c r="BY204" s="2">
        <f t="shared" si="153"/>
        <v>0</v>
      </c>
      <c r="BZ204" s="2">
        <f t="shared" si="154"/>
        <v>0</v>
      </c>
      <c r="CA204" s="2">
        <f t="shared" si="155"/>
        <v>0</v>
      </c>
    </row>
    <row r="205" spans="1:79" x14ac:dyDescent="0.2">
      <c r="A205" s="3">
        <v>100316</v>
      </c>
      <c r="B205" s="2">
        <v>1015</v>
      </c>
      <c r="C205" s="2">
        <v>1862</v>
      </c>
      <c r="D205" s="2">
        <v>1640.528</v>
      </c>
      <c r="E205" s="2">
        <v>2297.4720000000002</v>
      </c>
      <c r="F205" s="2">
        <v>2662</v>
      </c>
      <c r="G205" s="2">
        <v>2438</v>
      </c>
      <c r="H205" s="2">
        <v>1688</v>
      </c>
      <c r="I205" s="2">
        <v>1972</v>
      </c>
      <c r="J205" s="12">
        <v>1817</v>
      </c>
      <c r="K205" s="2">
        <v>1346</v>
      </c>
      <c r="L205" s="2">
        <v>1360</v>
      </c>
      <c r="M205" s="2">
        <v>2139</v>
      </c>
      <c r="N205" s="2">
        <v>1730</v>
      </c>
      <c r="O205" s="2">
        <v>1269</v>
      </c>
      <c r="P205" s="2">
        <v>1248</v>
      </c>
      <c r="Q205" s="2">
        <v>1033</v>
      </c>
      <c r="R205" s="2">
        <v>1414.2</v>
      </c>
      <c r="S205" s="2">
        <v>1809.8</v>
      </c>
      <c r="T205" s="2">
        <v>1419</v>
      </c>
      <c r="U205" s="2">
        <v>2110</v>
      </c>
      <c r="V205" s="2">
        <v>895</v>
      </c>
      <c r="W205" s="2">
        <v>936</v>
      </c>
      <c r="X205" s="2">
        <v>629.625</v>
      </c>
      <c r="Y205" s="2">
        <v>388.375</v>
      </c>
      <c r="Z205" s="2">
        <v>505</v>
      </c>
      <c r="AA205" s="2">
        <v>687</v>
      </c>
      <c r="AB205" s="2">
        <v>805</v>
      </c>
      <c r="AC205" s="2">
        <v>684</v>
      </c>
      <c r="AD205" s="2">
        <v>7402</v>
      </c>
      <c r="AE205" s="2">
        <v>21473.8</v>
      </c>
      <c r="AF205" s="2">
        <v>17648</v>
      </c>
      <c r="AG205" s="2">
        <v>6458</v>
      </c>
      <c r="AH205" s="2">
        <v>2441</v>
      </c>
      <c r="AI205" s="2">
        <v>1383</v>
      </c>
      <c r="AJ205" s="2">
        <v>1791.35</v>
      </c>
      <c r="AK205" s="2">
        <v>2082.65</v>
      </c>
      <c r="AL205" s="2">
        <v>3605</v>
      </c>
      <c r="AM205" s="2">
        <v>9819.5</v>
      </c>
      <c r="AN205" s="2">
        <v>9095.6</v>
      </c>
      <c r="AO205" s="2">
        <v>11684</v>
      </c>
      <c r="AP205" s="2">
        <v>17725.940000000002</v>
      </c>
      <c r="AQ205" s="2">
        <v>34892</v>
      </c>
      <c r="AR205" s="2">
        <v>33707</v>
      </c>
      <c r="AS205" s="2">
        <v>27036</v>
      </c>
      <c r="AT205" s="2">
        <v>19661</v>
      </c>
      <c r="AU205" s="2">
        <v>2335</v>
      </c>
      <c r="AV205" s="2">
        <v>2941</v>
      </c>
      <c r="AW205" s="2">
        <v>4600</v>
      </c>
      <c r="AX205" s="2">
        <v>6165</v>
      </c>
      <c r="AY205" s="2">
        <v>11270</v>
      </c>
      <c r="AZ205" s="2">
        <v>9527</v>
      </c>
      <c r="BA205" s="2">
        <v>13194</v>
      </c>
      <c r="BB205" s="2">
        <v>23196</v>
      </c>
      <c r="BC205" s="2">
        <v>31634</v>
      </c>
      <c r="BD205" s="2">
        <v>37721.5</v>
      </c>
      <c r="BE205" s="2">
        <v>26669.5</v>
      </c>
      <c r="BF205" s="2">
        <v>18855</v>
      </c>
      <c r="BG205" s="2">
        <v>2859</v>
      </c>
      <c r="BH205" s="2">
        <v>3014</v>
      </c>
      <c r="BI205" s="2">
        <v>4840</v>
      </c>
      <c r="BJ205" s="2">
        <v>4668</v>
      </c>
      <c r="BK205" s="2">
        <v>8912</v>
      </c>
      <c r="BL205" s="2">
        <v>11894.322</v>
      </c>
      <c r="BM205" s="2">
        <v>12151.678</v>
      </c>
      <c r="BN205" s="2">
        <v>13265.7</v>
      </c>
      <c r="BO205" s="2">
        <v>41414.5</v>
      </c>
      <c r="BP205" s="16">
        <v>31799</v>
      </c>
      <c r="BQ205" s="2">
        <f t="shared" si="152"/>
        <v>14707.058333333334</v>
      </c>
      <c r="BR205" s="2">
        <f t="shared" ref="BR205:BR207" si="179">AVERAGE(BN205:BP205)</f>
        <v>28826.399999999998</v>
      </c>
      <c r="BS205" s="2">
        <f t="shared" ref="BS205:BS207" si="180">AVERAGE(BB205:BD205)</f>
        <v>30850.5</v>
      </c>
      <c r="BT205" s="17">
        <f t="shared" si="172"/>
        <v>-6.5609957699226992E-2</v>
      </c>
      <c r="BU205" s="2">
        <f t="shared" ref="BU205:BU207" si="181">IFERROR(IFERROR(IF(OR(BT205&gt;=50%,BT205&lt;=-50%),BR205,(BE205*(1+BT205))),BR205),0.001)</f>
        <v>24919.715233140469</v>
      </c>
      <c r="BV205" s="2">
        <f t="shared" ref="BV205:BV207" si="182">IFERROR(IFERROR(IF(OR(BT205&gt;=50%,BT205&lt;=-50%),BR205,(BF205*(1+BT205))),BR205),0.001)</f>
        <v>17617.924247581075</v>
      </c>
      <c r="BW205" s="2">
        <f t="shared" ref="BW205:BW207" si="183">IFERROR(IFERROR(IF(OR(BT205&gt;=50%,BT205&lt;=-50%),BR205,(BG205*(1+BT205))),BR205),0.001)</f>
        <v>2671.4211309379102</v>
      </c>
      <c r="BX205" s="2">
        <f t="shared" ref="BX205:BX207" si="184">IFERROR(IFERROR(IF(OR(BT205&gt;=50%,BT205&lt;=-50%),BR205,(BH205*(1+BT205))),BR205),0.001)</f>
        <v>2816.2515874945298</v>
      </c>
      <c r="BY205" s="2">
        <f t="shared" si="153"/>
        <v>3845.25</v>
      </c>
      <c r="BZ205" s="2">
        <f t="shared" si="154"/>
        <v>13220.440666666667</v>
      </c>
      <c r="CA205" s="2">
        <f t="shared" si="155"/>
        <v>24288.475599999998</v>
      </c>
    </row>
    <row r="206" spans="1:79" x14ac:dyDescent="0.2">
      <c r="A206" s="3">
        <v>100319</v>
      </c>
      <c r="B206" s="2">
        <v>3575</v>
      </c>
      <c r="C206" s="2">
        <v>4533</v>
      </c>
      <c r="D206" s="2">
        <v>4922</v>
      </c>
      <c r="E206" s="2">
        <v>7380</v>
      </c>
      <c r="F206" s="2">
        <v>1860</v>
      </c>
      <c r="G206" s="2">
        <v>4470</v>
      </c>
      <c r="H206" s="2">
        <v>4180</v>
      </c>
      <c r="I206" s="2">
        <v>4737</v>
      </c>
      <c r="J206" s="12">
        <v>4653</v>
      </c>
      <c r="K206" s="2">
        <v>4040</v>
      </c>
      <c r="L206" s="2">
        <v>3044</v>
      </c>
      <c r="M206" s="2">
        <v>4485</v>
      </c>
      <c r="N206" s="2">
        <v>3231</v>
      </c>
      <c r="O206" s="2">
        <v>3070</v>
      </c>
      <c r="P206" s="2">
        <v>2873</v>
      </c>
      <c r="Q206" s="2">
        <v>2747</v>
      </c>
      <c r="R206" s="2">
        <v>3060</v>
      </c>
      <c r="S206" s="2">
        <v>3220</v>
      </c>
      <c r="T206" s="2">
        <v>3009</v>
      </c>
      <c r="U206" s="2">
        <v>3085</v>
      </c>
      <c r="V206" s="2">
        <v>2732.5</v>
      </c>
      <c r="W206" s="2">
        <v>2422.5</v>
      </c>
      <c r="X206" s="2">
        <v>2740</v>
      </c>
      <c r="Y206" s="2">
        <v>2160</v>
      </c>
      <c r="Z206" s="2">
        <v>1620</v>
      </c>
      <c r="AA206" s="2">
        <v>2750</v>
      </c>
      <c r="AB206" s="2">
        <v>2740</v>
      </c>
      <c r="AC206" s="2">
        <v>2520</v>
      </c>
      <c r="AD206" s="2">
        <v>3140</v>
      </c>
      <c r="AE206" s="2">
        <v>3400</v>
      </c>
      <c r="AF206" s="2">
        <v>2370</v>
      </c>
      <c r="AG206" s="2">
        <v>3000</v>
      </c>
      <c r="AH206" s="2">
        <v>2420</v>
      </c>
      <c r="AI206" s="2">
        <v>2830</v>
      </c>
      <c r="AJ206" s="2">
        <v>2430</v>
      </c>
      <c r="AK206" s="2">
        <v>-1090</v>
      </c>
      <c r="AL206" s="2">
        <v>2560</v>
      </c>
      <c r="AM206" s="2">
        <v>3280</v>
      </c>
      <c r="AN206" s="2">
        <v>3240</v>
      </c>
      <c r="AO206" s="2">
        <v>3100</v>
      </c>
      <c r="AP206" s="2">
        <v>3285</v>
      </c>
      <c r="AQ206" s="2">
        <v>2795</v>
      </c>
      <c r="AR206" s="2">
        <v>2977.5</v>
      </c>
      <c r="AS206" s="2">
        <v>3052.5</v>
      </c>
      <c r="AT206" s="2">
        <v>3135</v>
      </c>
      <c r="AU206" s="2">
        <v>2540</v>
      </c>
      <c r="AV206" s="2">
        <v>2105</v>
      </c>
      <c r="AW206" s="2">
        <v>2990</v>
      </c>
      <c r="AX206" s="2">
        <v>2257.5</v>
      </c>
      <c r="AY206" s="2">
        <v>2597.5</v>
      </c>
      <c r="AZ206" s="2">
        <v>3385</v>
      </c>
      <c r="BA206" s="2">
        <v>4170</v>
      </c>
      <c r="BB206" s="2">
        <v>2660</v>
      </c>
      <c r="BC206" s="2">
        <v>1800</v>
      </c>
      <c r="BD206" s="2">
        <v>2540</v>
      </c>
      <c r="BE206" s="2">
        <v>3800</v>
      </c>
      <c r="BF206" s="2">
        <v>4330</v>
      </c>
      <c r="BG206" s="2">
        <v>2697.5</v>
      </c>
      <c r="BH206" s="2">
        <v>1912.5</v>
      </c>
      <c r="BI206" s="2">
        <v>2180</v>
      </c>
      <c r="BJ206" s="2">
        <v>2420</v>
      </c>
      <c r="BK206" s="2">
        <v>2820</v>
      </c>
      <c r="BL206" s="2">
        <v>2770</v>
      </c>
      <c r="BM206" s="2">
        <v>2940</v>
      </c>
      <c r="BN206" s="2">
        <v>2985</v>
      </c>
      <c r="BO206" s="2">
        <v>2375</v>
      </c>
      <c r="BP206" s="16">
        <v>2690</v>
      </c>
      <c r="BQ206" s="2">
        <f t="shared" si="152"/>
        <v>2766.25</v>
      </c>
      <c r="BR206" s="2">
        <f t="shared" si="179"/>
        <v>2683.3333333333335</v>
      </c>
      <c r="BS206" s="2">
        <f t="shared" si="180"/>
        <v>2333.3333333333335</v>
      </c>
      <c r="BT206" s="17">
        <f t="shared" si="172"/>
        <v>0.15</v>
      </c>
      <c r="BU206" s="2">
        <f t="shared" si="181"/>
        <v>4370</v>
      </c>
      <c r="BV206" s="2">
        <f t="shared" si="182"/>
        <v>4979.5</v>
      </c>
      <c r="BW206" s="2">
        <f t="shared" si="183"/>
        <v>3102.1249999999995</v>
      </c>
      <c r="BX206" s="2">
        <f t="shared" si="184"/>
        <v>2199.375</v>
      </c>
      <c r="BY206" s="2">
        <f t="shared" si="153"/>
        <v>2302.5</v>
      </c>
      <c r="BZ206" s="2">
        <f t="shared" si="154"/>
        <v>3306.6666666666665</v>
      </c>
      <c r="CA206" s="2">
        <f t="shared" si="155"/>
        <v>2813</v>
      </c>
    </row>
    <row r="207" spans="1:79" x14ac:dyDescent="0.2">
      <c r="A207" s="3">
        <v>100321</v>
      </c>
      <c r="B207" s="2">
        <v>2913</v>
      </c>
      <c r="C207" s="2">
        <v>3685.51</v>
      </c>
      <c r="D207" s="2">
        <v>3934.49</v>
      </c>
      <c r="E207" s="2">
        <v>3903</v>
      </c>
      <c r="F207" s="2">
        <v>3758</v>
      </c>
      <c r="G207" s="2">
        <v>4755</v>
      </c>
      <c r="H207" s="2">
        <v>3919</v>
      </c>
      <c r="I207" s="2">
        <v>3765</v>
      </c>
      <c r="J207" s="12">
        <v>3599</v>
      </c>
      <c r="K207" s="2">
        <v>3186</v>
      </c>
      <c r="L207" s="2">
        <v>3374</v>
      </c>
      <c r="M207" s="2">
        <v>3856</v>
      </c>
      <c r="N207" s="2">
        <v>2773</v>
      </c>
      <c r="O207" s="2">
        <v>2004</v>
      </c>
      <c r="P207" s="2">
        <v>0</v>
      </c>
      <c r="Q207" s="2">
        <v>422</v>
      </c>
      <c r="R207" s="2">
        <v>772</v>
      </c>
      <c r="S207" s="2">
        <v>2424</v>
      </c>
      <c r="T207" s="2">
        <v>1206</v>
      </c>
      <c r="U207" s="2">
        <v>2600</v>
      </c>
      <c r="V207" s="2">
        <v>2378</v>
      </c>
      <c r="W207" s="2">
        <v>2465</v>
      </c>
      <c r="X207" s="2">
        <v>2184.0250000000001</v>
      </c>
      <c r="Y207" s="2">
        <v>1829.9749999999999</v>
      </c>
      <c r="Z207" s="2">
        <v>2243</v>
      </c>
      <c r="AA207" s="2">
        <v>2633</v>
      </c>
      <c r="AB207" s="2">
        <v>1791</v>
      </c>
      <c r="AC207" s="2">
        <v>2026</v>
      </c>
      <c r="AD207" s="2">
        <v>2718</v>
      </c>
      <c r="AE207" s="2">
        <v>2730</v>
      </c>
      <c r="AF207" s="2">
        <v>2391</v>
      </c>
      <c r="AG207" s="2">
        <v>2758</v>
      </c>
      <c r="AH207" s="2">
        <v>2347</v>
      </c>
      <c r="AI207" s="2">
        <v>2135</v>
      </c>
      <c r="AJ207" s="2">
        <v>1870</v>
      </c>
      <c r="AK207" s="2">
        <v>1939</v>
      </c>
      <c r="AL207" s="2">
        <v>1994</v>
      </c>
      <c r="AM207" s="2">
        <v>3283</v>
      </c>
      <c r="AN207" s="2">
        <v>2922</v>
      </c>
      <c r="AO207" s="2">
        <v>3564</v>
      </c>
      <c r="AP207" s="2">
        <v>3877</v>
      </c>
      <c r="AQ207" s="2">
        <v>2675</v>
      </c>
      <c r="AR207" s="2">
        <v>4169</v>
      </c>
      <c r="AS207" s="2">
        <v>3699</v>
      </c>
      <c r="AT207" s="2">
        <v>3405</v>
      </c>
      <c r="AU207" s="2">
        <v>2803</v>
      </c>
      <c r="AV207" s="2">
        <v>2692</v>
      </c>
      <c r="AW207" s="2">
        <v>2824</v>
      </c>
      <c r="AX207" s="2">
        <v>2612</v>
      </c>
      <c r="AY207" s="2">
        <v>3448</v>
      </c>
      <c r="AZ207" s="2">
        <v>3406</v>
      </c>
      <c r="BA207" s="2">
        <v>3814</v>
      </c>
      <c r="BB207" s="2">
        <v>4959</v>
      </c>
      <c r="BC207" s="2">
        <v>4372</v>
      </c>
      <c r="BD207" s="2">
        <v>4078</v>
      </c>
      <c r="BE207" s="2">
        <v>3891</v>
      </c>
      <c r="BF207" s="2">
        <v>3551</v>
      </c>
      <c r="BG207" s="2">
        <v>3069</v>
      </c>
      <c r="BH207" s="2">
        <v>2619</v>
      </c>
      <c r="BI207" s="2">
        <v>3107</v>
      </c>
      <c r="BJ207" s="2">
        <v>2973</v>
      </c>
      <c r="BK207" s="2">
        <v>3186</v>
      </c>
      <c r="BL207" s="2">
        <v>3972</v>
      </c>
      <c r="BM207" s="2">
        <v>4123</v>
      </c>
      <c r="BN207" s="2">
        <v>4103</v>
      </c>
      <c r="BO207" s="2">
        <v>5176</v>
      </c>
      <c r="BP207" s="16">
        <v>4946</v>
      </c>
      <c r="BQ207" s="2">
        <f t="shared" si="152"/>
        <v>3587</v>
      </c>
      <c r="BR207" s="2">
        <f t="shared" si="179"/>
        <v>4741.666666666667</v>
      </c>
      <c r="BS207" s="2">
        <f t="shared" si="180"/>
        <v>4469.666666666667</v>
      </c>
      <c r="BT207" s="17">
        <f t="shared" si="172"/>
        <v>6.0854649862032956E-2</v>
      </c>
      <c r="BU207" s="2">
        <f t="shared" si="181"/>
        <v>4127.7854426131707</v>
      </c>
      <c r="BV207" s="2">
        <f t="shared" si="182"/>
        <v>3767.0948616600795</v>
      </c>
      <c r="BW207" s="2">
        <f t="shared" si="183"/>
        <v>3255.7629204265795</v>
      </c>
      <c r="BX207" s="2">
        <f t="shared" si="184"/>
        <v>2778.3783279886648</v>
      </c>
      <c r="BY207" s="2">
        <f t="shared" si="153"/>
        <v>2942</v>
      </c>
      <c r="BZ207" s="2">
        <f t="shared" si="154"/>
        <v>3569.6666666666665</v>
      </c>
      <c r="CA207" s="2">
        <f t="shared" si="155"/>
        <v>4113.3999999999996</v>
      </c>
    </row>
    <row r="208" spans="1:79" x14ac:dyDescent="0.2">
      <c r="A208" s="3">
        <v>100327</v>
      </c>
      <c r="B208" s="2">
        <v>0</v>
      </c>
      <c r="C208" s="2">
        <v>0</v>
      </c>
      <c r="D208" s="2">
        <v>0</v>
      </c>
      <c r="E208" s="2">
        <v>2100</v>
      </c>
      <c r="F208" s="2">
        <v>0</v>
      </c>
      <c r="G208" s="2">
        <v>0</v>
      </c>
      <c r="H208" s="2">
        <v>0</v>
      </c>
      <c r="I208" s="2">
        <v>0</v>
      </c>
      <c r="J208" s="1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H208" s="2">
        <v>0</v>
      </c>
      <c r="AI208" s="2">
        <v>0</v>
      </c>
      <c r="AJ208" s="2">
        <v>0</v>
      </c>
      <c r="AK208" s="2">
        <v>0</v>
      </c>
      <c r="AL208" s="2">
        <v>0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0</v>
      </c>
      <c r="AY208" s="2">
        <v>0</v>
      </c>
      <c r="AZ208" s="2">
        <v>0</v>
      </c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0</v>
      </c>
      <c r="BM208" s="2">
        <v>0</v>
      </c>
      <c r="BN208" s="2">
        <v>0</v>
      </c>
      <c r="BO208" s="2">
        <v>0</v>
      </c>
      <c r="BP208" s="16">
        <v>0</v>
      </c>
      <c r="BQ208" s="2">
        <f t="shared" si="152"/>
        <v>0</v>
      </c>
      <c r="BR208" s="2">
        <f t="shared" si="150"/>
        <v>0</v>
      </c>
      <c r="BS208" s="2">
        <f t="shared" si="151"/>
        <v>0</v>
      </c>
      <c r="BT208" s="17" t="e">
        <f t="shared" si="172"/>
        <v>#DIV/0!</v>
      </c>
      <c r="BU208" s="2">
        <f>IFERROR(IFERROR(IF(OR(BT208&gt;=50%,BT208&lt;=-50%),BR208,(BC208*(1+BT208))),BR208),0.001)</f>
        <v>0</v>
      </c>
      <c r="BV208" s="2">
        <f>IFERROR(IFERROR(IF(OR(BT208&gt;=50%,BT208&lt;=-50%),BR208,(BD208*(1+BT208))),BR208),0.001)</f>
        <v>0</v>
      </c>
      <c r="BW208" s="2">
        <f>IFERROR(IFERROR(IF(OR(BT208&gt;=50%,BT208&lt;=-50%),BR208,(BE208*(1+BT208))),BR208),0.001)</f>
        <v>0</v>
      </c>
      <c r="BX208" s="2">
        <f>IFERROR(IFERROR(IF(OR(BT208&gt;=50%,BT208&lt;=-50%),BR208,(BF208*(1+BT208))),BR208),0.001)</f>
        <v>0</v>
      </c>
      <c r="BY208" s="2">
        <f t="shared" si="153"/>
        <v>0</v>
      </c>
      <c r="BZ208" s="2">
        <f t="shared" si="154"/>
        <v>0</v>
      </c>
      <c r="CA208" s="2">
        <f t="shared" si="155"/>
        <v>0</v>
      </c>
    </row>
    <row r="209" spans="1:79" x14ac:dyDescent="0.2">
      <c r="A209" s="3">
        <v>100328</v>
      </c>
      <c r="B209" s="2">
        <v>332</v>
      </c>
      <c r="C209" s="2">
        <v>172</v>
      </c>
      <c r="D209" s="2">
        <v>406</v>
      </c>
      <c r="E209" s="2">
        <v>390</v>
      </c>
      <c r="F209" s="2">
        <v>750</v>
      </c>
      <c r="G209" s="2">
        <v>352</v>
      </c>
      <c r="H209" s="2">
        <v>310</v>
      </c>
      <c r="I209" s="2">
        <v>354</v>
      </c>
      <c r="J209" s="12">
        <v>388</v>
      </c>
      <c r="K209" s="2">
        <v>278</v>
      </c>
      <c r="L209" s="2">
        <v>382</v>
      </c>
      <c r="M209" s="2">
        <v>268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0</v>
      </c>
      <c r="AD209" s="2">
        <v>0</v>
      </c>
      <c r="AE209" s="2">
        <v>0</v>
      </c>
      <c r="AH209" s="2">
        <v>0</v>
      </c>
      <c r="AI209" s="2">
        <v>0</v>
      </c>
      <c r="AJ209" s="2">
        <v>0</v>
      </c>
      <c r="AK209" s="2">
        <v>0</v>
      </c>
      <c r="AL209" s="2">
        <v>0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0</v>
      </c>
      <c r="AY209" s="2">
        <v>0</v>
      </c>
      <c r="AZ209" s="2">
        <v>0</v>
      </c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0</v>
      </c>
      <c r="BM209" s="2">
        <v>0</v>
      </c>
      <c r="BN209" s="2">
        <v>0</v>
      </c>
      <c r="BO209" s="2">
        <v>0</v>
      </c>
      <c r="BP209" s="16">
        <v>0</v>
      </c>
      <c r="BQ209" s="2">
        <f t="shared" si="152"/>
        <v>0</v>
      </c>
      <c r="BR209" s="2">
        <f t="shared" si="150"/>
        <v>0</v>
      </c>
      <c r="BS209" s="2">
        <f t="shared" si="151"/>
        <v>0</v>
      </c>
      <c r="BT209" s="17" t="e">
        <f t="shared" si="172"/>
        <v>#DIV/0!</v>
      </c>
      <c r="BU209" s="2">
        <f>IFERROR(IFERROR(IF(OR(BT209&gt;=50%,BT209&lt;=-50%),BR209,(BC209*(1+BT209))),BR209),0.001)</f>
        <v>0</v>
      </c>
      <c r="BV209" s="2">
        <f>IFERROR(IFERROR(IF(OR(BT209&gt;=50%,BT209&lt;=-50%),BR209,(BD209*(1+BT209))),BR209),0.001)</f>
        <v>0</v>
      </c>
      <c r="BW209" s="2">
        <f>IFERROR(IFERROR(IF(OR(BT209&gt;=50%,BT209&lt;=-50%),BR209,(BE209*(1+BT209))),BR209),0.001)</f>
        <v>0</v>
      </c>
      <c r="BX209" s="2">
        <f>IFERROR(IFERROR(IF(OR(BT209&gt;=50%,BT209&lt;=-50%),BR209,(BF209*(1+BT209))),BR209),0.001)</f>
        <v>0</v>
      </c>
      <c r="BY209" s="2">
        <f t="shared" si="153"/>
        <v>0</v>
      </c>
      <c r="BZ209" s="2">
        <f t="shared" si="154"/>
        <v>0</v>
      </c>
      <c r="CA209" s="2">
        <f t="shared" si="155"/>
        <v>0</v>
      </c>
    </row>
    <row r="210" spans="1:79" x14ac:dyDescent="0.2">
      <c r="A210" s="3">
        <v>100329</v>
      </c>
      <c r="B210" s="2">
        <v>7608</v>
      </c>
      <c r="C210" s="2">
        <v>7980</v>
      </c>
      <c r="D210" s="2">
        <v>9768</v>
      </c>
      <c r="E210" s="2">
        <v>10227</v>
      </c>
      <c r="F210" s="2">
        <v>11044</v>
      </c>
      <c r="G210" s="2">
        <v>7869.1100000000006</v>
      </c>
      <c r="H210" s="2">
        <v>8005.8899999999994</v>
      </c>
      <c r="I210" s="2">
        <v>11157</v>
      </c>
      <c r="J210" s="12">
        <v>8881</v>
      </c>
      <c r="K210" s="2">
        <v>7190</v>
      </c>
      <c r="L210" s="2">
        <v>7860.92</v>
      </c>
      <c r="M210" s="2">
        <v>10013.025</v>
      </c>
      <c r="N210" s="2">
        <v>7632.0550000000003</v>
      </c>
      <c r="O210" s="2">
        <v>7280</v>
      </c>
      <c r="P210" s="2">
        <v>7863</v>
      </c>
      <c r="Q210" s="2">
        <v>6670</v>
      </c>
      <c r="R210" s="2">
        <v>10372</v>
      </c>
      <c r="S210" s="2">
        <v>8397</v>
      </c>
      <c r="T210" s="2">
        <v>8479.6666666666661</v>
      </c>
      <c r="U210" s="2">
        <v>6051</v>
      </c>
      <c r="V210" s="2">
        <v>5590</v>
      </c>
      <c r="W210" s="2">
        <v>7340</v>
      </c>
      <c r="X210" s="2">
        <v>7237</v>
      </c>
      <c r="Y210" s="2">
        <v>7757</v>
      </c>
      <c r="Z210" s="2">
        <v>5127</v>
      </c>
      <c r="AA210" s="2">
        <v>6854</v>
      </c>
      <c r="AB210" s="2">
        <v>5464</v>
      </c>
      <c r="AC210" s="2">
        <v>6149</v>
      </c>
      <c r="AD210" s="2">
        <v>6768</v>
      </c>
      <c r="AE210" s="2">
        <v>7543</v>
      </c>
      <c r="AF210" s="2">
        <v>6183</v>
      </c>
      <c r="AG210" s="2">
        <v>6752</v>
      </c>
      <c r="AH210" s="2">
        <v>5766</v>
      </c>
      <c r="AI210" s="2">
        <v>6536.2479999999996</v>
      </c>
      <c r="AJ210" s="2">
        <v>5634.7520000000004</v>
      </c>
      <c r="AK210" s="2">
        <v>6177</v>
      </c>
      <c r="AL210" s="2">
        <v>7187.915</v>
      </c>
      <c r="AM210" s="2">
        <v>8687.0849999999991</v>
      </c>
      <c r="AN210" s="2">
        <v>6135</v>
      </c>
      <c r="AO210" s="2">
        <v>8066</v>
      </c>
      <c r="AP210" s="2">
        <v>7455.0050000000001</v>
      </c>
      <c r="AQ210" s="2">
        <v>6650.9949999999999</v>
      </c>
      <c r="AR210" s="2">
        <v>6688</v>
      </c>
      <c r="AS210" s="2">
        <v>9085</v>
      </c>
      <c r="AT210" s="2">
        <v>9283</v>
      </c>
      <c r="AU210" s="2">
        <v>8528</v>
      </c>
      <c r="AV210" s="2">
        <v>7033</v>
      </c>
      <c r="AW210" s="2">
        <v>7159.46</v>
      </c>
      <c r="AX210" s="2">
        <v>6022.54</v>
      </c>
      <c r="AY210" s="2">
        <v>7613</v>
      </c>
      <c r="AZ210" s="2">
        <v>6889.335</v>
      </c>
      <c r="BA210" s="2">
        <v>8755.9599999999991</v>
      </c>
      <c r="BB210" s="2">
        <v>8675.7049999999999</v>
      </c>
      <c r="BC210" s="2">
        <v>6665.28</v>
      </c>
      <c r="BD210" s="2">
        <v>5488.72</v>
      </c>
      <c r="BE210" s="2">
        <v>8744</v>
      </c>
      <c r="BF210" s="2">
        <v>8216</v>
      </c>
      <c r="BG210" s="2">
        <v>7023.13</v>
      </c>
      <c r="BH210" s="2">
        <v>5189.8950000000004</v>
      </c>
      <c r="BI210" s="2">
        <v>7642.9949999999999</v>
      </c>
      <c r="BJ210" s="2">
        <v>5619.98</v>
      </c>
      <c r="BK210" s="2">
        <v>6794</v>
      </c>
      <c r="BL210" s="2">
        <v>8465.5499999999993</v>
      </c>
      <c r="BM210" s="2">
        <v>6734.45</v>
      </c>
      <c r="BN210" s="2">
        <v>8284</v>
      </c>
      <c r="BO210" s="2">
        <v>6989.8950000000004</v>
      </c>
      <c r="BP210" s="16">
        <v>7177.6149999999998</v>
      </c>
      <c r="BQ210" s="2">
        <f t="shared" si="152"/>
        <v>7072.333333333333</v>
      </c>
      <c r="BR210" s="2">
        <f t="shared" ref="BR210:BR211" si="185">AVERAGE(BN210:BP210)</f>
        <v>7483.836666666667</v>
      </c>
      <c r="BS210" s="2">
        <f t="shared" ref="BS210:BS211" si="186">AVERAGE(BB210:BD210)</f>
        <v>6943.2350000000006</v>
      </c>
      <c r="BT210" s="17">
        <f t="shared" si="172"/>
        <v>7.7860200132455037E-2</v>
      </c>
      <c r="BU210" s="2">
        <f t="shared" ref="BU210:BU211" si="187">IFERROR(IFERROR(IF(OR(BT210&gt;=50%,BT210&lt;=-50%),BR210,(BE210*(1+BT210))),BR210),0.001)</f>
        <v>9424.8095899581876</v>
      </c>
      <c r="BV210" s="2">
        <f t="shared" ref="BV210:BV211" si="188">IFERROR(IFERROR(IF(OR(BT210&gt;=50%,BT210&lt;=-50%),BR210,(BF210*(1+BT210))),BR210),0.001)</f>
        <v>8855.6994042882507</v>
      </c>
      <c r="BW210" s="2">
        <f t="shared" ref="BW210:BW211" si="189">IFERROR(IFERROR(IF(OR(BT210&gt;=50%,BT210&lt;=-50%),BR210,(BG210*(1+BT210))),BR210),0.001)</f>
        <v>7569.9523073562495</v>
      </c>
      <c r="BX210" s="2">
        <f t="shared" ref="BX210:BX211" si="190">IFERROR(IFERROR(IF(OR(BT210&gt;=50%,BT210&lt;=-50%),BR210,(BH210*(1+BT210))),BR210),0.001)</f>
        <v>5593.9812633664287</v>
      </c>
      <c r="BY210" s="2">
        <f t="shared" si="153"/>
        <v>6369</v>
      </c>
      <c r="BZ210" s="2">
        <f t="shared" si="154"/>
        <v>7825.1833333333334</v>
      </c>
      <c r="CA210" s="2">
        <f t="shared" si="155"/>
        <v>7183.2899999999991</v>
      </c>
    </row>
    <row r="211" spans="1:79" x14ac:dyDescent="0.2">
      <c r="A211" s="3">
        <v>100330</v>
      </c>
      <c r="B211" s="2">
        <v>2068</v>
      </c>
      <c r="C211" s="2">
        <v>4103</v>
      </c>
      <c r="D211" s="2">
        <v>3394</v>
      </c>
      <c r="E211" s="2">
        <v>2609</v>
      </c>
      <c r="F211" s="2">
        <v>2718</v>
      </c>
      <c r="G211" s="2">
        <v>2238</v>
      </c>
      <c r="H211" s="2">
        <v>2323</v>
      </c>
      <c r="I211" s="2">
        <v>3914</v>
      </c>
      <c r="J211" s="12">
        <v>4946</v>
      </c>
      <c r="K211" s="2">
        <v>3205</v>
      </c>
      <c r="L211" s="2">
        <v>2954</v>
      </c>
      <c r="M211" s="2">
        <v>4166</v>
      </c>
      <c r="N211" s="2">
        <v>2357</v>
      </c>
      <c r="O211" s="2">
        <v>2127</v>
      </c>
      <c r="P211" s="2">
        <v>1176</v>
      </c>
      <c r="Q211" s="2">
        <v>1663</v>
      </c>
      <c r="R211" s="2">
        <v>1565</v>
      </c>
      <c r="S211" s="2">
        <v>1255</v>
      </c>
      <c r="T211" s="2">
        <v>1494.3333333333333</v>
      </c>
      <c r="U211" s="2">
        <v>1098</v>
      </c>
      <c r="V211" s="2">
        <v>1773</v>
      </c>
      <c r="W211" s="2">
        <v>2494</v>
      </c>
      <c r="X211" s="2">
        <v>2792</v>
      </c>
      <c r="Y211" s="2">
        <v>2675</v>
      </c>
      <c r="Z211" s="2">
        <v>2555</v>
      </c>
      <c r="AA211" s="2">
        <v>2170</v>
      </c>
      <c r="AB211" s="2">
        <v>1335</v>
      </c>
      <c r="AC211" s="2">
        <v>1640</v>
      </c>
      <c r="AD211" s="2">
        <v>1426</v>
      </c>
      <c r="AE211" s="2">
        <v>1195</v>
      </c>
      <c r="AF211" s="2">
        <v>835</v>
      </c>
      <c r="AG211" s="2">
        <v>2009</v>
      </c>
      <c r="AH211" s="2">
        <v>2300</v>
      </c>
      <c r="AI211" s="2">
        <v>3577.05</v>
      </c>
      <c r="AJ211" s="2">
        <v>1572.95</v>
      </c>
      <c r="AK211" s="2">
        <v>2443</v>
      </c>
      <c r="AL211" s="2">
        <v>2235</v>
      </c>
      <c r="AM211" s="2">
        <v>2552</v>
      </c>
      <c r="AN211" s="2">
        <v>1320</v>
      </c>
      <c r="AO211" s="2">
        <v>1755</v>
      </c>
      <c r="AP211" s="2">
        <v>1816</v>
      </c>
      <c r="AQ211" s="2">
        <v>890</v>
      </c>
      <c r="AR211" s="2">
        <v>923</v>
      </c>
      <c r="AS211" s="2">
        <v>925</v>
      </c>
      <c r="AT211" s="2">
        <v>1724.1</v>
      </c>
      <c r="AU211" s="2">
        <v>2927.9</v>
      </c>
      <c r="AV211" s="2">
        <v>1530</v>
      </c>
      <c r="AW211" s="2">
        <v>2065</v>
      </c>
      <c r="AX211" s="2">
        <v>2120</v>
      </c>
      <c r="AY211" s="2">
        <v>1964</v>
      </c>
      <c r="AZ211" s="2">
        <v>1183.6759999999999</v>
      </c>
      <c r="BA211" s="2">
        <v>1324.8490000000002</v>
      </c>
      <c r="BB211" s="2">
        <v>1515.4749999999999</v>
      </c>
      <c r="BC211" s="2">
        <v>1039.288</v>
      </c>
      <c r="BD211" s="2">
        <v>1340.712</v>
      </c>
      <c r="BE211" s="2">
        <v>1164</v>
      </c>
      <c r="BF211" s="2">
        <v>1114</v>
      </c>
      <c r="BG211" s="2">
        <v>2602</v>
      </c>
      <c r="BH211" s="2">
        <v>1632</v>
      </c>
      <c r="BI211" s="2">
        <v>1372</v>
      </c>
      <c r="BJ211" s="2">
        <v>1538</v>
      </c>
      <c r="BK211" s="2">
        <v>2164</v>
      </c>
      <c r="BL211" s="2">
        <v>1516.8130000000001</v>
      </c>
      <c r="BM211" s="2">
        <v>1538</v>
      </c>
      <c r="BN211" s="2">
        <v>1284.1869999999999</v>
      </c>
      <c r="BO211" s="2">
        <v>943.81299999999999</v>
      </c>
      <c r="BP211" s="16">
        <v>1356.1869999999999</v>
      </c>
      <c r="BQ211" s="2">
        <f t="shared" si="152"/>
        <v>1525.4166666666667</v>
      </c>
      <c r="BR211" s="2">
        <f t="shared" si="185"/>
        <v>1194.729</v>
      </c>
      <c r="BS211" s="2">
        <f t="shared" si="186"/>
        <v>1298.4916666666666</v>
      </c>
      <c r="BT211" s="17">
        <f t="shared" si="172"/>
        <v>-7.9910152163728321E-2</v>
      </c>
      <c r="BU211" s="2">
        <f t="shared" si="187"/>
        <v>1070.9845828814202</v>
      </c>
      <c r="BV211" s="2">
        <f t="shared" si="188"/>
        <v>1024.9800904896067</v>
      </c>
      <c r="BW211" s="2">
        <f t="shared" si="189"/>
        <v>2394.073784069979</v>
      </c>
      <c r="BX211" s="2">
        <f t="shared" si="190"/>
        <v>1501.5866316687955</v>
      </c>
      <c r="BY211" s="2">
        <f t="shared" si="153"/>
        <v>1786</v>
      </c>
      <c r="BZ211" s="2">
        <f t="shared" si="154"/>
        <v>1598.271</v>
      </c>
      <c r="CA211" s="2">
        <f t="shared" si="155"/>
        <v>1273.2374</v>
      </c>
    </row>
    <row r="212" spans="1:79" x14ac:dyDescent="0.2">
      <c r="A212" s="3">
        <v>100331</v>
      </c>
      <c r="B212" s="2">
        <v>0</v>
      </c>
      <c r="C212" s="2">
        <v>0</v>
      </c>
      <c r="D212" s="2">
        <v>0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1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H212" s="2">
        <v>0</v>
      </c>
      <c r="AI212" s="2">
        <v>0</v>
      </c>
      <c r="AJ212" s="2">
        <v>0</v>
      </c>
      <c r="AK212" s="2">
        <v>0</v>
      </c>
      <c r="AL212" s="2">
        <v>0</v>
      </c>
      <c r="AM212" s="2">
        <v>0</v>
      </c>
      <c r="AN212" s="2">
        <v>0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0</v>
      </c>
      <c r="AY212" s="2">
        <v>0</v>
      </c>
      <c r="AZ212" s="2">
        <v>0</v>
      </c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0</v>
      </c>
      <c r="BM212" s="2">
        <v>0</v>
      </c>
      <c r="BN212" s="2">
        <v>0</v>
      </c>
      <c r="BO212" s="2">
        <v>0</v>
      </c>
      <c r="BP212" s="16">
        <v>0</v>
      </c>
      <c r="BQ212" s="2">
        <f t="shared" si="152"/>
        <v>0</v>
      </c>
      <c r="BR212" s="2">
        <f t="shared" si="150"/>
        <v>0</v>
      </c>
      <c r="BS212" s="2">
        <f t="shared" si="151"/>
        <v>0</v>
      </c>
      <c r="BT212" s="17" t="e">
        <f t="shared" si="172"/>
        <v>#DIV/0!</v>
      </c>
      <c r="BU212" s="2">
        <f>IFERROR(IFERROR(IF(OR(BT212&gt;=50%,BT212&lt;=-50%),BR212,(BC212*(1+BT212))),BR212),0.001)</f>
        <v>0</v>
      </c>
      <c r="BV212" s="2">
        <f>IFERROR(IFERROR(IF(OR(BT212&gt;=50%,BT212&lt;=-50%),BR212,(BD212*(1+BT212))),BR212),0.001)</f>
        <v>0</v>
      </c>
      <c r="BW212" s="2">
        <f>IFERROR(IFERROR(IF(OR(BT212&gt;=50%,BT212&lt;=-50%),BR212,(BE212*(1+BT212))),BR212),0.001)</f>
        <v>0</v>
      </c>
      <c r="BX212" s="2">
        <f>IFERROR(IFERROR(IF(OR(BT212&gt;=50%,BT212&lt;=-50%),BR212,(BF212*(1+BT212))),BR212),0.001)</f>
        <v>0</v>
      </c>
      <c r="BY212" s="2">
        <f t="shared" si="153"/>
        <v>0</v>
      </c>
      <c r="BZ212" s="2">
        <f t="shared" si="154"/>
        <v>0</v>
      </c>
      <c r="CA212" s="2">
        <f t="shared" si="155"/>
        <v>0</v>
      </c>
    </row>
    <row r="213" spans="1:79" x14ac:dyDescent="0.2">
      <c r="A213" s="3">
        <v>100332</v>
      </c>
      <c r="B213" s="2">
        <v>0</v>
      </c>
      <c r="C213" s="2">
        <v>0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1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W213" s="2">
        <v>0</v>
      </c>
      <c r="X213" s="2">
        <v>0</v>
      </c>
      <c r="Y213" s="2">
        <v>0</v>
      </c>
      <c r="Z213" s="2">
        <v>0</v>
      </c>
      <c r="AA213" s="2">
        <v>0</v>
      </c>
      <c r="AB213" s="2">
        <v>0</v>
      </c>
      <c r="AC213" s="2">
        <v>0</v>
      </c>
      <c r="AD213" s="2">
        <v>0</v>
      </c>
      <c r="AE213" s="2">
        <v>0</v>
      </c>
      <c r="AH213" s="2">
        <v>0</v>
      </c>
      <c r="AI213" s="2">
        <v>0</v>
      </c>
      <c r="AJ213" s="2">
        <v>0</v>
      </c>
      <c r="AK213" s="2">
        <v>0</v>
      </c>
      <c r="AL213" s="2">
        <v>0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  <c r="AZ213" s="2">
        <v>0</v>
      </c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0</v>
      </c>
      <c r="BM213" s="2">
        <v>0</v>
      </c>
      <c r="BN213" s="2">
        <v>0</v>
      </c>
      <c r="BO213" s="2">
        <v>0</v>
      </c>
      <c r="BP213" s="16">
        <v>0</v>
      </c>
      <c r="BQ213" s="2">
        <f t="shared" si="152"/>
        <v>0</v>
      </c>
      <c r="BR213" s="2">
        <f t="shared" si="150"/>
        <v>0</v>
      </c>
      <c r="BS213" s="2">
        <f t="shared" si="151"/>
        <v>0</v>
      </c>
      <c r="BT213" s="17" t="e">
        <f t="shared" si="172"/>
        <v>#DIV/0!</v>
      </c>
      <c r="BU213" s="2">
        <f>IFERROR(IFERROR(IF(OR(BT213&gt;=50%,BT213&lt;=-50%),BR213,(BC213*(1+BT213))),BR213),0.001)</f>
        <v>0</v>
      </c>
      <c r="BV213" s="2">
        <f>IFERROR(IFERROR(IF(OR(BT213&gt;=50%,BT213&lt;=-50%),BR213,(BD213*(1+BT213))),BR213),0.001)</f>
        <v>0</v>
      </c>
      <c r="BW213" s="2">
        <f>IFERROR(IFERROR(IF(OR(BT213&gt;=50%,BT213&lt;=-50%),BR213,(BE213*(1+BT213))),BR213),0.001)</f>
        <v>0</v>
      </c>
      <c r="BX213" s="2">
        <f>IFERROR(IFERROR(IF(OR(BT213&gt;=50%,BT213&lt;=-50%),BR213,(BF213*(1+BT213))),BR213),0.001)</f>
        <v>0</v>
      </c>
      <c r="BY213" s="2">
        <f t="shared" si="153"/>
        <v>0</v>
      </c>
      <c r="BZ213" s="2">
        <f t="shared" si="154"/>
        <v>0</v>
      </c>
      <c r="CA213" s="2">
        <f t="shared" si="155"/>
        <v>0</v>
      </c>
    </row>
    <row r="214" spans="1:79" x14ac:dyDescent="0.2">
      <c r="A214" s="3">
        <v>100333</v>
      </c>
      <c r="B214" s="2">
        <v>2726</v>
      </c>
      <c r="C214" s="2">
        <v>2859</v>
      </c>
      <c r="D214" s="2">
        <v>3295</v>
      </c>
      <c r="E214" s="2">
        <v>2924.3</v>
      </c>
      <c r="F214" s="2">
        <v>2090</v>
      </c>
      <c r="G214" s="2">
        <v>0</v>
      </c>
      <c r="H214" s="2">
        <v>0</v>
      </c>
      <c r="I214" s="2">
        <v>45</v>
      </c>
      <c r="J214" s="12">
        <v>4163</v>
      </c>
      <c r="K214" s="2">
        <v>2744</v>
      </c>
      <c r="L214" s="2">
        <v>700</v>
      </c>
      <c r="M214" s="2">
        <v>1649</v>
      </c>
      <c r="N214" s="2">
        <v>1242</v>
      </c>
      <c r="O214" s="2">
        <v>2382</v>
      </c>
      <c r="P214" s="2">
        <v>1199</v>
      </c>
      <c r="Q214" s="2">
        <v>545</v>
      </c>
      <c r="R214" s="2">
        <v>0</v>
      </c>
      <c r="S214" s="2">
        <v>0</v>
      </c>
      <c r="T214" s="2">
        <v>181.66666666666666</v>
      </c>
      <c r="U214" s="2">
        <v>725</v>
      </c>
      <c r="V214" s="2">
        <v>1301</v>
      </c>
      <c r="W214" s="2">
        <v>1341</v>
      </c>
      <c r="X214" s="2">
        <v>1459</v>
      </c>
      <c r="Y214" s="2">
        <v>2591</v>
      </c>
      <c r="Z214" s="2">
        <v>2429</v>
      </c>
      <c r="AA214" s="2">
        <v>2140</v>
      </c>
      <c r="AB214" s="2">
        <v>1278</v>
      </c>
      <c r="AC214" s="2">
        <v>468</v>
      </c>
      <c r="AD214" s="2">
        <v>0</v>
      </c>
      <c r="AE214" s="2">
        <v>0</v>
      </c>
      <c r="AF214" s="2">
        <v>0</v>
      </c>
      <c r="AG214" s="2">
        <v>1350</v>
      </c>
      <c r="AH214" s="2">
        <v>1864</v>
      </c>
      <c r="AI214" s="2">
        <v>2312</v>
      </c>
      <c r="AJ214" s="2">
        <v>1205</v>
      </c>
      <c r="AK214" s="2">
        <v>2105</v>
      </c>
      <c r="AL214" s="2">
        <v>1830</v>
      </c>
      <c r="AM214" s="2">
        <v>2240</v>
      </c>
      <c r="AN214" s="2">
        <v>1020</v>
      </c>
      <c r="AO214" s="2">
        <v>1155</v>
      </c>
      <c r="AP214" s="2">
        <v>655</v>
      </c>
      <c r="AQ214" s="2">
        <v>40</v>
      </c>
      <c r="AR214" s="2">
        <v>0</v>
      </c>
      <c r="AS214" s="2">
        <v>386</v>
      </c>
      <c r="AT214" s="2">
        <v>2350</v>
      </c>
      <c r="AU214" s="2">
        <v>820</v>
      </c>
      <c r="AV214" s="2">
        <v>1405</v>
      </c>
      <c r="AW214" s="2">
        <v>1848</v>
      </c>
      <c r="AX214" s="2">
        <v>2532</v>
      </c>
      <c r="AY214" s="2">
        <v>5689</v>
      </c>
      <c r="AZ214" s="2">
        <v>4420.7</v>
      </c>
      <c r="BA214" s="2">
        <v>3263.3</v>
      </c>
      <c r="BB214" s="2">
        <v>1423</v>
      </c>
      <c r="BC214" s="2">
        <v>0</v>
      </c>
      <c r="BD214" s="2">
        <v>0</v>
      </c>
      <c r="BE214" s="2">
        <v>1494</v>
      </c>
      <c r="BF214" s="2">
        <v>6811</v>
      </c>
      <c r="BG214" s="2">
        <v>4958</v>
      </c>
      <c r="BH214" s="2">
        <v>4313</v>
      </c>
      <c r="BI214" s="2">
        <v>3331</v>
      </c>
      <c r="BJ214" s="2">
        <v>2363</v>
      </c>
      <c r="BK214" s="2">
        <v>4386</v>
      </c>
      <c r="BL214" s="2">
        <v>820</v>
      </c>
      <c r="BM214" s="2">
        <v>0</v>
      </c>
      <c r="BN214" s="2">
        <v>0</v>
      </c>
      <c r="BO214" s="2">
        <v>0</v>
      </c>
      <c r="BP214" s="16">
        <v>0</v>
      </c>
      <c r="BQ214" s="2">
        <f t="shared" si="152"/>
        <v>2373</v>
      </c>
      <c r="BR214" s="2">
        <f>AVERAGE(BN214:BP214)</f>
        <v>0</v>
      </c>
      <c r="BS214" s="2">
        <f>AVERAGE(BB214:BD214)</f>
        <v>474.33333333333331</v>
      </c>
      <c r="BT214" s="17">
        <f t="shared" si="172"/>
        <v>-1</v>
      </c>
      <c r="BU214" s="2">
        <f>IFERROR(IFERROR(IF(OR(BT214&gt;=50%,BT214&lt;=-50%),BR214,(BE214*(1+BT214))),BR214),0.001)</f>
        <v>0</v>
      </c>
      <c r="BV214" s="2">
        <f>IFERROR(IFERROR(IF(OR(BT214&gt;=50%,BT214&lt;=-50%),BR214,(BF214*(1+BT214))),BR214),0.001)</f>
        <v>0</v>
      </c>
      <c r="BW214" s="2">
        <f>IFERROR(IFERROR(IF(OR(BT214&gt;=50%,BT214&lt;=-50%),BR214,(BG214*(1+BT214))),BR214),0.001)</f>
        <v>0</v>
      </c>
      <c r="BX214" s="2">
        <f>IFERROR(IFERROR(IF(OR(BT214&gt;=50%,BT214&lt;=-50%),BR214,(BH214*(1+BT214))),BR214),0.001)</f>
        <v>0</v>
      </c>
      <c r="BY214" s="2">
        <f t="shared" si="153"/>
        <v>3741.25</v>
      </c>
      <c r="BZ214" s="2">
        <f t="shared" si="154"/>
        <v>4005.6666666666665</v>
      </c>
      <c r="CA214" s="2">
        <f t="shared" si="155"/>
        <v>298.8</v>
      </c>
    </row>
    <row r="215" spans="1:79" x14ac:dyDescent="0.2">
      <c r="A215" s="3">
        <v>100334</v>
      </c>
      <c r="B215" s="2">
        <v>174</v>
      </c>
      <c r="C215" s="2">
        <v>139</v>
      </c>
      <c r="D215" s="2">
        <v>245</v>
      </c>
      <c r="E215" s="2">
        <v>175</v>
      </c>
      <c r="F215" s="2">
        <v>219.4</v>
      </c>
      <c r="G215" s="2">
        <v>333.1</v>
      </c>
      <c r="H215" s="2">
        <v>204.8</v>
      </c>
      <c r="I215" s="2">
        <v>210</v>
      </c>
      <c r="J215" s="12">
        <v>250</v>
      </c>
      <c r="K215" s="2">
        <v>100</v>
      </c>
      <c r="L215" s="2">
        <v>136</v>
      </c>
      <c r="M215" s="2">
        <v>220</v>
      </c>
      <c r="N215" s="2">
        <v>304</v>
      </c>
      <c r="O215" s="2">
        <v>163.5</v>
      </c>
      <c r="P215" s="2">
        <v>92.5</v>
      </c>
      <c r="Q215" s="2">
        <v>120</v>
      </c>
      <c r="R215" s="2">
        <v>87</v>
      </c>
      <c r="S215" s="2">
        <v>0</v>
      </c>
      <c r="T215" s="2">
        <v>69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0</v>
      </c>
      <c r="AB215" s="2">
        <v>0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  <c r="AZ215" s="2">
        <v>0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0</v>
      </c>
      <c r="BM215" s="2">
        <v>0</v>
      </c>
      <c r="BN215" s="2">
        <v>0</v>
      </c>
      <c r="BO215" s="2">
        <v>0</v>
      </c>
      <c r="BP215" s="16">
        <v>0</v>
      </c>
      <c r="BQ215" s="2">
        <f t="shared" si="152"/>
        <v>0</v>
      </c>
      <c r="BR215" s="2">
        <f t="shared" si="150"/>
        <v>0</v>
      </c>
      <c r="BS215" s="2">
        <f t="shared" si="151"/>
        <v>0</v>
      </c>
      <c r="BT215" s="17" t="e">
        <f t="shared" si="172"/>
        <v>#DIV/0!</v>
      </c>
      <c r="BU215" s="2">
        <f>IFERROR(IFERROR(IF(OR(BT215&gt;=50%,BT215&lt;=-50%),BR215,(BC215*(1+BT215))),BR215),0.001)</f>
        <v>0</v>
      </c>
      <c r="BV215" s="2">
        <f>IFERROR(IFERROR(IF(OR(BT215&gt;=50%,BT215&lt;=-50%),BR215,(BD215*(1+BT215))),BR215),0.001)</f>
        <v>0</v>
      </c>
      <c r="BW215" s="2">
        <f>IFERROR(IFERROR(IF(OR(BT215&gt;=50%,BT215&lt;=-50%),BR215,(BE215*(1+BT215))),BR215),0.001)</f>
        <v>0</v>
      </c>
      <c r="BX215" s="2">
        <f>IFERROR(IFERROR(IF(OR(BT215&gt;=50%,BT215&lt;=-50%),BR215,(BF215*(1+BT215))),BR215),0.001)</f>
        <v>0</v>
      </c>
      <c r="BY215" s="2">
        <f t="shared" si="153"/>
        <v>0</v>
      </c>
      <c r="BZ215" s="2">
        <f t="shared" si="154"/>
        <v>0</v>
      </c>
      <c r="CA215" s="2">
        <f t="shared" si="155"/>
        <v>0</v>
      </c>
    </row>
    <row r="216" spans="1:79" x14ac:dyDescent="0.2">
      <c r="A216" s="3">
        <v>100350</v>
      </c>
      <c r="B216" s="2">
        <v>705.5440000000001</v>
      </c>
      <c r="C216" s="2">
        <v>518.15299999999979</v>
      </c>
      <c r="D216" s="2">
        <v>883.30300000000011</v>
      </c>
      <c r="E216" s="2">
        <v>1222</v>
      </c>
      <c r="F216" s="2">
        <v>315.22499999999991</v>
      </c>
      <c r="G216" s="2">
        <v>586.39499999999998</v>
      </c>
      <c r="H216" s="2">
        <v>1088.7750000000001</v>
      </c>
      <c r="I216" s="2">
        <v>685.23500000000013</v>
      </c>
      <c r="J216" s="12">
        <v>892.36999999999989</v>
      </c>
      <c r="K216" s="2">
        <v>398.08500000000004</v>
      </c>
      <c r="L216" s="2">
        <v>527.70499999999993</v>
      </c>
      <c r="M216" s="2">
        <v>1099.21</v>
      </c>
      <c r="N216" s="2">
        <v>630</v>
      </c>
      <c r="O216" s="2">
        <v>607</v>
      </c>
      <c r="P216" s="2">
        <v>249.61300000000006</v>
      </c>
      <c r="Q216" s="2">
        <v>450.875</v>
      </c>
      <c r="R216" s="2">
        <v>813.11199999999997</v>
      </c>
      <c r="S216" s="2">
        <v>1136.4000000000001</v>
      </c>
      <c r="T216" s="2">
        <v>1028</v>
      </c>
      <c r="U216" s="2">
        <v>1200</v>
      </c>
      <c r="V216" s="2">
        <v>390</v>
      </c>
      <c r="W216" s="2">
        <v>642.5</v>
      </c>
      <c r="X216" s="2">
        <v>445.4</v>
      </c>
      <c r="Y216" s="2">
        <v>589.726</v>
      </c>
      <c r="Z216" s="2">
        <v>548.17399999999998</v>
      </c>
      <c r="AA216" s="2">
        <v>942.2</v>
      </c>
      <c r="AB216" s="2">
        <v>714</v>
      </c>
      <c r="AC216" s="2">
        <v>798</v>
      </c>
      <c r="AD216" s="2">
        <v>1800</v>
      </c>
      <c r="AE216" s="2">
        <v>1019.35</v>
      </c>
      <c r="AF216" s="2">
        <v>1520.65</v>
      </c>
      <c r="AG216" s="2">
        <v>4900</v>
      </c>
      <c r="AH216" s="2">
        <v>4820</v>
      </c>
      <c r="AI216" s="2">
        <v>6355</v>
      </c>
      <c r="AJ216" s="2">
        <v>6530</v>
      </c>
      <c r="AK216" s="2">
        <v>6600</v>
      </c>
      <c r="AL216" s="2">
        <v>4640</v>
      </c>
      <c r="AM216" s="2">
        <v>1574.2049999999999</v>
      </c>
      <c r="AN216" s="2">
        <v>1455.7950000000001</v>
      </c>
      <c r="AO216" s="2">
        <v>2286.4</v>
      </c>
      <c r="AP216" s="2">
        <v>1708.6</v>
      </c>
      <c r="AQ216" s="2">
        <v>984.8</v>
      </c>
      <c r="AR216" s="2">
        <v>1317.2</v>
      </c>
      <c r="AS216" s="2">
        <v>1003</v>
      </c>
      <c r="AT216" s="2">
        <v>3395.1260000000002</v>
      </c>
      <c r="AU216" s="2">
        <v>7249.8739999999998</v>
      </c>
      <c r="AV216" s="2">
        <v>7530</v>
      </c>
      <c r="AW216" s="2">
        <v>6555</v>
      </c>
      <c r="AX216" s="2">
        <v>4914.6509999999998</v>
      </c>
      <c r="AY216" s="2">
        <v>1056.3490000000002</v>
      </c>
      <c r="AZ216" s="2">
        <v>1524</v>
      </c>
      <c r="BA216" s="2">
        <v>580</v>
      </c>
      <c r="BB216" s="2">
        <v>1897.8850000000002</v>
      </c>
      <c r="BC216" s="2">
        <v>1204.1149999999998</v>
      </c>
      <c r="BD216" s="2">
        <v>1090.3630000000012</v>
      </c>
      <c r="BE216" s="2">
        <v>1738.6369999999988</v>
      </c>
      <c r="BF216" s="2">
        <v>3685.5</v>
      </c>
      <c r="BG216" s="2">
        <v>6754.9680000000008</v>
      </c>
      <c r="BH216" s="2">
        <v>6358.5319999999992</v>
      </c>
      <c r="BI216" s="2">
        <v>6500</v>
      </c>
      <c r="BJ216" s="2">
        <v>4900</v>
      </c>
      <c r="BK216" s="2">
        <v>1000</v>
      </c>
      <c r="BL216" s="2">
        <v>1500</v>
      </c>
      <c r="BM216" s="2">
        <v>1560.5</v>
      </c>
      <c r="BN216" s="2">
        <v>1426.1800000000003</v>
      </c>
      <c r="BO216" s="2">
        <v>549.09999999999854</v>
      </c>
      <c r="BP216" s="16">
        <v>1250</v>
      </c>
      <c r="BQ216" s="2">
        <f t="shared" si="152"/>
        <v>3143.2329166666664</v>
      </c>
      <c r="BR216" s="2">
        <f t="shared" ref="BR216:BR222" si="191">AVERAGE(BN216:BP216)</f>
        <v>1075.093333333333</v>
      </c>
      <c r="BS216" s="2">
        <f t="shared" ref="BS216:BS222" si="192">AVERAGE(BB216:BD216)</f>
        <v>1397.4543333333338</v>
      </c>
      <c r="BT216" s="17">
        <f t="shared" si="172"/>
        <v>-0.23067730537646716</v>
      </c>
      <c r="BU216" s="2">
        <f t="shared" ref="BU216:BU222" si="193">IFERROR(IFERROR(IF(OR(BT216&gt;=50%,BT216&lt;=-50%),BR216,(BE216*(1+BT216))),BR216),0.001)</f>
        <v>1337.5729018121745</v>
      </c>
      <c r="BV216" s="2">
        <f t="shared" ref="BV216:BV222" si="194">IFERROR(IFERROR(IF(OR(BT216&gt;=50%,BT216&lt;=-50%),BR216,(BF216*(1+BT216))),BR216),0.001)</f>
        <v>2835.3387910350302</v>
      </c>
      <c r="BW216" s="2">
        <f t="shared" ref="BW216:BW222" si="195">IFERROR(IFERROR(IF(OR(BT216&gt;=50%,BT216&lt;=-50%),BR216,(BG216*(1+BT216))),BR216),0.001)</f>
        <v>5196.7501838557373</v>
      </c>
      <c r="BX216" s="2">
        <f t="shared" ref="BX216:BX222" si="196">IFERROR(IFERROR(IF(OR(BT216&gt;=50%,BT216&lt;=-50%),BR216,(BH216*(1+BT216))),BR216),0.001)</f>
        <v>4891.7629720899613</v>
      </c>
      <c r="BY216" s="2">
        <f t="shared" si="153"/>
        <v>6128.375</v>
      </c>
      <c r="BZ216" s="2">
        <f t="shared" si="154"/>
        <v>2061.8333333333335</v>
      </c>
      <c r="CA216" s="2">
        <f t="shared" si="155"/>
        <v>1403.9590000000001</v>
      </c>
    </row>
    <row r="217" spans="1:79" x14ac:dyDescent="0.2">
      <c r="A217" s="3">
        <v>100351</v>
      </c>
      <c r="B217" s="2">
        <v>0</v>
      </c>
      <c r="C217" s="2">
        <v>0</v>
      </c>
      <c r="D217" s="2">
        <v>0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1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W217" s="2">
        <v>0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50</v>
      </c>
      <c r="AD217" s="2">
        <v>30</v>
      </c>
      <c r="AE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10</v>
      </c>
      <c r="AV217" s="2">
        <v>31.372000000000014</v>
      </c>
      <c r="AW217" s="2">
        <v>23.627999999999986</v>
      </c>
      <c r="AX217" s="2">
        <v>150</v>
      </c>
      <c r="AY217" s="2">
        <f>1210-198*5</f>
        <v>220</v>
      </c>
      <c r="AZ217" s="2">
        <v>150</v>
      </c>
      <c r="BA217" s="2">
        <v>120</v>
      </c>
      <c r="BB217" s="2">
        <v>60</v>
      </c>
      <c r="BC217" s="2">
        <v>150</v>
      </c>
      <c r="BD217" s="2">
        <v>70</v>
      </c>
      <c r="BE217" s="2">
        <v>70</v>
      </c>
      <c r="BF217" s="2">
        <v>140</v>
      </c>
      <c r="BG217" s="2">
        <v>300</v>
      </c>
      <c r="BH217" s="2">
        <v>120</v>
      </c>
      <c r="BI217" s="2">
        <v>30</v>
      </c>
      <c r="BJ217" s="2">
        <v>0</v>
      </c>
      <c r="BK217" s="2">
        <v>20</v>
      </c>
      <c r="BL217" s="2">
        <v>90</v>
      </c>
      <c r="BM217" s="2">
        <v>50</v>
      </c>
      <c r="BN217" s="2">
        <v>5</v>
      </c>
      <c r="BO217" s="2">
        <v>5</v>
      </c>
      <c r="BP217" s="16">
        <v>5</v>
      </c>
      <c r="BQ217" s="2">
        <f t="shared" si="152"/>
        <v>87.083333333333329</v>
      </c>
      <c r="BR217" s="2">
        <f t="shared" si="191"/>
        <v>5</v>
      </c>
      <c r="BS217" s="2">
        <f t="shared" si="192"/>
        <v>93.333333333333329</v>
      </c>
      <c r="BT217" s="17">
        <f t="shared" si="172"/>
        <v>-0.9464285714285714</v>
      </c>
      <c r="BU217" s="2">
        <f t="shared" si="193"/>
        <v>5</v>
      </c>
      <c r="BV217" s="2">
        <f t="shared" si="194"/>
        <v>5</v>
      </c>
      <c r="BW217" s="2">
        <f t="shared" si="195"/>
        <v>5</v>
      </c>
      <c r="BX217" s="2">
        <f t="shared" si="196"/>
        <v>5</v>
      </c>
      <c r="BY217" s="2">
        <f t="shared" si="153"/>
        <v>112.5</v>
      </c>
      <c r="BZ217" s="2">
        <f t="shared" si="154"/>
        <v>83.333333333333329</v>
      </c>
      <c r="CA217" s="2">
        <f t="shared" si="155"/>
        <v>69</v>
      </c>
    </row>
    <row r="218" spans="1:79" x14ac:dyDescent="0.2">
      <c r="A218" s="3">
        <v>100352</v>
      </c>
      <c r="B218" s="2">
        <v>276.55899999999997</v>
      </c>
      <c r="C218" s="2">
        <v>220.29099999999994</v>
      </c>
      <c r="D218" s="2">
        <v>168.15000000000009</v>
      </c>
      <c r="E218" s="2">
        <v>930</v>
      </c>
      <c r="F218" s="2">
        <v>0</v>
      </c>
      <c r="G218" s="2">
        <v>269</v>
      </c>
      <c r="H218" s="2">
        <v>336.48</v>
      </c>
      <c r="I218" s="2">
        <v>18</v>
      </c>
      <c r="J218" s="12">
        <v>487.02</v>
      </c>
      <c r="K218" s="2">
        <v>313.89999999999998</v>
      </c>
      <c r="L218" s="2">
        <v>174.39999999999998</v>
      </c>
      <c r="M218" s="2">
        <v>316.70000000000005</v>
      </c>
      <c r="N218" s="2">
        <v>184</v>
      </c>
      <c r="O218" s="2">
        <v>18.75</v>
      </c>
      <c r="P218" s="2">
        <v>115.75</v>
      </c>
      <c r="Q218" s="2">
        <v>256</v>
      </c>
      <c r="R218" s="2">
        <v>248.25</v>
      </c>
      <c r="S218" s="2">
        <v>71.75</v>
      </c>
      <c r="T218" s="2">
        <v>65</v>
      </c>
      <c r="U218" s="2">
        <v>247.75</v>
      </c>
      <c r="V218" s="2">
        <v>105.45000000000005</v>
      </c>
      <c r="W218" s="2">
        <v>466.79999999999995</v>
      </c>
      <c r="X218" s="2">
        <v>285</v>
      </c>
      <c r="Y218" s="2">
        <v>408.75</v>
      </c>
      <c r="Z218" s="2">
        <v>154.25</v>
      </c>
      <c r="AA218" s="2">
        <v>220</v>
      </c>
      <c r="AB218" s="2">
        <v>262</v>
      </c>
      <c r="AC218" s="2">
        <v>765</v>
      </c>
      <c r="AD218" s="2">
        <v>195</v>
      </c>
      <c r="AE218" s="2">
        <v>314.5</v>
      </c>
      <c r="AF218" s="2">
        <v>195.5</v>
      </c>
      <c r="AG218" s="2">
        <v>155</v>
      </c>
      <c r="AH218" s="2">
        <v>255</v>
      </c>
      <c r="AI218" s="2">
        <v>225</v>
      </c>
      <c r="AJ218" s="2">
        <v>255</v>
      </c>
      <c r="AK218" s="2">
        <v>390</v>
      </c>
      <c r="AL218" s="2">
        <v>110</v>
      </c>
      <c r="AM218" s="2">
        <v>110</v>
      </c>
      <c r="AN218" s="2">
        <v>105</v>
      </c>
      <c r="AO218" s="2">
        <v>532.4</v>
      </c>
      <c r="AP218" s="2">
        <v>469.6</v>
      </c>
      <c r="AQ218" s="2">
        <v>178</v>
      </c>
      <c r="AR218" s="2">
        <v>235.5</v>
      </c>
      <c r="AS218" s="2">
        <v>1184.5</v>
      </c>
      <c r="AT218" s="2">
        <v>195</v>
      </c>
      <c r="AU218" s="2">
        <v>760</v>
      </c>
      <c r="AV218" s="2">
        <v>285</v>
      </c>
      <c r="AW218" s="2">
        <v>590</v>
      </c>
      <c r="AX218" s="2">
        <v>925</v>
      </c>
      <c r="AY218" s="2">
        <v>815</v>
      </c>
      <c r="AZ218" s="2">
        <v>245</v>
      </c>
      <c r="BA218" s="2">
        <v>465</v>
      </c>
      <c r="BB218" s="2">
        <v>420</v>
      </c>
      <c r="BC218" s="2">
        <v>65</v>
      </c>
      <c r="BD218" s="2">
        <v>405</v>
      </c>
      <c r="BE218" s="2">
        <v>580</v>
      </c>
      <c r="BF218" s="2">
        <v>530</v>
      </c>
      <c r="BG218" s="2">
        <v>525</v>
      </c>
      <c r="BH218" s="2">
        <v>245</v>
      </c>
      <c r="BI218" s="2">
        <v>455</v>
      </c>
      <c r="BJ218" s="2">
        <v>100</v>
      </c>
      <c r="BK218" s="2">
        <v>40</v>
      </c>
      <c r="BL218" s="2">
        <v>75</v>
      </c>
      <c r="BM218" s="2">
        <v>90</v>
      </c>
      <c r="BN218" s="2">
        <v>20</v>
      </c>
      <c r="BO218" s="2">
        <f>885-784</f>
        <v>101</v>
      </c>
      <c r="BP218" s="16">
        <v>36</v>
      </c>
      <c r="BQ218" s="2">
        <f t="shared" si="152"/>
        <v>260.83333333333331</v>
      </c>
      <c r="BR218" s="2">
        <f t="shared" si="191"/>
        <v>52.333333333333336</v>
      </c>
      <c r="BS218" s="2">
        <f t="shared" si="192"/>
        <v>296.66666666666669</v>
      </c>
      <c r="BT218" s="17">
        <f t="shared" si="172"/>
        <v>-0.82359550561797745</v>
      </c>
      <c r="BU218" s="2">
        <f t="shared" si="193"/>
        <v>52.333333333333336</v>
      </c>
      <c r="BV218" s="2">
        <f t="shared" si="194"/>
        <v>52.333333333333336</v>
      </c>
      <c r="BW218" s="2">
        <f t="shared" si="195"/>
        <v>52.333333333333336</v>
      </c>
      <c r="BX218" s="2">
        <f t="shared" si="196"/>
        <v>52.333333333333336</v>
      </c>
      <c r="BY218" s="2">
        <f t="shared" si="153"/>
        <v>331.25</v>
      </c>
      <c r="BZ218" s="2">
        <f t="shared" si="154"/>
        <v>215</v>
      </c>
      <c r="CA218" s="2">
        <f t="shared" si="155"/>
        <v>232</v>
      </c>
    </row>
    <row r="219" spans="1:79" x14ac:dyDescent="0.2">
      <c r="A219" s="3">
        <v>100353</v>
      </c>
      <c r="B219" s="2">
        <v>0</v>
      </c>
      <c r="C219" s="2">
        <v>0</v>
      </c>
      <c r="D219" s="2">
        <v>0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1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W219" s="2">
        <v>0</v>
      </c>
      <c r="X219" s="2">
        <v>0</v>
      </c>
      <c r="Y219" s="2">
        <v>0</v>
      </c>
      <c r="Z219" s="2">
        <v>0</v>
      </c>
      <c r="AA219" s="2">
        <v>0</v>
      </c>
      <c r="AB219" s="2">
        <v>0</v>
      </c>
      <c r="AC219" s="2">
        <v>0</v>
      </c>
      <c r="AD219" s="2">
        <v>0</v>
      </c>
      <c r="AE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4.32</v>
      </c>
      <c r="AT219" s="2">
        <v>2.08</v>
      </c>
      <c r="AU219" s="2">
        <v>0</v>
      </c>
      <c r="AV219" s="2">
        <v>0</v>
      </c>
      <c r="AW219" s="2">
        <v>4.5999999999999996</v>
      </c>
      <c r="AX219" s="2">
        <v>0</v>
      </c>
      <c r="AY219" s="2">
        <v>0</v>
      </c>
      <c r="AZ219" s="2">
        <v>0</v>
      </c>
      <c r="BA219" s="2">
        <v>0</v>
      </c>
      <c r="BB219" s="2">
        <v>4</v>
      </c>
      <c r="BC219" s="2">
        <v>0</v>
      </c>
      <c r="BD219" s="2">
        <v>1</v>
      </c>
      <c r="BE219" s="2">
        <v>4</v>
      </c>
      <c r="BF219" s="2">
        <v>36</v>
      </c>
      <c r="BG219" s="2">
        <v>56</v>
      </c>
      <c r="BH219" s="2">
        <v>32</v>
      </c>
      <c r="BI219" s="2">
        <v>31</v>
      </c>
      <c r="BJ219" s="2">
        <v>15</v>
      </c>
      <c r="BK219" s="2">
        <v>90</v>
      </c>
      <c r="BL219" s="2">
        <v>234</v>
      </c>
      <c r="BM219" s="2">
        <v>209</v>
      </c>
      <c r="BN219" s="2">
        <v>167</v>
      </c>
      <c r="BO219" s="2">
        <v>265</v>
      </c>
      <c r="BP219" s="16">
        <v>175</v>
      </c>
      <c r="BQ219" s="2">
        <f t="shared" si="152"/>
        <v>72.916666666666671</v>
      </c>
      <c r="BR219" s="2">
        <f t="shared" si="191"/>
        <v>202.33333333333334</v>
      </c>
      <c r="BS219" s="2">
        <f t="shared" si="192"/>
        <v>1.6666666666666667</v>
      </c>
      <c r="BT219" s="17">
        <f t="shared" si="172"/>
        <v>120.4</v>
      </c>
      <c r="BU219" s="2">
        <f t="shared" si="193"/>
        <v>202.33333333333334</v>
      </c>
      <c r="BV219" s="2">
        <f t="shared" si="194"/>
        <v>202.33333333333334</v>
      </c>
      <c r="BW219" s="2">
        <f t="shared" si="195"/>
        <v>202.33333333333334</v>
      </c>
      <c r="BX219" s="2">
        <f t="shared" si="196"/>
        <v>202.33333333333334</v>
      </c>
      <c r="BY219" s="2">
        <f t="shared" si="153"/>
        <v>33.5</v>
      </c>
      <c r="BZ219" s="2">
        <f t="shared" si="154"/>
        <v>120</v>
      </c>
      <c r="CA219" s="2">
        <f t="shared" si="155"/>
        <v>76.2</v>
      </c>
    </row>
    <row r="220" spans="1:79" x14ac:dyDescent="0.2">
      <c r="A220" s="3">
        <v>100354</v>
      </c>
      <c r="B220" s="2">
        <v>391.5</v>
      </c>
      <c r="C220" s="2">
        <v>939.28</v>
      </c>
      <c r="D220" s="2">
        <v>921.52</v>
      </c>
      <c r="E220" s="2">
        <v>335</v>
      </c>
      <c r="F220" s="2">
        <v>650</v>
      </c>
      <c r="G220" s="2">
        <v>812.76099999999997</v>
      </c>
      <c r="H220" s="2">
        <v>364.76400000000001</v>
      </c>
      <c r="I220" s="2">
        <v>1060.578</v>
      </c>
      <c r="J220" s="12">
        <v>884.89700000000005</v>
      </c>
      <c r="K220" s="2">
        <v>838.928</v>
      </c>
      <c r="L220" s="2">
        <v>909.92399999999998</v>
      </c>
      <c r="M220" s="2">
        <v>748.14800000000002</v>
      </c>
      <c r="N220" s="2">
        <v>405.70000000000005</v>
      </c>
      <c r="O220" s="2">
        <v>391.63</v>
      </c>
      <c r="P220" s="2">
        <v>105.92999999999995</v>
      </c>
      <c r="Q220" s="2">
        <v>420.04500000000002</v>
      </c>
      <c r="R220" s="2">
        <v>655.125</v>
      </c>
      <c r="S220" s="2">
        <v>116.57000000000005</v>
      </c>
      <c r="T220" s="2">
        <v>125</v>
      </c>
      <c r="U220" s="2">
        <v>834.04499999999996</v>
      </c>
      <c r="V220" s="2">
        <v>173.95500000000004</v>
      </c>
      <c r="W220" s="2">
        <v>406.40499999999997</v>
      </c>
      <c r="X220" s="2">
        <v>313.37799999999993</v>
      </c>
      <c r="Y220" s="2">
        <v>205.69200000000012</v>
      </c>
      <c r="Z220" s="2">
        <v>332.59499999999997</v>
      </c>
      <c r="AA220" s="2">
        <v>199.90500000000003</v>
      </c>
      <c r="AB220" s="2">
        <v>149.02499999999998</v>
      </c>
      <c r="AC220" s="2">
        <v>245</v>
      </c>
      <c r="AD220" s="2">
        <v>675.23</v>
      </c>
      <c r="AE220" s="2">
        <v>221.23000000000002</v>
      </c>
      <c r="AF220" s="2">
        <v>258.53999999999996</v>
      </c>
      <c r="AG220" s="2">
        <v>918.2</v>
      </c>
      <c r="AH220" s="2">
        <v>201.79999999999995</v>
      </c>
      <c r="AI220" s="2">
        <v>359</v>
      </c>
      <c r="AJ220" s="2">
        <v>120</v>
      </c>
      <c r="AK220" s="2">
        <v>266</v>
      </c>
      <c r="AL220" s="2">
        <v>610</v>
      </c>
      <c r="AM220" s="2">
        <v>346.23</v>
      </c>
      <c r="AN220" s="2">
        <v>303.77</v>
      </c>
      <c r="AO220" s="2">
        <v>838.15</v>
      </c>
      <c r="AP220" s="2">
        <v>623.63</v>
      </c>
      <c r="AQ220" s="2">
        <v>691.58</v>
      </c>
      <c r="AR220" s="2">
        <v>551.9</v>
      </c>
      <c r="AS220" s="2">
        <v>1004.74</v>
      </c>
      <c r="AT220" s="2">
        <v>367.66999999999996</v>
      </c>
      <c r="AU220" s="2">
        <v>506.18000000000006</v>
      </c>
      <c r="AV220" s="2">
        <v>761.15</v>
      </c>
      <c r="AW220" s="2">
        <v>692.81500000000051</v>
      </c>
      <c r="AX220" s="2">
        <v>2465.1849999999995</v>
      </c>
      <c r="AY220" s="2">
        <v>5058</v>
      </c>
      <c r="AZ220" s="2">
        <v>4846</v>
      </c>
      <c r="BA220" s="2">
        <v>4198</v>
      </c>
      <c r="BB220" s="2">
        <v>5104.2829999999994</v>
      </c>
      <c r="BC220" s="2">
        <v>1068.1170000000002</v>
      </c>
      <c r="BD220" s="2">
        <v>1140.3700000000008</v>
      </c>
      <c r="BE220" s="2">
        <v>883.28999999999905</v>
      </c>
      <c r="BF220" s="2">
        <v>490.94000000000051</v>
      </c>
      <c r="BG220" s="2">
        <v>461.69000000000051</v>
      </c>
      <c r="BH220" s="2">
        <v>786.30999999999949</v>
      </c>
      <c r="BI220" s="2">
        <v>1041</v>
      </c>
      <c r="BJ220" s="2">
        <v>1958</v>
      </c>
      <c r="BK220" s="2">
        <v>4496</v>
      </c>
      <c r="BL220" s="2">
        <v>4650</v>
      </c>
      <c r="BM220" s="2">
        <v>4600</v>
      </c>
      <c r="BN220" s="2">
        <v>3932.5</v>
      </c>
      <c r="BO220" s="2">
        <v>456.51000000000022</v>
      </c>
      <c r="BP220" s="16">
        <v>828.25999999999976</v>
      </c>
      <c r="BQ220" s="2">
        <f t="shared" si="152"/>
        <v>2125.6847499999999</v>
      </c>
      <c r="BR220" s="2">
        <f t="shared" si="191"/>
        <v>1739.0900000000001</v>
      </c>
      <c r="BS220" s="2">
        <f t="shared" si="192"/>
        <v>2437.59</v>
      </c>
      <c r="BT220" s="17">
        <f t="shared" si="172"/>
        <v>-0.28655352212636248</v>
      </c>
      <c r="BU220" s="2">
        <f t="shared" si="193"/>
        <v>630.18013944100471</v>
      </c>
      <c r="BV220" s="2">
        <f t="shared" si="194"/>
        <v>350.25941384728401</v>
      </c>
      <c r="BW220" s="2">
        <f t="shared" si="195"/>
        <v>329.3911043694801</v>
      </c>
      <c r="BX220" s="2">
        <f t="shared" si="196"/>
        <v>560.99010001681961</v>
      </c>
      <c r="BY220" s="2">
        <f t="shared" si="153"/>
        <v>1061.75</v>
      </c>
      <c r="BZ220" s="2">
        <f t="shared" si="154"/>
        <v>3212.3133333333335</v>
      </c>
      <c r="CA220" s="2">
        <f t="shared" si="155"/>
        <v>2324.8553999999999</v>
      </c>
    </row>
    <row r="221" spans="1:79" x14ac:dyDescent="0.2">
      <c r="A221" s="3">
        <v>100355</v>
      </c>
      <c r="B221" s="2">
        <v>320.38000000000011</v>
      </c>
      <c r="C221" s="2">
        <v>174.51999999999998</v>
      </c>
      <c r="D221" s="2">
        <v>430.5</v>
      </c>
      <c r="E221" s="2">
        <v>380</v>
      </c>
      <c r="F221" s="2">
        <v>617.09999999999991</v>
      </c>
      <c r="G221" s="2">
        <v>186.72000000000003</v>
      </c>
      <c r="H221" s="2">
        <v>544.0200000000001</v>
      </c>
      <c r="I221" s="2">
        <v>93.799999999999955</v>
      </c>
      <c r="J221" s="12">
        <v>106.36000000000001</v>
      </c>
      <c r="K221" s="2">
        <v>146.20000000000005</v>
      </c>
      <c r="L221" s="2">
        <v>208.39999999999986</v>
      </c>
      <c r="M221" s="2">
        <v>340.40000000000009</v>
      </c>
      <c r="N221" s="2">
        <v>994</v>
      </c>
      <c r="O221" s="2">
        <v>113</v>
      </c>
      <c r="P221" s="2">
        <v>308</v>
      </c>
      <c r="Q221" s="2">
        <v>12</v>
      </c>
      <c r="R221" s="2">
        <v>57</v>
      </c>
      <c r="S221" s="2">
        <v>146</v>
      </c>
      <c r="T221" s="2">
        <v>70</v>
      </c>
      <c r="U221" s="2">
        <v>142</v>
      </c>
      <c r="V221" s="2">
        <v>150</v>
      </c>
      <c r="W221" s="2">
        <v>301</v>
      </c>
      <c r="X221" s="2">
        <v>76</v>
      </c>
      <c r="Y221" s="2">
        <v>30</v>
      </c>
      <c r="Z221" s="2">
        <v>30</v>
      </c>
      <c r="AA221" s="2">
        <v>190.39999999999998</v>
      </c>
      <c r="AB221" s="2">
        <v>51</v>
      </c>
      <c r="AC221" s="2">
        <v>159.60000000000002</v>
      </c>
      <c r="AD221" s="2">
        <v>622</v>
      </c>
      <c r="AE221" s="2">
        <v>696.6</v>
      </c>
      <c r="AF221" s="2">
        <v>111.39999999999998</v>
      </c>
      <c r="AG221" s="2">
        <v>92</v>
      </c>
      <c r="AH221" s="2">
        <v>283</v>
      </c>
      <c r="AI221" s="2">
        <v>575</v>
      </c>
      <c r="AJ221" s="2">
        <v>57</v>
      </c>
      <c r="AK221" s="2">
        <v>49</v>
      </c>
      <c r="AL221" s="2">
        <v>278</v>
      </c>
      <c r="AM221" s="2">
        <v>683</v>
      </c>
      <c r="AN221" s="2">
        <v>223</v>
      </c>
      <c r="AO221" s="2">
        <v>197</v>
      </c>
      <c r="AP221" s="2">
        <v>918</v>
      </c>
      <c r="AQ221" s="2">
        <v>340</v>
      </c>
      <c r="AR221" s="2">
        <v>610</v>
      </c>
      <c r="AS221" s="2">
        <v>1098</v>
      </c>
      <c r="AT221" s="2">
        <v>402</v>
      </c>
      <c r="AU221" s="2">
        <v>600</v>
      </c>
      <c r="AV221" s="2">
        <v>281</v>
      </c>
      <c r="AW221" s="2">
        <v>572</v>
      </c>
      <c r="AX221" s="2">
        <v>511.5</v>
      </c>
      <c r="AY221" s="2">
        <v>693.5</v>
      </c>
      <c r="AZ221" s="2">
        <v>630</v>
      </c>
      <c r="BA221" s="2">
        <v>767</v>
      </c>
      <c r="BB221" s="2">
        <v>620</v>
      </c>
      <c r="BC221" s="2">
        <v>339</v>
      </c>
      <c r="BD221" s="2">
        <v>651</v>
      </c>
      <c r="BE221" s="2">
        <v>749</v>
      </c>
      <c r="BF221" s="2">
        <v>570</v>
      </c>
      <c r="BG221" s="2">
        <v>946.5</v>
      </c>
      <c r="BH221" s="2">
        <v>296.5</v>
      </c>
      <c r="BI221" s="2">
        <v>523</v>
      </c>
      <c r="BJ221" s="2">
        <v>242</v>
      </c>
      <c r="BK221" s="2">
        <v>258</v>
      </c>
      <c r="BL221" s="2">
        <v>270</v>
      </c>
      <c r="BM221" s="2">
        <v>241</v>
      </c>
      <c r="BN221" s="2">
        <v>394</v>
      </c>
      <c r="BO221" s="2">
        <v>289</v>
      </c>
      <c r="BP221" s="16">
        <v>241.5</v>
      </c>
      <c r="BQ221" s="2">
        <f t="shared" si="152"/>
        <v>456.66666666666669</v>
      </c>
      <c r="BR221" s="2">
        <f t="shared" si="191"/>
        <v>308.16666666666669</v>
      </c>
      <c r="BS221" s="2">
        <f t="shared" si="192"/>
        <v>536.66666666666663</v>
      </c>
      <c r="BT221" s="17">
        <f t="shared" si="172"/>
        <v>-0.42577639751552787</v>
      </c>
      <c r="BU221" s="2">
        <f t="shared" si="193"/>
        <v>430.09347826086963</v>
      </c>
      <c r="BV221" s="2">
        <f t="shared" si="194"/>
        <v>327.30745341614909</v>
      </c>
      <c r="BW221" s="2">
        <f t="shared" si="195"/>
        <v>543.50263975155292</v>
      </c>
      <c r="BX221" s="2">
        <f t="shared" si="196"/>
        <v>170.257298136646</v>
      </c>
      <c r="BY221" s="2">
        <f t="shared" si="153"/>
        <v>502</v>
      </c>
      <c r="BZ221" s="2">
        <f t="shared" si="154"/>
        <v>366</v>
      </c>
      <c r="CA221" s="2">
        <f t="shared" si="155"/>
        <v>474.8</v>
      </c>
    </row>
    <row r="222" spans="1:79" x14ac:dyDescent="0.2">
      <c r="A222" s="3">
        <v>100356</v>
      </c>
      <c r="B222" s="2">
        <v>0</v>
      </c>
      <c r="C222" s="2">
        <v>0</v>
      </c>
      <c r="D222" s="2">
        <v>0</v>
      </c>
      <c r="E222" s="2">
        <v>5</v>
      </c>
      <c r="F222" s="2">
        <v>0</v>
      </c>
      <c r="G222" s="2">
        <v>-5</v>
      </c>
      <c r="H222" s="2">
        <v>5</v>
      </c>
      <c r="I222" s="2">
        <v>-5</v>
      </c>
      <c r="J222" s="12">
        <v>0</v>
      </c>
      <c r="K222" s="2">
        <v>32.5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12.5</v>
      </c>
      <c r="T222" s="2">
        <v>4.166666666666667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0</v>
      </c>
      <c r="AH222" s="2">
        <v>0</v>
      </c>
      <c r="AI222" s="2">
        <v>0</v>
      </c>
      <c r="AJ222" s="2"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-7.5</v>
      </c>
      <c r="AT222" s="2">
        <v>5</v>
      </c>
      <c r="AU222" s="2">
        <v>0</v>
      </c>
      <c r="AV222" s="2">
        <v>2.5</v>
      </c>
      <c r="AW222" s="2">
        <v>0</v>
      </c>
      <c r="AX222" s="2">
        <v>0</v>
      </c>
      <c r="AY222" s="2">
        <v>0</v>
      </c>
      <c r="AZ222" s="2">
        <v>5</v>
      </c>
      <c r="BA222" s="2">
        <v>0.44999999999999929</v>
      </c>
      <c r="BB222" s="2">
        <v>2.5000000000000009</v>
      </c>
      <c r="BC222" s="2">
        <v>0</v>
      </c>
      <c r="BD222" s="2">
        <v>6.33</v>
      </c>
      <c r="BE222" s="2">
        <v>3.2199999999999998</v>
      </c>
      <c r="BF222" s="2">
        <v>5</v>
      </c>
      <c r="BG222" s="2">
        <v>2.2800000000000011</v>
      </c>
      <c r="BH222" s="2">
        <v>14.920000000000002</v>
      </c>
      <c r="BI222" s="2">
        <v>0</v>
      </c>
      <c r="BJ222" s="2">
        <v>-3</v>
      </c>
      <c r="BK222" s="2">
        <v>15.299999999999997</v>
      </c>
      <c r="BL222" s="2">
        <v>0</v>
      </c>
      <c r="BM222" s="2">
        <v>0</v>
      </c>
      <c r="BN222" s="2">
        <v>0</v>
      </c>
      <c r="BO222" s="2">
        <v>0</v>
      </c>
      <c r="BP222" s="16">
        <v>0</v>
      </c>
      <c r="BQ222" s="2">
        <f t="shared" si="152"/>
        <v>3.6708333333333329</v>
      </c>
      <c r="BR222" s="2">
        <f t="shared" si="191"/>
        <v>0</v>
      </c>
      <c r="BS222" s="2">
        <f t="shared" si="192"/>
        <v>2.9433333333333338</v>
      </c>
      <c r="BT222" s="17">
        <f t="shared" si="172"/>
        <v>-1</v>
      </c>
      <c r="BU222" s="2">
        <f t="shared" si="193"/>
        <v>0</v>
      </c>
      <c r="BV222" s="2">
        <f t="shared" si="194"/>
        <v>0</v>
      </c>
      <c r="BW222" s="2">
        <f t="shared" si="195"/>
        <v>0</v>
      </c>
      <c r="BX222" s="2">
        <f t="shared" si="196"/>
        <v>0</v>
      </c>
      <c r="BY222" s="2">
        <f t="shared" si="153"/>
        <v>3.5500000000000007</v>
      </c>
      <c r="BZ222" s="2">
        <f t="shared" si="154"/>
        <v>6.7666666666666657</v>
      </c>
      <c r="CA222" s="2">
        <f t="shared" si="155"/>
        <v>1.9100000000000001</v>
      </c>
    </row>
    <row r="223" spans="1:79" x14ac:dyDescent="0.2">
      <c r="A223" s="3">
        <v>100357</v>
      </c>
      <c r="B223" s="2">
        <v>0</v>
      </c>
      <c r="C223" s="2">
        <v>0</v>
      </c>
      <c r="D223" s="2">
        <v>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1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 s="2">
        <v>0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16">
        <v>0</v>
      </c>
      <c r="BQ223" s="2">
        <f t="shared" si="152"/>
        <v>0</v>
      </c>
      <c r="BR223" s="2">
        <f t="shared" si="150"/>
        <v>0</v>
      </c>
      <c r="BS223" s="2">
        <f t="shared" si="151"/>
        <v>0</v>
      </c>
      <c r="BT223" s="17" t="e">
        <f t="shared" si="172"/>
        <v>#DIV/0!</v>
      </c>
      <c r="BU223" s="2">
        <f>IFERROR(IFERROR(IF(OR(BT223&gt;=50%,BT223&lt;=-50%),BR223,(BC223*(1+BT223))),BR223),0.001)</f>
        <v>0</v>
      </c>
      <c r="BV223" s="2">
        <f>IFERROR(IFERROR(IF(OR(BT223&gt;=50%,BT223&lt;=-50%),BR223,(BD223*(1+BT223))),BR223),0.001)</f>
        <v>0</v>
      </c>
      <c r="BW223" s="2">
        <f>IFERROR(IFERROR(IF(OR(BT223&gt;=50%,BT223&lt;=-50%),BR223,(BE223*(1+BT223))),BR223),0.001)</f>
        <v>0</v>
      </c>
      <c r="BX223" s="2">
        <f>IFERROR(IFERROR(IF(OR(BT223&gt;=50%,BT223&lt;=-50%),BR223,(BF223*(1+BT223))),BR223),0.001)</f>
        <v>0</v>
      </c>
      <c r="BY223" s="2">
        <f t="shared" si="153"/>
        <v>0</v>
      </c>
      <c r="BZ223" s="2">
        <f t="shared" si="154"/>
        <v>0</v>
      </c>
      <c r="CA223" s="2">
        <f t="shared" si="155"/>
        <v>0</v>
      </c>
    </row>
    <row r="224" spans="1:79" x14ac:dyDescent="0.2">
      <c r="A224" s="3">
        <v>100358</v>
      </c>
      <c r="B224" s="2">
        <v>1509.5</v>
      </c>
      <c r="C224" s="2">
        <v>1291.5999999999999</v>
      </c>
      <c r="D224" s="2">
        <v>1374.9</v>
      </c>
      <c r="E224" s="2">
        <v>2245</v>
      </c>
      <c r="F224" s="2">
        <v>835</v>
      </c>
      <c r="G224" s="2">
        <v>1465</v>
      </c>
      <c r="H224" s="2">
        <v>1189.4380000000001</v>
      </c>
      <c r="I224" s="2">
        <v>960.4620000000001</v>
      </c>
      <c r="J224" s="12">
        <v>1900.1</v>
      </c>
      <c r="K224" s="2">
        <v>1374</v>
      </c>
      <c r="L224" s="2">
        <v>1932.6000000000001</v>
      </c>
      <c r="M224" s="2">
        <v>1298.0999999999999</v>
      </c>
      <c r="N224" s="2">
        <v>1155.8</v>
      </c>
      <c r="O224" s="2">
        <v>1011.888</v>
      </c>
      <c r="P224" s="2">
        <v>1135.1120000000001</v>
      </c>
      <c r="Q224" s="2">
        <v>1299</v>
      </c>
      <c r="R224" s="2">
        <v>863.375</v>
      </c>
      <c r="S224" s="2">
        <v>1300.125</v>
      </c>
      <c r="T224" s="2">
        <v>1075</v>
      </c>
      <c r="U224" s="2">
        <v>1000.55</v>
      </c>
      <c r="V224" s="2">
        <v>626.85</v>
      </c>
      <c r="W224" s="2">
        <v>1002.6</v>
      </c>
      <c r="X224" s="2">
        <v>1227.5</v>
      </c>
      <c r="Y224" s="2">
        <v>1322.4</v>
      </c>
      <c r="Z224" s="2">
        <v>1810.5749999999998</v>
      </c>
      <c r="AA224" s="2">
        <v>1162.875</v>
      </c>
      <c r="AB224" s="2">
        <v>1091.6500000000001</v>
      </c>
      <c r="AC224" s="2">
        <v>747</v>
      </c>
      <c r="AD224" s="2">
        <v>909.2</v>
      </c>
      <c r="AE224" s="2">
        <v>886.50099999999998</v>
      </c>
      <c r="AF224" s="2">
        <v>631.29899999999998</v>
      </c>
      <c r="AG224" s="2">
        <v>871.5</v>
      </c>
      <c r="AH224" s="2">
        <v>1291</v>
      </c>
      <c r="AI224" s="2">
        <v>962.7</v>
      </c>
      <c r="AJ224" s="2">
        <v>1217.8</v>
      </c>
      <c r="AK224" s="2">
        <v>2015</v>
      </c>
      <c r="AL224" s="2">
        <v>1185.925</v>
      </c>
      <c r="AM224" s="2">
        <v>2072.0749999999998</v>
      </c>
      <c r="AN224" s="2">
        <v>1410</v>
      </c>
      <c r="AO224" s="2">
        <v>962.5</v>
      </c>
      <c r="AP224" s="2">
        <v>1727.5</v>
      </c>
      <c r="AQ224" s="2">
        <v>1205</v>
      </c>
      <c r="AR224" s="2">
        <v>930.52499999999986</v>
      </c>
      <c r="AS224" s="2">
        <v>2704.4750000000004</v>
      </c>
      <c r="AT224" s="2">
        <v>4395</v>
      </c>
      <c r="AU224" s="2">
        <v>3758.2</v>
      </c>
      <c r="AV224" s="2">
        <v>3653.8</v>
      </c>
      <c r="AW224" s="2">
        <v>3088</v>
      </c>
      <c r="AX224" s="2">
        <v>1857</v>
      </c>
      <c r="AY224" s="2">
        <v>1659</v>
      </c>
      <c r="AZ224" s="2">
        <v>1274</v>
      </c>
      <c r="BA224" s="2">
        <v>780</v>
      </c>
      <c r="BB224" s="2">
        <v>797</v>
      </c>
      <c r="BC224" s="2">
        <v>898</v>
      </c>
      <c r="BD224" s="2">
        <v>777</v>
      </c>
      <c r="BE224" s="2">
        <v>988</v>
      </c>
      <c r="BF224" s="2">
        <v>798.5</v>
      </c>
      <c r="BG224" s="2">
        <v>1133.5</v>
      </c>
      <c r="BH224" s="2">
        <v>993</v>
      </c>
      <c r="BI224" s="2">
        <v>1620</v>
      </c>
      <c r="BJ224" s="2">
        <v>1125.0999999999999</v>
      </c>
      <c r="BK224" s="2">
        <v>1054.9000000000001</v>
      </c>
      <c r="BL224" s="2">
        <v>1165</v>
      </c>
      <c r="BM224" s="2">
        <v>985</v>
      </c>
      <c r="BN224" s="2">
        <v>990</v>
      </c>
      <c r="BO224" s="2">
        <v>945</v>
      </c>
      <c r="BP224" s="16">
        <v>1040</v>
      </c>
      <c r="BQ224" s="2">
        <f t="shared" si="152"/>
        <v>1044</v>
      </c>
      <c r="BR224" s="2">
        <f t="shared" ref="BR224:BR225" si="197">AVERAGE(BN224:BP224)</f>
        <v>991.66666666666663</v>
      </c>
      <c r="BS224" s="2">
        <f t="shared" ref="BS224:BS225" si="198">AVERAGE(BB224:BD224)</f>
        <v>824</v>
      </c>
      <c r="BT224" s="17">
        <f t="shared" si="172"/>
        <v>0.20347896440129445</v>
      </c>
      <c r="BU224" s="2">
        <f t="shared" ref="BU224:BU225" si="199">IFERROR(IFERROR(IF(OR(BT224&gt;=50%,BT224&lt;=-50%),BR224,(BE224*(1+BT224))),BR224),0.001)</f>
        <v>1189.0372168284789</v>
      </c>
      <c r="BV224" s="2">
        <f t="shared" ref="BV224:BV225" si="200">IFERROR(IFERROR(IF(OR(BT224&gt;=50%,BT224&lt;=-50%),BR224,(BF224*(1+BT224))),BR224),0.001)</f>
        <v>960.97795307443357</v>
      </c>
      <c r="BW224" s="2">
        <f t="shared" ref="BW224:BW225" si="201">IFERROR(IFERROR(IF(OR(BT224&gt;=50%,BT224&lt;=-50%),BR224,(BG224*(1+BT224))),BR224),0.001)</f>
        <v>1364.1434061488671</v>
      </c>
      <c r="BX224" s="2">
        <f t="shared" ref="BX224:BX225" si="202">IFERROR(IFERROR(IF(OR(BT224&gt;=50%,BT224&lt;=-50%),BR224,(BH224*(1+BT224))),BR224),0.001)</f>
        <v>1195.0546116504854</v>
      </c>
      <c r="BY224" s="2">
        <f t="shared" si="153"/>
        <v>1217.9000000000001</v>
      </c>
      <c r="BZ224" s="2">
        <f t="shared" si="154"/>
        <v>1006.1333333333333</v>
      </c>
      <c r="CA224" s="2">
        <f t="shared" si="155"/>
        <v>927.6</v>
      </c>
    </row>
    <row r="225" spans="1:79" x14ac:dyDescent="0.2">
      <c r="A225" s="3">
        <v>100359</v>
      </c>
      <c r="B225" s="2">
        <v>0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1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18</v>
      </c>
      <c r="AB225" s="2">
        <v>0</v>
      </c>
      <c r="AC225" s="2">
        <v>0</v>
      </c>
      <c r="AD225" s="2">
        <v>12</v>
      </c>
      <c r="AE225" s="2">
        <v>6</v>
      </c>
      <c r="AF225" s="2">
        <v>0</v>
      </c>
      <c r="AG225" s="2">
        <v>6</v>
      </c>
      <c r="AH225" s="2">
        <v>553</v>
      </c>
      <c r="AI225" s="2">
        <v>229</v>
      </c>
      <c r="AJ225" s="2">
        <v>346</v>
      </c>
      <c r="AK225" s="2">
        <v>403</v>
      </c>
      <c r="AL225" s="2">
        <v>233</v>
      </c>
      <c r="AM225" s="2">
        <v>382</v>
      </c>
      <c r="AN225" s="2">
        <v>2</v>
      </c>
      <c r="AO225" s="2">
        <v>0</v>
      </c>
      <c r="AP225" s="2">
        <v>0</v>
      </c>
      <c r="AQ225" s="2">
        <v>0</v>
      </c>
      <c r="AR225" s="2">
        <v>0</v>
      </c>
      <c r="AS225" s="2">
        <v>5</v>
      </c>
      <c r="AT225" s="2">
        <v>0.48000000000001819</v>
      </c>
      <c r="AU225" s="2">
        <v>0</v>
      </c>
      <c r="AV225" s="2">
        <v>1.999999999998181E-2</v>
      </c>
      <c r="AW225" s="2">
        <v>1.5</v>
      </c>
      <c r="AX225" s="2">
        <v>0</v>
      </c>
      <c r="AY225" s="2">
        <v>0</v>
      </c>
      <c r="AZ225" s="2">
        <v>0</v>
      </c>
      <c r="BA225" s="2">
        <v>0</v>
      </c>
      <c r="BB225" s="2">
        <v>2</v>
      </c>
      <c r="BC225" s="2">
        <v>25</v>
      </c>
      <c r="BD225" s="2">
        <v>46</v>
      </c>
      <c r="BE225" s="2">
        <v>391.19000000000005</v>
      </c>
      <c r="BF225" s="2">
        <v>46.75</v>
      </c>
      <c r="BG225" s="2">
        <v>83.159999999999968</v>
      </c>
      <c r="BH225" s="2">
        <v>31.399999999999977</v>
      </c>
      <c r="BI225" s="2">
        <v>13</v>
      </c>
      <c r="BJ225" s="2">
        <v>24</v>
      </c>
      <c r="BK225" s="2">
        <v>49</v>
      </c>
      <c r="BL225" s="2">
        <v>231</v>
      </c>
      <c r="BM225" s="2">
        <v>123</v>
      </c>
      <c r="BN225" s="2">
        <v>97</v>
      </c>
      <c r="BO225" s="2">
        <v>181.8</v>
      </c>
      <c r="BP225" s="16">
        <v>71.25</v>
      </c>
      <c r="BQ225" s="2">
        <f t="shared" si="152"/>
        <v>96.708333333333329</v>
      </c>
      <c r="BR225" s="2">
        <f t="shared" si="197"/>
        <v>116.68333333333334</v>
      </c>
      <c r="BS225" s="2">
        <f t="shared" si="198"/>
        <v>24.333333333333332</v>
      </c>
      <c r="BT225" s="17">
        <f t="shared" si="172"/>
        <v>3.7952054794520551</v>
      </c>
      <c r="BU225" s="2">
        <f t="shared" si="199"/>
        <v>116.68333333333334</v>
      </c>
      <c r="BV225" s="2">
        <f t="shared" si="200"/>
        <v>116.68333333333334</v>
      </c>
      <c r="BW225" s="2">
        <f t="shared" si="201"/>
        <v>116.68333333333334</v>
      </c>
      <c r="BX225" s="2">
        <f t="shared" si="202"/>
        <v>116.68333333333334</v>
      </c>
      <c r="BY225" s="2">
        <f t="shared" si="153"/>
        <v>37.889999999999986</v>
      </c>
      <c r="BZ225" s="2">
        <f t="shared" si="154"/>
        <v>108.91666666666667</v>
      </c>
      <c r="CA225" s="2">
        <f t="shared" si="155"/>
        <v>136.43800000000002</v>
      </c>
    </row>
    <row r="226" spans="1:79" x14ac:dyDescent="0.2">
      <c r="A226" s="3">
        <v>100360</v>
      </c>
      <c r="B226" s="2">
        <v>0</v>
      </c>
      <c r="C226" s="2">
        <v>0</v>
      </c>
      <c r="D226" s="2">
        <v>50</v>
      </c>
      <c r="E226" s="2">
        <v>0</v>
      </c>
      <c r="F226" s="2">
        <v>0</v>
      </c>
      <c r="G226" s="2">
        <v>0</v>
      </c>
      <c r="H226" s="2">
        <v>0</v>
      </c>
      <c r="I226" s="2">
        <v>5</v>
      </c>
      <c r="J226" s="12">
        <v>-5</v>
      </c>
      <c r="K226" s="2">
        <v>50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H226" s="2">
        <v>0</v>
      </c>
      <c r="AI226" s="2">
        <v>0</v>
      </c>
      <c r="AJ226" s="2">
        <v>0</v>
      </c>
      <c r="AK226" s="2">
        <v>0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  <c r="AZ226" s="2">
        <v>0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0</v>
      </c>
      <c r="BM226" s="2">
        <v>0</v>
      </c>
      <c r="BN226" s="2">
        <v>0</v>
      </c>
      <c r="BO226" s="2">
        <v>0</v>
      </c>
      <c r="BP226" s="16">
        <v>0</v>
      </c>
      <c r="BQ226" s="2">
        <f t="shared" si="152"/>
        <v>0</v>
      </c>
      <c r="BR226" s="2">
        <f t="shared" si="150"/>
        <v>0</v>
      </c>
      <c r="BS226" s="2">
        <f t="shared" si="151"/>
        <v>0</v>
      </c>
      <c r="BT226" s="17" t="e">
        <f t="shared" si="172"/>
        <v>#DIV/0!</v>
      </c>
      <c r="BU226" s="2">
        <f>IFERROR(IFERROR(IF(OR(BT226&gt;=50%,BT226&lt;=-50%),BR226,(BC226*(1+BT226))),BR226),0.001)</f>
        <v>0</v>
      </c>
      <c r="BV226" s="2">
        <f>IFERROR(IFERROR(IF(OR(BT226&gt;=50%,BT226&lt;=-50%),BR226,(BD226*(1+BT226))),BR226),0.001)</f>
        <v>0</v>
      </c>
      <c r="BW226" s="2">
        <f>IFERROR(IFERROR(IF(OR(BT226&gt;=50%,BT226&lt;=-50%),BR226,(BE226*(1+BT226))),BR226),0.001)</f>
        <v>0</v>
      </c>
      <c r="BX226" s="2">
        <f>IFERROR(IFERROR(IF(OR(BT226&gt;=50%,BT226&lt;=-50%),BR226,(BF226*(1+BT226))),BR226),0.001)</f>
        <v>0</v>
      </c>
      <c r="BY226" s="2">
        <f t="shared" si="153"/>
        <v>0</v>
      </c>
      <c r="BZ226" s="2">
        <f t="shared" si="154"/>
        <v>0</v>
      </c>
      <c r="CA226" s="2">
        <f t="shared" si="155"/>
        <v>0</v>
      </c>
    </row>
    <row r="227" spans="1:79" x14ac:dyDescent="0.2">
      <c r="A227" s="3">
        <v>100361</v>
      </c>
      <c r="B227" s="2">
        <v>1190.1970000000001</v>
      </c>
      <c r="C227" s="2">
        <v>1636.8029999999999</v>
      </c>
      <c r="D227" s="2">
        <v>1712.9</v>
      </c>
      <c r="E227" s="2">
        <v>1298.0999999999999</v>
      </c>
      <c r="F227" s="2">
        <v>2021.56</v>
      </c>
      <c r="G227" s="2">
        <v>2260.44</v>
      </c>
      <c r="H227" s="2">
        <v>1767.4580000000001</v>
      </c>
      <c r="I227" s="2">
        <v>1840.5419999999999</v>
      </c>
      <c r="J227" s="12">
        <v>1834.5</v>
      </c>
      <c r="K227" s="2">
        <v>1356.655</v>
      </c>
      <c r="L227" s="2">
        <v>976.84500000000003</v>
      </c>
      <c r="M227" s="2">
        <v>1762</v>
      </c>
      <c r="N227" s="2">
        <v>1236</v>
      </c>
      <c r="O227" s="2">
        <v>-617.43499999999995</v>
      </c>
      <c r="P227" s="2">
        <v>850.93499999999995</v>
      </c>
      <c r="Q227" s="2">
        <v>1552.5</v>
      </c>
      <c r="R227" s="2">
        <v>1571.5</v>
      </c>
      <c r="S227" s="2">
        <v>964.5</v>
      </c>
      <c r="T227" s="2">
        <v>1456</v>
      </c>
      <c r="U227" s="2">
        <v>1572</v>
      </c>
      <c r="V227" s="2">
        <v>668</v>
      </c>
      <c r="W227" s="2">
        <v>966.5</v>
      </c>
      <c r="X227" s="2">
        <v>616.5</v>
      </c>
      <c r="Y227" s="2">
        <v>689</v>
      </c>
      <c r="Z227" s="2">
        <v>558.5</v>
      </c>
      <c r="AA227" s="2">
        <v>804.5</v>
      </c>
      <c r="AB227" s="2">
        <v>609</v>
      </c>
      <c r="AC227" s="2">
        <v>675</v>
      </c>
      <c r="AD227" s="2">
        <v>1618.2649999999999</v>
      </c>
      <c r="AE227" s="2">
        <v>820</v>
      </c>
      <c r="AF227" s="2">
        <v>775.73500000000013</v>
      </c>
      <c r="AG227" s="2">
        <v>1011</v>
      </c>
      <c r="AH227" s="2">
        <v>600</v>
      </c>
      <c r="AI227" s="2">
        <v>524</v>
      </c>
      <c r="AJ227" s="2">
        <v>628</v>
      </c>
      <c r="AK227" s="2">
        <v>625</v>
      </c>
      <c r="AL227" s="2">
        <v>519</v>
      </c>
      <c r="AM227" s="2">
        <v>857</v>
      </c>
      <c r="AN227" s="2">
        <v>727</v>
      </c>
      <c r="AO227" s="2">
        <v>1112</v>
      </c>
      <c r="AP227" s="2">
        <v>1280</v>
      </c>
      <c r="AQ227" s="2">
        <v>888</v>
      </c>
      <c r="AR227" s="2">
        <v>916</v>
      </c>
      <c r="AS227" s="2">
        <v>484</v>
      </c>
      <c r="AT227" s="2">
        <v>458</v>
      </c>
      <c r="AU227" s="2">
        <v>513.59799999999996</v>
      </c>
      <c r="AV227" s="2">
        <v>480.62000000000012</v>
      </c>
      <c r="AW227" s="2">
        <v>697.44499999999994</v>
      </c>
      <c r="AX227" s="2">
        <v>724.33699999999999</v>
      </c>
      <c r="AY227" s="2">
        <v>787</v>
      </c>
      <c r="AZ227" s="2">
        <v>555</v>
      </c>
      <c r="BA227" s="2">
        <v>926</v>
      </c>
      <c r="BB227" s="2">
        <v>1262</v>
      </c>
      <c r="BC227" s="2">
        <v>773</v>
      </c>
      <c r="BD227" s="2">
        <v>752.88400000000001</v>
      </c>
      <c r="BE227" s="2">
        <v>869.23599999999988</v>
      </c>
      <c r="BF227" s="2">
        <v>499.77</v>
      </c>
      <c r="BG227" s="2">
        <v>547.13000000000011</v>
      </c>
      <c r="BH227" s="2">
        <v>567.70000000000005</v>
      </c>
      <c r="BI227" s="2">
        <v>674.28</v>
      </c>
      <c r="BJ227" s="2">
        <v>632</v>
      </c>
      <c r="BK227" s="2">
        <v>752</v>
      </c>
      <c r="BL227" s="2">
        <v>849</v>
      </c>
      <c r="BM227" s="2">
        <v>1003</v>
      </c>
      <c r="BN227" s="2">
        <v>901.86500000000001</v>
      </c>
      <c r="BO227" s="2">
        <v>1564.135</v>
      </c>
      <c r="BP227" s="16">
        <v>1125.355</v>
      </c>
      <c r="BQ227" s="2">
        <f t="shared" si="152"/>
        <v>735.15541666666661</v>
      </c>
      <c r="BR227" s="2">
        <f t="shared" ref="BR227:BR229" si="203">AVERAGE(BN227:BP227)</f>
        <v>1197.1183333333333</v>
      </c>
      <c r="BS227" s="2">
        <f t="shared" ref="BS227:BS229" si="204">AVERAGE(BB227:BD227)</f>
        <v>929.29466666666667</v>
      </c>
      <c r="BT227" s="17">
        <f t="shared" si="172"/>
        <v>0.28820101553723182</v>
      </c>
      <c r="BU227" s="2">
        <f t="shared" ref="BU227:BU229" si="205">IFERROR(IFERROR(IF(OR(BT227&gt;=50%,BT227&lt;=-50%),BR227,(BE227*(1+BT227))),BR227),0.001)</f>
        <v>1119.7506979415211</v>
      </c>
      <c r="BV227" s="2">
        <f t="shared" ref="BV227:BV229" si="206">IFERROR(IFERROR(IF(OR(BT227&gt;=50%,BT227&lt;=-50%),BR227,(BF227*(1+BT227))),BR227),0.001)</f>
        <v>643.8042215350423</v>
      </c>
      <c r="BW227" s="2">
        <f t="shared" ref="BW227:BW229" si="207">IFERROR(IFERROR(IF(OR(BT227&gt;=50%,BT227&lt;=-50%),BR227,(BG227*(1+BT227))),BR227),0.001)</f>
        <v>704.81342163088584</v>
      </c>
      <c r="BX227" s="2">
        <f t="shared" ref="BX227:BX229" si="208">IFERROR(IFERROR(IF(OR(BT227&gt;=50%,BT227&lt;=-50%),BR227,(BH227*(1+BT227))),BR227),0.001)</f>
        <v>731.31171652048658</v>
      </c>
      <c r="BY227" s="2">
        <f t="shared" si="153"/>
        <v>605.27750000000003</v>
      </c>
      <c r="BZ227" s="2">
        <f t="shared" si="154"/>
        <v>700.25666666666666</v>
      </c>
      <c r="CA227" s="2">
        <f t="shared" si="155"/>
        <v>859.99699999999996</v>
      </c>
    </row>
    <row r="228" spans="1:79" x14ac:dyDescent="0.2">
      <c r="A228" s="3">
        <v>100362</v>
      </c>
      <c r="B228" s="2">
        <v>833.24299999999971</v>
      </c>
      <c r="C228" s="2">
        <v>916.57800000000043</v>
      </c>
      <c r="D228" s="2">
        <v>1118.3789999999999</v>
      </c>
      <c r="E228" s="2">
        <v>1366.5</v>
      </c>
      <c r="F228" s="2">
        <v>879</v>
      </c>
      <c r="G228" s="2">
        <v>411</v>
      </c>
      <c r="H228" s="2">
        <v>575.84000000000015</v>
      </c>
      <c r="I228" s="2">
        <v>650.15999999999985</v>
      </c>
      <c r="J228" s="12">
        <v>499</v>
      </c>
      <c r="K228" s="2">
        <v>300</v>
      </c>
      <c r="L228" s="2">
        <v>390</v>
      </c>
      <c r="M228" s="2">
        <v>1181.52</v>
      </c>
      <c r="N228" s="2">
        <v>310.88000000000011</v>
      </c>
      <c r="O228" s="2">
        <v>368.19999999999982</v>
      </c>
      <c r="P228" s="2">
        <v>165.20000000000005</v>
      </c>
      <c r="Q228" s="2">
        <v>125</v>
      </c>
      <c r="R228" s="2">
        <v>202.40000000000009</v>
      </c>
      <c r="S228" s="2">
        <v>257.79999999999995</v>
      </c>
      <c r="T228" s="2">
        <v>192</v>
      </c>
      <c r="U228" s="2">
        <v>249.8</v>
      </c>
      <c r="V228" s="2">
        <v>252.79999999999998</v>
      </c>
      <c r="W228" s="2">
        <v>135.19999999999999</v>
      </c>
      <c r="X228" s="2">
        <v>84.100000000000023</v>
      </c>
      <c r="Y228" s="2">
        <v>143.39999999999998</v>
      </c>
      <c r="Z228" s="2">
        <v>196</v>
      </c>
      <c r="AA228" s="2">
        <v>256.00000000000006</v>
      </c>
      <c r="AB228" s="2">
        <v>94.699999999999989</v>
      </c>
      <c r="AC228" s="2">
        <v>128.79999999999995</v>
      </c>
      <c r="AD228" s="2">
        <v>352.1</v>
      </c>
      <c r="AE228" s="2">
        <v>228.976</v>
      </c>
      <c r="AF228" s="2">
        <v>244.12400000000002</v>
      </c>
      <c r="AG228" s="2">
        <v>411</v>
      </c>
      <c r="AH228" s="2">
        <v>272.39999999999998</v>
      </c>
      <c r="AI228" s="2">
        <v>187</v>
      </c>
      <c r="AJ228" s="2">
        <v>215.60000000000002</v>
      </c>
      <c r="AK228" s="2">
        <v>303</v>
      </c>
      <c r="AL228" s="2">
        <v>172</v>
      </c>
      <c r="AM228" s="2">
        <v>273.59999999999991</v>
      </c>
      <c r="AN228" s="2">
        <v>358.40000000000009</v>
      </c>
      <c r="AO228" s="2">
        <v>354</v>
      </c>
      <c r="AP228" s="2">
        <v>402.79999999999995</v>
      </c>
      <c r="AQ228" s="2">
        <v>272.60000000000002</v>
      </c>
      <c r="AR228" s="2">
        <v>872.9</v>
      </c>
      <c r="AS228" s="2">
        <v>452.70000000000005</v>
      </c>
      <c r="AT228" s="2">
        <v>362.5</v>
      </c>
      <c r="AU228" s="2">
        <v>459</v>
      </c>
      <c r="AV228" s="2">
        <v>774.7</v>
      </c>
      <c r="AW228" s="2">
        <v>296.19999999999993</v>
      </c>
      <c r="AX228" s="2">
        <v>330.80000000000007</v>
      </c>
      <c r="AY228" s="2">
        <v>375.09999999999991</v>
      </c>
      <c r="AZ228" s="2">
        <v>764.40000000000009</v>
      </c>
      <c r="BA228" s="2">
        <v>378.29999999999995</v>
      </c>
      <c r="BB228" s="2">
        <v>514.40000000000009</v>
      </c>
      <c r="BC228" s="2">
        <v>492.59999999999991</v>
      </c>
      <c r="BD228" s="2">
        <v>918.4</v>
      </c>
      <c r="BE228" s="2">
        <v>389.00000000000011</v>
      </c>
      <c r="BF228" s="2">
        <v>238.39999999999986</v>
      </c>
      <c r="BG228" s="2">
        <v>518.40000000000009</v>
      </c>
      <c r="BH228" s="2">
        <v>675.8</v>
      </c>
      <c r="BI228" s="2">
        <v>375</v>
      </c>
      <c r="BJ228" s="2">
        <v>394.70000000000005</v>
      </c>
      <c r="BK228" s="2">
        <v>565.29999999999995</v>
      </c>
      <c r="BL228" s="2">
        <v>1180</v>
      </c>
      <c r="BM228" s="2">
        <v>677</v>
      </c>
      <c r="BN228" s="2">
        <v>738</v>
      </c>
      <c r="BO228" s="2">
        <v>977</v>
      </c>
      <c r="BP228" s="16">
        <v>702</v>
      </c>
      <c r="BQ228" s="2">
        <f t="shared" si="152"/>
        <v>596.88333333333333</v>
      </c>
      <c r="BR228" s="2">
        <f t="shared" si="203"/>
        <v>805.66666666666663</v>
      </c>
      <c r="BS228" s="2">
        <f t="shared" si="204"/>
        <v>641.80000000000007</v>
      </c>
      <c r="BT228" s="17">
        <f t="shared" si="172"/>
        <v>0.25532356912849258</v>
      </c>
      <c r="BU228" s="2">
        <f t="shared" si="205"/>
        <v>488.32086839098372</v>
      </c>
      <c r="BV228" s="2">
        <f t="shared" si="206"/>
        <v>299.26913888023245</v>
      </c>
      <c r="BW228" s="2">
        <f t="shared" si="207"/>
        <v>650.75973823621064</v>
      </c>
      <c r="BX228" s="2">
        <f t="shared" si="208"/>
        <v>848.34766801703518</v>
      </c>
      <c r="BY228" s="2">
        <f t="shared" si="153"/>
        <v>490.97500000000002</v>
      </c>
      <c r="BZ228" s="2">
        <f t="shared" si="154"/>
        <v>661.23333333333323</v>
      </c>
      <c r="CA228" s="2">
        <f t="shared" si="155"/>
        <v>643</v>
      </c>
    </row>
    <row r="229" spans="1:79" x14ac:dyDescent="0.2">
      <c r="A229" s="3">
        <v>100363</v>
      </c>
      <c r="B229" s="2">
        <v>157</v>
      </c>
      <c r="C229" s="2">
        <v>241</v>
      </c>
      <c r="D229" s="2">
        <v>311</v>
      </c>
      <c r="E229" s="2">
        <v>271</v>
      </c>
      <c r="F229" s="2">
        <v>280</v>
      </c>
      <c r="G229" s="2">
        <v>474</v>
      </c>
      <c r="H229" s="2">
        <v>327.79999999999995</v>
      </c>
      <c r="I229" s="2">
        <v>153.00000000000006</v>
      </c>
      <c r="J229" s="12">
        <v>253.2</v>
      </c>
      <c r="K229" s="2">
        <v>108</v>
      </c>
      <c r="L229" s="2">
        <v>194</v>
      </c>
      <c r="M229" s="2">
        <v>87</v>
      </c>
      <c r="N229" s="2">
        <v>80</v>
      </c>
      <c r="O229" s="2">
        <v>82</v>
      </c>
      <c r="P229" s="2">
        <v>55</v>
      </c>
      <c r="Q229" s="2">
        <v>117</v>
      </c>
      <c r="R229" s="2">
        <v>148</v>
      </c>
      <c r="S229" s="2">
        <v>137</v>
      </c>
      <c r="T229" s="2">
        <v>112</v>
      </c>
      <c r="U229" s="2">
        <v>104</v>
      </c>
      <c r="V229" s="2">
        <v>23</v>
      </c>
      <c r="W229" s="2">
        <v>46</v>
      </c>
      <c r="X229" s="2">
        <v>12</v>
      </c>
      <c r="Y229" s="2">
        <v>-14</v>
      </c>
      <c r="Z229" s="2">
        <v>26.720000000000027</v>
      </c>
      <c r="AA229" s="2">
        <v>44.279999999999973</v>
      </c>
      <c r="AB229" s="2">
        <v>22</v>
      </c>
      <c r="AC229" s="2">
        <v>40</v>
      </c>
      <c r="AD229" s="2">
        <v>126</v>
      </c>
      <c r="AE229" s="2">
        <v>114</v>
      </c>
      <c r="AF229" s="2">
        <v>71</v>
      </c>
      <c r="AG229" s="2">
        <v>63</v>
      </c>
      <c r="AH229" s="2">
        <v>11</v>
      </c>
      <c r="AI229" s="2">
        <v>59</v>
      </c>
      <c r="AJ229" s="2">
        <v>35</v>
      </c>
      <c r="AK229" s="2">
        <v>19</v>
      </c>
      <c r="AL229" s="2">
        <v>38</v>
      </c>
      <c r="AM229" s="2">
        <v>58</v>
      </c>
      <c r="AN229" s="2">
        <v>97</v>
      </c>
      <c r="AO229" s="2">
        <v>109</v>
      </c>
      <c r="AP229" s="2">
        <v>175</v>
      </c>
      <c r="AQ229" s="2">
        <v>134</v>
      </c>
      <c r="AR229" s="2">
        <v>110</v>
      </c>
      <c r="AS229" s="2">
        <v>107</v>
      </c>
      <c r="AT229" s="2">
        <v>101</v>
      </c>
      <c r="AU229" s="2">
        <v>126.07999999999998</v>
      </c>
      <c r="AV229" s="2">
        <v>53.927000000000021</v>
      </c>
      <c r="AW229" s="2">
        <v>73.992999999999995</v>
      </c>
      <c r="AX229" s="2">
        <v>50</v>
      </c>
      <c r="AY229" s="2">
        <v>77.079999999999984</v>
      </c>
      <c r="AZ229" s="2">
        <v>172.64000000000001</v>
      </c>
      <c r="BA229" s="2">
        <v>197.27999999999997</v>
      </c>
      <c r="BB229" s="2">
        <v>481.32</v>
      </c>
      <c r="BC229" s="2">
        <v>287.68</v>
      </c>
      <c r="BD229" s="2">
        <v>199.72000000000003</v>
      </c>
      <c r="BE229" s="2">
        <v>176.27999999999997</v>
      </c>
      <c r="BF229" s="2">
        <v>110</v>
      </c>
      <c r="BG229" s="2">
        <v>63</v>
      </c>
      <c r="BH229" s="2">
        <v>47</v>
      </c>
      <c r="BI229" s="2">
        <v>164</v>
      </c>
      <c r="BJ229" s="2">
        <v>219</v>
      </c>
      <c r="BK229" s="2">
        <v>209</v>
      </c>
      <c r="BL229" s="2">
        <v>289</v>
      </c>
      <c r="BM229" s="2">
        <v>275</v>
      </c>
      <c r="BN229" s="2">
        <v>287</v>
      </c>
      <c r="BO229" s="2">
        <v>484</v>
      </c>
      <c r="BP229" s="16">
        <v>461</v>
      </c>
      <c r="BQ229" s="2">
        <f t="shared" si="152"/>
        <v>193.89000000000001</v>
      </c>
      <c r="BR229" s="2">
        <f t="shared" si="203"/>
        <v>410.66666666666669</v>
      </c>
      <c r="BS229" s="2">
        <f t="shared" si="204"/>
        <v>322.90666666666669</v>
      </c>
      <c r="BT229" s="17">
        <f t="shared" si="172"/>
        <v>0.27178131967957714</v>
      </c>
      <c r="BU229" s="2">
        <f t="shared" si="205"/>
        <v>224.18961103311582</v>
      </c>
      <c r="BV229" s="2">
        <f t="shared" si="206"/>
        <v>139.89594516475347</v>
      </c>
      <c r="BW229" s="2">
        <f t="shared" si="207"/>
        <v>80.122223139813357</v>
      </c>
      <c r="BX229" s="2">
        <f t="shared" si="208"/>
        <v>59.77372202494012</v>
      </c>
      <c r="BY229" s="2">
        <f t="shared" si="153"/>
        <v>123.25</v>
      </c>
      <c r="BZ229" s="2">
        <f t="shared" si="154"/>
        <v>202.66666666666666</v>
      </c>
      <c r="CA229" s="2">
        <f t="shared" si="155"/>
        <v>245.13600000000002</v>
      </c>
    </row>
    <row r="230" spans="1:79" x14ac:dyDescent="0.2">
      <c r="A230" s="3">
        <v>100364</v>
      </c>
      <c r="B230" s="2">
        <v>39.393000000000001</v>
      </c>
      <c r="C230" s="2">
        <v>37.57</v>
      </c>
      <c r="D230" s="2">
        <v>43.436999999999998</v>
      </c>
      <c r="E230" s="2">
        <v>50</v>
      </c>
      <c r="F230" s="2">
        <v>43</v>
      </c>
      <c r="G230" s="2">
        <v>38.599999999999994</v>
      </c>
      <c r="H230" s="2">
        <v>18.200000000000003</v>
      </c>
      <c r="I230" s="2">
        <v>24.1</v>
      </c>
      <c r="J230" s="12">
        <v>121.4</v>
      </c>
      <c r="K230" s="2">
        <v>79.7</v>
      </c>
      <c r="L230" s="2">
        <v>35</v>
      </c>
      <c r="M230" s="2">
        <v>55</v>
      </c>
      <c r="N230" s="2">
        <v>60</v>
      </c>
      <c r="O230" s="2">
        <v>30</v>
      </c>
      <c r="P230" s="2">
        <v>0</v>
      </c>
      <c r="Q230" s="2">
        <v>0</v>
      </c>
      <c r="R230" s="2">
        <v>0</v>
      </c>
      <c r="S230" s="2">
        <v>12.5</v>
      </c>
      <c r="T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H230" s="2">
        <v>0</v>
      </c>
      <c r="AI230" s="2">
        <v>0</v>
      </c>
      <c r="AJ230" s="2">
        <v>0</v>
      </c>
      <c r="AK230" s="2">
        <v>85</v>
      </c>
      <c r="AL230" s="2">
        <v>0</v>
      </c>
      <c r="AM230" s="2">
        <v>0</v>
      </c>
      <c r="AN230" s="2">
        <v>0</v>
      </c>
      <c r="AO230" s="2">
        <v>145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  <c r="AZ230" s="2">
        <v>0</v>
      </c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2.5</v>
      </c>
      <c r="BJ230" s="2">
        <v>0</v>
      </c>
      <c r="BK230" s="2">
        <v>0</v>
      </c>
      <c r="BL230" s="2">
        <v>0</v>
      </c>
      <c r="BM230" s="2">
        <v>0</v>
      </c>
      <c r="BN230" s="2">
        <v>0</v>
      </c>
      <c r="BO230" s="2">
        <v>0</v>
      </c>
      <c r="BP230" s="16">
        <v>0</v>
      </c>
      <c r="BQ230" s="2">
        <f t="shared" si="152"/>
        <v>0.20833333333333334</v>
      </c>
      <c r="BR230" s="2">
        <f t="shared" si="150"/>
        <v>0</v>
      </c>
      <c r="BS230" s="2">
        <f t="shared" si="151"/>
        <v>0</v>
      </c>
      <c r="BT230" s="17" t="e">
        <f t="shared" si="172"/>
        <v>#DIV/0!</v>
      </c>
      <c r="BU230" s="2">
        <f>IFERROR(IFERROR(IF(OR(BT230&gt;=50%,BT230&lt;=-50%),BR230,(BC230*(1+BT230))),BR230),0.001)</f>
        <v>0</v>
      </c>
      <c r="BV230" s="2">
        <f>IFERROR(IFERROR(IF(OR(BT230&gt;=50%,BT230&lt;=-50%),BR230,(BD230*(1+BT230))),BR230),0.001)</f>
        <v>0</v>
      </c>
      <c r="BW230" s="2">
        <f>IFERROR(IFERROR(IF(OR(BT230&gt;=50%,BT230&lt;=-50%),BR230,(BE230*(1+BT230))),BR230),0.001)</f>
        <v>0</v>
      </c>
      <c r="BX230" s="2">
        <f>IFERROR(IFERROR(IF(OR(BT230&gt;=50%,BT230&lt;=-50%),BR230,(BF230*(1+BT230))),BR230),0.001)</f>
        <v>0</v>
      </c>
      <c r="BY230" s="2">
        <f t="shared" si="153"/>
        <v>0.625</v>
      </c>
      <c r="BZ230" s="2">
        <f t="shared" si="154"/>
        <v>0</v>
      </c>
      <c r="CA230" s="2">
        <f t="shared" si="155"/>
        <v>0</v>
      </c>
    </row>
    <row r="231" spans="1:79" x14ac:dyDescent="0.2">
      <c r="A231" s="3">
        <v>100365</v>
      </c>
      <c r="B231" s="2">
        <v>259.49300000000005</v>
      </c>
      <c r="C231" s="2">
        <v>378.90699999999993</v>
      </c>
      <c r="D231" s="2">
        <v>463.6</v>
      </c>
      <c r="E231" s="2">
        <v>-567</v>
      </c>
      <c r="F231" s="2">
        <v>1714.9</v>
      </c>
      <c r="G231" s="2">
        <v>866.29999999999973</v>
      </c>
      <c r="H231" s="2">
        <v>490.52100000000019</v>
      </c>
      <c r="I231" s="2">
        <v>380.09999999999991</v>
      </c>
      <c r="J231" s="12">
        <v>374.17900000000009</v>
      </c>
      <c r="K231" s="2">
        <v>195.90000000000009</v>
      </c>
      <c r="L231" s="2">
        <v>225.59999999999991</v>
      </c>
      <c r="M231" s="2">
        <v>285.5</v>
      </c>
      <c r="N231" s="2">
        <v>274.25</v>
      </c>
      <c r="O231" s="2">
        <v>132.75</v>
      </c>
      <c r="P231" s="2">
        <v>62.5</v>
      </c>
      <c r="Q231" s="2">
        <v>57.5</v>
      </c>
      <c r="R231" s="2">
        <v>195</v>
      </c>
      <c r="S231" s="2">
        <v>160</v>
      </c>
      <c r="T231" s="2">
        <v>160</v>
      </c>
      <c r="U231" s="2">
        <v>198.20000000000005</v>
      </c>
      <c r="V231" s="2">
        <v>154.29999999999995</v>
      </c>
      <c r="W231" s="2">
        <v>93</v>
      </c>
      <c r="X231" s="2">
        <v>102</v>
      </c>
      <c r="Y231" s="2">
        <v>132.5</v>
      </c>
      <c r="Z231" s="2">
        <v>142.25</v>
      </c>
      <c r="AA231" s="2">
        <v>124.10000000000002</v>
      </c>
      <c r="AB231" s="2">
        <v>123.64999999999998</v>
      </c>
      <c r="AC231" s="2">
        <v>73.050000000000011</v>
      </c>
      <c r="AD231" s="2">
        <v>229.79999999999995</v>
      </c>
      <c r="AE231" s="2">
        <v>316.7000000000001</v>
      </c>
      <c r="AF231" s="2">
        <v>253.45</v>
      </c>
      <c r="AG231" s="2">
        <v>232</v>
      </c>
      <c r="AH231" s="2">
        <v>185</v>
      </c>
      <c r="AI231" s="2">
        <v>96.599999999999909</v>
      </c>
      <c r="AJ231" s="2">
        <v>123.40000000000009</v>
      </c>
      <c r="AK231" s="2">
        <v>155</v>
      </c>
      <c r="AL231" s="2">
        <v>246</v>
      </c>
      <c r="AM231" s="2">
        <v>149.25</v>
      </c>
      <c r="AN231" s="2">
        <v>132.75</v>
      </c>
      <c r="AO231" s="2">
        <v>282</v>
      </c>
      <c r="AP231" s="2">
        <v>455.79999999999995</v>
      </c>
      <c r="AQ231" s="2">
        <v>1328.7</v>
      </c>
      <c r="AR231" s="2">
        <v>972.5</v>
      </c>
      <c r="AS231" s="2">
        <v>1036</v>
      </c>
      <c r="AT231" s="2">
        <v>508.5</v>
      </c>
      <c r="AU231" s="2">
        <v>643</v>
      </c>
      <c r="AV231" s="2">
        <v>404.5</v>
      </c>
      <c r="AW231" s="2">
        <v>739</v>
      </c>
      <c r="AX231" s="2">
        <v>659.05</v>
      </c>
      <c r="AY231" s="2">
        <v>854.7</v>
      </c>
      <c r="AZ231" s="2">
        <v>480.25</v>
      </c>
      <c r="BA231" s="2">
        <v>898</v>
      </c>
      <c r="BB231" s="2">
        <v>832</v>
      </c>
      <c r="BC231" s="2">
        <v>543</v>
      </c>
      <c r="BD231" s="2">
        <v>859</v>
      </c>
      <c r="BE231" s="2">
        <v>986</v>
      </c>
      <c r="BF231" s="2">
        <v>785</v>
      </c>
      <c r="BG231" s="2">
        <v>750</v>
      </c>
      <c r="BH231" s="2">
        <v>363</v>
      </c>
      <c r="BI231" s="2">
        <v>500.5</v>
      </c>
      <c r="BJ231" s="2">
        <v>459.25</v>
      </c>
      <c r="BK231" s="2">
        <v>297.25</v>
      </c>
      <c r="BL231" s="2">
        <v>305</v>
      </c>
      <c r="BM231" s="2">
        <v>346.5</v>
      </c>
      <c r="BN231" s="2">
        <v>555.09999999999991</v>
      </c>
      <c r="BO231" s="2">
        <v>602.90000000000009</v>
      </c>
      <c r="BP231" s="16">
        <v>440</v>
      </c>
      <c r="BQ231" s="2">
        <f t="shared" si="152"/>
        <v>562.4666666666667</v>
      </c>
      <c r="BR231" s="2">
        <f>AVERAGE(BN231:BP231)</f>
        <v>532.66666666666663</v>
      </c>
      <c r="BS231" s="2">
        <f>AVERAGE(BB231:BD231)</f>
        <v>744.66666666666663</v>
      </c>
      <c r="BT231" s="17">
        <f t="shared" si="172"/>
        <v>-0.28469113697403764</v>
      </c>
      <c r="BU231" s="2">
        <f>IFERROR(IFERROR(IF(OR(BT231&gt;=50%,BT231&lt;=-50%),BR231,(BE231*(1+BT231))),BR231),0.001)</f>
        <v>705.29453894359881</v>
      </c>
      <c r="BV231" s="2">
        <f>IFERROR(IFERROR(IF(OR(BT231&gt;=50%,BT231&lt;=-50%),BR231,(BF231*(1+BT231))),BR231),0.001)</f>
        <v>561.51745747538041</v>
      </c>
      <c r="BW231" s="2">
        <f>IFERROR(IFERROR(IF(OR(BT231&gt;=50%,BT231&lt;=-50%),BR231,(BG231*(1+BT231))),BR231),0.001)</f>
        <v>536.48164726947175</v>
      </c>
      <c r="BX231" s="2">
        <f>IFERROR(IFERROR(IF(OR(BT231&gt;=50%,BT231&lt;=-50%),BR231,(BH231*(1+BT231))),BR231),0.001)</f>
        <v>259.65711727842432</v>
      </c>
      <c r="BY231" s="2">
        <f t="shared" si="153"/>
        <v>518.1875</v>
      </c>
      <c r="BZ231" s="2">
        <f t="shared" si="154"/>
        <v>462.41666666666669</v>
      </c>
      <c r="CA231" s="2">
        <f t="shared" si="155"/>
        <v>657.92</v>
      </c>
    </row>
    <row r="232" spans="1:79" x14ac:dyDescent="0.2">
      <c r="A232" s="3">
        <v>100366</v>
      </c>
      <c r="B232" s="2">
        <v>0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1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H232" s="2">
        <v>0</v>
      </c>
      <c r="AI232" s="2">
        <v>0</v>
      </c>
      <c r="AJ232" s="2">
        <v>0</v>
      </c>
      <c r="AK232" s="2">
        <v>0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0</v>
      </c>
      <c r="AY232" s="2">
        <v>0</v>
      </c>
      <c r="AZ232" s="2">
        <v>0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0</v>
      </c>
      <c r="BM232" s="2">
        <v>0</v>
      </c>
      <c r="BN232" s="2">
        <v>0</v>
      </c>
      <c r="BO232" s="2">
        <v>0</v>
      </c>
      <c r="BP232" s="16">
        <v>0</v>
      </c>
      <c r="BQ232" s="2">
        <f t="shared" si="152"/>
        <v>0</v>
      </c>
      <c r="BR232" s="2">
        <f t="shared" si="150"/>
        <v>0</v>
      </c>
      <c r="BS232" s="2">
        <f t="shared" si="151"/>
        <v>0</v>
      </c>
      <c r="BT232" s="17" t="e">
        <f t="shared" si="172"/>
        <v>#DIV/0!</v>
      </c>
      <c r="BU232" s="2">
        <f>IFERROR(IFERROR(IF(OR(BT232&gt;=50%,BT232&lt;=-50%),BR232,(BC232*(1+BT232))),BR232),0.001)</f>
        <v>0</v>
      </c>
      <c r="BV232" s="2">
        <f>IFERROR(IFERROR(IF(OR(BT232&gt;=50%,BT232&lt;=-50%),BR232,(BD232*(1+BT232))),BR232),0.001)</f>
        <v>0</v>
      </c>
      <c r="BW232" s="2">
        <f>IFERROR(IFERROR(IF(OR(BT232&gt;=50%,BT232&lt;=-50%),BR232,(BE232*(1+BT232))),BR232),0.001)</f>
        <v>0</v>
      </c>
      <c r="BX232" s="2">
        <f>IFERROR(IFERROR(IF(OR(BT232&gt;=50%,BT232&lt;=-50%),BR232,(BF232*(1+BT232))),BR232),0.001)</f>
        <v>0</v>
      </c>
      <c r="BY232" s="2">
        <f t="shared" si="153"/>
        <v>0</v>
      </c>
      <c r="BZ232" s="2">
        <f t="shared" si="154"/>
        <v>0</v>
      </c>
      <c r="CA232" s="2">
        <f t="shared" si="155"/>
        <v>0</v>
      </c>
    </row>
    <row r="233" spans="1:79" x14ac:dyDescent="0.2">
      <c r="A233" s="3">
        <v>100367</v>
      </c>
      <c r="B233" s="2">
        <v>0</v>
      </c>
      <c r="C233" s="2">
        <v>0</v>
      </c>
      <c r="D233" s="2">
        <v>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1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 s="2">
        <v>0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16">
        <v>0</v>
      </c>
      <c r="BQ233" s="2">
        <f t="shared" si="152"/>
        <v>0</v>
      </c>
      <c r="BR233" s="2">
        <f t="shared" si="150"/>
        <v>0</v>
      </c>
      <c r="BS233" s="2">
        <f t="shared" si="151"/>
        <v>0</v>
      </c>
      <c r="BT233" s="17" t="e">
        <f t="shared" si="172"/>
        <v>#DIV/0!</v>
      </c>
      <c r="BU233" s="2">
        <f>IFERROR(IFERROR(IF(OR(BT233&gt;=50%,BT233&lt;=-50%),BR233,(BC233*(1+BT233))),BR233),0.001)</f>
        <v>0</v>
      </c>
      <c r="BV233" s="2">
        <f>IFERROR(IFERROR(IF(OR(BT233&gt;=50%,BT233&lt;=-50%),BR233,(BD233*(1+BT233))),BR233),0.001)</f>
        <v>0</v>
      </c>
      <c r="BW233" s="2">
        <f>IFERROR(IFERROR(IF(OR(BT233&gt;=50%,BT233&lt;=-50%),BR233,(BE233*(1+BT233))),BR233),0.001)</f>
        <v>0</v>
      </c>
      <c r="BX233" s="2">
        <f>IFERROR(IFERROR(IF(OR(BT233&gt;=50%,BT233&lt;=-50%),BR233,(BF233*(1+BT233))),BR233),0.001)</f>
        <v>0</v>
      </c>
      <c r="BY233" s="2">
        <f t="shared" si="153"/>
        <v>0</v>
      </c>
      <c r="BZ233" s="2">
        <f t="shared" si="154"/>
        <v>0</v>
      </c>
      <c r="CA233" s="2">
        <f t="shared" si="155"/>
        <v>0</v>
      </c>
    </row>
    <row r="234" spans="1:79" x14ac:dyDescent="0.2">
      <c r="A234" s="3">
        <v>100368</v>
      </c>
      <c r="B234" s="2">
        <v>132.428</v>
      </c>
      <c r="C234" s="2">
        <v>495.00200000000001</v>
      </c>
      <c r="D234" s="2">
        <v>117</v>
      </c>
      <c r="E234" s="2">
        <v>223</v>
      </c>
      <c r="F234" s="2">
        <v>190</v>
      </c>
      <c r="G234" s="2">
        <v>555</v>
      </c>
      <c r="H234" s="2">
        <v>116.94</v>
      </c>
      <c r="I234" s="2">
        <v>461.31</v>
      </c>
      <c r="J234" s="12">
        <v>182.75</v>
      </c>
      <c r="K234" s="2">
        <v>374.95</v>
      </c>
      <c r="L234" s="2">
        <v>134.05000000000001</v>
      </c>
      <c r="M234" s="2">
        <v>475</v>
      </c>
      <c r="N234" s="2">
        <v>196</v>
      </c>
      <c r="O234" s="2">
        <v>207.5</v>
      </c>
      <c r="P234" s="2">
        <v>255</v>
      </c>
      <c r="Q234" s="2">
        <v>3</v>
      </c>
      <c r="R234" s="2">
        <v>12.5</v>
      </c>
      <c r="S234" s="2">
        <v>46</v>
      </c>
      <c r="T234" s="2">
        <v>20</v>
      </c>
      <c r="U234" s="2">
        <v>172</v>
      </c>
      <c r="V234" s="2">
        <v>20</v>
      </c>
      <c r="W234" s="2">
        <v>77.375</v>
      </c>
      <c r="X234" s="2">
        <v>190</v>
      </c>
      <c r="Y234" s="2">
        <v>197.75</v>
      </c>
      <c r="Z234" s="2">
        <v>126.5</v>
      </c>
      <c r="AA234" s="2">
        <v>48</v>
      </c>
      <c r="AB234" s="2">
        <v>17.5</v>
      </c>
      <c r="AC234" s="2">
        <v>81.375</v>
      </c>
      <c r="AD234" s="2">
        <v>53</v>
      </c>
      <c r="AE234" s="2">
        <v>130.5</v>
      </c>
      <c r="AF234" s="2">
        <v>42.125</v>
      </c>
      <c r="AG234" s="2">
        <v>148</v>
      </c>
      <c r="AH234" s="2">
        <v>91</v>
      </c>
      <c r="AI234" s="2">
        <v>177.5</v>
      </c>
      <c r="AJ234" s="2">
        <v>78.5</v>
      </c>
      <c r="AK234" s="2">
        <v>160</v>
      </c>
      <c r="AL234" s="2">
        <v>22.150000000000006</v>
      </c>
      <c r="AM234" s="2">
        <v>297.85000000000002</v>
      </c>
      <c r="AN234" s="2">
        <v>55</v>
      </c>
      <c r="AO234" s="2">
        <v>205</v>
      </c>
      <c r="AP234" s="2">
        <v>90</v>
      </c>
      <c r="AQ234" s="2">
        <v>367.2</v>
      </c>
      <c r="AR234" s="2">
        <v>75.300000000000011</v>
      </c>
      <c r="AS234" s="2">
        <v>437.5</v>
      </c>
      <c r="AT234" s="2">
        <v>135</v>
      </c>
      <c r="AU234" s="2">
        <v>310</v>
      </c>
      <c r="AV234" s="2">
        <v>135</v>
      </c>
      <c r="AW234" s="2">
        <v>345.47500000000002</v>
      </c>
      <c r="AX234" s="2">
        <v>99.525000000000006</v>
      </c>
      <c r="AY234" s="2">
        <v>455</v>
      </c>
      <c r="AZ234" s="2">
        <v>181.7</v>
      </c>
      <c r="BA234" s="2">
        <v>408.3</v>
      </c>
      <c r="BB234" s="2">
        <v>244.85000000000002</v>
      </c>
      <c r="BC234" s="2">
        <v>495.15</v>
      </c>
      <c r="BD234" s="2">
        <v>212.7</v>
      </c>
      <c r="BE234" s="2">
        <v>377.3</v>
      </c>
      <c r="BF234" s="2">
        <v>85</v>
      </c>
      <c r="BG234" s="2">
        <v>73</v>
      </c>
      <c r="BH234" s="2">
        <v>147.94999999999999</v>
      </c>
      <c r="BI234" s="2">
        <v>390.05</v>
      </c>
      <c r="BJ234" s="2">
        <v>85</v>
      </c>
      <c r="BK234" s="2">
        <v>79</v>
      </c>
      <c r="BL234" s="2">
        <v>260</v>
      </c>
      <c r="BM234" s="2">
        <v>600</v>
      </c>
      <c r="BN234" s="2">
        <v>140</v>
      </c>
      <c r="BO234" s="2">
        <v>105</v>
      </c>
      <c r="BP234" s="16">
        <v>320</v>
      </c>
      <c r="BQ234" s="2">
        <f t="shared" si="152"/>
        <v>245.42916666666665</v>
      </c>
      <c r="BR234" s="2">
        <f t="shared" ref="BR234:BR237" si="209">AVERAGE(BN234:BP234)</f>
        <v>188.33333333333334</v>
      </c>
      <c r="BS234" s="2">
        <f t="shared" ref="BS234:BS237" si="210">AVERAGE(BB234:BD234)</f>
        <v>317.56666666666666</v>
      </c>
      <c r="BT234" s="17">
        <f t="shared" si="172"/>
        <v>-0.40694867219481468</v>
      </c>
      <c r="BU234" s="2">
        <f t="shared" ref="BU234:BU237" si="211">IFERROR(IFERROR(IF(OR(BT234&gt;=50%,BT234&lt;=-50%),BR234,(BE234*(1+BT234))),BR234),0.001)</f>
        <v>223.75826598089643</v>
      </c>
      <c r="BV234" s="2">
        <f t="shared" ref="BV234:BV237" si="212">IFERROR(IFERROR(IF(OR(BT234&gt;=50%,BT234&lt;=-50%),BR234,(BF234*(1+BT234))),BR234),0.001)</f>
        <v>50.409362863440755</v>
      </c>
      <c r="BW234" s="2">
        <f t="shared" ref="BW234:BW237" si="213">IFERROR(IFERROR(IF(OR(BT234&gt;=50%,BT234&lt;=-50%),BR234,(BG234*(1+BT234))),BR234),0.001)</f>
        <v>43.292746929778531</v>
      </c>
      <c r="BX234" s="2">
        <f t="shared" ref="BX234:BX237" si="214">IFERROR(IFERROR(IF(OR(BT234&gt;=50%,BT234&lt;=-50%),BR234,(BH234*(1+BT234))),BR234),0.001)</f>
        <v>87.741943948777163</v>
      </c>
      <c r="BY234" s="2">
        <f t="shared" si="153"/>
        <v>174</v>
      </c>
      <c r="BZ234" s="2">
        <f t="shared" si="154"/>
        <v>141.33333333333334</v>
      </c>
      <c r="CA234" s="2">
        <f t="shared" si="155"/>
        <v>365.03000000000003</v>
      </c>
    </row>
    <row r="235" spans="1:79" x14ac:dyDescent="0.2">
      <c r="A235" s="3">
        <v>100369</v>
      </c>
      <c r="B235" s="2">
        <v>504.26199999999994</v>
      </c>
      <c r="C235" s="2">
        <v>1316.308</v>
      </c>
      <c r="D235" s="2">
        <v>1067.73</v>
      </c>
      <c r="E235" s="2">
        <v>1115</v>
      </c>
      <c r="F235" s="2">
        <v>1045.33</v>
      </c>
      <c r="G235" s="2">
        <v>1252.8519999999999</v>
      </c>
      <c r="H235" s="2">
        <v>819.85200000000009</v>
      </c>
      <c r="I235" s="2">
        <v>1454.3539999999998</v>
      </c>
      <c r="J235" s="12">
        <v>1193.2020000000002</v>
      </c>
      <c r="K235" s="2">
        <v>1046.0199999999995</v>
      </c>
      <c r="L235" s="2">
        <v>749.46000000000026</v>
      </c>
      <c r="M235" s="2">
        <v>823.77200000000005</v>
      </c>
      <c r="N235" s="2">
        <v>853.40800000000002</v>
      </c>
      <c r="O235" s="2">
        <v>482.39599999999996</v>
      </c>
      <c r="P235" s="2">
        <v>678.26</v>
      </c>
      <c r="Q235" s="2">
        <v>628.19900000000007</v>
      </c>
      <c r="R235" s="2">
        <v>431.38000000000011</v>
      </c>
      <c r="S235" s="2">
        <v>701.01499999999987</v>
      </c>
      <c r="T235" s="2">
        <v>763</v>
      </c>
      <c r="U235" s="2">
        <v>681.14</v>
      </c>
      <c r="V235" s="2">
        <v>472.13</v>
      </c>
      <c r="W235" s="2">
        <v>369.52600000000001</v>
      </c>
      <c r="X235" s="2">
        <v>446.33800000000002</v>
      </c>
      <c r="Y235" s="2">
        <v>696.88599999999997</v>
      </c>
      <c r="Z235" s="2">
        <v>279.98900000000003</v>
      </c>
      <c r="AA235" s="2">
        <v>453.49099999999999</v>
      </c>
      <c r="AB235" s="2">
        <v>371.5</v>
      </c>
      <c r="AC235" s="2">
        <v>426</v>
      </c>
      <c r="AD235" s="2">
        <v>520.07999999999993</v>
      </c>
      <c r="AE235" s="2">
        <v>624.61000000000013</v>
      </c>
      <c r="AF235" s="2">
        <v>464.80999999999995</v>
      </c>
      <c r="AG235" s="2">
        <v>700.53600000000006</v>
      </c>
      <c r="AH235" s="2">
        <v>454.464</v>
      </c>
      <c r="AI235" s="2">
        <v>439.38499999999999</v>
      </c>
      <c r="AJ235" s="2">
        <v>644.53600000000006</v>
      </c>
      <c r="AK235" s="2">
        <v>598.57899999999995</v>
      </c>
      <c r="AL235" s="2">
        <v>309.16500000000002</v>
      </c>
      <c r="AM235" s="2">
        <v>771.22499999999991</v>
      </c>
      <c r="AN235" s="2">
        <v>434.61000000000013</v>
      </c>
      <c r="AO235" s="2">
        <v>821.51499999999999</v>
      </c>
      <c r="AP235" s="2">
        <v>849.61</v>
      </c>
      <c r="AQ235" s="2">
        <v>969.57999999999993</v>
      </c>
      <c r="AR235" s="2">
        <v>1012.6750000000001</v>
      </c>
      <c r="AS235" s="2">
        <v>512.11999999999989</v>
      </c>
      <c r="AT235" s="2">
        <v>259.80999999999995</v>
      </c>
      <c r="AU235" s="2">
        <v>486.42100000000005</v>
      </c>
      <c r="AV235" s="2">
        <v>767.23900000000003</v>
      </c>
      <c r="AW235" s="2">
        <v>794.92399999999998</v>
      </c>
      <c r="AX235" s="2">
        <v>386.54600000000005</v>
      </c>
      <c r="AY235" s="2">
        <v>467.88</v>
      </c>
      <c r="AZ235" s="2">
        <v>504.64499999999998</v>
      </c>
      <c r="BA235" s="2">
        <v>845.91</v>
      </c>
      <c r="BB235" s="2">
        <v>1208.625</v>
      </c>
      <c r="BC235" s="2">
        <v>1031</v>
      </c>
      <c r="BD235" s="2">
        <v>966.65000000000009</v>
      </c>
      <c r="BE235" s="2">
        <v>579.55999999999995</v>
      </c>
      <c r="BF235" s="2">
        <v>511.95299999999997</v>
      </c>
      <c r="BG235" s="2">
        <v>508.90999999999985</v>
      </c>
      <c r="BH235" s="2">
        <v>753.1569999999997</v>
      </c>
      <c r="BI235" s="2">
        <v>809.77000000000044</v>
      </c>
      <c r="BJ235" s="2">
        <v>425.63000000000011</v>
      </c>
      <c r="BK235" s="2">
        <v>413.36999999999989</v>
      </c>
      <c r="BL235" s="2">
        <v>608.15499999999975</v>
      </c>
      <c r="BM235" s="2">
        <v>928.44000000000028</v>
      </c>
      <c r="BN235" s="2">
        <v>1023.605</v>
      </c>
      <c r="BO235" s="2">
        <v>1223.3</v>
      </c>
      <c r="BP235" s="16">
        <v>836.15499999999997</v>
      </c>
      <c r="BQ235" s="2">
        <f t="shared" si="152"/>
        <v>713.35</v>
      </c>
      <c r="BR235" s="2">
        <f t="shared" si="209"/>
        <v>1027.6866666666665</v>
      </c>
      <c r="BS235" s="2">
        <f t="shared" si="210"/>
        <v>1068.7583333333334</v>
      </c>
      <c r="BT235" s="17">
        <f t="shared" si="172"/>
        <v>-3.8429329985731363E-2</v>
      </c>
      <c r="BU235" s="2">
        <f t="shared" si="211"/>
        <v>557.28789751346949</v>
      </c>
      <c r="BV235" s="2">
        <f t="shared" si="212"/>
        <v>492.27898922581488</v>
      </c>
      <c r="BW235" s="2">
        <f t="shared" si="213"/>
        <v>489.35292967696131</v>
      </c>
      <c r="BX235" s="2">
        <f t="shared" si="214"/>
        <v>724.2136811159362</v>
      </c>
      <c r="BY235" s="2">
        <f t="shared" si="153"/>
        <v>624.36675000000002</v>
      </c>
      <c r="BZ235" s="2">
        <f t="shared" si="154"/>
        <v>511.15933333333322</v>
      </c>
      <c r="CA235" s="2">
        <f t="shared" si="155"/>
        <v>905.851</v>
      </c>
    </row>
    <row r="236" spans="1:79" x14ac:dyDescent="0.2">
      <c r="A236" s="3">
        <v>100370</v>
      </c>
      <c r="B236" s="2">
        <v>1025.547</v>
      </c>
      <c r="C236" s="2">
        <v>1545.87</v>
      </c>
      <c r="D236" s="2">
        <v>1522.25</v>
      </c>
      <c r="E236" s="2">
        <v>2433</v>
      </c>
      <c r="F236" s="2">
        <v>1549.5</v>
      </c>
      <c r="G236" s="2">
        <v>2180.5</v>
      </c>
      <c r="H236" s="2">
        <v>1366.385</v>
      </c>
      <c r="I236" s="2">
        <v>1353.615</v>
      </c>
      <c r="J236" s="12">
        <v>1932.8330000000001</v>
      </c>
      <c r="K236" s="2">
        <v>1494.201</v>
      </c>
      <c r="L236" s="2">
        <v>1157.799</v>
      </c>
      <c r="M236" s="2">
        <v>1282.501</v>
      </c>
      <c r="N236" s="2">
        <v>985.66599999999994</v>
      </c>
      <c r="O236" s="2">
        <v>657.33300000000008</v>
      </c>
      <c r="P236" s="2">
        <v>1054.067</v>
      </c>
      <c r="Q236" s="2">
        <v>1094.0999999999999</v>
      </c>
      <c r="R236" s="2">
        <v>1561.5</v>
      </c>
      <c r="S236" s="2">
        <v>1360</v>
      </c>
      <c r="T236" s="2">
        <v>1066</v>
      </c>
      <c r="U236" s="2">
        <v>1056</v>
      </c>
      <c r="V236" s="2">
        <v>648</v>
      </c>
      <c r="W236" s="2">
        <v>787.86699999999996</v>
      </c>
      <c r="X236" s="2">
        <v>606.13300000000004</v>
      </c>
      <c r="Y236" s="2">
        <v>545</v>
      </c>
      <c r="Z236" s="2">
        <v>494.5</v>
      </c>
      <c r="AA236" s="2">
        <v>891</v>
      </c>
      <c r="AB236" s="2">
        <v>788.40000000000009</v>
      </c>
      <c r="AC236" s="2">
        <v>324.59999999999991</v>
      </c>
      <c r="AD236" s="2">
        <v>1287.5999999999999</v>
      </c>
      <c r="AE236" s="2">
        <v>1078.9000000000001</v>
      </c>
      <c r="AF236" s="2">
        <v>836</v>
      </c>
      <c r="AG236" s="2">
        <v>1002.6669999999999</v>
      </c>
      <c r="AH236" s="2">
        <v>505.83300000000008</v>
      </c>
      <c r="AI236" s="2">
        <v>691.83299999999997</v>
      </c>
      <c r="AJ236" s="2">
        <v>426.66700000000003</v>
      </c>
      <c r="AK236" s="2">
        <v>550</v>
      </c>
      <c r="AL236" s="2">
        <v>486.56600000000003</v>
      </c>
      <c r="AM236" s="2">
        <v>657.601</v>
      </c>
      <c r="AN236" s="2">
        <v>758.83299999999997</v>
      </c>
      <c r="AO236" s="2">
        <v>876</v>
      </c>
      <c r="AP236" s="2">
        <v>1023.3330000000001</v>
      </c>
      <c r="AQ236" s="2">
        <v>1048.6669999999999</v>
      </c>
      <c r="AR236" s="2">
        <v>995.33400000000006</v>
      </c>
      <c r="AS236" s="2">
        <v>813.66599999999994</v>
      </c>
      <c r="AT236" s="2">
        <v>701</v>
      </c>
      <c r="AU236" s="2">
        <v>679.66700000000003</v>
      </c>
      <c r="AV236" s="2">
        <v>424.5</v>
      </c>
      <c r="AW236" s="2">
        <v>712.88400000000001</v>
      </c>
      <c r="AX236" s="2">
        <v>360.78200000000004</v>
      </c>
      <c r="AY236" s="2">
        <v>892.09299999999996</v>
      </c>
      <c r="AZ236" s="2">
        <v>707.27</v>
      </c>
      <c r="BA236" s="2">
        <v>967.75699999999995</v>
      </c>
      <c r="BB236" s="2">
        <v>982.18399999999997</v>
      </c>
      <c r="BC236" s="2">
        <v>984.86300000000006</v>
      </c>
      <c r="BD236" s="2">
        <v>1120.232</v>
      </c>
      <c r="BE236" s="2">
        <v>641.72</v>
      </c>
      <c r="BF236" s="2">
        <v>694.048</v>
      </c>
      <c r="BG236" s="2">
        <v>857.476</v>
      </c>
      <c r="BH236" s="2">
        <v>393.70799999999997</v>
      </c>
      <c r="BI236" s="2">
        <v>480.31600000000003</v>
      </c>
      <c r="BJ236" s="2">
        <v>435.09999999999991</v>
      </c>
      <c r="BK236" s="2">
        <v>397.40000000000009</v>
      </c>
      <c r="BL236" s="2">
        <v>658.23199999999997</v>
      </c>
      <c r="BM236" s="2">
        <v>574.76800000000003</v>
      </c>
      <c r="BN236" s="2">
        <v>484.79999999999995</v>
      </c>
      <c r="BO236" s="2">
        <v>1005.316</v>
      </c>
      <c r="BP236" s="16">
        <v>623.88400000000001</v>
      </c>
      <c r="BQ236" s="2">
        <f t="shared" si="152"/>
        <v>643.55525</v>
      </c>
      <c r="BR236" s="2">
        <f t="shared" si="209"/>
        <v>704.66666666666663</v>
      </c>
      <c r="BS236" s="2">
        <f t="shared" si="210"/>
        <v>1029.0930000000001</v>
      </c>
      <c r="BT236" s="17">
        <f t="shared" si="172"/>
        <v>-0.31525463037192308</v>
      </c>
      <c r="BU236" s="2">
        <f t="shared" si="211"/>
        <v>439.4147985977296</v>
      </c>
      <c r="BV236" s="2">
        <f t="shared" si="212"/>
        <v>475.24615429962756</v>
      </c>
      <c r="BW236" s="2">
        <f t="shared" si="213"/>
        <v>587.15272056720494</v>
      </c>
      <c r="BX236" s="2">
        <f t="shared" si="214"/>
        <v>269.58972998553088</v>
      </c>
      <c r="BY236" s="2">
        <f t="shared" si="153"/>
        <v>541.65</v>
      </c>
      <c r="BZ236" s="2">
        <f t="shared" si="154"/>
        <v>583.22666666666669</v>
      </c>
      <c r="CA236" s="2">
        <f t="shared" si="155"/>
        <v>761.27659999999992</v>
      </c>
    </row>
    <row r="237" spans="1:79" x14ac:dyDescent="0.2">
      <c r="A237" s="3">
        <v>100371</v>
      </c>
      <c r="B237" s="2">
        <v>392.38200000000006</v>
      </c>
      <c r="C237" s="2">
        <v>307.61799999999994</v>
      </c>
      <c r="D237" s="2">
        <v>453.5</v>
      </c>
      <c r="E237" s="2">
        <v>476.5</v>
      </c>
      <c r="F237" s="2">
        <v>347.07000000000005</v>
      </c>
      <c r="G237" s="2">
        <v>530.4</v>
      </c>
      <c r="H237" s="2">
        <v>692.44299999999998</v>
      </c>
      <c r="I237" s="2">
        <v>161</v>
      </c>
      <c r="J237" s="12">
        <v>279.08699999999999</v>
      </c>
      <c r="K237" s="2">
        <v>188.5</v>
      </c>
      <c r="L237" s="2">
        <v>228</v>
      </c>
      <c r="M237" s="2">
        <v>161.39999999999998</v>
      </c>
      <c r="N237" s="2">
        <v>213.60000000000002</v>
      </c>
      <c r="O237" s="2">
        <v>127</v>
      </c>
      <c r="P237" s="2">
        <v>63.5</v>
      </c>
      <c r="Q237" s="2">
        <v>102</v>
      </c>
      <c r="R237" s="2">
        <v>238.60000000000002</v>
      </c>
      <c r="S237" s="2">
        <v>122.39999999999998</v>
      </c>
      <c r="T237" s="2">
        <v>176.5</v>
      </c>
      <c r="U237" s="2">
        <v>203.5</v>
      </c>
      <c r="V237" s="2">
        <v>801</v>
      </c>
      <c r="W237" s="2">
        <v>50</v>
      </c>
      <c r="X237" s="2">
        <v>219</v>
      </c>
      <c r="Y237" s="2">
        <v>240</v>
      </c>
      <c r="Z237" s="2">
        <v>216.5</v>
      </c>
      <c r="AA237" s="2">
        <v>235.25</v>
      </c>
      <c r="AB237" s="2">
        <v>194.75</v>
      </c>
      <c r="AC237" s="2">
        <v>155.5</v>
      </c>
      <c r="AD237" s="2">
        <v>144.5</v>
      </c>
      <c r="AE237" s="2">
        <v>15.980000000000018</v>
      </c>
      <c r="AF237" s="2">
        <v>207.51999999999998</v>
      </c>
      <c r="AG237" s="2">
        <v>220</v>
      </c>
      <c r="AH237" s="2">
        <v>405</v>
      </c>
      <c r="AI237" s="2">
        <v>177</v>
      </c>
      <c r="AJ237" s="2">
        <v>203</v>
      </c>
      <c r="AK237" s="2">
        <v>200</v>
      </c>
      <c r="AL237" s="2">
        <v>225</v>
      </c>
      <c r="AM237" s="2">
        <v>170</v>
      </c>
      <c r="AN237" s="2">
        <v>165</v>
      </c>
      <c r="AO237" s="2">
        <v>155</v>
      </c>
      <c r="AP237" s="2">
        <v>215</v>
      </c>
      <c r="AQ237" s="2">
        <v>91.5</v>
      </c>
      <c r="AR237" s="2">
        <v>101.5</v>
      </c>
      <c r="AS237" s="2">
        <v>155</v>
      </c>
      <c r="AT237" s="2">
        <v>179</v>
      </c>
      <c r="AU237" s="2">
        <v>227</v>
      </c>
      <c r="AV237" s="2">
        <v>276</v>
      </c>
      <c r="AW237" s="2">
        <v>240</v>
      </c>
      <c r="AX237" s="2">
        <v>237</v>
      </c>
      <c r="AY237" s="2">
        <v>134.5</v>
      </c>
      <c r="AZ237" s="2">
        <v>153.5</v>
      </c>
      <c r="BA237" s="2">
        <v>120</v>
      </c>
      <c r="BB237" s="2">
        <v>209.5</v>
      </c>
      <c r="BC237" s="2">
        <v>118.4</v>
      </c>
      <c r="BD237" s="2">
        <v>197.1</v>
      </c>
      <c r="BE237" s="2">
        <v>292.17700000000002</v>
      </c>
      <c r="BF237" s="2">
        <v>145</v>
      </c>
      <c r="BG237" s="2">
        <v>312.82299999999998</v>
      </c>
      <c r="BH237" s="2">
        <v>165</v>
      </c>
      <c r="BI237" s="2">
        <v>171</v>
      </c>
      <c r="BJ237" s="2">
        <v>102</v>
      </c>
      <c r="BK237" s="2">
        <v>127</v>
      </c>
      <c r="BL237" s="2">
        <v>95</v>
      </c>
      <c r="BM237" s="2">
        <v>185</v>
      </c>
      <c r="BN237" s="2">
        <v>90</v>
      </c>
      <c r="BO237" s="2">
        <v>112</v>
      </c>
      <c r="BP237" s="16">
        <v>119</v>
      </c>
      <c r="BQ237" s="2">
        <f t="shared" ref="BQ237:BQ300" si="215">AVERAGE(BC237:BN237)</f>
        <v>166.70833333333334</v>
      </c>
      <c r="BR237" s="2">
        <f t="shared" si="209"/>
        <v>107</v>
      </c>
      <c r="BS237" s="2">
        <f t="shared" si="210"/>
        <v>175</v>
      </c>
      <c r="BT237" s="17">
        <f t="shared" si="172"/>
        <v>-0.38857142857142857</v>
      </c>
      <c r="BU237" s="2">
        <f t="shared" si="211"/>
        <v>178.64536571428573</v>
      </c>
      <c r="BV237" s="2">
        <f t="shared" si="212"/>
        <v>88.657142857142858</v>
      </c>
      <c r="BW237" s="2">
        <f t="shared" si="213"/>
        <v>191.26891999999998</v>
      </c>
      <c r="BX237" s="2">
        <f t="shared" si="214"/>
        <v>100.88571428571429</v>
      </c>
      <c r="BY237" s="2">
        <f t="shared" ref="BY237:BY300" si="216">AVERAGE(AVERAGEIF($BC$2:$BN$2,11,BC237:BN237),AVERAGEIF($BC$2:$BN$2,12,BC237:BN237),AVERAGEIF($BC$2:$BN$2,1,BC237:BN237),AVERAGEIF($BC$2:$BN$2,2,BC237:BN237))</f>
        <v>187.70574999999999</v>
      </c>
      <c r="BZ237" s="2">
        <f t="shared" ref="BZ237:BZ300" si="217">AVERAGE(AVERAGEIF($BC$2:$BN$2,3,BC237:BN237),AVERAGEIF($BC$2:$BN$2,4,BC237:BN237),AVERAGEIF($BC$2:$BN$2,10,BC237:BN237))</f>
        <v>122.33333333333333</v>
      </c>
      <c r="CA237" s="2">
        <f t="shared" ref="CA237:CA300" si="218">AVERAGE(AVERAGEIF($BC$2:$BN$2,5,BC237:BN237),AVERAGEIF($BC$2:$BN$2,6,BC237:BN237),AVERAGEIF($BC$2:$BN$2,7,BC237:BN237),AVERAGEIF($BC$2:$BN$2,8,BC237:BN237),AVERAGEIF($BC$2:$BN$2,9,BC237:BN237))</f>
        <v>176.53540000000001</v>
      </c>
    </row>
    <row r="238" spans="1:79" x14ac:dyDescent="0.2">
      <c r="A238" s="3">
        <v>100372</v>
      </c>
      <c r="B238" s="2">
        <v>0</v>
      </c>
      <c r="C238" s="2">
        <v>0</v>
      </c>
      <c r="D238" s="2">
        <v>0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1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0</v>
      </c>
      <c r="AH238" s="2">
        <v>0</v>
      </c>
      <c r="AI238" s="2">
        <v>0</v>
      </c>
      <c r="AJ238" s="2">
        <v>0</v>
      </c>
      <c r="AK238" s="2">
        <v>0</v>
      </c>
      <c r="AL238" s="2">
        <v>0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  <c r="AZ238" s="2">
        <v>0</v>
      </c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0</v>
      </c>
      <c r="BM238" s="2">
        <v>0</v>
      </c>
      <c r="BN238" s="2">
        <v>0</v>
      </c>
      <c r="BO238" s="2">
        <v>0</v>
      </c>
      <c r="BP238" s="16">
        <v>0</v>
      </c>
      <c r="BQ238" s="2">
        <f t="shared" si="215"/>
        <v>0</v>
      </c>
      <c r="BR238" s="2">
        <f t="shared" ref="BR238:BR299" si="219">AVERAGE(BM238:BO238)</f>
        <v>0</v>
      </c>
      <c r="BS238" s="2">
        <f t="shared" ref="BS238:BS299" si="220">AVERAGE(BA238:BC238)</f>
        <v>0</v>
      </c>
      <c r="BT238" s="17" t="e">
        <f t="shared" si="172"/>
        <v>#DIV/0!</v>
      </c>
      <c r="BU238" s="2">
        <f>IFERROR(IFERROR(IF(OR(BT238&gt;=50%,BT238&lt;=-50%),BR238,(BC238*(1+BT238))),BR238),0.001)</f>
        <v>0</v>
      </c>
      <c r="BV238" s="2">
        <f>IFERROR(IFERROR(IF(OR(BT238&gt;=50%,BT238&lt;=-50%),BR238,(BD238*(1+BT238))),BR238),0.001)</f>
        <v>0</v>
      </c>
      <c r="BW238" s="2">
        <f>IFERROR(IFERROR(IF(OR(BT238&gt;=50%,BT238&lt;=-50%),BR238,(BE238*(1+BT238))),BR238),0.001)</f>
        <v>0</v>
      </c>
      <c r="BX238" s="2">
        <f>IFERROR(IFERROR(IF(OR(BT238&gt;=50%,BT238&lt;=-50%),BR238,(BF238*(1+BT238))),BR238),0.001)</f>
        <v>0</v>
      </c>
      <c r="BY238" s="2">
        <f t="shared" si="216"/>
        <v>0</v>
      </c>
      <c r="BZ238" s="2">
        <f t="shared" si="217"/>
        <v>0</v>
      </c>
      <c r="CA238" s="2">
        <f t="shared" si="218"/>
        <v>0</v>
      </c>
    </row>
    <row r="239" spans="1:79" x14ac:dyDescent="0.2">
      <c r="A239" s="3">
        <v>100373</v>
      </c>
      <c r="B239" s="2">
        <v>4981.34</v>
      </c>
      <c r="C239" s="2">
        <v>4976.3029999999999</v>
      </c>
      <c r="D239" s="2">
        <v>7966.857</v>
      </c>
      <c r="E239" s="2">
        <v>6521</v>
      </c>
      <c r="F239" s="2">
        <v>10386.935000000001</v>
      </c>
      <c r="G239" s="2">
        <v>10067.064999999999</v>
      </c>
      <c r="H239" s="2">
        <v>8750</v>
      </c>
      <c r="I239" s="2">
        <v>7218.119999999999</v>
      </c>
      <c r="J239" s="12">
        <v>6536.880000000001</v>
      </c>
      <c r="K239" s="2">
        <v>4281.1000000000004</v>
      </c>
      <c r="L239" s="2">
        <v>5283.9</v>
      </c>
      <c r="M239" s="2">
        <v>5980</v>
      </c>
      <c r="N239" s="2">
        <v>3775</v>
      </c>
      <c r="O239" s="2">
        <v>3101.1189999999988</v>
      </c>
      <c r="P239" s="2">
        <v>3267.1810000000005</v>
      </c>
      <c r="Q239" s="2">
        <v>4156.7000000000007</v>
      </c>
      <c r="R239" s="2">
        <v>6118.2</v>
      </c>
      <c r="S239" s="2">
        <v>6056.7999999999993</v>
      </c>
      <c r="T239" s="2">
        <v>5391</v>
      </c>
      <c r="U239" s="2">
        <v>4820</v>
      </c>
      <c r="V239" s="2">
        <v>3315.75</v>
      </c>
      <c r="W239" s="2">
        <v>3475.75</v>
      </c>
      <c r="X239" s="2">
        <v>2899</v>
      </c>
      <c r="Y239" s="2">
        <v>3090.125</v>
      </c>
      <c r="Z239" s="2">
        <v>3195.875</v>
      </c>
      <c r="AA239" s="2">
        <v>3616.5</v>
      </c>
      <c r="AB239" s="2">
        <v>3746</v>
      </c>
      <c r="AC239" s="2">
        <v>3941.25</v>
      </c>
      <c r="AD239" s="2">
        <v>7778.8</v>
      </c>
      <c r="AE239" s="2">
        <v>4709.0499999999993</v>
      </c>
      <c r="AF239" s="2">
        <v>4778.1500000000015</v>
      </c>
      <c r="AG239" s="2">
        <v>5803.35</v>
      </c>
      <c r="AH239" s="2">
        <v>4514.3999999999996</v>
      </c>
      <c r="AI239" s="2">
        <v>3835.4300000000003</v>
      </c>
      <c r="AJ239" s="2">
        <v>4124.57</v>
      </c>
      <c r="AK239" s="2">
        <v>3855.3</v>
      </c>
      <c r="AL239" s="2">
        <v>2854.5</v>
      </c>
      <c r="AM239" s="2">
        <v>4127.6000000000022</v>
      </c>
      <c r="AN239" s="2">
        <v>4002.5999999999985</v>
      </c>
      <c r="AO239" s="2">
        <v>5692.5</v>
      </c>
      <c r="AP239" s="2">
        <v>7157.5</v>
      </c>
      <c r="AQ239" s="2">
        <v>4717.5</v>
      </c>
      <c r="AR239" s="2">
        <v>4488.7999999999993</v>
      </c>
      <c r="AS239" s="2">
        <v>4567.9500000000007</v>
      </c>
      <c r="AT239" s="2">
        <v>3440.4000000000015</v>
      </c>
      <c r="AU239" s="2">
        <v>5096.5</v>
      </c>
      <c r="AV239" s="2">
        <v>3775.8499999999985</v>
      </c>
      <c r="AW239" s="2">
        <v>4927.7000000000007</v>
      </c>
      <c r="AX239" s="2">
        <v>3444.3499999999985</v>
      </c>
      <c r="AY239" s="2">
        <v>4946.8000000000011</v>
      </c>
      <c r="AZ239" s="2">
        <v>3542.6999999999989</v>
      </c>
      <c r="BA239" s="2">
        <v>5480.4500000000007</v>
      </c>
      <c r="BB239" s="2">
        <v>6812.7999999999993</v>
      </c>
      <c r="BC239" s="2">
        <v>4942.4500000000007</v>
      </c>
      <c r="BD239" s="2">
        <v>4057.5</v>
      </c>
      <c r="BE239" s="2">
        <v>4650.75</v>
      </c>
      <c r="BF239" s="2">
        <v>4484.3500000000004</v>
      </c>
      <c r="BG239" s="2">
        <f>15989.75-12000</f>
        <v>3989.75</v>
      </c>
      <c r="BI239" s="2">
        <v>4657.7000000000007</v>
      </c>
      <c r="BJ239" s="2">
        <v>3631.2260000000006</v>
      </c>
      <c r="BK239" s="2">
        <v>4548.7739999999994</v>
      </c>
      <c r="BL239" s="2">
        <v>4533.0259999999998</v>
      </c>
      <c r="BM239" s="2">
        <v>5346.6739999999991</v>
      </c>
      <c r="BN239" s="2">
        <v>4981.2999999999993</v>
      </c>
      <c r="BO239" s="2">
        <v>5639</v>
      </c>
      <c r="BP239" s="16">
        <v>4363.75</v>
      </c>
      <c r="BQ239" s="2">
        <f t="shared" si="215"/>
        <v>4529.409090909091</v>
      </c>
      <c r="BR239" s="2">
        <f>AVERAGE(BN239:BP239)</f>
        <v>4994.6833333333334</v>
      </c>
      <c r="BS239" s="2">
        <f>AVERAGE(BB239:BD239)</f>
        <v>5270.916666666667</v>
      </c>
      <c r="BT239" s="17">
        <f t="shared" si="172"/>
        <v>-5.240707656795944E-2</v>
      </c>
      <c r="BU239" s="2">
        <f>IFERROR(IFERROR(IF(OR(BT239&gt;=50%,BT239&lt;=-50%),BR239,(BE239*(1+BT239))),BR239),0.001)</f>
        <v>4407.017788651563</v>
      </c>
      <c r="BV239" s="2">
        <f>IFERROR(IFERROR(IF(OR(BT239&gt;=50%,BT239&lt;=-50%),BR239,(BF239*(1+BT239))),BR239),0.001)</f>
        <v>4249.3383261924719</v>
      </c>
      <c r="BW239" s="2">
        <f>IFERROR(IFERROR(IF(OR(BT239&gt;=50%,BT239&lt;=-50%),BR239,(BG239*(1+BT239))),BR239),0.001)</f>
        <v>3780.6588662629838</v>
      </c>
      <c r="BX239" s="2">
        <f>IFERROR(IFERROR(IF(OR(BT239&gt;=50%,BT239&lt;=-50%),BR239,(BH239*(1+BT239))),BR239),0.001)</f>
        <v>0</v>
      </c>
      <c r="BY239" s="2" t="e">
        <f t="shared" si="216"/>
        <v>#DIV/0!</v>
      </c>
      <c r="BZ239" s="2">
        <f t="shared" si="217"/>
        <v>4522.05</v>
      </c>
      <c r="CA239" s="2">
        <f t="shared" si="218"/>
        <v>4795.7348000000002</v>
      </c>
    </row>
    <row r="240" spans="1:79" x14ac:dyDescent="0.2">
      <c r="A240" s="3">
        <v>100374</v>
      </c>
      <c r="B240" s="2">
        <v>28.481999999999999</v>
      </c>
      <c r="C240" s="2">
        <v>54.320000000000007</v>
      </c>
      <c r="D240" s="2">
        <v>37.197999999999993</v>
      </c>
      <c r="E240" s="2">
        <v>80</v>
      </c>
      <c r="F240" s="2">
        <v>43</v>
      </c>
      <c r="G240" s="2">
        <v>94.5</v>
      </c>
      <c r="H240" s="2">
        <v>12.5</v>
      </c>
      <c r="I240" s="2">
        <v>45</v>
      </c>
      <c r="J240" s="12">
        <v>10</v>
      </c>
      <c r="K240" s="2">
        <v>0</v>
      </c>
      <c r="L240" s="2">
        <v>8</v>
      </c>
      <c r="M240" s="2">
        <v>15</v>
      </c>
      <c r="N240" s="2">
        <v>20</v>
      </c>
      <c r="O240" s="2">
        <v>10</v>
      </c>
      <c r="P240" s="2">
        <v>0</v>
      </c>
      <c r="Q240" s="2">
        <v>0</v>
      </c>
      <c r="R240" s="2">
        <v>12</v>
      </c>
      <c r="S240" s="2">
        <v>40</v>
      </c>
      <c r="T240" s="2">
        <v>10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H240" s="2">
        <v>0</v>
      </c>
      <c r="AI240" s="2">
        <v>0</v>
      </c>
      <c r="AJ240" s="2">
        <v>0</v>
      </c>
      <c r="AK240" s="2">
        <v>0</v>
      </c>
      <c r="AL240" s="2">
        <v>0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0</v>
      </c>
      <c r="AY240" s="2">
        <v>0</v>
      </c>
      <c r="AZ240" s="2">
        <v>0</v>
      </c>
      <c r="BA240" s="2">
        <v>0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0</v>
      </c>
      <c r="BM240" s="2">
        <v>0</v>
      </c>
      <c r="BN240" s="2">
        <v>0</v>
      </c>
      <c r="BO240" s="2">
        <v>0</v>
      </c>
      <c r="BP240" s="16">
        <v>0</v>
      </c>
      <c r="BQ240" s="2">
        <f t="shared" si="215"/>
        <v>0</v>
      </c>
      <c r="BR240" s="2">
        <f t="shared" si="219"/>
        <v>0</v>
      </c>
      <c r="BS240" s="2">
        <f t="shared" si="220"/>
        <v>0</v>
      </c>
      <c r="BT240" s="17" t="e">
        <f t="shared" si="172"/>
        <v>#DIV/0!</v>
      </c>
      <c r="BU240" s="2">
        <f>IFERROR(IFERROR(IF(OR(BT240&gt;=50%,BT240&lt;=-50%),BR240,(BC240*(1+BT240))),BR240),0.001)</f>
        <v>0</v>
      </c>
      <c r="BV240" s="2">
        <f>IFERROR(IFERROR(IF(OR(BT240&gt;=50%,BT240&lt;=-50%),BR240,(BD240*(1+BT240))),BR240),0.001)</f>
        <v>0</v>
      </c>
      <c r="BW240" s="2">
        <f>IFERROR(IFERROR(IF(OR(BT240&gt;=50%,BT240&lt;=-50%),BR240,(BE240*(1+BT240))),BR240),0.001)</f>
        <v>0</v>
      </c>
      <c r="BX240" s="2">
        <f>IFERROR(IFERROR(IF(OR(BT240&gt;=50%,BT240&lt;=-50%),BR240,(BF240*(1+BT240))),BR240),0.001)</f>
        <v>0</v>
      </c>
      <c r="BY240" s="2">
        <f t="shared" si="216"/>
        <v>0</v>
      </c>
      <c r="BZ240" s="2">
        <f t="shared" si="217"/>
        <v>0</v>
      </c>
      <c r="CA240" s="2">
        <f t="shared" si="218"/>
        <v>0</v>
      </c>
    </row>
    <row r="241" spans="1:79" x14ac:dyDescent="0.2">
      <c r="A241" s="3">
        <v>100375</v>
      </c>
      <c r="B241" s="2">
        <v>18.2</v>
      </c>
      <c r="C241" s="2">
        <v>-1.032</v>
      </c>
      <c r="D241" s="2">
        <v>0.83200000000000074</v>
      </c>
      <c r="E241" s="2">
        <v>2</v>
      </c>
      <c r="F241" s="2">
        <v>0</v>
      </c>
      <c r="G241" s="2">
        <v>0</v>
      </c>
      <c r="H241" s="2">
        <v>0</v>
      </c>
      <c r="I241" s="2">
        <v>0</v>
      </c>
      <c r="J241" s="12">
        <v>0</v>
      </c>
      <c r="K241" s="2">
        <v>10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H241" s="2">
        <v>0</v>
      </c>
      <c r="AI241" s="2">
        <v>0</v>
      </c>
      <c r="AJ241" s="2">
        <v>0</v>
      </c>
      <c r="AK241" s="2">
        <v>0</v>
      </c>
      <c r="AL241" s="2">
        <v>0</v>
      </c>
      <c r="AM241" s="2">
        <v>0</v>
      </c>
      <c r="AN241" s="2">
        <v>0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  <c r="AZ241" s="2">
        <v>0</v>
      </c>
      <c r="BA241" s="2">
        <v>0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0</v>
      </c>
      <c r="BM241" s="2">
        <v>0</v>
      </c>
      <c r="BN241" s="2">
        <v>0</v>
      </c>
      <c r="BO241" s="2">
        <v>0</v>
      </c>
      <c r="BP241" s="16">
        <v>0</v>
      </c>
      <c r="BQ241" s="2">
        <f t="shared" si="215"/>
        <v>0</v>
      </c>
      <c r="BR241" s="2">
        <f t="shared" si="219"/>
        <v>0</v>
      </c>
      <c r="BS241" s="2">
        <f t="shared" si="220"/>
        <v>0</v>
      </c>
      <c r="BT241" s="17" t="e">
        <f t="shared" si="172"/>
        <v>#DIV/0!</v>
      </c>
      <c r="BU241" s="2">
        <f>IFERROR(IFERROR(IF(OR(BT241&gt;=50%,BT241&lt;=-50%),BR241,(BC241*(1+BT241))),BR241),0.001)</f>
        <v>0</v>
      </c>
      <c r="BV241" s="2">
        <f>IFERROR(IFERROR(IF(OR(BT241&gt;=50%,BT241&lt;=-50%),BR241,(BD241*(1+BT241))),BR241),0.001)</f>
        <v>0</v>
      </c>
      <c r="BW241" s="2">
        <f>IFERROR(IFERROR(IF(OR(BT241&gt;=50%,BT241&lt;=-50%),BR241,(BE241*(1+BT241))),BR241),0.001)</f>
        <v>0</v>
      </c>
      <c r="BX241" s="2">
        <f>IFERROR(IFERROR(IF(OR(BT241&gt;=50%,BT241&lt;=-50%),BR241,(BF241*(1+BT241))),BR241),0.001)</f>
        <v>0</v>
      </c>
      <c r="BY241" s="2">
        <f t="shared" si="216"/>
        <v>0</v>
      </c>
      <c r="BZ241" s="2">
        <f t="shared" si="217"/>
        <v>0</v>
      </c>
      <c r="CA241" s="2">
        <f t="shared" si="218"/>
        <v>0</v>
      </c>
    </row>
    <row r="242" spans="1:79" x14ac:dyDescent="0.2">
      <c r="A242" s="3">
        <v>100376</v>
      </c>
      <c r="B242" s="2">
        <v>537</v>
      </c>
      <c r="C242" s="2">
        <v>696.154</v>
      </c>
      <c r="D242" s="2">
        <v>761.846</v>
      </c>
      <c r="E242" s="2">
        <v>770</v>
      </c>
      <c r="F242" s="2">
        <v>1074</v>
      </c>
      <c r="G242" s="2">
        <v>1316</v>
      </c>
      <c r="H242" s="2">
        <v>738.40000000000009</v>
      </c>
      <c r="I242" s="2">
        <v>581.59999999999991</v>
      </c>
      <c r="J242" s="12">
        <v>500</v>
      </c>
      <c r="K242" s="2">
        <v>376.59999999999991</v>
      </c>
      <c r="L242" s="2">
        <v>343.40000000000009</v>
      </c>
      <c r="M242" s="2">
        <v>845</v>
      </c>
      <c r="N242" s="2">
        <v>365</v>
      </c>
      <c r="O242" s="2">
        <v>458</v>
      </c>
      <c r="P242" s="2">
        <v>453.4</v>
      </c>
      <c r="Q242" s="2">
        <v>752.00000000000011</v>
      </c>
      <c r="R242" s="2">
        <v>1247.6909999999998</v>
      </c>
      <c r="S242" s="2">
        <v>878.90900000000011</v>
      </c>
      <c r="T242" s="2">
        <v>749</v>
      </c>
      <c r="U242" s="2">
        <v>529</v>
      </c>
      <c r="V242" s="2">
        <v>562</v>
      </c>
      <c r="W242" s="2">
        <v>295</v>
      </c>
      <c r="X242" s="2">
        <v>379.6</v>
      </c>
      <c r="Y242" s="2">
        <v>435.4</v>
      </c>
      <c r="Z242" s="2">
        <v>500</v>
      </c>
      <c r="AA242" s="2">
        <v>510</v>
      </c>
      <c r="AB242" s="2">
        <v>765</v>
      </c>
      <c r="AC242" s="2">
        <v>675</v>
      </c>
      <c r="AD242" s="2">
        <v>605</v>
      </c>
      <c r="AE242" s="2">
        <v>670</v>
      </c>
      <c r="AF242" s="2">
        <v>655</v>
      </c>
      <c r="AG242" s="2">
        <v>620</v>
      </c>
      <c r="AH242" s="2">
        <v>435</v>
      </c>
      <c r="AI242" s="2">
        <v>413</v>
      </c>
      <c r="AJ242" s="2">
        <v>112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  <c r="AZ242" s="2">
        <v>0</v>
      </c>
      <c r="BA242" s="2">
        <v>0</v>
      </c>
      <c r="BB242" s="2">
        <v>0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  <c r="BH242" s="2">
        <v>415</v>
      </c>
      <c r="BI242" s="2">
        <v>755</v>
      </c>
      <c r="BJ242" s="2">
        <v>464.20000000000005</v>
      </c>
      <c r="BK242" s="2">
        <v>360.79999999999995</v>
      </c>
      <c r="BL242" s="2">
        <v>390.40000000000009</v>
      </c>
      <c r="BM242" s="2">
        <v>409.59999999999991</v>
      </c>
      <c r="BN242" s="2">
        <v>450</v>
      </c>
      <c r="BO242" s="2">
        <v>433.79999999999995</v>
      </c>
      <c r="BP242" s="16">
        <v>366</v>
      </c>
      <c r="BQ242" s="2">
        <f t="shared" si="215"/>
        <v>270.41666666666669</v>
      </c>
      <c r="BR242" s="2">
        <f t="shared" ref="BR242:BR243" si="221">AVERAGE(BN242:BP242)</f>
        <v>416.59999999999997</v>
      </c>
      <c r="BS242" s="2">
        <f t="shared" ref="BS242:BS243" si="222">AVERAGE(BB242:BD242)</f>
        <v>0</v>
      </c>
      <c r="BT242" s="17" t="e">
        <f t="shared" si="172"/>
        <v>#DIV/0!</v>
      </c>
      <c r="BU242" s="2">
        <f t="shared" ref="BU242:BU243" si="223">IFERROR(IFERROR(IF(OR(BT242&gt;=50%,BT242&lt;=-50%),BR242,(BE242*(1+BT242))),BR242),0.001)</f>
        <v>416.59999999999997</v>
      </c>
      <c r="BV242" s="2">
        <f t="shared" ref="BV242:BV243" si="224">IFERROR(IFERROR(IF(OR(BT242&gt;=50%,BT242&lt;=-50%),BR242,(BF242*(1+BT242))),BR242),0.001)</f>
        <v>416.59999999999997</v>
      </c>
      <c r="BW242" s="2">
        <f t="shared" ref="BW242:BW243" si="225">IFERROR(IFERROR(IF(OR(BT242&gt;=50%,BT242&lt;=-50%),BR242,(BG242*(1+BT242))),BR242),0.001)</f>
        <v>416.59999999999997</v>
      </c>
      <c r="BX242" s="2">
        <f t="shared" ref="BX242:BX243" si="226">IFERROR(IFERROR(IF(OR(BT242&gt;=50%,BT242&lt;=-50%),BR242,(BH242*(1+BT242))),BR242),0.001)</f>
        <v>416.59999999999997</v>
      </c>
      <c r="BY242" s="2">
        <f t="shared" si="216"/>
        <v>408.55</v>
      </c>
      <c r="BZ242" s="2">
        <f t="shared" si="217"/>
        <v>250.4</v>
      </c>
      <c r="CA242" s="2">
        <f t="shared" si="218"/>
        <v>171.92</v>
      </c>
    </row>
    <row r="243" spans="1:79" x14ac:dyDescent="0.2">
      <c r="A243" s="3">
        <v>100377</v>
      </c>
      <c r="B243" s="2">
        <v>499.34000000000015</v>
      </c>
      <c r="C243" s="2">
        <v>526.35999999999967</v>
      </c>
      <c r="D243" s="2">
        <v>885</v>
      </c>
      <c r="E243" s="2">
        <v>1350</v>
      </c>
      <c r="F243" s="2">
        <v>810</v>
      </c>
      <c r="G243" s="2">
        <v>787</v>
      </c>
      <c r="H243" s="2">
        <v>499.15999999999985</v>
      </c>
      <c r="I243" s="2">
        <v>511.84000000000015</v>
      </c>
      <c r="J243" s="12">
        <v>756</v>
      </c>
      <c r="K243" s="2">
        <v>430.72</v>
      </c>
      <c r="L243" s="2">
        <v>875.28</v>
      </c>
      <c r="M243" s="2">
        <v>516.65999999999985</v>
      </c>
      <c r="N243" s="2">
        <v>500.34000000000003</v>
      </c>
      <c r="O243" s="2">
        <v>70.220000000000027</v>
      </c>
      <c r="P243" s="2">
        <v>596.28</v>
      </c>
      <c r="Q243" s="2">
        <v>548.72</v>
      </c>
      <c r="R243" s="2">
        <v>860.1400000000001</v>
      </c>
      <c r="S243" s="2">
        <v>547.63999999999987</v>
      </c>
      <c r="T243" s="2">
        <v>408</v>
      </c>
      <c r="U243" s="2">
        <v>711</v>
      </c>
      <c r="V243" s="2">
        <v>746</v>
      </c>
      <c r="W243" s="2">
        <v>299</v>
      </c>
      <c r="X243" s="2">
        <v>238.5</v>
      </c>
      <c r="Y243" s="2">
        <v>681.9</v>
      </c>
      <c r="Z243" s="2">
        <v>288.60000000000002</v>
      </c>
      <c r="AA243" s="2">
        <v>260</v>
      </c>
      <c r="AB243" s="2">
        <v>387</v>
      </c>
      <c r="AC243" s="2">
        <v>383</v>
      </c>
      <c r="AD243" s="2">
        <v>356</v>
      </c>
      <c r="AE243" s="2">
        <v>440.72</v>
      </c>
      <c r="AF243" s="2">
        <v>462.28</v>
      </c>
      <c r="AG243" s="2">
        <v>358</v>
      </c>
      <c r="AH243" s="2">
        <v>447</v>
      </c>
      <c r="AI243" s="2">
        <v>272.72000000000003</v>
      </c>
      <c r="AJ243" s="2">
        <v>595.28</v>
      </c>
      <c r="AK243" s="2">
        <v>521.72</v>
      </c>
      <c r="AL243" s="2">
        <v>193.72000000000003</v>
      </c>
      <c r="AM243" s="2">
        <v>587.64</v>
      </c>
      <c r="AN243" s="2">
        <v>301.92000000000007</v>
      </c>
      <c r="AO243" s="2">
        <v>520.72</v>
      </c>
      <c r="AP243" s="2">
        <v>653</v>
      </c>
      <c r="AQ243" s="2">
        <v>251.27999999999997</v>
      </c>
      <c r="AR243" s="2">
        <v>529.07999999999993</v>
      </c>
      <c r="AS243" s="2">
        <v>380.92</v>
      </c>
      <c r="AT243" s="2">
        <v>237</v>
      </c>
      <c r="AU243" s="2">
        <v>583</v>
      </c>
      <c r="AV243" s="2">
        <v>214</v>
      </c>
      <c r="AW243" s="2">
        <v>1031.24</v>
      </c>
      <c r="AX243" s="2">
        <v>303.48</v>
      </c>
      <c r="AY243" s="2">
        <v>466.28</v>
      </c>
      <c r="AZ243" s="2">
        <v>535</v>
      </c>
      <c r="BA243" s="2">
        <v>635</v>
      </c>
      <c r="BB243" s="2">
        <v>513.72</v>
      </c>
      <c r="BC243" s="2">
        <v>337.28</v>
      </c>
      <c r="BD243" s="2">
        <v>299</v>
      </c>
      <c r="BE243" s="2">
        <v>337.72</v>
      </c>
      <c r="BF243" s="2">
        <v>271.57999999999993</v>
      </c>
      <c r="BG243" s="2">
        <v>197.1400000000001</v>
      </c>
      <c r="BH243" s="2">
        <v>236.55999999999995</v>
      </c>
      <c r="BI243" s="2">
        <v>249</v>
      </c>
      <c r="BJ243" s="2">
        <v>393</v>
      </c>
      <c r="BK243" s="2">
        <v>205</v>
      </c>
      <c r="BL243" s="2">
        <v>444.08</v>
      </c>
      <c r="BM243" s="2">
        <v>480.92</v>
      </c>
      <c r="BN243" s="2">
        <v>442</v>
      </c>
      <c r="BO243" s="2">
        <v>356.07999999999993</v>
      </c>
      <c r="BP243" s="16">
        <f>255-15</f>
        <v>240</v>
      </c>
      <c r="BQ243" s="2">
        <f t="shared" si="215"/>
        <v>324.44</v>
      </c>
      <c r="BR243" s="2">
        <f t="shared" si="221"/>
        <v>346.02666666666664</v>
      </c>
      <c r="BS243" s="2">
        <f t="shared" si="222"/>
        <v>383.33333333333331</v>
      </c>
      <c r="BT243" s="17">
        <f t="shared" si="172"/>
        <v>-9.7321739130434806E-2</v>
      </c>
      <c r="BU243" s="2">
        <f t="shared" si="223"/>
        <v>304.85250226086958</v>
      </c>
      <c r="BV243" s="2">
        <f t="shared" si="224"/>
        <v>245.14936208695644</v>
      </c>
      <c r="BW243" s="2">
        <f t="shared" si="225"/>
        <v>177.95399234782616</v>
      </c>
      <c r="BX243" s="2">
        <f t="shared" si="226"/>
        <v>213.53756939130429</v>
      </c>
      <c r="BY243" s="2">
        <f t="shared" si="216"/>
        <v>268.92500000000001</v>
      </c>
      <c r="BZ243" s="2">
        <f t="shared" si="217"/>
        <v>306.8866666666666</v>
      </c>
      <c r="CA243" s="2">
        <f t="shared" si="218"/>
        <v>379.38400000000001</v>
      </c>
    </row>
    <row r="244" spans="1:79" x14ac:dyDescent="0.2">
      <c r="A244" s="3">
        <v>100378</v>
      </c>
      <c r="B244" s="2">
        <v>0</v>
      </c>
      <c r="C244" s="2">
        <v>0</v>
      </c>
      <c r="D244" s="2">
        <v>0</v>
      </c>
      <c r="E244" s="2">
        <v>-35</v>
      </c>
      <c r="F244" s="2">
        <v>0</v>
      </c>
      <c r="G244" s="2">
        <v>0</v>
      </c>
      <c r="H244" s="2">
        <v>0</v>
      </c>
      <c r="I244" s="2">
        <v>60</v>
      </c>
      <c r="J244" s="12">
        <v>85</v>
      </c>
      <c r="K244" s="2">
        <v>55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H244" s="2">
        <v>0</v>
      </c>
      <c r="AI244" s="2">
        <v>0</v>
      </c>
      <c r="AJ244" s="2">
        <v>0</v>
      </c>
      <c r="AK244" s="2">
        <v>0</v>
      </c>
      <c r="AL244" s="2">
        <v>0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  <c r="AZ244" s="2">
        <v>0</v>
      </c>
      <c r="BA244" s="2">
        <v>0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0</v>
      </c>
      <c r="BM244" s="2">
        <v>0</v>
      </c>
      <c r="BN244" s="2">
        <v>0</v>
      </c>
      <c r="BO244" s="2">
        <v>0</v>
      </c>
      <c r="BP244" s="16">
        <v>0</v>
      </c>
      <c r="BQ244" s="2">
        <f t="shared" si="215"/>
        <v>0</v>
      </c>
      <c r="BR244" s="2">
        <f t="shared" si="219"/>
        <v>0</v>
      </c>
      <c r="BS244" s="2">
        <f t="shared" si="220"/>
        <v>0</v>
      </c>
      <c r="BT244" s="17" t="e">
        <f t="shared" si="172"/>
        <v>#DIV/0!</v>
      </c>
      <c r="BU244" s="2">
        <f>IFERROR(IFERROR(IF(OR(BT244&gt;=50%,BT244&lt;=-50%),BR244,(BC244*(1+BT244))),BR244),0.001)</f>
        <v>0</v>
      </c>
      <c r="BV244" s="2">
        <f>IFERROR(IFERROR(IF(OR(BT244&gt;=50%,BT244&lt;=-50%),BR244,(BD244*(1+BT244))),BR244),0.001)</f>
        <v>0</v>
      </c>
      <c r="BW244" s="2">
        <f>IFERROR(IFERROR(IF(OR(BT244&gt;=50%,BT244&lt;=-50%),BR244,(BE244*(1+BT244))),BR244),0.001)</f>
        <v>0</v>
      </c>
      <c r="BX244" s="2">
        <f>IFERROR(IFERROR(IF(OR(BT244&gt;=50%,BT244&lt;=-50%),BR244,(BF244*(1+BT244))),BR244),0.001)</f>
        <v>0</v>
      </c>
      <c r="BY244" s="2">
        <f t="shared" si="216"/>
        <v>0</v>
      </c>
      <c r="BZ244" s="2">
        <f t="shared" si="217"/>
        <v>0</v>
      </c>
      <c r="CA244" s="2">
        <f t="shared" si="218"/>
        <v>0</v>
      </c>
    </row>
    <row r="245" spans="1:79" x14ac:dyDescent="0.2">
      <c r="A245" s="3">
        <v>100379</v>
      </c>
      <c r="B245" s="2">
        <v>0</v>
      </c>
      <c r="C245" s="2">
        <v>0</v>
      </c>
      <c r="D245" s="2">
        <v>-15</v>
      </c>
      <c r="E245" s="2">
        <v>9.02</v>
      </c>
      <c r="F245" s="2">
        <v>0</v>
      </c>
      <c r="G245" s="2">
        <v>-3</v>
      </c>
      <c r="H245" s="2">
        <v>0</v>
      </c>
      <c r="I245" s="2">
        <v>0</v>
      </c>
      <c r="J245" s="12">
        <v>8.98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35</v>
      </c>
      <c r="T245" s="2">
        <v>11.666666666666666</v>
      </c>
      <c r="W245" s="2">
        <v>261.54000000000087</v>
      </c>
      <c r="X245" s="2">
        <v>88.459999999999127</v>
      </c>
      <c r="Y245" s="2">
        <v>65</v>
      </c>
      <c r="Z245" s="2">
        <v>-17</v>
      </c>
      <c r="AA245" s="2">
        <v>48.080000000001746</v>
      </c>
      <c r="AB245" s="2">
        <v>21.079999999998108</v>
      </c>
      <c r="AC245" s="2">
        <v>37.840000000000146</v>
      </c>
      <c r="AD245" s="2">
        <v>39.840000000000146</v>
      </c>
      <c r="AE245" s="2">
        <v>10.600000000002183</v>
      </c>
      <c r="AH245" s="2">
        <v>20</v>
      </c>
      <c r="AI245" s="2">
        <v>159.70000000000073</v>
      </c>
      <c r="AJ245" s="2">
        <v>355.29999999999927</v>
      </c>
      <c r="AK245" s="2">
        <v>553.43499999999767</v>
      </c>
      <c r="AL245" s="2">
        <v>690.33200000000215</v>
      </c>
      <c r="AM245" s="2">
        <v>776.23300000000017</v>
      </c>
      <c r="AN245" s="2">
        <v>1040</v>
      </c>
      <c r="AO245" s="2">
        <v>965</v>
      </c>
      <c r="AP245" s="2">
        <v>1156.7900000000009</v>
      </c>
      <c r="AQ245" s="2">
        <v>703.20999999999913</v>
      </c>
      <c r="AR245" s="2">
        <v>899.09499999999935</v>
      </c>
      <c r="AS245" s="2">
        <v>1203.4050000000007</v>
      </c>
      <c r="AT245" s="2">
        <v>592.5</v>
      </c>
      <c r="AU245" s="2">
        <v>835.0570000000007</v>
      </c>
      <c r="AV245" s="2">
        <v>568.45899999999892</v>
      </c>
      <c r="AW245" s="2">
        <v>1026.0529999999999</v>
      </c>
      <c r="AX245" s="2">
        <v>725.18400000000111</v>
      </c>
      <c r="AY245" s="2">
        <v>925.16799999999967</v>
      </c>
      <c r="AZ245" s="2">
        <v>704.15200000000004</v>
      </c>
      <c r="BA245" s="2">
        <v>830.92699999999968</v>
      </c>
      <c r="BB245" s="2">
        <v>795.46399999999994</v>
      </c>
      <c r="BC245" s="2">
        <v>494.53600000000006</v>
      </c>
      <c r="BD245" s="2">
        <v>794.76000000000022</v>
      </c>
      <c r="BE245" s="2">
        <v>693.0010000000002</v>
      </c>
      <c r="BF245" s="2">
        <v>878.33499999999958</v>
      </c>
      <c r="BG245" s="2">
        <v>1198.6240000000003</v>
      </c>
      <c r="BH245" s="2">
        <v>2380.2799999999997</v>
      </c>
      <c r="BI245" s="2">
        <v>0</v>
      </c>
      <c r="BJ245" s="2">
        <v>0</v>
      </c>
      <c r="BK245" s="2">
        <v>0</v>
      </c>
      <c r="BL245" s="2">
        <v>0</v>
      </c>
      <c r="BM245" s="2">
        <v>0</v>
      </c>
      <c r="BN245" s="2">
        <v>0</v>
      </c>
      <c r="BO245" s="2">
        <v>0</v>
      </c>
      <c r="BP245" s="16">
        <v>0</v>
      </c>
      <c r="BQ245" s="2">
        <f t="shared" si="215"/>
        <v>536.62800000000004</v>
      </c>
      <c r="BR245" s="2">
        <f t="shared" si="219"/>
        <v>0</v>
      </c>
      <c r="BS245" s="2">
        <f t="shared" si="220"/>
        <v>706.9756666666666</v>
      </c>
      <c r="BT245" s="17">
        <f t="shared" si="172"/>
        <v>-1</v>
      </c>
      <c r="BU245" s="2">
        <f>IFERROR(IFERROR(IF(OR(BT245&gt;=50%,BT245&lt;=-50%),BR245,(BC245*(1+BT245))),BR245),0.001)</f>
        <v>0</v>
      </c>
      <c r="BV245" s="2">
        <f>IFERROR(IFERROR(IF(OR(BT245&gt;=50%,BT245&lt;=-50%),BR245,(BD245*(1+BT245))),BR245),0.001)</f>
        <v>0</v>
      </c>
      <c r="BW245" s="2">
        <f>IFERROR(IFERROR(IF(OR(BT245&gt;=50%,BT245&lt;=-50%),BR245,(BE245*(1+BT245))),BR245),0.001)</f>
        <v>0</v>
      </c>
      <c r="BX245" s="2">
        <f>IFERROR(IFERROR(IF(OR(BT245&gt;=50%,BT245&lt;=-50%),BR245,(BF245*(1+BT245))),BR245),0.001)</f>
        <v>0</v>
      </c>
      <c r="BY245" s="2">
        <f t="shared" si="216"/>
        <v>894.726</v>
      </c>
      <c r="BZ245" s="2">
        <f t="shared" si="217"/>
        <v>292.77833333333319</v>
      </c>
      <c r="CA245" s="2">
        <f t="shared" si="218"/>
        <v>396.45940000000007</v>
      </c>
    </row>
    <row r="246" spans="1:79" x14ac:dyDescent="0.2">
      <c r="A246" s="3">
        <v>100380</v>
      </c>
      <c r="B246" s="2">
        <v>62</v>
      </c>
      <c r="C246" s="2">
        <v>56.5</v>
      </c>
      <c r="D246" s="2">
        <v>42</v>
      </c>
      <c r="E246" s="2">
        <v>66</v>
      </c>
      <c r="F246" s="2">
        <v>101.5</v>
      </c>
      <c r="G246" s="2">
        <v>36</v>
      </c>
      <c r="H246" s="2">
        <v>-19.659999999999997</v>
      </c>
      <c r="I246" s="2">
        <v>40.539999999999992</v>
      </c>
      <c r="J246" s="12">
        <v>105.12</v>
      </c>
      <c r="K246" s="2">
        <v>41.04</v>
      </c>
      <c r="L246" s="2">
        <v>30.46</v>
      </c>
      <c r="M246" s="2">
        <v>41</v>
      </c>
      <c r="N246" s="2">
        <v>57</v>
      </c>
      <c r="O246" s="2">
        <v>23.099999999999994</v>
      </c>
      <c r="P246" s="2">
        <v>0.40000000000000568</v>
      </c>
      <c r="Q246" s="2">
        <v>0</v>
      </c>
      <c r="R246" s="2">
        <v>9</v>
      </c>
      <c r="S246" s="2">
        <v>20.900000000000006</v>
      </c>
      <c r="T246" s="2">
        <v>19.099999999999994</v>
      </c>
      <c r="U246" s="2">
        <v>27</v>
      </c>
      <c r="V246" s="2">
        <v>34</v>
      </c>
      <c r="W246" s="2">
        <v>0</v>
      </c>
      <c r="X246" s="2">
        <v>21</v>
      </c>
      <c r="Y246" s="2">
        <v>8.7000000000000028</v>
      </c>
      <c r="Z246" s="2">
        <v>12.799999999999997</v>
      </c>
      <c r="AA246" s="2">
        <v>27</v>
      </c>
      <c r="AB246" s="2">
        <v>3.5</v>
      </c>
      <c r="AC246" s="2">
        <v>4.5</v>
      </c>
      <c r="AD246" s="2">
        <v>28.75</v>
      </c>
      <c r="AE246" s="2">
        <v>13</v>
      </c>
      <c r="AF246" s="2">
        <v>35.75</v>
      </c>
      <c r="AG246" s="2">
        <v>49.5</v>
      </c>
      <c r="AH246" s="2">
        <v>47.5</v>
      </c>
      <c r="AI246" s="2">
        <v>28</v>
      </c>
      <c r="AJ246" s="2">
        <v>39</v>
      </c>
      <c r="AK246" s="2">
        <v>17</v>
      </c>
      <c r="AL246" s="2">
        <v>2209.5</v>
      </c>
      <c r="AM246" s="2">
        <v>9850</v>
      </c>
      <c r="AN246" s="2">
        <v>7440</v>
      </c>
      <c r="AO246" s="2">
        <v>8790</v>
      </c>
      <c r="AP246" s="2">
        <v>6085</v>
      </c>
      <c r="AQ246" s="2">
        <v>427.46500000000015</v>
      </c>
      <c r="AR246" s="2">
        <v>503.24499999999898</v>
      </c>
      <c r="AS246" s="2">
        <v>289.29000000000087</v>
      </c>
      <c r="AT246" s="2">
        <v>855</v>
      </c>
      <c r="AU246" s="2">
        <v>45</v>
      </c>
      <c r="AV246" s="2">
        <v>66.5</v>
      </c>
      <c r="AW246" s="2">
        <v>37.5</v>
      </c>
      <c r="AX246" s="2">
        <v>1185.5</v>
      </c>
      <c r="AY246" s="2">
        <v>2976</v>
      </c>
      <c r="AZ246" s="2">
        <v>2724</v>
      </c>
      <c r="BA246" s="2">
        <v>3520</v>
      </c>
      <c r="BB246" s="2">
        <v>1945.12</v>
      </c>
      <c r="BC246" s="2">
        <v>141</v>
      </c>
      <c r="BD246" s="2">
        <v>190.74499999999989</v>
      </c>
      <c r="BE246" s="2">
        <v>138.61500000000024</v>
      </c>
      <c r="BF246" s="2">
        <v>296.21499999999969</v>
      </c>
      <c r="BG246" s="2">
        <v>232.92500000000018</v>
      </c>
      <c r="BH246" s="2">
        <v>66.5</v>
      </c>
      <c r="BI246" s="2">
        <v>127.5</v>
      </c>
      <c r="BJ246" s="2">
        <v>875</v>
      </c>
      <c r="BK246" s="2">
        <v>2800</v>
      </c>
      <c r="BL246" s="2">
        <v>2825</v>
      </c>
      <c r="BM246" s="2">
        <v>2685.5</v>
      </c>
      <c r="BN246" s="2">
        <v>2252</v>
      </c>
      <c r="BO246" s="2">
        <v>231.5</v>
      </c>
      <c r="BP246" s="16">
        <v>331</v>
      </c>
      <c r="BQ246" s="2">
        <f t="shared" si="215"/>
        <v>1052.5833333333333</v>
      </c>
      <c r="BR246" s="2">
        <f>AVERAGE(BN246:BP246)</f>
        <v>938.16666666666663</v>
      </c>
      <c r="BS246" s="2">
        <f>AVERAGE(BB246:BD246)</f>
        <v>758.95499999999993</v>
      </c>
      <c r="BT246" s="17">
        <f t="shared" si="172"/>
        <v>0.23612950262751642</v>
      </c>
      <c r="BU246" s="2">
        <f>IFERROR(IFERROR(IF(OR(BT246&gt;=50%,BT246&lt;=-50%),BR246,(BE246*(1+BT246))),BR246),0.001)</f>
        <v>171.34609100671349</v>
      </c>
      <c r="BV246" s="2">
        <f>IFERROR(IFERROR(IF(OR(BT246&gt;=50%,BT246&lt;=-50%),BR246,(BF246*(1+BT246))),BR246),0.001)</f>
        <v>366.16010062080943</v>
      </c>
      <c r="BW246" s="2">
        <f>IFERROR(IFERROR(IF(OR(BT246&gt;=50%,BT246&lt;=-50%),BR246,(BG246*(1+BT246))),BR246),0.001)</f>
        <v>287.92546439951451</v>
      </c>
      <c r="BX246" s="2">
        <f>IFERROR(IFERROR(IF(OR(BT246&gt;=50%,BT246&lt;=-50%),BR246,(BH246*(1+BT246))),BR246),0.001)</f>
        <v>82.202611924729851</v>
      </c>
      <c r="BY246" s="2">
        <f t="shared" si="216"/>
        <v>325.48125000000005</v>
      </c>
      <c r="BZ246" s="2">
        <f t="shared" si="217"/>
        <v>1973.7383333333335</v>
      </c>
      <c r="CA246" s="2">
        <f t="shared" si="218"/>
        <v>1081.5720000000001</v>
      </c>
    </row>
    <row r="247" spans="1:79" x14ac:dyDescent="0.2">
      <c r="A247" s="3">
        <v>100381</v>
      </c>
      <c r="B247" s="2">
        <v>0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12">
        <v>5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  <c r="AZ247" s="2">
        <v>0</v>
      </c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0</v>
      </c>
      <c r="BM247" s="2">
        <v>0</v>
      </c>
      <c r="BN247" s="2">
        <v>0</v>
      </c>
      <c r="BO247" s="2">
        <v>0</v>
      </c>
      <c r="BP247" s="16">
        <v>11.802</v>
      </c>
      <c r="BQ247" s="2">
        <f t="shared" si="215"/>
        <v>0</v>
      </c>
      <c r="BR247" s="2">
        <f t="shared" si="219"/>
        <v>0</v>
      </c>
      <c r="BS247" s="2">
        <f t="shared" si="220"/>
        <v>0</v>
      </c>
      <c r="BT247" s="17" t="e">
        <f t="shared" si="172"/>
        <v>#DIV/0!</v>
      </c>
      <c r="BU247" s="2">
        <f>IFERROR(IFERROR(IF(OR(BT247&gt;=50%,BT247&lt;=-50%),BR247,(BC247*(1+BT247))),BR247),0.001)</f>
        <v>0</v>
      </c>
      <c r="BV247" s="2">
        <f>IFERROR(IFERROR(IF(OR(BT247&gt;=50%,BT247&lt;=-50%),BR247,(BD247*(1+BT247))),BR247),0.001)</f>
        <v>0</v>
      </c>
      <c r="BW247" s="2">
        <f>IFERROR(IFERROR(IF(OR(BT247&gt;=50%,BT247&lt;=-50%),BR247,(BE247*(1+BT247))),BR247),0.001)</f>
        <v>0</v>
      </c>
      <c r="BX247" s="2">
        <f>IFERROR(IFERROR(IF(OR(BT247&gt;=50%,BT247&lt;=-50%),BR247,(BF247*(1+BT247))),BR247),0.001)</f>
        <v>0</v>
      </c>
      <c r="BY247" s="2">
        <f t="shared" si="216"/>
        <v>0</v>
      </c>
      <c r="BZ247" s="2">
        <f t="shared" si="217"/>
        <v>0</v>
      </c>
      <c r="CA247" s="2">
        <f t="shared" si="218"/>
        <v>0</v>
      </c>
    </row>
    <row r="248" spans="1:79" x14ac:dyDescent="0.2">
      <c r="A248" s="3">
        <v>100382</v>
      </c>
      <c r="B248" s="2">
        <v>5</v>
      </c>
      <c r="C248" s="2">
        <v>0</v>
      </c>
      <c r="D248" s="2">
        <v>0</v>
      </c>
      <c r="E248" s="2">
        <v>17</v>
      </c>
      <c r="F248" s="2">
        <v>41</v>
      </c>
      <c r="G248" s="2">
        <v>23.450000000000003</v>
      </c>
      <c r="H248" s="2">
        <v>14.674999999999997</v>
      </c>
      <c r="I248" s="2">
        <v>8</v>
      </c>
      <c r="J248" s="12">
        <v>5.875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 s="2">
        <v>0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16">
        <v>0</v>
      </c>
      <c r="BQ248" s="2">
        <f t="shared" si="215"/>
        <v>0</v>
      </c>
      <c r="BR248" s="2">
        <f t="shared" si="219"/>
        <v>0</v>
      </c>
      <c r="BS248" s="2">
        <f t="shared" si="220"/>
        <v>0</v>
      </c>
      <c r="BT248" s="17" t="e">
        <f t="shared" si="172"/>
        <v>#DIV/0!</v>
      </c>
      <c r="BU248" s="2">
        <f>IFERROR(IFERROR(IF(OR(BT248&gt;=50%,BT248&lt;=-50%),BR248,(BC248*(1+BT248))),BR248),0.001)</f>
        <v>0</v>
      </c>
      <c r="BV248" s="2">
        <f>IFERROR(IFERROR(IF(OR(BT248&gt;=50%,BT248&lt;=-50%),BR248,(BD248*(1+BT248))),BR248),0.001)</f>
        <v>0</v>
      </c>
      <c r="BW248" s="2">
        <f>IFERROR(IFERROR(IF(OR(BT248&gt;=50%,BT248&lt;=-50%),BR248,(BE248*(1+BT248))),BR248),0.001)</f>
        <v>0</v>
      </c>
      <c r="BX248" s="2">
        <f>IFERROR(IFERROR(IF(OR(BT248&gt;=50%,BT248&lt;=-50%),BR248,(BF248*(1+BT248))),BR248),0.001)</f>
        <v>0</v>
      </c>
      <c r="BY248" s="2">
        <f t="shared" si="216"/>
        <v>0</v>
      </c>
      <c r="BZ248" s="2">
        <f t="shared" si="217"/>
        <v>0</v>
      </c>
      <c r="CA248" s="2">
        <f t="shared" si="218"/>
        <v>0</v>
      </c>
    </row>
    <row r="249" spans="1:79" x14ac:dyDescent="0.2">
      <c r="A249" s="3">
        <v>100383</v>
      </c>
      <c r="B249" s="2">
        <v>0</v>
      </c>
      <c r="C249" s="2">
        <v>0</v>
      </c>
      <c r="D249" s="2">
        <v>0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12">
        <v>0</v>
      </c>
      <c r="K249" s="2">
        <v>14.678000000000001</v>
      </c>
      <c r="L249" s="2">
        <v>0.32199999999999918</v>
      </c>
      <c r="M249" s="2">
        <v>7.1599999999999966</v>
      </c>
      <c r="N249" s="2">
        <v>16.039999999999992</v>
      </c>
      <c r="O249" s="2">
        <v>18</v>
      </c>
      <c r="P249" s="2">
        <v>-32</v>
      </c>
      <c r="Q249" s="2">
        <v>12</v>
      </c>
      <c r="R249" s="2">
        <v>8.8000000000000114</v>
      </c>
      <c r="S249" s="2">
        <v>-20</v>
      </c>
      <c r="T249" s="2">
        <v>68</v>
      </c>
      <c r="U249" s="2">
        <v>294</v>
      </c>
      <c r="V249" s="2">
        <v>34</v>
      </c>
      <c r="W249" s="2">
        <v>0</v>
      </c>
      <c r="X249" s="2">
        <v>12</v>
      </c>
      <c r="Y249" s="2">
        <v>73</v>
      </c>
      <c r="Z249" s="2">
        <v>59</v>
      </c>
      <c r="AA249" s="2">
        <v>33</v>
      </c>
      <c r="AB249" s="2">
        <v>0</v>
      </c>
      <c r="AC249" s="2">
        <v>35</v>
      </c>
      <c r="AD249" s="2">
        <v>37</v>
      </c>
      <c r="AE249" s="2">
        <v>0</v>
      </c>
      <c r="AF249" s="2">
        <v>181</v>
      </c>
      <c r="AG249" s="2">
        <v>234</v>
      </c>
      <c r="AH249" s="2">
        <v>175</v>
      </c>
      <c r="AI249" s="2">
        <v>0</v>
      </c>
      <c r="AJ249" s="2">
        <v>0</v>
      </c>
      <c r="AK249" s="2">
        <v>25</v>
      </c>
      <c r="AL249" s="2">
        <v>0</v>
      </c>
      <c r="AM249" s="2">
        <v>0</v>
      </c>
      <c r="AN249" s="2">
        <v>0</v>
      </c>
      <c r="AO249" s="2">
        <v>0</v>
      </c>
      <c r="AP249" s="2">
        <v>85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0</v>
      </c>
      <c r="AY249" s="2">
        <v>0</v>
      </c>
      <c r="AZ249" s="2">
        <v>69.662999999999997</v>
      </c>
      <c r="BA249" s="2">
        <v>18</v>
      </c>
      <c r="BB249" s="2">
        <v>55</v>
      </c>
      <c r="BC249" s="2">
        <v>0</v>
      </c>
      <c r="BD249" s="2">
        <v>5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0</v>
      </c>
      <c r="BM249" s="2">
        <v>0</v>
      </c>
      <c r="BN249" s="2">
        <v>0</v>
      </c>
      <c r="BO249" s="2">
        <v>0</v>
      </c>
      <c r="BP249" s="16">
        <v>0</v>
      </c>
      <c r="BQ249" s="2">
        <f t="shared" si="215"/>
        <v>0.41666666666666669</v>
      </c>
      <c r="BR249" s="2">
        <f t="shared" ref="BR249:BR250" si="227">AVERAGE(BN249:BP249)</f>
        <v>0</v>
      </c>
      <c r="BS249" s="2">
        <f t="shared" ref="BS249:BS250" si="228">AVERAGE(BB249:BD249)</f>
        <v>20</v>
      </c>
      <c r="BT249" s="17">
        <f t="shared" si="172"/>
        <v>-1</v>
      </c>
      <c r="BU249" s="2">
        <f t="shared" ref="BU249:BU250" si="229">IFERROR(IFERROR(IF(OR(BT249&gt;=50%,BT249&lt;=-50%),BR249,(BE249*(1+BT249))),BR249),0.001)</f>
        <v>0</v>
      </c>
      <c r="BV249" s="2">
        <f t="shared" ref="BV249:BV250" si="230">IFERROR(IFERROR(IF(OR(BT249&gt;=50%,BT249&lt;=-50%),BR249,(BF249*(1+BT249))),BR249),0.001)</f>
        <v>0</v>
      </c>
      <c r="BW249" s="2">
        <f t="shared" ref="BW249:BW250" si="231">IFERROR(IFERROR(IF(OR(BT249&gt;=50%,BT249&lt;=-50%),BR249,(BG249*(1+BT249))),BR249),0.001)</f>
        <v>0</v>
      </c>
      <c r="BX249" s="2">
        <f t="shared" ref="BX249:BX250" si="232">IFERROR(IFERROR(IF(OR(BT249&gt;=50%,BT249&lt;=-50%),BR249,(BH249*(1+BT249))),BR249),0.001)</f>
        <v>0</v>
      </c>
      <c r="BY249" s="2">
        <f t="shared" si="216"/>
        <v>0</v>
      </c>
      <c r="BZ249" s="2">
        <f t="shared" si="217"/>
        <v>0</v>
      </c>
      <c r="CA249" s="2">
        <f t="shared" si="218"/>
        <v>1</v>
      </c>
    </row>
    <row r="250" spans="1:79" x14ac:dyDescent="0.2">
      <c r="A250" s="3">
        <v>100384</v>
      </c>
      <c r="B250" s="2">
        <v>729.8</v>
      </c>
      <c r="C250" s="2">
        <v>1670.45</v>
      </c>
      <c r="D250" s="2">
        <v>1055.75</v>
      </c>
      <c r="E250" s="2">
        <v>790</v>
      </c>
      <c r="F250" s="2">
        <v>583.92200000000003</v>
      </c>
      <c r="G250" s="2">
        <v>195.07799999999997</v>
      </c>
      <c r="H250" s="2">
        <v>914.13999999999987</v>
      </c>
      <c r="I250" s="2">
        <v>858.30000000000018</v>
      </c>
      <c r="J250" s="12">
        <v>910.56</v>
      </c>
      <c r="K250" s="2">
        <v>484</v>
      </c>
      <c r="L250" s="2">
        <v>470.5</v>
      </c>
      <c r="M250" s="2">
        <v>736.18000000000006</v>
      </c>
      <c r="N250" s="2">
        <v>581.31999999999994</v>
      </c>
      <c r="O250" s="2">
        <v>560.1</v>
      </c>
      <c r="P250" s="2">
        <v>602.65000000000009</v>
      </c>
      <c r="Q250" s="2">
        <v>614.20000000000005</v>
      </c>
      <c r="R250" s="2">
        <v>523.59999999999991</v>
      </c>
      <c r="S250" s="2">
        <v>915.45</v>
      </c>
      <c r="T250" s="2">
        <v>1123</v>
      </c>
      <c r="U250" s="2">
        <v>1052</v>
      </c>
      <c r="V250" s="2">
        <v>317</v>
      </c>
      <c r="W250" s="2">
        <v>419.45000000000005</v>
      </c>
      <c r="X250" s="2">
        <v>547.25</v>
      </c>
      <c r="Y250" s="2">
        <v>1004.3</v>
      </c>
      <c r="Z250" s="2">
        <v>324.5</v>
      </c>
      <c r="AA250" s="2">
        <v>596.45000000000005</v>
      </c>
      <c r="AB250" s="2">
        <v>479.04999999999995</v>
      </c>
      <c r="AC250" s="2">
        <v>693</v>
      </c>
      <c r="AD250" s="2">
        <v>486</v>
      </c>
      <c r="AE250" s="2">
        <v>722</v>
      </c>
      <c r="AF250" s="2">
        <v>989.5</v>
      </c>
      <c r="AG250" s="2">
        <v>1065.5</v>
      </c>
      <c r="AH250" s="2">
        <v>696</v>
      </c>
      <c r="AI250" s="2">
        <v>640</v>
      </c>
      <c r="AJ250" s="2">
        <v>1275</v>
      </c>
      <c r="AK250" s="2">
        <v>1007</v>
      </c>
      <c r="AL250" s="2">
        <v>618</v>
      </c>
      <c r="AM250" s="2">
        <v>840.79</v>
      </c>
      <c r="AN250" s="2">
        <v>719.21</v>
      </c>
      <c r="AO250" s="2">
        <v>1283.1199999999999</v>
      </c>
      <c r="AP250" s="2">
        <v>821.88000000000011</v>
      </c>
      <c r="AQ250" s="2">
        <v>644</v>
      </c>
      <c r="AR250" s="2">
        <v>671</v>
      </c>
      <c r="AS250" s="2">
        <v>743</v>
      </c>
      <c r="AT250" s="2">
        <v>537</v>
      </c>
      <c r="AU250" s="2">
        <v>568.66000000000008</v>
      </c>
      <c r="AV250" s="2">
        <v>425.33999999999992</v>
      </c>
      <c r="AW250" s="2">
        <v>856</v>
      </c>
      <c r="AX250" s="2">
        <v>600</v>
      </c>
      <c r="AY250" s="2">
        <f>1604-700</f>
        <v>904</v>
      </c>
      <c r="AZ250" s="2">
        <v>1096.8</v>
      </c>
      <c r="BA250" s="2">
        <v>907.2</v>
      </c>
      <c r="BB250" s="2">
        <v>994.8</v>
      </c>
      <c r="BC250" s="2">
        <v>620.20000000000005</v>
      </c>
      <c r="BD250" s="2">
        <v>735</v>
      </c>
      <c r="BE250" s="2">
        <v>727</v>
      </c>
      <c r="BF250" s="2">
        <v>455</v>
      </c>
      <c r="BG250" s="2">
        <v>172</v>
      </c>
      <c r="BH250" s="2">
        <v>201.5</v>
      </c>
      <c r="BI250" s="2">
        <v>205.5</v>
      </c>
      <c r="BJ250" s="2">
        <v>235</v>
      </c>
      <c r="BK250" s="2">
        <v>446</v>
      </c>
      <c r="BL250" s="2">
        <v>333</v>
      </c>
      <c r="BM250" s="2">
        <v>437</v>
      </c>
      <c r="BN250" s="2">
        <f>1249-1150</f>
        <v>99</v>
      </c>
      <c r="BO250" s="2">
        <v>213</v>
      </c>
      <c r="BP250" s="16">
        <v>284</v>
      </c>
      <c r="BQ250" s="2">
        <f t="shared" si="215"/>
        <v>388.84999999999997</v>
      </c>
      <c r="BR250" s="2">
        <f t="shared" si="227"/>
        <v>198.66666666666666</v>
      </c>
      <c r="BS250" s="2">
        <f t="shared" si="228"/>
        <v>783.33333333333337</v>
      </c>
      <c r="BT250" s="17">
        <f t="shared" si="172"/>
        <v>-0.74638297872340431</v>
      </c>
      <c r="BU250" s="2">
        <f t="shared" si="229"/>
        <v>198.66666666666666</v>
      </c>
      <c r="BV250" s="2">
        <f t="shared" si="230"/>
        <v>198.66666666666666</v>
      </c>
      <c r="BW250" s="2">
        <f t="shared" si="231"/>
        <v>198.66666666666666</v>
      </c>
      <c r="BX250" s="2">
        <f t="shared" si="232"/>
        <v>198.66666666666666</v>
      </c>
      <c r="BY250" s="2">
        <f t="shared" si="216"/>
        <v>203.5</v>
      </c>
      <c r="BZ250" s="2">
        <f t="shared" si="217"/>
        <v>411.33333333333331</v>
      </c>
      <c r="CA250" s="2">
        <f t="shared" si="218"/>
        <v>523.64</v>
      </c>
    </row>
    <row r="251" spans="1:79" x14ac:dyDescent="0.2">
      <c r="A251" s="3">
        <v>100385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1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H251" s="2">
        <v>0</v>
      </c>
      <c r="AI251" s="2">
        <v>0</v>
      </c>
      <c r="AJ251" s="2">
        <v>0</v>
      </c>
      <c r="AK251" s="2">
        <v>0</v>
      </c>
      <c r="AL251" s="2">
        <v>0</v>
      </c>
      <c r="AM251" s="2">
        <v>0</v>
      </c>
      <c r="AN251" s="2">
        <v>0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  <c r="AZ251" s="2">
        <v>0</v>
      </c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0</v>
      </c>
      <c r="BM251" s="2">
        <v>0</v>
      </c>
      <c r="BN251" s="2">
        <v>0</v>
      </c>
      <c r="BO251" s="2">
        <v>0</v>
      </c>
      <c r="BP251" s="16">
        <v>0</v>
      </c>
      <c r="BQ251" s="2">
        <f t="shared" si="215"/>
        <v>0</v>
      </c>
      <c r="BR251" s="2">
        <f t="shared" si="219"/>
        <v>0</v>
      </c>
      <c r="BS251" s="2">
        <f t="shared" si="220"/>
        <v>0</v>
      </c>
      <c r="BT251" s="17" t="e">
        <f t="shared" si="172"/>
        <v>#DIV/0!</v>
      </c>
      <c r="BU251" s="2">
        <f>IFERROR(IFERROR(IF(OR(BT251&gt;=50%,BT251&lt;=-50%),BR251,(BC251*(1+BT251))),BR251),0.001)</f>
        <v>0</v>
      </c>
      <c r="BV251" s="2">
        <f>IFERROR(IFERROR(IF(OR(BT251&gt;=50%,BT251&lt;=-50%),BR251,(BD251*(1+BT251))),BR251),0.001)</f>
        <v>0</v>
      </c>
      <c r="BW251" s="2">
        <f>IFERROR(IFERROR(IF(OR(BT251&gt;=50%,BT251&lt;=-50%),BR251,(BE251*(1+BT251))),BR251),0.001)</f>
        <v>0</v>
      </c>
      <c r="BX251" s="2">
        <f>IFERROR(IFERROR(IF(OR(BT251&gt;=50%,BT251&lt;=-50%),BR251,(BF251*(1+BT251))),BR251),0.001)</f>
        <v>0</v>
      </c>
      <c r="BY251" s="2">
        <f t="shared" si="216"/>
        <v>0</v>
      </c>
      <c r="BZ251" s="2">
        <f t="shared" si="217"/>
        <v>0</v>
      </c>
      <c r="CA251" s="2">
        <f t="shared" si="218"/>
        <v>0</v>
      </c>
    </row>
    <row r="252" spans="1:79" x14ac:dyDescent="0.2">
      <c r="A252" s="3">
        <v>100386</v>
      </c>
      <c r="B252" s="2">
        <v>428.57400000000007</v>
      </c>
      <c r="C252" s="2">
        <v>643.42599999999993</v>
      </c>
      <c r="D252" s="2">
        <v>627.5</v>
      </c>
      <c r="E252" s="2">
        <v>529</v>
      </c>
      <c r="F252" s="2">
        <v>888.5</v>
      </c>
      <c r="G252" s="2">
        <v>1104.6799999999998</v>
      </c>
      <c r="H252" s="2">
        <v>896</v>
      </c>
      <c r="I252" s="2">
        <v>693.32000000000016</v>
      </c>
      <c r="J252" s="12">
        <v>1066.5</v>
      </c>
      <c r="K252" s="2">
        <v>727.72</v>
      </c>
      <c r="L252" s="2">
        <v>1530.78</v>
      </c>
      <c r="M252" s="2">
        <v>758.34</v>
      </c>
      <c r="N252" s="2">
        <v>1116.06</v>
      </c>
      <c r="O252" s="2">
        <v>-828.4</v>
      </c>
      <c r="P252" s="2">
        <v>190.84000000000015</v>
      </c>
      <c r="Q252" s="2">
        <v>475.65999999999985</v>
      </c>
      <c r="R252" s="2">
        <v>388.90000000000009</v>
      </c>
      <c r="S252" s="2">
        <v>466.09999999999991</v>
      </c>
      <c r="T252" s="2">
        <v>360</v>
      </c>
      <c r="U252" s="2">
        <v>358.5</v>
      </c>
      <c r="V252" s="2">
        <v>286.5</v>
      </c>
      <c r="W252" s="2">
        <v>338.7</v>
      </c>
      <c r="X252" s="2">
        <v>371.7</v>
      </c>
      <c r="Y252" s="2">
        <v>713</v>
      </c>
      <c r="Z252" s="2">
        <v>314.60000000000002</v>
      </c>
      <c r="AA252" s="2">
        <v>904.2</v>
      </c>
      <c r="AB252" s="2">
        <v>340.79999999999995</v>
      </c>
      <c r="AC252" s="2">
        <v>510.40000000000009</v>
      </c>
      <c r="AD252" s="2">
        <v>719.39999999999986</v>
      </c>
      <c r="AE252" s="2">
        <v>629.40000000000009</v>
      </c>
      <c r="AF252" s="2">
        <v>1044.8</v>
      </c>
      <c r="AG252" s="2">
        <v>828</v>
      </c>
      <c r="AH252" s="2">
        <v>624.5</v>
      </c>
      <c r="AI252" s="2">
        <v>459.5</v>
      </c>
      <c r="AJ252" s="2">
        <v>761.90000000000009</v>
      </c>
      <c r="AK252" s="2">
        <v>487.09999999999991</v>
      </c>
      <c r="AL252" s="2">
        <v>900</v>
      </c>
      <c r="AM252" s="2">
        <v>769.8</v>
      </c>
      <c r="AN252" s="2">
        <v>918.2</v>
      </c>
      <c r="AO252" s="2">
        <v>792.4</v>
      </c>
      <c r="AP252" s="2">
        <v>1031.5999999999999</v>
      </c>
      <c r="AQ252" s="2">
        <v>729.19</v>
      </c>
      <c r="AR252" s="2">
        <v>1285.0099999999998</v>
      </c>
      <c r="AS252" s="2">
        <v>635.80000000000018</v>
      </c>
      <c r="AT252" s="2">
        <v>1095</v>
      </c>
      <c r="AU252" s="2">
        <v>489.94000000000005</v>
      </c>
      <c r="AV252" s="2">
        <v>1510.26</v>
      </c>
      <c r="AW252" s="2">
        <v>1070.4000000000001</v>
      </c>
      <c r="AX252" s="2">
        <v>1157.4000000000001</v>
      </c>
      <c r="AY252" s="2">
        <v>804.09999999999991</v>
      </c>
      <c r="AZ252" s="2">
        <v>1375</v>
      </c>
      <c r="BA252" s="2">
        <v>1124.8400000000001</v>
      </c>
      <c r="BB252" s="2">
        <v>1985.26</v>
      </c>
      <c r="BC252" s="2">
        <v>802.80000000000018</v>
      </c>
      <c r="BD252" s="2">
        <v>883.81999999999994</v>
      </c>
      <c r="BE252" s="2">
        <v>694.94000000000051</v>
      </c>
      <c r="BF252" s="2">
        <v>706.60000000000036</v>
      </c>
      <c r="BG252" s="2">
        <v>852.83999999999924</v>
      </c>
      <c r="BH252" s="2">
        <v>1033.3000000000002</v>
      </c>
      <c r="BI252" s="2">
        <v>1122.5</v>
      </c>
      <c r="BJ252" s="2">
        <v>806.2</v>
      </c>
      <c r="BK252" s="2">
        <v>435.79999999999995</v>
      </c>
      <c r="BL252" s="2">
        <v>558.5</v>
      </c>
      <c r="BM252" s="2">
        <v>805.5</v>
      </c>
      <c r="BN252" s="2">
        <v>925.07999999999993</v>
      </c>
      <c r="BO252" s="2">
        <v>826.0200000000001</v>
      </c>
      <c r="BP252" s="16">
        <v>863.1</v>
      </c>
      <c r="BQ252" s="2">
        <f t="shared" si="215"/>
        <v>802.32333333333327</v>
      </c>
      <c r="BR252" s="2">
        <f t="shared" ref="BR252:BR253" si="233">AVERAGE(BN252:BP252)</f>
        <v>871.4</v>
      </c>
      <c r="BS252" s="2">
        <f t="shared" ref="BS252:BS253" si="234">AVERAGE(BB252:BD252)</f>
        <v>1223.96</v>
      </c>
      <c r="BT252" s="17">
        <f t="shared" si="172"/>
        <v>-0.28804862904016476</v>
      </c>
      <c r="BU252" s="2">
        <f t="shared" ref="BU252:BU253" si="235">IFERROR(IFERROR(IF(OR(BT252&gt;=50%,BT252&lt;=-50%),BR252,(BE252*(1+BT252))),BR252),0.001)</f>
        <v>494.76348573482829</v>
      </c>
      <c r="BV252" s="2">
        <f t="shared" ref="BV252:BV253" si="236">IFERROR(IFERROR(IF(OR(BT252&gt;=50%,BT252&lt;=-50%),BR252,(BF252*(1+BT252))),BR252),0.001)</f>
        <v>503.06483872021988</v>
      </c>
      <c r="BW252" s="2">
        <f t="shared" ref="BW252:BW253" si="237">IFERROR(IFERROR(IF(OR(BT252&gt;=50%,BT252&lt;=-50%),BR252,(BG252*(1+BT252))),BR252),0.001)</f>
        <v>607.18060720938536</v>
      </c>
      <c r="BX252" s="2">
        <f t="shared" ref="BX252:BX253" si="238">IFERROR(IFERROR(IF(OR(BT252&gt;=50%,BT252&lt;=-50%),BR252,(BH252*(1+BT252))),BR252),0.001)</f>
        <v>735.65935161279799</v>
      </c>
      <c r="BY252" s="2">
        <f t="shared" si="216"/>
        <v>953.70999999999981</v>
      </c>
      <c r="BZ252" s="2">
        <f t="shared" si="217"/>
        <v>566.96666666666681</v>
      </c>
      <c r="CA252" s="2">
        <f t="shared" si="218"/>
        <v>822.42800000000011</v>
      </c>
    </row>
    <row r="253" spans="1:79" x14ac:dyDescent="0.2">
      <c r="A253" s="3">
        <v>100388</v>
      </c>
      <c r="B253" s="2">
        <v>298.03999999999996</v>
      </c>
      <c r="C253" s="2">
        <v>342.71000000000004</v>
      </c>
      <c r="D253" s="2">
        <v>213.25</v>
      </c>
      <c r="E253" s="2">
        <v>136.5</v>
      </c>
      <c r="F253" s="2">
        <v>36.25</v>
      </c>
      <c r="G253" s="2">
        <v>80.25</v>
      </c>
      <c r="H253" s="2">
        <v>74.75</v>
      </c>
      <c r="I253" s="2">
        <v>121.94999999999999</v>
      </c>
      <c r="J253" s="12">
        <v>55.100000000000023</v>
      </c>
      <c r="K253" s="2">
        <v>27.199999999999989</v>
      </c>
      <c r="L253" s="2">
        <v>58.5</v>
      </c>
      <c r="M253" s="2">
        <v>170</v>
      </c>
      <c r="N253" s="2">
        <v>71</v>
      </c>
      <c r="O253" s="2">
        <v>44.7</v>
      </c>
      <c r="P253" s="2">
        <v>38.299999999999997</v>
      </c>
      <c r="Q253" s="2">
        <v>14.600000000000023</v>
      </c>
      <c r="R253" s="2">
        <v>46.289999999999964</v>
      </c>
      <c r="S253" s="2">
        <v>79.110000000000014</v>
      </c>
      <c r="T253" s="2">
        <v>42.5</v>
      </c>
      <c r="U253" s="2">
        <v>45</v>
      </c>
      <c r="V253" s="2">
        <v>54</v>
      </c>
      <c r="W253" s="2">
        <v>16</v>
      </c>
      <c r="X253" s="2">
        <v>19.680000000000007</v>
      </c>
      <c r="Y253" s="2">
        <v>60.5</v>
      </c>
      <c r="Z253" s="2">
        <v>122.32</v>
      </c>
      <c r="AA253" s="2">
        <v>49.8</v>
      </c>
      <c r="AB253" s="2">
        <v>35</v>
      </c>
      <c r="AC253" s="2">
        <v>55</v>
      </c>
      <c r="AD253" s="2">
        <v>27</v>
      </c>
      <c r="AE253" s="2">
        <v>17.86</v>
      </c>
      <c r="AF253" s="2">
        <v>25.840000000000003</v>
      </c>
      <c r="AG253" s="2">
        <v>23</v>
      </c>
      <c r="AH253" s="2">
        <v>297.5</v>
      </c>
      <c r="AI253" s="2">
        <v>34.5</v>
      </c>
      <c r="AJ253" s="2">
        <v>16.86</v>
      </c>
      <c r="AK253" s="2">
        <v>38.64</v>
      </c>
      <c r="AL253" s="2">
        <v>29.360000000000014</v>
      </c>
      <c r="AM253" s="2">
        <v>30.639999999999986</v>
      </c>
      <c r="AN253" s="2">
        <v>30</v>
      </c>
      <c r="AO253" s="2">
        <v>29</v>
      </c>
      <c r="AP253" s="2">
        <v>41</v>
      </c>
      <c r="AQ253" s="2">
        <v>15</v>
      </c>
      <c r="AR253" s="2">
        <v>19.68</v>
      </c>
      <c r="AS253" s="2">
        <v>27.42</v>
      </c>
      <c r="AT253" s="2">
        <v>282.416</v>
      </c>
      <c r="AU253" s="2">
        <v>25.36</v>
      </c>
      <c r="AV253" s="2">
        <v>16.64</v>
      </c>
      <c r="AW253" s="2">
        <v>124.48400000000001</v>
      </c>
      <c r="AX253" s="2">
        <v>40.72</v>
      </c>
      <c r="AY253" s="2">
        <v>40.78</v>
      </c>
      <c r="AZ253" s="2">
        <v>103</v>
      </c>
      <c r="BA253" s="2">
        <v>161.5</v>
      </c>
      <c r="BB253" s="2">
        <v>145.07999999999998</v>
      </c>
      <c r="BC253" s="2">
        <v>66.960000000000008</v>
      </c>
      <c r="BD253" s="2">
        <v>129.36000000000001</v>
      </c>
      <c r="BE253" s="2">
        <v>40.599999999999994</v>
      </c>
      <c r="BF253" s="2">
        <v>24</v>
      </c>
      <c r="BG253" s="2">
        <v>15.680000000000007</v>
      </c>
      <c r="BH253" s="2">
        <v>16</v>
      </c>
      <c r="BI253" s="2">
        <v>7.8199999999999932</v>
      </c>
      <c r="BJ253" s="2">
        <v>25.5</v>
      </c>
      <c r="BK253" s="2">
        <v>33</v>
      </c>
      <c r="BL253" s="2">
        <v>35</v>
      </c>
      <c r="BM253" s="2">
        <v>27.36</v>
      </c>
      <c r="BN253" s="2">
        <v>50</v>
      </c>
      <c r="BO253" s="2">
        <v>68.34</v>
      </c>
      <c r="BP253" s="16">
        <v>33.299999999999997</v>
      </c>
      <c r="BQ253" s="2">
        <f t="shared" si="215"/>
        <v>39.273333333333333</v>
      </c>
      <c r="BR253" s="2">
        <f t="shared" si="233"/>
        <v>50.54666666666666</v>
      </c>
      <c r="BS253" s="2">
        <f t="shared" si="234"/>
        <v>113.8</v>
      </c>
      <c r="BT253" s="17">
        <f t="shared" si="172"/>
        <v>-0.55582893966022262</v>
      </c>
      <c r="BU253" s="2">
        <f t="shared" si="235"/>
        <v>50.54666666666666</v>
      </c>
      <c r="BV253" s="2">
        <f t="shared" si="236"/>
        <v>50.54666666666666</v>
      </c>
      <c r="BW253" s="2">
        <f t="shared" si="237"/>
        <v>50.54666666666666</v>
      </c>
      <c r="BX253" s="2">
        <f t="shared" si="238"/>
        <v>50.54666666666666</v>
      </c>
      <c r="BY253" s="2">
        <f t="shared" si="216"/>
        <v>16.25</v>
      </c>
      <c r="BZ253" s="2">
        <f t="shared" si="217"/>
        <v>30.666666666666668</v>
      </c>
      <c r="CA253" s="2">
        <f t="shared" si="218"/>
        <v>62.855999999999995</v>
      </c>
    </row>
    <row r="254" spans="1:79" x14ac:dyDescent="0.2">
      <c r="A254" s="3">
        <v>100389</v>
      </c>
      <c r="B254" s="2">
        <v>0</v>
      </c>
      <c r="C254" s="2">
        <v>0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1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 s="2">
        <v>0</v>
      </c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16">
        <v>0</v>
      </c>
      <c r="BQ254" s="2">
        <f t="shared" si="215"/>
        <v>0</v>
      </c>
      <c r="BR254" s="2">
        <f t="shared" si="219"/>
        <v>0</v>
      </c>
      <c r="BS254" s="2">
        <f t="shared" si="220"/>
        <v>0</v>
      </c>
      <c r="BT254" s="17" t="e">
        <f t="shared" si="172"/>
        <v>#DIV/0!</v>
      </c>
      <c r="BU254" s="2">
        <f>IFERROR(IFERROR(IF(OR(BT254&gt;=50%,BT254&lt;=-50%),BR254,(BC254*(1+BT254))),BR254),0.001)</f>
        <v>0</v>
      </c>
      <c r="BV254" s="2">
        <f>IFERROR(IFERROR(IF(OR(BT254&gt;=50%,BT254&lt;=-50%),BR254,(BD254*(1+BT254))),BR254),0.001)</f>
        <v>0</v>
      </c>
      <c r="BW254" s="2">
        <f>IFERROR(IFERROR(IF(OR(BT254&gt;=50%,BT254&lt;=-50%),BR254,(BE254*(1+BT254))),BR254),0.001)</f>
        <v>0</v>
      </c>
      <c r="BX254" s="2">
        <f>IFERROR(IFERROR(IF(OR(BT254&gt;=50%,BT254&lt;=-50%),BR254,(BF254*(1+BT254))),BR254),0.001)</f>
        <v>0</v>
      </c>
      <c r="BY254" s="2">
        <f t="shared" si="216"/>
        <v>0</v>
      </c>
      <c r="BZ254" s="2">
        <f t="shared" si="217"/>
        <v>0</v>
      </c>
      <c r="CA254" s="2">
        <f t="shared" si="218"/>
        <v>0</v>
      </c>
    </row>
    <row r="255" spans="1:79" x14ac:dyDescent="0.2">
      <c r="A255" s="3">
        <v>100390</v>
      </c>
      <c r="J255" s="12"/>
      <c r="AC255" s="2">
        <v>4</v>
      </c>
      <c r="AD255" s="2">
        <v>4</v>
      </c>
      <c r="AE255" s="2">
        <v>3</v>
      </c>
      <c r="AF255" s="2">
        <v>4</v>
      </c>
      <c r="AG255" s="2">
        <v>14.25</v>
      </c>
      <c r="AH255" s="2">
        <v>5.25</v>
      </c>
      <c r="AI255" s="2">
        <v>5.25</v>
      </c>
      <c r="AJ255" s="2">
        <v>6.25</v>
      </c>
      <c r="AK255" s="2">
        <v>7.75</v>
      </c>
      <c r="AL255" s="2">
        <v>4</v>
      </c>
      <c r="AM255" s="2">
        <v>6.25</v>
      </c>
      <c r="AN255" s="2">
        <v>3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8</v>
      </c>
      <c r="AW255" s="2">
        <v>0</v>
      </c>
      <c r="AX255" s="2">
        <v>0</v>
      </c>
      <c r="AY255" s="2">
        <v>0</v>
      </c>
      <c r="AZ255" s="2">
        <v>0</v>
      </c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0</v>
      </c>
      <c r="BM255" s="2">
        <v>0</v>
      </c>
      <c r="BN255" s="2">
        <v>0</v>
      </c>
      <c r="BO255" s="2">
        <v>0</v>
      </c>
      <c r="BP255" s="16">
        <v>0</v>
      </c>
      <c r="BQ255" s="2">
        <f t="shared" si="215"/>
        <v>0</v>
      </c>
      <c r="BR255" s="2">
        <f t="shared" si="219"/>
        <v>0</v>
      </c>
      <c r="BS255" s="2">
        <f t="shared" si="220"/>
        <v>0</v>
      </c>
      <c r="BT255" s="17" t="e">
        <f t="shared" si="172"/>
        <v>#DIV/0!</v>
      </c>
      <c r="BU255" s="2">
        <f>IFERROR(IFERROR(IF(OR(BT255&gt;=50%,BT255&lt;=-50%),BR255,(BC255*(1+BT255))),BR255),0.001)</f>
        <v>0</v>
      </c>
      <c r="BV255" s="2">
        <f>IFERROR(IFERROR(IF(OR(BT255&gt;=50%,BT255&lt;=-50%),BR255,(BD255*(1+BT255))),BR255),0.001)</f>
        <v>0</v>
      </c>
      <c r="BW255" s="2">
        <f>IFERROR(IFERROR(IF(OR(BT255&gt;=50%,BT255&lt;=-50%),BR255,(BE255*(1+BT255))),BR255),0.001)</f>
        <v>0</v>
      </c>
      <c r="BX255" s="2">
        <f>IFERROR(IFERROR(IF(OR(BT255&gt;=50%,BT255&lt;=-50%),BR255,(BF255*(1+BT255))),BR255),0.001)</f>
        <v>0</v>
      </c>
      <c r="BY255" s="2">
        <f t="shared" si="216"/>
        <v>0</v>
      </c>
      <c r="BZ255" s="2">
        <f t="shared" si="217"/>
        <v>0</v>
      </c>
      <c r="CA255" s="2">
        <f t="shared" si="218"/>
        <v>0</v>
      </c>
    </row>
    <row r="256" spans="1:79" x14ac:dyDescent="0.2">
      <c r="A256" s="3">
        <v>100392</v>
      </c>
      <c r="B256" s="2">
        <v>0</v>
      </c>
      <c r="C256" s="2">
        <v>0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1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0</v>
      </c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0</v>
      </c>
      <c r="BM256" s="2">
        <v>0</v>
      </c>
      <c r="BN256" s="2">
        <v>0</v>
      </c>
      <c r="BO256" s="2">
        <v>0</v>
      </c>
      <c r="BP256" s="16">
        <v>0</v>
      </c>
      <c r="BQ256" s="2">
        <f t="shared" si="215"/>
        <v>0</v>
      </c>
      <c r="BR256" s="2">
        <f t="shared" si="219"/>
        <v>0</v>
      </c>
      <c r="BS256" s="2">
        <f t="shared" si="220"/>
        <v>0</v>
      </c>
      <c r="BT256" s="17" t="e">
        <f t="shared" si="172"/>
        <v>#DIV/0!</v>
      </c>
      <c r="BU256" s="2">
        <f>IFERROR(IFERROR(IF(OR(BT256&gt;=50%,BT256&lt;=-50%),BR256,(BC256*(1+BT256))),BR256),0.001)</f>
        <v>0</v>
      </c>
      <c r="BV256" s="2">
        <f>IFERROR(IFERROR(IF(OR(BT256&gt;=50%,BT256&lt;=-50%),BR256,(BD256*(1+BT256))),BR256),0.001)</f>
        <v>0</v>
      </c>
      <c r="BW256" s="2">
        <f>IFERROR(IFERROR(IF(OR(BT256&gt;=50%,BT256&lt;=-50%),BR256,(BE256*(1+BT256))),BR256),0.001)</f>
        <v>0</v>
      </c>
      <c r="BX256" s="2">
        <f>IFERROR(IFERROR(IF(OR(BT256&gt;=50%,BT256&lt;=-50%),BR256,(BF256*(1+BT256))),BR256),0.001)</f>
        <v>0</v>
      </c>
      <c r="BY256" s="2">
        <f t="shared" si="216"/>
        <v>0</v>
      </c>
      <c r="BZ256" s="2">
        <f t="shared" si="217"/>
        <v>0</v>
      </c>
      <c r="CA256" s="2">
        <f t="shared" si="218"/>
        <v>0</v>
      </c>
    </row>
    <row r="257" spans="1:79" x14ac:dyDescent="0.2">
      <c r="A257" s="3">
        <v>100395</v>
      </c>
      <c r="B257" s="2">
        <v>0</v>
      </c>
      <c r="C257" s="2">
        <v>0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1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H257" s="2">
        <v>0</v>
      </c>
      <c r="AI257" s="2">
        <v>0</v>
      </c>
      <c r="AJ257" s="2">
        <v>0</v>
      </c>
      <c r="AK257" s="2">
        <v>0</v>
      </c>
      <c r="AL257" s="2">
        <v>0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0</v>
      </c>
      <c r="AY257" s="2">
        <v>0</v>
      </c>
      <c r="AZ257" s="2">
        <v>0</v>
      </c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0</v>
      </c>
      <c r="BM257" s="2">
        <v>0</v>
      </c>
      <c r="BN257" s="2">
        <v>0</v>
      </c>
      <c r="BO257" s="2">
        <v>0</v>
      </c>
      <c r="BP257" s="16">
        <v>0</v>
      </c>
      <c r="BQ257" s="2">
        <f t="shared" si="215"/>
        <v>0</v>
      </c>
      <c r="BR257" s="2">
        <f t="shared" si="219"/>
        <v>0</v>
      </c>
      <c r="BS257" s="2">
        <f t="shared" si="220"/>
        <v>0</v>
      </c>
      <c r="BT257" s="17" t="e">
        <f t="shared" si="172"/>
        <v>#DIV/0!</v>
      </c>
      <c r="BU257" s="2">
        <f>IFERROR(IFERROR(IF(OR(BT257&gt;=50%,BT257&lt;=-50%),BR257,(BC257*(1+BT257))),BR257),0.001)</f>
        <v>0</v>
      </c>
      <c r="BV257" s="2">
        <f>IFERROR(IFERROR(IF(OR(BT257&gt;=50%,BT257&lt;=-50%),BR257,(BD257*(1+BT257))),BR257),0.001)</f>
        <v>0</v>
      </c>
      <c r="BW257" s="2">
        <f>IFERROR(IFERROR(IF(OR(BT257&gt;=50%,BT257&lt;=-50%),BR257,(BE257*(1+BT257))),BR257),0.001)</f>
        <v>0</v>
      </c>
      <c r="BX257" s="2">
        <f>IFERROR(IFERROR(IF(OR(BT257&gt;=50%,BT257&lt;=-50%),BR257,(BF257*(1+BT257))),BR257),0.001)</f>
        <v>0</v>
      </c>
      <c r="BY257" s="2">
        <f t="shared" si="216"/>
        <v>0</v>
      </c>
      <c r="BZ257" s="2">
        <f t="shared" si="217"/>
        <v>0</v>
      </c>
      <c r="CA257" s="2">
        <f t="shared" si="218"/>
        <v>0</v>
      </c>
    </row>
    <row r="258" spans="1:79" x14ac:dyDescent="0.2">
      <c r="A258" s="3">
        <v>100400</v>
      </c>
      <c r="B258" s="2">
        <v>760.42100000000005</v>
      </c>
      <c r="C258" s="2">
        <v>808.32899999999995</v>
      </c>
      <c r="D258" s="2">
        <v>925</v>
      </c>
      <c r="E258" s="2">
        <v>850.25</v>
      </c>
      <c r="F258" s="2">
        <v>1019.93</v>
      </c>
      <c r="G258" s="2">
        <v>935.35400000000004</v>
      </c>
      <c r="H258" s="2">
        <v>121.5</v>
      </c>
      <c r="I258" s="2">
        <v>163.5</v>
      </c>
      <c r="J258" s="12">
        <v>142.71600000000001</v>
      </c>
      <c r="K258" s="2">
        <v>96</v>
      </c>
      <c r="L258" s="2">
        <v>112</v>
      </c>
      <c r="M258" s="2">
        <v>92.6</v>
      </c>
      <c r="N258" s="2">
        <v>63.650000000000006</v>
      </c>
      <c r="O258" s="2">
        <v>119.19999999999999</v>
      </c>
      <c r="P258" s="2">
        <v>274.55</v>
      </c>
      <c r="Q258" s="2">
        <v>194</v>
      </c>
      <c r="R258" s="2">
        <v>255.25</v>
      </c>
      <c r="S258" s="2">
        <v>353.75</v>
      </c>
      <c r="T258" s="2">
        <v>244</v>
      </c>
      <c r="U258" s="2">
        <v>190</v>
      </c>
      <c r="V258" s="2">
        <v>112</v>
      </c>
      <c r="W258" s="2">
        <v>101</v>
      </c>
      <c r="X258" s="2">
        <v>139.99</v>
      </c>
      <c r="Y258" s="2">
        <v>80.010000000000005</v>
      </c>
      <c r="Z258" s="2">
        <v>80</v>
      </c>
      <c r="AA258" s="2">
        <v>96</v>
      </c>
      <c r="AB258" s="2">
        <v>90</v>
      </c>
      <c r="AC258" s="2">
        <v>104</v>
      </c>
      <c r="AD258" s="2">
        <v>154</v>
      </c>
      <c r="AE258" s="2">
        <v>110</v>
      </c>
      <c r="AF258" s="2">
        <v>114</v>
      </c>
      <c r="AG258" s="2">
        <v>118</v>
      </c>
      <c r="AH258" s="2">
        <v>94</v>
      </c>
      <c r="AI258" s="2">
        <v>66</v>
      </c>
      <c r="AJ258" s="2">
        <v>76</v>
      </c>
      <c r="AK258" s="2">
        <v>98</v>
      </c>
      <c r="AL258" s="2">
        <v>-326</v>
      </c>
      <c r="AM258" s="2">
        <v>524</v>
      </c>
      <c r="AN258" s="2">
        <v>86</v>
      </c>
      <c r="AO258" s="2">
        <v>118</v>
      </c>
      <c r="AP258" s="2">
        <v>134</v>
      </c>
      <c r="AQ258" s="2">
        <v>148</v>
      </c>
      <c r="AR258" s="2">
        <v>136</v>
      </c>
      <c r="AS258" s="2">
        <v>167.24799999999999</v>
      </c>
      <c r="AT258" s="2">
        <v>15.640000000000015</v>
      </c>
      <c r="AU258" s="2">
        <v>6.1689999999999969</v>
      </c>
      <c r="AV258" s="2">
        <v>14.942999999999998</v>
      </c>
      <c r="AW258" s="2">
        <v>0</v>
      </c>
      <c r="AX258" s="2">
        <v>4</v>
      </c>
      <c r="AY258" s="2">
        <f>108-96</f>
        <v>12</v>
      </c>
      <c r="AZ258" s="2">
        <v>74</v>
      </c>
      <c r="BA258" s="2">
        <v>124</v>
      </c>
      <c r="BB258" s="2">
        <v>116.28100000000001</v>
      </c>
      <c r="BC258" s="2">
        <v>111.71899999999999</v>
      </c>
      <c r="BD258" s="2">
        <v>78.34</v>
      </c>
      <c r="BE258" s="2">
        <v>12.407999999999987</v>
      </c>
      <c r="BF258" s="2">
        <v>157.71</v>
      </c>
      <c r="BG258" s="2">
        <v>33.792000000000002</v>
      </c>
      <c r="BH258" s="2">
        <v>76.349999999999994</v>
      </c>
      <c r="BI258" s="2">
        <v>1.4000000000000057</v>
      </c>
      <c r="BJ258" s="2">
        <v>3</v>
      </c>
      <c r="BK258" s="2">
        <f>105-70</f>
        <v>35</v>
      </c>
      <c r="BL258" s="2">
        <v>149</v>
      </c>
      <c r="BM258" s="2">
        <v>111</v>
      </c>
      <c r="BN258" s="2">
        <v>132</v>
      </c>
      <c r="BO258" s="2">
        <v>89</v>
      </c>
      <c r="BP258" s="16">
        <v>111.25</v>
      </c>
      <c r="BQ258" s="2">
        <f t="shared" si="215"/>
        <v>75.143250000000009</v>
      </c>
      <c r="BR258" s="2">
        <f>AVERAGE(BN258:BP258)</f>
        <v>110.75</v>
      </c>
      <c r="BS258" s="2">
        <f>AVERAGE(BB258:BD258)</f>
        <v>102.11333333333334</v>
      </c>
      <c r="BT258" s="17">
        <f t="shared" si="172"/>
        <v>8.4579225696937932E-2</v>
      </c>
      <c r="BU258" s="2">
        <f>IFERROR(IFERROR(IF(OR(BT258&gt;=50%,BT258&lt;=-50%),BR258,(BE258*(1+BT258))),BR258),0.001)</f>
        <v>13.457459032447593</v>
      </c>
      <c r="BV258" s="2">
        <f>IFERROR(IFERROR(IF(OR(BT258&gt;=50%,BT258&lt;=-50%),BR258,(BF258*(1+BT258))),BR258),0.001)</f>
        <v>171.04898968466409</v>
      </c>
      <c r="BW258" s="2">
        <f>IFERROR(IFERROR(IF(OR(BT258&gt;=50%,BT258&lt;=-50%),BR258,(BG258*(1+BT258))),BR258),0.001)</f>
        <v>36.650101194750931</v>
      </c>
      <c r="BX258" s="2">
        <f>IFERROR(IFERROR(IF(OR(BT258&gt;=50%,BT258&lt;=-50%),BR258,(BH258*(1+BT258))),BR258),0.001)</f>
        <v>82.807623881961206</v>
      </c>
      <c r="BY258" s="2">
        <f t="shared" si="216"/>
        <v>28.6355</v>
      </c>
      <c r="BZ258" s="2">
        <f t="shared" si="217"/>
        <v>113.90333333333335</v>
      </c>
      <c r="CA258" s="2">
        <f t="shared" si="218"/>
        <v>89.093400000000003</v>
      </c>
    </row>
    <row r="259" spans="1:79" x14ac:dyDescent="0.2">
      <c r="A259" s="3">
        <v>100401</v>
      </c>
      <c r="B259" s="2">
        <v>87</v>
      </c>
      <c r="C259" s="2">
        <v>95</v>
      </c>
      <c r="D259" s="2">
        <v>109</v>
      </c>
      <c r="E259" s="2">
        <v>113</v>
      </c>
      <c r="F259" s="2">
        <v>98</v>
      </c>
      <c r="G259" s="2">
        <v>141.5</v>
      </c>
      <c r="H259" s="2">
        <v>111.5</v>
      </c>
      <c r="I259" s="2">
        <v>121</v>
      </c>
      <c r="J259" s="12">
        <v>90.5</v>
      </c>
      <c r="K259" s="2">
        <v>160</v>
      </c>
      <c r="L259" s="2">
        <v>77</v>
      </c>
      <c r="M259" s="2">
        <v>58</v>
      </c>
      <c r="N259" s="2">
        <v>62</v>
      </c>
      <c r="O259" s="2">
        <v>50</v>
      </c>
      <c r="P259" s="2">
        <v>53.5</v>
      </c>
      <c r="Q259" s="2">
        <v>38</v>
      </c>
      <c r="R259" s="2">
        <v>63</v>
      </c>
      <c r="S259" s="2">
        <v>71</v>
      </c>
      <c r="T259" s="2">
        <v>77</v>
      </c>
      <c r="U259" s="2">
        <v>61</v>
      </c>
      <c r="V259" s="2">
        <v>34.5</v>
      </c>
      <c r="W259" s="2">
        <v>32.5</v>
      </c>
      <c r="X259" s="2">
        <v>22.5</v>
      </c>
      <c r="Y259" s="2">
        <v>30</v>
      </c>
      <c r="Z259" s="2">
        <v>25</v>
      </c>
      <c r="AA259" s="2">
        <v>47</v>
      </c>
      <c r="AB259" s="2">
        <v>36</v>
      </c>
      <c r="AC259" s="2">
        <v>61</v>
      </c>
      <c r="AD259" s="2">
        <v>72.5</v>
      </c>
      <c r="AE259" s="2">
        <v>61.5</v>
      </c>
      <c r="AF259" s="2">
        <v>46</v>
      </c>
      <c r="AG259" s="2">
        <v>76.5</v>
      </c>
      <c r="AH259" s="2">
        <v>60.5</v>
      </c>
      <c r="AI259" s="2">
        <v>38.5</v>
      </c>
      <c r="AJ259" s="2">
        <v>42.5</v>
      </c>
      <c r="AK259" s="2">
        <v>81.5</v>
      </c>
      <c r="AL259" s="2">
        <v>100.5</v>
      </c>
      <c r="AM259" s="2">
        <v>127.5</v>
      </c>
      <c r="AN259" s="2">
        <v>50.5</v>
      </c>
      <c r="AO259" s="2">
        <v>84.5</v>
      </c>
      <c r="AP259" s="2">
        <v>77.5</v>
      </c>
      <c r="AQ259" s="2">
        <v>60</v>
      </c>
      <c r="AR259" s="2">
        <v>67.5</v>
      </c>
      <c r="AS259" s="2">
        <v>88</v>
      </c>
      <c r="AT259" s="2">
        <v>64.5</v>
      </c>
      <c r="AU259" s="2">
        <v>57.5</v>
      </c>
      <c r="AV259" s="2">
        <v>52.5</v>
      </c>
      <c r="AW259" s="2">
        <v>55</v>
      </c>
      <c r="AX259" s="2">
        <v>52.5</v>
      </c>
      <c r="AY259" s="2">
        <v>59</v>
      </c>
      <c r="AZ259" s="2">
        <v>29.5</v>
      </c>
      <c r="BA259" s="2">
        <v>53</v>
      </c>
      <c r="BB259" s="2">
        <v>63</v>
      </c>
      <c r="BC259" s="2">
        <v>60.5</v>
      </c>
      <c r="BD259" s="2">
        <f>127.5-87</f>
        <v>40.5</v>
      </c>
      <c r="BE259" s="2">
        <v>51</v>
      </c>
      <c r="BF259" s="2">
        <v>36</v>
      </c>
      <c r="BG259" s="2">
        <v>32.5</v>
      </c>
      <c r="BH259" s="2">
        <v>22.5</v>
      </c>
      <c r="BI259" s="2">
        <v>0</v>
      </c>
      <c r="BJ259" s="2">
        <v>0</v>
      </c>
      <c r="BK259" s="2">
        <v>0</v>
      </c>
      <c r="BL259" s="2">
        <v>0</v>
      </c>
      <c r="BM259" s="2">
        <v>0</v>
      </c>
      <c r="BN259" s="2">
        <v>0</v>
      </c>
      <c r="BO259" s="2">
        <v>0</v>
      </c>
      <c r="BP259" s="16">
        <v>0</v>
      </c>
      <c r="BQ259" s="2">
        <f t="shared" si="215"/>
        <v>20.25</v>
      </c>
      <c r="BR259" s="2">
        <f t="shared" si="219"/>
        <v>0</v>
      </c>
      <c r="BS259" s="2">
        <f t="shared" si="220"/>
        <v>58.833333333333336</v>
      </c>
      <c r="BT259" s="17">
        <f t="shared" ref="BT259:BT322" si="239">(BR259-BS259)/BS259</f>
        <v>-1</v>
      </c>
      <c r="BU259" s="2">
        <f>IFERROR(IFERROR(IF(OR(BT259&gt;=50%,BT259&lt;=-50%),BR259,(BC259*(1+BT259))),BR259),0.001)</f>
        <v>0</v>
      </c>
      <c r="BV259" s="2">
        <f>IFERROR(IFERROR(IF(OR(BT259&gt;=50%,BT259&lt;=-50%),BR259,(BD259*(1+BT259))),BR259),0.001)</f>
        <v>0</v>
      </c>
      <c r="BW259" s="2">
        <f>IFERROR(IFERROR(IF(OR(BT259&gt;=50%,BT259&lt;=-50%),BR259,(BE259*(1+BT259))),BR259),0.001)</f>
        <v>0</v>
      </c>
      <c r="BX259" s="2">
        <f>IFERROR(IFERROR(IF(OR(BT259&gt;=50%,BT259&lt;=-50%),BR259,(BF259*(1+BT259))),BR259),0.001)</f>
        <v>0</v>
      </c>
      <c r="BY259" s="2">
        <f t="shared" si="216"/>
        <v>13.75</v>
      </c>
      <c r="BZ259" s="2">
        <f t="shared" si="217"/>
        <v>12</v>
      </c>
      <c r="CA259" s="2">
        <f t="shared" si="218"/>
        <v>30.4</v>
      </c>
    </row>
    <row r="260" spans="1:79" x14ac:dyDescent="0.2">
      <c r="A260" s="3">
        <v>100402</v>
      </c>
      <c r="B260" s="2">
        <v>131.27600000000001</v>
      </c>
      <c r="C260" s="2">
        <v>100.974</v>
      </c>
      <c r="D260" s="2">
        <v>117.75</v>
      </c>
      <c r="E260" s="2">
        <v>125</v>
      </c>
      <c r="F260" s="2">
        <v>116.126</v>
      </c>
      <c r="G260" s="2">
        <v>201.249</v>
      </c>
      <c r="H260" s="2">
        <v>489.22399999999999</v>
      </c>
      <c r="I260" s="2">
        <v>568.40100000000007</v>
      </c>
      <c r="J260" s="12">
        <v>437.8</v>
      </c>
      <c r="K260" s="2">
        <v>609.54999999999995</v>
      </c>
      <c r="L260" s="2">
        <v>626.29999999999995</v>
      </c>
      <c r="M260" s="2">
        <v>701.35</v>
      </c>
      <c r="N260" s="2">
        <v>393.625</v>
      </c>
      <c r="O260" s="2">
        <v>461.875</v>
      </c>
      <c r="P260" s="2">
        <v>315.5</v>
      </c>
      <c r="Q260" s="2">
        <v>279</v>
      </c>
      <c r="R260" s="2">
        <v>491.25</v>
      </c>
      <c r="S260" s="2">
        <v>522.75</v>
      </c>
      <c r="T260" s="2">
        <v>463</v>
      </c>
      <c r="U260" s="2">
        <v>452</v>
      </c>
      <c r="V260" s="2">
        <v>358.25</v>
      </c>
      <c r="W260" s="2">
        <v>434.75</v>
      </c>
      <c r="X260" s="2">
        <v>529.54999999999995</v>
      </c>
      <c r="Y260" s="2">
        <v>472.45</v>
      </c>
      <c r="Z260" s="2">
        <v>305.15499999999997</v>
      </c>
      <c r="AA260" s="2">
        <v>406.97</v>
      </c>
      <c r="AB260" s="2">
        <v>352.875</v>
      </c>
      <c r="AC260" s="2">
        <v>333.5</v>
      </c>
      <c r="AD260" s="2">
        <v>415.375</v>
      </c>
      <c r="AE260" s="2">
        <v>406.125</v>
      </c>
      <c r="AF260" s="2">
        <v>471</v>
      </c>
      <c r="AG260" s="2">
        <v>607.25</v>
      </c>
      <c r="AH260" s="2">
        <v>326.75</v>
      </c>
      <c r="AI260" s="2">
        <v>385.65</v>
      </c>
      <c r="AJ260" s="2">
        <v>434.35</v>
      </c>
      <c r="AK260" s="2">
        <v>333</v>
      </c>
      <c r="AL260" s="2">
        <v>390.5</v>
      </c>
      <c r="AM260" s="2">
        <v>518.75</v>
      </c>
      <c r="AN260" s="2">
        <v>417.75</v>
      </c>
      <c r="AO260" s="2">
        <v>620.5</v>
      </c>
      <c r="AP260" s="2">
        <v>634.125</v>
      </c>
      <c r="AQ260" s="2">
        <v>1055.0250000000001</v>
      </c>
      <c r="AR260" s="2">
        <v>473.85</v>
      </c>
      <c r="AS260" s="2">
        <v>611.5</v>
      </c>
      <c r="AT260" s="2">
        <v>521.75</v>
      </c>
      <c r="AU260" s="2">
        <v>617.47500000000002</v>
      </c>
      <c r="AV260" s="2">
        <v>465.54999999999995</v>
      </c>
      <c r="AW260" s="2">
        <v>565.35</v>
      </c>
      <c r="AX260" s="2">
        <v>389.75</v>
      </c>
      <c r="AY260" s="2">
        <v>518.75</v>
      </c>
      <c r="AZ260" s="2">
        <v>443.125</v>
      </c>
      <c r="BA260" s="2">
        <v>679.25</v>
      </c>
      <c r="BB260" s="2">
        <v>700.625</v>
      </c>
      <c r="BC260" s="2">
        <v>556.27499999999998</v>
      </c>
      <c r="BD260" s="2">
        <v>586.6</v>
      </c>
      <c r="BE260" s="2">
        <v>715.875</v>
      </c>
      <c r="BF260" s="2">
        <v>584.22500000000002</v>
      </c>
      <c r="BG260" s="2">
        <v>548.42499999999995</v>
      </c>
      <c r="BH260" s="2">
        <v>528.72500000000002</v>
      </c>
      <c r="BI260" s="2">
        <v>544.25</v>
      </c>
      <c r="BJ260" s="2">
        <v>438.85</v>
      </c>
      <c r="BK260" s="2">
        <v>585.15</v>
      </c>
      <c r="BL260" s="2">
        <v>600.375</v>
      </c>
      <c r="BM260" s="2">
        <v>619.5</v>
      </c>
      <c r="BN260" s="2">
        <v>618.55999999999995</v>
      </c>
      <c r="BO260" s="2">
        <v>633.19000000000005</v>
      </c>
      <c r="BP260" s="16">
        <f>605-95</f>
        <v>510</v>
      </c>
      <c r="BQ260" s="2">
        <f t="shared" si="215"/>
        <v>577.23416666666662</v>
      </c>
      <c r="BR260" s="2">
        <f>AVERAGE(BN260:BP260)</f>
        <v>587.25</v>
      </c>
      <c r="BS260" s="2">
        <f>AVERAGE(BB260:BD260)</f>
        <v>614.5</v>
      </c>
      <c r="BT260" s="17">
        <f t="shared" si="239"/>
        <v>-4.4344995931651747E-2</v>
      </c>
      <c r="BU260" s="2">
        <f>IFERROR(IFERROR(IF(OR(BT260&gt;=50%,BT260&lt;=-50%),BR260,(BE260*(1+BT260))),BR260),0.001)</f>
        <v>684.12952603742883</v>
      </c>
      <c r="BV260" s="2">
        <f>IFERROR(IFERROR(IF(OR(BT260&gt;=50%,BT260&lt;=-50%),BR260,(BF260*(1+BT260))),BR260),0.001)</f>
        <v>558.31754475183072</v>
      </c>
      <c r="BW260" s="2">
        <f>IFERROR(IFERROR(IF(OR(BT260&gt;=50%,BT260&lt;=-50%),BR260,(BG260*(1+BT260))),BR260),0.001)</f>
        <v>524.1050956061838</v>
      </c>
      <c r="BX260" s="2">
        <f>IFERROR(IFERROR(IF(OR(BT260&gt;=50%,BT260&lt;=-50%),BR260,(BH260*(1+BT260))),BR260),0.001)</f>
        <v>505.27869202603745</v>
      </c>
      <c r="BY260" s="2">
        <f t="shared" si="216"/>
        <v>515.0625</v>
      </c>
      <c r="BZ260" s="2">
        <f t="shared" si="217"/>
        <v>589.91666666666663</v>
      </c>
      <c r="CA260" s="2">
        <f t="shared" si="218"/>
        <v>619.36199999999997</v>
      </c>
    </row>
    <row r="261" spans="1:79" x14ac:dyDescent="0.2">
      <c r="A261" s="3">
        <v>100403</v>
      </c>
      <c r="B261" s="2">
        <v>0</v>
      </c>
      <c r="C261" s="2">
        <v>0</v>
      </c>
      <c r="D261" s="2">
        <v>0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1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2">
        <v>0</v>
      </c>
      <c r="AN261" s="2">
        <v>0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0</v>
      </c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0</v>
      </c>
      <c r="BM261" s="2">
        <v>0</v>
      </c>
      <c r="BN261" s="2">
        <v>0</v>
      </c>
      <c r="BO261" s="2">
        <v>0</v>
      </c>
      <c r="BP261" s="16">
        <v>0</v>
      </c>
      <c r="BQ261" s="2">
        <f t="shared" si="215"/>
        <v>0</v>
      </c>
      <c r="BR261" s="2">
        <f t="shared" si="219"/>
        <v>0</v>
      </c>
      <c r="BS261" s="2">
        <f t="shared" si="220"/>
        <v>0</v>
      </c>
      <c r="BT261" s="17" t="e">
        <f t="shared" si="239"/>
        <v>#DIV/0!</v>
      </c>
      <c r="BU261" s="2">
        <f>IFERROR(IFERROR(IF(OR(BT261&gt;=50%,BT261&lt;=-50%),BR261,(BC261*(1+BT261))),BR261),0.001)</f>
        <v>0</v>
      </c>
      <c r="BV261" s="2">
        <f>IFERROR(IFERROR(IF(OR(BT261&gt;=50%,BT261&lt;=-50%),BR261,(BD261*(1+BT261))),BR261),0.001)</f>
        <v>0</v>
      </c>
      <c r="BW261" s="2">
        <f>IFERROR(IFERROR(IF(OR(BT261&gt;=50%,BT261&lt;=-50%),BR261,(BE261*(1+BT261))),BR261),0.001)</f>
        <v>0</v>
      </c>
      <c r="BX261" s="2">
        <f>IFERROR(IFERROR(IF(OR(BT261&gt;=50%,BT261&lt;=-50%),BR261,(BF261*(1+BT261))),BR261),0.001)</f>
        <v>0</v>
      </c>
      <c r="BY261" s="2">
        <f t="shared" si="216"/>
        <v>0</v>
      </c>
      <c r="BZ261" s="2">
        <f t="shared" si="217"/>
        <v>0</v>
      </c>
      <c r="CA261" s="2">
        <f t="shared" si="218"/>
        <v>0</v>
      </c>
    </row>
    <row r="262" spans="1:79" x14ac:dyDescent="0.2">
      <c r="A262" s="3">
        <v>100404</v>
      </c>
      <c r="B262" s="2">
        <v>0</v>
      </c>
      <c r="C262" s="2">
        <v>5</v>
      </c>
      <c r="D262" s="2">
        <v>0</v>
      </c>
      <c r="E262" s="2">
        <v>0</v>
      </c>
      <c r="F262" s="2">
        <v>293.89999999999998</v>
      </c>
      <c r="G262" s="2">
        <v>341.1</v>
      </c>
      <c r="H262" s="2">
        <v>215.215</v>
      </c>
      <c r="I262" s="2">
        <v>451.37</v>
      </c>
      <c r="J262" s="12">
        <v>413.91500000000002</v>
      </c>
      <c r="K262" s="2">
        <v>196.81</v>
      </c>
      <c r="L262" s="2">
        <v>233.49</v>
      </c>
      <c r="M262" s="2">
        <v>253.41</v>
      </c>
      <c r="N262" s="2">
        <v>155.91500000000002</v>
      </c>
      <c r="O262" s="2">
        <v>229.875</v>
      </c>
      <c r="P262" s="2">
        <v>119.6</v>
      </c>
      <c r="Q262" s="2">
        <v>249.02500000000001</v>
      </c>
      <c r="R262" s="2">
        <v>297.72500000000002</v>
      </c>
      <c r="S262" s="2">
        <v>318.64999999999998</v>
      </c>
      <c r="T262" s="2">
        <v>343.82499999999999</v>
      </c>
      <c r="U262" s="2">
        <v>306.27499999999998</v>
      </c>
      <c r="V262" s="2">
        <v>296.92500000000001</v>
      </c>
      <c r="W262" s="2">
        <v>216.25</v>
      </c>
      <c r="X262" s="2">
        <v>271.21100000000001</v>
      </c>
      <c r="Y262" s="2">
        <v>315.51400000000001</v>
      </c>
      <c r="Z262" s="2">
        <v>125.78400000000001</v>
      </c>
      <c r="AA262" s="2">
        <v>285.74199999999996</v>
      </c>
      <c r="AB262" s="2">
        <v>198.47399999999999</v>
      </c>
      <c r="AC262" s="2">
        <v>216.55</v>
      </c>
      <c r="AD262" s="2">
        <v>277.685</v>
      </c>
      <c r="AE262" s="2">
        <v>255.57</v>
      </c>
      <c r="AF262" s="2">
        <v>313.19499999999999</v>
      </c>
      <c r="AG262" s="2">
        <v>280.48500000000001</v>
      </c>
      <c r="AH262" s="2">
        <v>281.51499999999999</v>
      </c>
      <c r="AI262" s="2">
        <v>189.65</v>
      </c>
      <c r="AJ262" s="2">
        <v>291.35000000000002</v>
      </c>
      <c r="AK262" s="2">
        <v>324.85000000000002</v>
      </c>
      <c r="AL262" s="2">
        <v>138.75</v>
      </c>
      <c r="AM262" s="2">
        <v>443</v>
      </c>
      <c r="AN262" s="2">
        <v>249.4</v>
      </c>
      <c r="AO262" s="2">
        <v>597.35</v>
      </c>
      <c r="AP262" s="2">
        <v>402.35</v>
      </c>
      <c r="AQ262" s="2">
        <v>251.97500000000002</v>
      </c>
      <c r="AR262" s="2">
        <v>522.27499999999998</v>
      </c>
      <c r="AS262" s="2">
        <v>454.70000000000005</v>
      </c>
      <c r="AT262" s="2">
        <v>333.2</v>
      </c>
      <c r="AU262" s="2">
        <v>284.05</v>
      </c>
      <c r="AV262" s="2">
        <v>97.799999999999983</v>
      </c>
      <c r="AW262" s="2">
        <v>244.375</v>
      </c>
      <c r="AX262" s="2">
        <v>362.375</v>
      </c>
      <c r="AY262" s="2">
        <v>177.125</v>
      </c>
      <c r="AZ262" s="2">
        <v>187.42500000000001</v>
      </c>
      <c r="BA262" s="2">
        <v>275</v>
      </c>
      <c r="BB262" s="2">
        <v>338.75</v>
      </c>
      <c r="BC262" s="2">
        <v>334.75</v>
      </c>
      <c r="BD262" s="2">
        <f>836.5-264</f>
        <v>572.5</v>
      </c>
      <c r="BE262" s="2">
        <v>326.5</v>
      </c>
      <c r="BF262" s="2">
        <v>329.5</v>
      </c>
      <c r="BG262" s="2">
        <v>295.8</v>
      </c>
      <c r="BH262" s="2">
        <v>566.79999999999995</v>
      </c>
      <c r="BI262" s="2">
        <v>232.4</v>
      </c>
      <c r="BJ262" s="2">
        <v>131.19999999999999</v>
      </c>
      <c r="BK262" s="2">
        <v>373.8</v>
      </c>
      <c r="BL262" s="2">
        <v>668.8</v>
      </c>
      <c r="BM262" s="2">
        <v>441.2</v>
      </c>
      <c r="BN262" s="2">
        <v>277.39999999999998</v>
      </c>
      <c r="BO262" s="2">
        <f>463.55-30</f>
        <v>433.55</v>
      </c>
      <c r="BP262" s="16">
        <f>614.45-50</f>
        <v>564.45000000000005</v>
      </c>
      <c r="BQ262" s="2">
        <f t="shared" si="215"/>
        <v>379.2208333333333</v>
      </c>
      <c r="BR262" s="2">
        <f t="shared" ref="BR262:BR264" si="240">AVERAGE(BN262:BP262)</f>
        <v>425.13333333333338</v>
      </c>
      <c r="BS262" s="2">
        <f t="shared" ref="BS262:BS264" si="241">AVERAGE(BB262:BD262)</f>
        <v>415.33333333333331</v>
      </c>
      <c r="BT262" s="17">
        <f t="shared" si="239"/>
        <v>2.3595505617977693E-2</v>
      </c>
      <c r="BU262" s="2">
        <f t="shared" ref="BU262:BU264" si="242">IFERROR(IFERROR(IF(OR(BT262&gt;=50%,BT262&lt;=-50%),BR262,(BE262*(1+BT262))),BR262),0.001)</f>
        <v>334.20393258426975</v>
      </c>
      <c r="BV262" s="2">
        <f t="shared" ref="BV262:BV264" si="243">IFERROR(IFERROR(IF(OR(BT262&gt;=50%,BT262&lt;=-50%),BR262,(BF262*(1+BT262))),BR262),0.001)</f>
        <v>337.27471910112365</v>
      </c>
      <c r="BW262" s="2">
        <f t="shared" ref="BW262:BW264" si="244">IFERROR(IFERROR(IF(OR(BT262&gt;=50%,BT262&lt;=-50%),BR262,(BG262*(1+BT262))),BR262),0.001)</f>
        <v>302.77955056179781</v>
      </c>
      <c r="BX262" s="2">
        <f t="shared" ref="BX262:BX264" si="245">IFERROR(IFERROR(IF(OR(BT262&gt;=50%,BT262&lt;=-50%),BR262,(BH262*(1+BT262))),BR262),0.001)</f>
        <v>580.17393258426978</v>
      </c>
      <c r="BY262" s="2">
        <f t="shared" si="216"/>
        <v>306.55</v>
      </c>
      <c r="BZ262" s="2">
        <f t="shared" si="217"/>
        <v>457.36666666666662</v>
      </c>
      <c r="CA262" s="2">
        <f t="shared" si="218"/>
        <v>390.46999999999997</v>
      </c>
    </row>
    <row r="263" spans="1:79" x14ac:dyDescent="0.2">
      <c r="A263" s="3">
        <v>100405</v>
      </c>
      <c r="B263" s="2">
        <v>95.449999999999989</v>
      </c>
      <c r="C263" s="2">
        <v>84.2</v>
      </c>
      <c r="D263" s="2">
        <v>95.7</v>
      </c>
      <c r="E263" s="2">
        <v>76</v>
      </c>
      <c r="F263" s="2">
        <v>119.2</v>
      </c>
      <c r="G263" s="2">
        <v>118.44999999999999</v>
      </c>
      <c r="H263" s="2">
        <v>84.3</v>
      </c>
      <c r="I263" s="2">
        <v>82.9</v>
      </c>
      <c r="J263" s="12">
        <v>70.75</v>
      </c>
      <c r="K263" s="2">
        <v>116.967</v>
      </c>
      <c r="L263" s="2">
        <v>112.983</v>
      </c>
      <c r="M263" s="2">
        <v>109.45</v>
      </c>
      <c r="N263" s="2">
        <v>79.875</v>
      </c>
      <c r="O263" s="2">
        <v>47.5</v>
      </c>
      <c r="P263" s="2">
        <v>116.325</v>
      </c>
      <c r="Q263" s="2">
        <v>33.725000000000001</v>
      </c>
      <c r="R263" s="2">
        <v>66.074999999999989</v>
      </c>
      <c r="S263" s="2">
        <v>77.5</v>
      </c>
      <c r="T263" s="2">
        <v>90.498999999999995</v>
      </c>
      <c r="U263" s="2">
        <v>80.876000000000005</v>
      </c>
      <c r="V263" s="2">
        <v>55.5</v>
      </c>
      <c r="W263" s="2">
        <v>50.875</v>
      </c>
      <c r="X263" s="2">
        <v>62.5</v>
      </c>
      <c r="Y263" s="2">
        <v>46.25</v>
      </c>
      <c r="Z263" s="2">
        <v>23.375</v>
      </c>
      <c r="AA263" s="2">
        <v>46.25</v>
      </c>
      <c r="AB263" s="2">
        <v>54.875</v>
      </c>
      <c r="AC263" s="2">
        <v>43</v>
      </c>
      <c r="AD263" s="2">
        <v>33.75</v>
      </c>
      <c r="AE263" s="2">
        <v>67.125</v>
      </c>
      <c r="AF263" s="2">
        <v>110.125</v>
      </c>
      <c r="AG263" s="2">
        <v>169.75</v>
      </c>
      <c r="AH263" s="2">
        <v>41.25</v>
      </c>
      <c r="AI263" s="2">
        <v>54.75</v>
      </c>
      <c r="AJ263" s="2">
        <v>66.25</v>
      </c>
      <c r="AK263" s="2">
        <v>46.25</v>
      </c>
      <c r="AL263" s="2">
        <v>60.25</v>
      </c>
      <c r="AM263" s="2">
        <v>68.376000000000005</v>
      </c>
      <c r="AN263" s="2">
        <v>75.123999999999995</v>
      </c>
      <c r="AO263" s="2">
        <v>104.429</v>
      </c>
      <c r="AP263" s="2">
        <v>120.071</v>
      </c>
      <c r="AQ263" s="2">
        <v>107.75</v>
      </c>
      <c r="AR263" s="2">
        <v>84</v>
      </c>
      <c r="AS263" s="2">
        <v>106.25</v>
      </c>
      <c r="AT263" s="2">
        <v>61.625</v>
      </c>
      <c r="AU263" s="2">
        <v>64.537999999999997</v>
      </c>
      <c r="AV263" s="2">
        <v>59.237000000000002</v>
      </c>
      <c r="AW263" s="2">
        <v>60.225000000000001</v>
      </c>
      <c r="AX263" s="2">
        <v>57.564999999999998</v>
      </c>
      <c r="AY263" s="2">
        <v>83.06</v>
      </c>
      <c r="AZ263" s="2">
        <v>69.75</v>
      </c>
      <c r="BA263" s="2">
        <v>68.5</v>
      </c>
      <c r="BB263" s="2">
        <v>95</v>
      </c>
      <c r="BC263" s="2">
        <v>88</v>
      </c>
      <c r="BD263" s="2">
        <v>157.5</v>
      </c>
      <c r="BE263" s="2">
        <v>104.25</v>
      </c>
      <c r="BF263" s="2">
        <v>48.150000000000006</v>
      </c>
      <c r="BG263" s="2">
        <v>102.85</v>
      </c>
      <c r="BH263" s="2">
        <v>87.125</v>
      </c>
      <c r="BI263" s="2">
        <v>32.125</v>
      </c>
      <c r="BJ263" s="2">
        <v>83.3</v>
      </c>
      <c r="BK263" s="2">
        <v>66.7</v>
      </c>
      <c r="BL263" s="2">
        <v>85.174999999999997</v>
      </c>
      <c r="BM263" s="2">
        <v>84.825000000000003</v>
      </c>
      <c r="BN263" s="2">
        <v>90</v>
      </c>
      <c r="BO263" s="2">
        <v>69</v>
      </c>
      <c r="BP263" s="16">
        <f>94-30</f>
        <v>64</v>
      </c>
      <c r="BQ263" s="2">
        <f t="shared" si="215"/>
        <v>85.833333333333329</v>
      </c>
      <c r="BR263" s="2">
        <f t="shared" si="240"/>
        <v>74.333333333333329</v>
      </c>
      <c r="BS263" s="2">
        <f t="shared" si="241"/>
        <v>113.5</v>
      </c>
      <c r="BT263" s="17">
        <f t="shared" si="239"/>
        <v>-0.34508076358296624</v>
      </c>
      <c r="BU263" s="2">
        <f t="shared" si="242"/>
        <v>68.275330396475766</v>
      </c>
      <c r="BV263" s="2">
        <f t="shared" si="243"/>
        <v>31.53436123348018</v>
      </c>
      <c r="BW263" s="2">
        <f t="shared" si="244"/>
        <v>67.358443465491916</v>
      </c>
      <c r="BX263" s="2">
        <f t="shared" si="245"/>
        <v>57.059838472834066</v>
      </c>
      <c r="BY263" s="2">
        <f t="shared" si="216"/>
        <v>76.349999999999994</v>
      </c>
      <c r="BZ263" s="2">
        <f t="shared" si="217"/>
        <v>66.674999999999997</v>
      </c>
      <c r="CA263" s="2">
        <f t="shared" si="218"/>
        <v>104.91500000000001</v>
      </c>
    </row>
    <row r="264" spans="1:79" x14ac:dyDescent="0.2">
      <c r="A264" s="3">
        <v>100406</v>
      </c>
      <c r="B264" s="2">
        <v>447.13900000000001</v>
      </c>
      <c r="C264" s="2">
        <v>407.22500000000002</v>
      </c>
      <c r="D264" s="2">
        <v>434.38599999999997</v>
      </c>
      <c r="E264" s="2">
        <v>450</v>
      </c>
      <c r="F264" s="2">
        <v>330.70600000000002</v>
      </c>
      <c r="G264" s="2">
        <v>471.714</v>
      </c>
      <c r="H264" s="2">
        <v>108.93</v>
      </c>
      <c r="I264" s="2">
        <v>180.64999999999998</v>
      </c>
      <c r="J264" s="12">
        <v>119.584</v>
      </c>
      <c r="K264" s="2">
        <v>519.25</v>
      </c>
      <c r="L264" s="2">
        <v>195.84100000000001</v>
      </c>
      <c r="M264" s="2">
        <v>25.324999999999989</v>
      </c>
      <c r="N264" s="2">
        <v>169.875</v>
      </c>
      <c r="O264" s="2">
        <v>257.875</v>
      </c>
      <c r="P264" s="2">
        <v>202.25</v>
      </c>
      <c r="Q264" s="2">
        <v>69</v>
      </c>
      <c r="R264" s="2">
        <v>66.965000000000003</v>
      </c>
      <c r="S264" s="2">
        <v>196.035</v>
      </c>
      <c r="T264" s="2">
        <v>330</v>
      </c>
      <c r="U264" s="2">
        <v>264.459</v>
      </c>
      <c r="V264" s="2">
        <v>152.541</v>
      </c>
      <c r="W264" s="2">
        <v>121.46000000000001</v>
      </c>
      <c r="X264" s="2">
        <v>106.16299999999998</v>
      </c>
      <c r="Y264" s="2">
        <v>157.37700000000001</v>
      </c>
      <c r="Z264" s="2">
        <v>77</v>
      </c>
      <c r="AA264" s="2">
        <v>121</v>
      </c>
      <c r="AB264" s="2">
        <v>79</v>
      </c>
      <c r="AC264" s="2">
        <v>59</v>
      </c>
      <c r="AD264" s="2">
        <v>73.5</v>
      </c>
      <c r="AE264" s="2">
        <v>115.5</v>
      </c>
      <c r="AF264" s="2">
        <v>213</v>
      </c>
      <c r="AG264" s="2">
        <v>281.18</v>
      </c>
      <c r="AH264" s="2">
        <v>89.82</v>
      </c>
      <c r="AI264" s="2">
        <v>100</v>
      </c>
      <c r="AJ264" s="2">
        <v>98</v>
      </c>
      <c r="AK264" s="2">
        <v>151</v>
      </c>
      <c r="AL264" s="2">
        <v>120</v>
      </c>
      <c r="AM264" s="2">
        <v>156</v>
      </c>
      <c r="AN264" s="2">
        <v>140</v>
      </c>
      <c r="AO264" s="2">
        <v>120</v>
      </c>
      <c r="AP264" s="2">
        <v>220</v>
      </c>
      <c r="AQ264" s="2">
        <v>165.41300000000001</v>
      </c>
      <c r="AR264" s="2">
        <v>253.06699999999998</v>
      </c>
      <c r="AS264" s="2">
        <v>184.52</v>
      </c>
      <c r="AT264" s="2">
        <v>125.71299999999999</v>
      </c>
      <c r="AU264" s="2">
        <v>59.522999999999996</v>
      </c>
      <c r="AV264" s="2">
        <v>165.76400000000001</v>
      </c>
      <c r="AW264" s="2">
        <v>92</v>
      </c>
      <c r="AX264" s="2">
        <v>99</v>
      </c>
      <c r="AY264" s="2">
        <v>127</v>
      </c>
      <c r="AZ264" s="2">
        <v>107.846</v>
      </c>
      <c r="BA264" s="2">
        <v>131.154</v>
      </c>
      <c r="BB264" s="2">
        <v>80.563000000000002</v>
      </c>
      <c r="BC264" s="2">
        <v>202.43700000000001</v>
      </c>
      <c r="BD264" s="2">
        <v>155.90300000000002</v>
      </c>
      <c r="BE264" s="2">
        <v>220.09699999999998</v>
      </c>
      <c r="BF264" s="2">
        <v>122.47999999999999</v>
      </c>
      <c r="BG264" s="2">
        <v>151.96</v>
      </c>
      <c r="BH264" s="2">
        <v>121.56</v>
      </c>
      <c r="BI264" s="2">
        <v>80</v>
      </c>
      <c r="BJ264" s="2">
        <v>91</v>
      </c>
      <c r="BK264" s="2">
        <v>131</v>
      </c>
      <c r="BL264" s="2">
        <v>205</v>
      </c>
      <c r="BM264" s="2">
        <v>163</v>
      </c>
      <c r="BN264" s="2">
        <v>242.285</v>
      </c>
      <c r="BO264" s="2">
        <v>130.715</v>
      </c>
      <c r="BP264" s="16">
        <v>148.00200000000001</v>
      </c>
      <c r="BQ264" s="2">
        <f t="shared" si="215"/>
        <v>157.22683333333336</v>
      </c>
      <c r="BR264" s="2">
        <f t="shared" si="240"/>
        <v>173.66733333333332</v>
      </c>
      <c r="BS264" s="2">
        <f t="shared" si="241"/>
        <v>146.30100000000002</v>
      </c>
      <c r="BT264" s="17">
        <f t="shared" si="239"/>
        <v>0.1870549984848586</v>
      </c>
      <c r="BU264" s="2">
        <f t="shared" si="242"/>
        <v>261.26724400152193</v>
      </c>
      <c r="BV264" s="2">
        <f t="shared" si="243"/>
        <v>145.39049621442547</v>
      </c>
      <c r="BW264" s="2">
        <f t="shared" si="244"/>
        <v>180.38487756975911</v>
      </c>
      <c r="BX264" s="2">
        <f t="shared" si="245"/>
        <v>144.29840561581941</v>
      </c>
      <c r="BY264" s="2">
        <f t="shared" si="216"/>
        <v>111.13</v>
      </c>
      <c r="BZ264" s="2">
        <f t="shared" si="217"/>
        <v>152.82666666666668</v>
      </c>
      <c r="CA264" s="2">
        <f t="shared" si="218"/>
        <v>196.74439999999998</v>
      </c>
    </row>
    <row r="265" spans="1:79" x14ac:dyDescent="0.2">
      <c r="A265" s="3">
        <v>100407</v>
      </c>
      <c r="B265" s="2">
        <v>0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1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0</v>
      </c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0</v>
      </c>
      <c r="BM265" s="2">
        <v>0</v>
      </c>
      <c r="BN265" s="2">
        <v>0</v>
      </c>
      <c r="BO265" s="2">
        <v>0</v>
      </c>
      <c r="BP265" s="16">
        <v>0</v>
      </c>
      <c r="BQ265" s="2">
        <f t="shared" si="215"/>
        <v>0</v>
      </c>
      <c r="BR265" s="2">
        <f t="shared" si="219"/>
        <v>0</v>
      </c>
      <c r="BS265" s="2">
        <f t="shared" si="220"/>
        <v>0</v>
      </c>
      <c r="BT265" s="17" t="e">
        <f t="shared" si="239"/>
        <v>#DIV/0!</v>
      </c>
      <c r="BU265" s="2">
        <f>IFERROR(IFERROR(IF(OR(BT265&gt;=50%,BT265&lt;=-50%),BR265,(BC265*(1+BT265))),BR265),0.001)</f>
        <v>0</v>
      </c>
      <c r="BV265" s="2">
        <f>IFERROR(IFERROR(IF(OR(BT265&gt;=50%,BT265&lt;=-50%),BR265,(BD265*(1+BT265))),BR265),0.001)</f>
        <v>0</v>
      </c>
      <c r="BW265" s="2">
        <f>IFERROR(IFERROR(IF(OR(BT265&gt;=50%,BT265&lt;=-50%),BR265,(BE265*(1+BT265))),BR265),0.001)</f>
        <v>0</v>
      </c>
      <c r="BX265" s="2">
        <f>IFERROR(IFERROR(IF(OR(BT265&gt;=50%,BT265&lt;=-50%),BR265,(BF265*(1+BT265))),BR265),0.001)</f>
        <v>0</v>
      </c>
      <c r="BY265" s="2">
        <f t="shared" si="216"/>
        <v>0</v>
      </c>
      <c r="BZ265" s="2">
        <f t="shared" si="217"/>
        <v>0</v>
      </c>
      <c r="CA265" s="2">
        <f t="shared" si="218"/>
        <v>0</v>
      </c>
    </row>
    <row r="266" spans="1:79" x14ac:dyDescent="0.2">
      <c r="A266" s="3">
        <v>100408</v>
      </c>
      <c r="B266" s="2">
        <v>0</v>
      </c>
      <c r="C266" s="2">
        <v>0</v>
      </c>
      <c r="D266" s="2">
        <v>0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1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450</v>
      </c>
      <c r="AE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0</v>
      </c>
      <c r="BM266" s="2">
        <v>0</v>
      </c>
      <c r="BN266" s="2">
        <v>0</v>
      </c>
      <c r="BO266" s="2">
        <v>0</v>
      </c>
      <c r="BP266" s="16">
        <v>0</v>
      </c>
      <c r="BQ266" s="2">
        <f t="shared" si="215"/>
        <v>0</v>
      </c>
      <c r="BR266" s="2">
        <f t="shared" si="219"/>
        <v>0</v>
      </c>
      <c r="BS266" s="2">
        <f t="shared" si="220"/>
        <v>0</v>
      </c>
      <c r="BT266" s="17" t="e">
        <f t="shared" si="239"/>
        <v>#DIV/0!</v>
      </c>
      <c r="BU266" s="2">
        <f>IFERROR(IFERROR(IF(OR(BT266&gt;=50%,BT266&lt;=-50%),BR266,(BC266*(1+BT266))),BR266),0.001)</f>
        <v>0</v>
      </c>
      <c r="BV266" s="2">
        <f>IFERROR(IFERROR(IF(OR(BT266&gt;=50%,BT266&lt;=-50%),BR266,(BD266*(1+BT266))),BR266),0.001)</f>
        <v>0</v>
      </c>
      <c r="BW266" s="2">
        <f>IFERROR(IFERROR(IF(OR(BT266&gt;=50%,BT266&lt;=-50%),BR266,(BE266*(1+BT266))),BR266),0.001)</f>
        <v>0</v>
      </c>
      <c r="BX266" s="2">
        <f>IFERROR(IFERROR(IF(OR(BT266&gt;=50%,BT266&lt;=-50%),BR266,(BF266*(1+BT266))),BR266),0.001)</f>
        <v>0</v>
      </c>
      <c r="BY266" s="2">
        <f t="shared" si="216"/>
        <v>0</v>
      </c>
      <c r="BZ266" s="2">
        <f t="shared" si="217"/>
        <v>0</v>
      </c>
      <c r="CA266" s="2">
        <f t="shared" si="218"/>
        <v>0</v>
      </c>
    </row>
    <row r="267" spans="1:79" x14ac:dyDescent="0.2">
      <c r="A267" s="3">
        <v>100409</v>
      </c>
      <c r="J267" s="12"/>
      <c r="BH267" s="2">
        <v>22</v>
      </c>
      <c r="BI267" s="2">
        <v>26</v>
      </c>
      <c r="BJ267" s="2">
        <v>27</v>
      </c>
      <c r="BK267" s="2">
        <v>37</v>
      </c>
      <c r="BL267" s="2">
        <v>28</v>
      </c>
      <c r="BM267" s="2">
        <v>40</v>
      </c>
      <c r="BN267" s="2">
        <v>27</v>
      </c>
      <c r="BO267" s="2">
        <v>38</v>
      </c>
      <c r="BP267" s="16">
        <f>49-13-4</f>
        <v>32</v>
      </c>
      <c r="BQ267" s="2">
        <f t="shared" si="215"/>
        <v>29.571428571428573</v>
      </c>
      <c r="BR267" s="2">
        <f>AVERAGE(BN267:BP267)</f>
        <v>32.333333333333336</v>
      </c>
      <c r="BS267" s="2" t="e">
        <f>AVERAGE(BB267:BD267)</f>
        <v>#DIV/0!</v>
      </c>
      <c r="BT267" s="17" t="e">
        <f t="shared" si="239"/>
        <v>#DIV/0!</v>
      </c>
      <c r="BU267" s="2">
        <f>IFERROR(IFERROR(IF(OR(BT267&gt;=50%,BT267&lt;=-50%),BR267,(BE267*(1+BT267))),BR267),0.001)</f>
        <v>32.333333333333336</v>
      </c>
      <c r="BV267" s="2">
        <f>IFERROR(IFERROR(IF(OR(BT267&gt;=50%,BT267&lt;=-50%),BR267,(BF267*(1+BT267))),BR267),0.001)</f>
        <v>32.333333333333336</v>
      </c>
      <c r="BW267" s="2">
        <f>IFERROR(IFERROR(IF(OR(BT267&gt;=50%,BT267&lt;=-50%),BR267,(BG267*(1+BT267))),BR267),0.001)</f>
        <v>32.333333333333336</v>
      </c>
      <c r="BX267" s="2">
        <f>IFERROR(IFERROR(IF(OR(BT267&gt;=50%,BT267&lt;=-50%),BR267,(BH267*(1+BT267))),BR267),0.001)</f>
        <v>32.333333333333336</v>
      </c>
      <c r="BY267" s="2" t="e">
        <f t="shared" si="216"/>
        <v>#DIV/0!</v>
      </c>
      <c r="BZ267" s="2" t="e">
        <f t="shared" si="217"/>
        <v>#DIV/0!</v>
      </c>
      <c r="CA267" s="2" t="e">
        <f t="shared" si="218"/>
        <v>#DIV/0!</v>
      </c>
    </row>
    <row r="268" spans="1:79" x14ac:dyDescent="0.2">
      <c r="A268" s="3">
        <v>100410</v>
      </c>
      <c r="B268" s="2">
        <v>0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1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  <c r="AZ268" s="2">
        <v>0</v>
      </c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0</v>
      </c>
      <c r="BM268" s="2">
        <v>0</v>
      </c>
      <c r="BN268" s="2">
        <v>0</v>
      </c>
      <c r="BO268" s="2">
        <v>0</v>
      </c>
      <c r="BP268" s="16">
        <v>0</v>
      </c>
      <c r="BQ268" s="2">
        <f t="shared" si="215"/>
        <v>0</v>
      </c>
      <c r="BR268" s="2">
        <f t="shared" si="219"/>
        <v>0</v>
      </c>
      <c r="BS268" s="2">
        <f t="shared" si="220"/>
        <v>0</v>
      </c>
      <c r="BT268" s="17" t="e">
        <f t="shared" si="239"/>
        <v>#DIV/0!</v>
      </c>
      <c r="BU268" s="2">
        <f>IFERROR(IFERROR(IF(OR(BT268&gt;=50%,BT268&lt;=-50%),BR268,(BC268*(1+BT268))),BR268),0.001)</f>
        <v>0</v>
      </c>
      <c r="BV268" s="2">
        <f>IFERROR(IFERROR(IF(OR(BT268&gt;=50%,BT268&lt;=-50%),BR268,(BD268*(1+BT268))),BR268),0.001)</f>
        <v>0</v>
      </c>
      <c r="BW268" s="2">
        <f>IFERROR(IFERROR(IF(OR(BT268&gt;=50%,BT268&lt;=-50%),BR268,(BE268*(1+BT268))),BR268),0.001)</f>
        <v>0</v>
      </c>
      <c r="BX268" s="2">
        <f>IFERROR(IFERROR(IF(OR(BT268&gt;=50%,BT268&lt;=-50%),BR268,(BF268*(1+BT268))),BR268),0.001)</f>
        <v>0</v>
      </c>
      <c r="BY268" s="2">
        <f t="shared" si="216"/>
        <v>0</v>
      </c>
      <c r="BZ268" s="2">
        <f t="shared" si="217"/>
        <v>0</v>
      </c>
      <c r="CA268" s="2">
        <f t="shared" si="218"/>
        <v>0</v>
      </c>
    </row>
    <row r="269" spans="1:79" x14ac:dyDescent="0.2">
      <c r="A269" s="3">
        <v>100411</v>
      </c>
      <c r="B269" s="2">
        <v>37.6</v>
      </c>
      <c r="C269" s="2">
        <v>34.4</v>
      </c>
      <c r="D269" s="2">
        <v>5</v>
      </c>
      <c r="E269" s="2">
        <v>23.5</v>
      </c>
      <c r="F269" s="2">
        <v>24.9</v>
      </c>
      <c r="G269" s="2">
        <v>20.6</v>
      </c>
      <c r="H269" s="2">
        <v>77.5</v>
      </c>
      <c r="I269" s="2">
        <v>17.5</v>
      </c>
      <c r="J269" s="12">
        <v>33.5</v>
      </c>
      <c r="K269" s="2">
        <v>27.700000000000003</v>
      </c>
      <c r="L269" s="2">
        <v>12.799999999999997</v>
      </c>
      <c r="M269" s="2">
        <v>26.3</v>
      </c>
      <c r="N269" s="2">
        <v>18.7</v>
      </c>
      <c r="O269" s="2">
        <v>13.5</v>
      </c>
      <c r="P269" s="2">
        <v>0</v>
      </c>
      <c r="Q269" s="2">
        <v>21</v>
      </c>
      <c r="R269" s="2">
        <v>0</v>
      </c>
      <c r="S269" s="2">
        <v>0</v>
      </c>
      <c r="T269" s="2">
        <v>7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2">
        <v>0</v>
      </c>
      <c r="AN269" s="2">
        <v>0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0</v>
      </c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0</v>
      </c>
      <c r="BM269" s="2">
        <v>0</v>
      </c>
      <c r="BN269" s="2">
        <v>0</v>
      </c>
      <c r="BO269" s="2">
        <v>0</v>
      </c>
      <c r="BP269" s="16">
        <v>0</v>
      </c>
      <c r="BQ269" s="2">
        <f t="shared" si="215"/>
        <v>0</v>
      </c>
      <c r="BR269" s="2">
        <f t="shared" si="219"/>
        <v>0</v>
      </c>
      <c r="BS269" s="2">
        <f t="shared" si="220"/>
        <v>0</v>
      </c>
      <c r="BT269" s="17" t="e">
        <f t="shared" si="239"/>
        <v>#DIV/0!</v>
      </c>
      <c r="BU269" s="2">
        <f>IFERROR(IFERROR(IF(OR(BT269&gt;=50%,BT269&lt;=-50%),BR269,(BC269*(1+BT269))),BR269),0.001)</f>
        <v>0</v>
      </c>
      <c r="BV269" s="2">
        <f>IFERROR(IFERROR(IF(OR(BT269&gt;=50%,BT269&lt;=-50%),BR269,(BD269*(1+BT269))),BR269),0.001)</f>
        <v>0</v>
      </c>
      <c r="BW269" s="2">
        <f>IFERROR(IFERROR(IF(OR(BT269&gt;=50%,BT269&lt;=-50%),BR269,(BE269*(1+BT269))),BR269),0.001)</f>
        <v>0</v>
      </c>
      <c r="BX269" s="2">
        <f>IFERROR(IFERROR(IF(OR(BT269&gt;=50%,BT269&lt;=-50%),BR269,(BF269*(1+BT269))),BR269),0.001)</f>
        <v>0</v>
      </c>
      <c r="BY269" s="2">
        <f t="shared" si="216"/>
        <v>0</v>
      </c>
      <c r="BZ269" s="2">
        <f t="shared" si="217"/>
        <v>0</v>
      </c>
      <c r="CA269" s="2">
        <f t="shared" si="218"/>
        <v>0</v>
      </c>
    </row>
    <row r="270" spans="1:79" x14ac:dyDescent="0.2">
      <c r="A270" s="3">
        <v>100412</v>
      </c>
      <c r="B270" s="2">
        <v>1112.5999999999999</v>
      </c>
      <c r="C270" s="2">
        <v>1519.684</v>
      </c>
      <c r="D270" s="2">
        <v>1579.7829999999999</v>
      </c>
      <c r="E270" s="2">
        <v>2016</v>
      </c>
      <c r="F270" s="2">
        <v>2368</v>
      </c>
      <c r="G270" s="2">
        <v>2700</v>
      </c>
      <c r="H270" s="2">
        <v>2010</v>
      </c>
      <c r="I270" s="2">
        <v>2098.9189999999999</v>
      </c>
      <c r="J270" s="12">
        <v>1831.0810000000001</v>
      </c>
      <c r="K270" s="2">
        <v>1672</v>
      </c>
      <c r="L270" s="2">
        <v>1406.5</v>
      </c>
      <c r="M270" s="2">
        <v>2009.5</v>
      </c>
      <c r="N270" s="2">
        <v>1392</v>
      </c>
      <c r="O270" s="2">
        <v>1271.6660000000002</v>
      </c>
      <c r="P270" s="2">
        <v>1268.4010000000001</v>
      </c>
      <c r="Q270" s="2">
        <v>1811.933</v>
      </c>
      <c r="R270" s="2">
        <v>1992.3330000000001</v>
      </c>
      <c r="S270" s="2">
        <v>1803.6669999999999</v>
      </c>
      <c r="T270" s="2">
        <v>1816</v>
      </c>
      <c r="U270" s="2">
        <v>1748</v>
      </c>
      <c r="V270" s="2">
        <v>1387</v>
      </c>
      <c r="W270" s="2">
        <v>1247.6659999999999</v>
      </c>
      <c r="X270" s="2">
        <v>695.04899999999998</v>
      </c>
      <c r="Y270" s="2">
        <v>1078.2850000000001</v>
      </c>
      <c r="Z270" s="2">
        <v>819.79899999999998</v>
      </c>
      <c r="AA270" s="2">
        <v>1413.568</v>
      </c>
      <c r="AB270" s="2">
        <v>1014.633</v>
      </c>
      <c r="AC270" s="2">
        <v>1158.6669999999999</v>
      </c>
      <c r="AD270" s="2">
        <v>1867.999</v>
      </c>
      <c r="AE270" s="2">
        <v>1554.2339999999999</v>
      </c>
      <c r="AF270" s="2">
        <v>1235.0999999999999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0</v>
      </c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0</v>
      </c>
      <c r="BM270" s="2">
        <v>0</v>
      </c>
      <c r="BN270" s="2">
        <v>0</v>
      </c>
      <c r="BO270" s="2">
        <v>0</v>
      </c>
      <c r="BP270" s="16">
        <v>0</v>
      </c>
      <c r="BQ270" s="2">
        <f t="shared" si="215"/>
        <v>0</v>
      </c>
      <c r="BR270" s="2">
        <f t="shared" si="219"/>
        <v>0</v>
      </c>
      <c r="BS270" s="2">
        <f t="shared" si="220"/>
        <v>0</v>
      </c>
      <c r="BT270" s="17" t="e">
        <f t="shared" si="239"/>
        <v>#DIV/0!</v>
      </c>
      <c r="BU270" s="2">
        <f>IFERROR(IFERROR(IF(OR(BT270&gt;=50%,BT270&lt;=-50%),BR270,(BC270*(1+BT270))),BR270),0.001)</f>
        <v>0</v>
      </c>
      <c r="BV270" s="2">
        <f>IFERROR(IFERROR(IF(OR(BT270&gt;=50%,BT270&lt;=-50%),BR270,(BD270*(1+BT270))),BR270),0.001)</f>
        <v>0</v>
      </c>
      <c r="BW270" s="2">
        <f>IFERROR(IFERROR(IF(OR(BT270&gt;=50%,BT270&lt;=-50%),BR270,(BE270*(1+BT270))),BR270),0.001)</f>
        <v>0</v>
      </c>
      <c r="BX270" s="2">
        <f>IFERROR(IFERROR(IF(OR(BT270&gt;=50%,BT270&lt;=-50%),BR270,(BF270*(1+BT270))),BR270),0.001)</f>
        <v>0</v>
      </c>
      <c r="BY270" s="2">
        <f t="shared" si="216"/>
        <v>0</v>
      </c>
      <c r="BZ270" s="2">
        <f t="shared" si="217"/>
        <v>0</v>
      </c>
      <c r="CA270" s="2">
        <f t="shared" si="218"/>
        <v>0</v>
      </c>
    </row>
    <row r="271" spans="1:79" x14ac:dyDescent="0.2">
      <c r="A271" s="3">
        <v>100413</v>
      </c>
      <c r="B271" s="2">
        <v>312.858</v>
      </c>
      <c r="C271" s="2">
        <v>299.17500000000001</v>
      </c>
      <c r="D271" s="2">
        <v>406.66700000000003</v>
      </c>
      <c r="E271" s="2">
        <v>424</v>
      </c>
      <c r="F271" s="2">
        <v>364.72</v>
      </c>
      <c r="G271" s="2">
        <v>495.28</v>
      </c>
      <c r="H271" s="2">
        <v>543.96699999999998</v>
      </c>
      <c r="I271" s="2">
        <v>344.53399999999999</v>
      </c>
      <c r="J271" s="12">
        <v>263.49900000000002</v>
      </c>
      <c r="K271" s="2">
        <v>356</v>
      </c>
      <c r="L271" s="2">
        <v>280</v>
      </c>
      <c r="M271" s="2">
        <v>280</v>
      </c>
      <c r="N271" s="2">
        <v>341.334</v>
      </c>
      <c r="O271" s="2">
        <v>248.666</v>
      </c>
      <c r="P271" s="2">
        <v>79.667000000000002</v>
      </c>
      <c r="Q271" s="2">
        <v>151.999</v>
      </c>
      <c r="R271" s="2">
        <v>173.03399999999999</v>
      </c>
      <c r="S271" s="2">
        <v>325.3</v>
      </c>
      <c r="T271" s="2">
        <v>232</v>
      </c>
      <c r="U271" s="2">
        <v>152</v>
      </c>
      <c r="V271" s="2">
        <v>134.667</v>
      </c>
      <c r="W271" s="2">
        <v>89.332999999999998</v>
      </c>
      <c r="X271" s="2">
        <v>314.66700000000003</v>
      </c>
      <c r="Y271" s="2">
        <v>329.33299999999997</v>
      </c>
      <c r="Z271" s="2">
        <v>180</v>
      </c>
      <c r="AA271" s="2">
        <v>338</v>
      </c>
      <c r="AB271" s="2">
        <v>230</v>
      </c>
      <c r="AC271" s="2">
        <v>164</v>
      </c>
      <c r="AD271" s="2">
        <v>284</v>
      </c>
      <c r="AE271" s="2">
        <v>160</v>
      </c>
      <c r="AF271" s="2">
        <v>296</v>
      </c>
      <c r="AG271" s="2">
        <v>2427.3339999999998</v>
      </c>
      <c r="AH271" s="2">
        <v>1964.6659999999999</v>
      </c>
      <c r="AI271" s="2">
        <v>2030</v>
      </c>
      <c r="AJ271" s="2">
        <v>1050</v>
      </c>
      <c r="AK271" s="2">
        <v>1797</v>
      </c>
      <c r="AL271" s="2">
        <v>1235</v>
      </c>
      <c r="AM271" s="2">
        <v>1476</v>
      </c>
      <c r="AN271" s="2">
        <v>1376</v>
      </c>
      <c r="AO271" s="2">
        <v>2008</v>
      </c>
      <c r="AP271" s="2">
        <v>2236</v>
      </c>
      <c r="AQ271" s="2">
        <v>1884</v>
      </c>
      <c r="AR271" s="2">
        <v>1996.665</v>
      </c>
      <c r="AS271" s="2">
        <v>1855.335</v>
      </c>
      <c r="AT271" s="2">
        <v>1390.528</v>
      </c>
      <c r="AU271" s="2">
        <v>1581.4690000000001</v>
      </c>
      <c r="AV271" s="2">
        <v>1202.67</v>
      </c>
      <c r="AW271" s="2">
        <v>1691.3309999999999</v>
      </c>
      <c r="AX271" s="2">
        <v>1386.335</v>
      </c>
      <c r="AY271" s="2">
        <v>2111.3330000000001</v>
      </c>
      <c r="AZ271" s="2">
        <v>1957.6679999999999</v>
      </c>
      <c r="BA271" s="2">
        <v>2630.6660000000002</v>
      </c>
      <c r="BB271" s="2">
        <v>3420.6619999999998</v>
      </c>
      <c r="BC271" s="2">
        <v>2446.6710000000003</v>
      </c>
      <c r="BD271" s="2">
        <f>3051.335-695</f>
        <v>2356.335</v>
      </c>
      <c r="BE271" s="2">
        <v>2705.3319999999999</v>
      </c>
      <c r="BF271" s="2">
        <v>2170</v>
      </c>
      <c r="BG271" s="2">
        <v>2562.1680000000001</v>
      </c>
      <c r="BH271" s="2">
        <v>1487.8319999999999</v>
      </c>
      <c r="BI271" s="2">
        <v>2192</v>
      </c>
      <c r="BJ271" s="2">
        <v>2347.5</v>
      </c>
      <c r="BK271" s="2">
        <v>2620.5</v>
      </c>
      <c r="BL271" s="2">
        <v>2096</v>
      </c>
      <c r="BM271" s="2">
        <v>2516</v>
      </c>
      <c r="BN271" s="2">
        <v>2657.9969999999998</v>
      </c>
      <c r="BO271" s="2">
        <v>3060.6030000000001</v>
      </c>
      <c r="BP271" s="16">
        <f>2153.334-292</f>
        <v>1861.3339999999998</v>
      </c>
      <c r="BQ271" s="2">
        <f t="shared" si="215"/>
        <v>2346.5279166666664</v>
      </c>
      <c r="BR271" s="2">
        <f>AVERAGE(BN271:BP271)</f>
        <v>2526.6446666666666</v>
      </c>
      <c r="BS271" s="2">
        <f>AVERAGE(BB271:BD271)</f>
        <v>2741.222666666667</v>
      </c>
      <c r="BT271" s="17">
        <f t="shared" si="239"/>
        <v>-7.8278208702005136E-2</v>
      </c>
      <c r="BU271" s="2">
        <f>IFERROR(IFERROR(IF(OR(BT271&gt;=50%,BT271&lt;=-50%),BR271,(BE271*(1+BT271))),BR271),0.001)</f>
        <v>2493.5634570957873</v>
      </c>
      <c r="BV271" s="2">
        <f>IFERROR(IFERROR(IF(OR(BT271&gt;=50%,BT271&lt;=-50%),BR271,(BF271*(1+BT271))),BR271),0.001)</f>
        <v>2000.1362871166489</v>
      </c>
      <c r="BW271" s="2">
        <f>IFERROR(IFERROR(IF(OR(BT271&gt;=50%,BT271&lt;=-50%),BR271,(BG271*(1+BT271))),BR271),0.001)</f>
        <v>2361.6060785664013</v>
      </c>
      <c r="BX271" s="2">
        <f>IFERROR(IFERROR(IF(OR(BT271&gt;=50%,BT271&lt;=-50%),BR271,(BH271*(1+BT271))),BR271),0.001)</f>
        <v>1371.3671761904782</v>
      </c>
      <c r="BY271" s="2">
        <f t="shared" si="216"/>
        <v>2147.375</v>
      </c>
      <c r="BZ271" s="2">
        <f t="shared" si="217"/>
        <v>2295.5</v>
      </c>
      <c r="CA271" s="2">
        <f t="shared" si="218"/>
        <v>2536.4670000000001</v>
      </c>
    </row>
    <row r="272" spans="1:79" x14ac:dyDescent="0.2">
      <c r="A272" s="3">
        <v>100414</v>
      </c>
      <c r="B272" s="2">
        <v>0</v>
      </c>
      <c r="C272" s="2">
        <v>0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1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  <c r="AZ272" s="2">
        <v>0</v>
      </c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0</v>
      </c>
      <c r="BM272" s="2">
        <v>0</v>
      </c>
      <c r="BN272" s="2">
        <v>0</v>
      </c>
      <c r="BO272" s="2">
        <v>0</v>
      </c>
      <c r="BP272" s="16">
        <v>0</v>
      </c>
      <c r="BQ272" s="2">
        <f t="shared" si="215"/>
        <v>0</v>
      </c>
      <c r="BR272" s="2">
        <f t="shared" si="219"/>
        <v>0</v>
      </c>
      <c r="BS272" s="2">
        <f t="shared" si="220"/>
        <v>0</v>
      </c>
      <c r="BT272" s="17" t="e">
        <f t="shared" si="239"/>
        <v>#DIV/0!</v>
      </c>
      <c r="BU272" s="2">
        <f>IFERROR(IFERROR(IF(OR(BT272&gt;=50%,BT272&lt;=-50%),BR272,(BC272*(1+BT272))),BR272),0.001)</f>
        <v>0</v>
      </c>
      <c r="BV272" s="2">
        <f>IFERROR(IFERROR(IF(OR(BT272&gt;=50%,BT272&lt;=-50%),BR272,(BD272*(1+BT272))),BR272),0.001)</f>
        <v>0</v>
      </c>
      <c r="BW272" s="2">
        <f>IFERROR(IFERROR(IF(OR(BT272&gt;=50%,BT272&lt;=-50%),BR272,(BE272*(1+BT272))),BR272),0.001)</f>
        <v>0</v>
      </c>
      <c r="BX272" s="2">
        <f>IFERROR(IFERROR(IF(OR(BT272&gt;=50%,BT272&lt;=-50%),BR272,(BF272*(1+BT272))),BR272),0.001)</f>
        <v>0</v>
      </c>
      <c r="BY272" s="2">
        <f t="shared" si="216"/>
        <v>0</v>
      </c>
      <c r="BZ272" s="2">
        <f t="shared" si="217"/>
        <v>0</v>
      </c>
      <c r="CA272" s="2">
        <f t="shared" si="218"/>
        <v>0</v>
      </c>
    </row>
    <row r="273" spans="1:79" x14ac:dyDescent="0.2">
      <c r="A273" s="3">
        <v>100416</v>
      </c>
      <c r="B273" s="2">
        <v>118.617</v>
      </c>
      <c r="C273" s="2">
        <v>116.96899999999998</v>
      </c>
      <c r="D273" s="2">
        <v>114.75000000000001</v>
      </c>
      <c r="E273" s="2">
        <v>190.1</v>
      </c>
      <c r="F273" s="2">
        <v>161.89600000000002</v>
      </c>
      <c r="G273" s="2">
        <v>166.49200000000002</v>
      </c>
      <c r="H273" s="2">
        <v>126.506</v>
      </c>
      <c r="I273" s="2">
        <v>90.665999999999997</v>
      </c>
      <c r="J273" s="12">
        <v>81.831999999999994</v>
      </c>
      <c r="K273" s="2">
        <v>81.789999999999992</v>
      </c>
      <c r="L273" s="2">
        <v>83.343999999999994</v>
      </c>
      <c r="M273" s="2">
        <v>103.25800000000001</v>
      </c>
      <c r="N273" s="2">
        <v>64.915999999999997</v>
      </c>
      <c r="O273" s="2">
        <v>43.975999999999999</v>
      </c>
      <c r="P273" s="2">
        <v>64.352000000000004</v>
      </c>
      <c r="Q273" s="2">
        <v>48.744</v>
      </c>
      <c r="R273" s="2">
        <v>74.501999999999995</v>
      </c>
      <c r="S273" s="2">
        <v>73.926000000000002</v>
      </c>
      <c r="T273" s="2">
        <v>64.450999999999993</v>
      </c>
      <c r="U273" s="2">
        <v>79.661000000000001</v>
      </c>
      <c r="V273" s="2">
        <v>85.350999999999999</v>
      </c>
      <c r="W273" s="2">
        <v>66.213999999999999</v>
      </c>
      <c r="X273" s="2">
        <v>55.664000000000016</v>
      </c>
      <c r="Y273" s="2">
        <v>61.919999999999995</v>
      </c>
      <c r="Z273" s="2">
        <v>71.877999999999986</v>
      </c>
      <c r="AA273" s="2">
        <v>103.161</v>
      </c>
      <c r="AB273" s="2">
        <v>95.25500000000001</v>
      </c>
      <c r="AC273" s="2">
        <v>81.864999999999995</v>
      </c>
      <c r="AD273" s="2">
        <v>203.767</v>
      </c>
      <c r="AE273" s="2">
        <v>96.878</v>
      </c>
      <c r="AF273" s="2">
        <v>95.360000000000014</v>
      </c>
      <c r="AG273" s="2">
        <v>67.762</v>
      </c>
      <c r="AH273" s="2">
        <v>54.612999999999992</v>
      </c>
      <c r="AI273" s="2">
        <v>58.957999999999998</v>
      </c>
      <c r="AJ273" s="2">
        <v>47.381999999999991</v>
      </c>
      <c r="AK273" s="2">
        <v>64.410000000000011</v>
      </c>
      <c r="AL273" s="2">
        <v>63.301000000000002</v>
      </c>
      <c r="AM273" s="2">
        <v>41.022000000000006</v>
      </c>
      <c r="AN273" s="2">
        <v>83.766999999999996</v>
      </c>
      <c r="AO273" s="2">
        <v>65.754999999999995</v>
      </c>
      <c r="AP273" s="2">
        <v>122.58199999999999</v>
      </c>
      <c r="AQ273" s="2">
        <v>72.796000000000006</v>
      </c>
      <c r="AR273" s="2">
        <v>85.545999999999992</v>
      </c>
      <c r="AS273" s="2">
        <v>178.501</v>
      </c>
      <c r="AT273" s="2">
        <v>85.413000000000011</v>
      </c>
      <c r="AU273" s="2">
        <v>112.14100000000001</v>
      </c>
      <c r="AV273" s="2">
        <v>72.435999999999993</v>
      </c>
      <c r="AW273" s="2">
        <v>118.61299999999999</v>
      </c>
      <c r="AX273" s="2">
        <v>105.01300000000001</v>
      </c>
      <c r="AY273" s="2">
        <v>153.71000000000004</v>
      </c>
      <c r="AZ273" s="2">
        <v>92.100000000000009</v>
      </c>
      <c r="BA273" s="2">
        <v>128.00400000000002</v>
      </c>
      <c r="BB273" s="2">
        <v>86.934000000000012</v>
      </c>
      <c r="BC273" s="2">
        <v>69.911000000000001</v>
      </c>
      <c r="BD273" s="2">
        <v>105.866</v>
      </c>
      <c r="BE273" s="2">
        <v>139.10000000000002</v>
      </c>
      <c r="BF273" s="2">
        <v>116.32999999999998</v>
      </c>
      <c r="BG273" s="2">
        <v>165.92000000000002</v>
      </c>
      <c r="BH273" s="2">
        <v>85.356999999999999</v>
      </c>
      <c r="BI273" s="2">
        <v>102.97200000000002</v>
      </c>
      <c r="BJ273" s="2">
        <v>21.227000000000004</v>
      </c>
      <c r="BK273" s="2">
        <v>50.892999999999986</v>
      </c>
      <c r="BL273" s="2">
        <v>56.962999999999994</v>
      </c>
      <c r="BM273" s="2">
        <v>84.577000000000012</v>
      </c>
      <c r="BN273" s="2">
        <v>74.370000000000118</v>
      </c>
      <c r="BO273" s="2">
        <f>194.755-44-10</f>
        <v>140.755</v>
      </c>
      <c r="BP273" s="16">
        <v>105</v>
      </c>
      <c r="BQ273" s="2">
        <f t="shared" si="215"/>
        <v>89.457166666666652</v>
      </c>
      <c r="BR273" s="2">
        <f>AVERAGE(BN273:BP273)</f>
        <v>106.70833333333337</v>
      </c>
      <c r="BS273" s="2">
        <f>AVERAGE(BB273:BD273)</f>
        <v>87.570333333333338</v>
      </c>
      <c r="BT273" s="17">
        <f t="shared" si="239"/>
        <v>0.21854433198457657</v>
      </c>
      <c r="BU273" s="2">
        <f>IFERROR(IFERROR(IF(OR(BT273&gt;=50%,BT273&lt;=-50%),BR273,(BE273*(1+BT273))),BR273),0.001)</f>
        <v>169.49951657905464</v>
      </c>
      <c r="BV273" s="2">
        <f>IFERROR(IFERROR(IF(OR(BT273&gt;=50%,BT273&lt;=-50%),BR273,(BF273*(1+BT273))),BR273),0.001)</f>
        <v>141.75326213976578</v>
      </c>
      <c r="BW273" s="2">
        <f>IFERROR(IFERROR(IF(OR(BT273&gt;=50%,BT273&lt;=-50%),BR273,(BG273*(1+BT273))),BR273),0.001)</f>
        <v>202.18087556288097</v>
      </c>
      <c r="BX273" s="2">
        <f>IFERROR(IFERROR(IF(OR(BT273&gt;=50%,BT273&lt;=-50%),BR273,(BH273*(1+BT273))),BR273),0.001)</f>
        <v>104.01128854520751</v>
      </c>
      <c r="BY273" s="2">
        <f t="shared" si="216"/>
        <v>93.869</v>
      </c>
      <c r="BZ273" s="2">
        <f t="shared" si="217"/>
        <v>74.728666666666655</v>
      </c>
      <c r="CA273" s="2">
        <f t="shared" si="218"/>
        <v>94.764800000000022</v>
      </c>
    </row>
    <row r="274" spans="1:79" x14ac:dyDescent="0.2">
      <c r="A274" s="3">
        <v>100417</v>
      </c>
      <c r="B274" s="2">
        <v>0</v>
      </c>
      <c r="C274" s="2">
        <v>0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1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  <c r="AZ274" s="2">
        <v>0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0</v>
      </c>
      <c r="BM274" s="2">
        <v>0</v>
      </c>
      <c r="BN274" s="2">
        <v>0</v>
      </c>
      <c r="BO274" s="2">
        <v>0</v>
      </c>
      <c r="BP274" s="16">
        <v>0</v>
      </c>
      <c r="BQ274" s="2">
        <f t="shared" si="215"/>
        <v>0</v>
      </c>
      <c r="BR274" s="2">
        <f t="shared" si="219"/>
        <v>0</v>
      </c>
      <c r="BS274" s="2">
        <f t="shared" si="220"/>
        <v>0</v>
      </c>
      <c r="BT274" s="17" t="e">
        <f t="shared" si="239"/>
        <v>#DIV/0!</v>
      </c>
      <c r="BU274" s="2">
        <f>IFERROR(IFERROR(IF(OR(BT274&gt;=50%,BT274&lt;=-50%),BR274,(BC274*(1+BT274))),BR274),0.001)</f>
        <v>0</v>
      </c>
      <c r="BV274" s="2">
        <f>IFERROR(IFERROR(IF(OR(BT274&gt;=50%,BT274&lt;=-50%),BR274,(BD274*(1+BT274))),BR274),0.001)</f>
        <v>0</v>
      </c>
      <c r="BW274" s="2">
        <f>IFERROR(IFERROR(IF(OR(BT274&gt;=50%,BT274&lt;=-50%),BR274,(BE274*(1+BT274))),BR274),0.001)</f>
        <v>0</v>
      </c>
      <c r="BX274" s="2">
        <f>IFERROR(IFERROR(IF(OR(BT274&gt;=50%,BT274&lt;=-50%),BR274,(BF274*(1+BT274))),BR274),0.001)</f>
        <v>0</v>
      </c>
      <c r="BY274" s="2">
        <f t="shared" si="216"/>
        <v>0</v>
      </c>
      <c r="BZ274" s="2">
        <f t="shared" si="217"/>
        <v>0</v>
      </c>
      <c r="CA274" s="2">
        <f t="shared" si="218"/>
        <v>0</v>
      </c>
    </row>
    <row r="275" spans="1:79" x14ac:dyDescent="0.2">
      <c r="A275" s="3">
        <v>100450</v>
      </c>
      <c r="B275" s="2">
        <v>-148.19999999999999</v>
      </c>
      <c r="C275" s="2">
        <v>42.699999999999989</v>
      </c>
      <c r="D275" s="2">
        <v>122</v>
      </c>
      <c r="E275" s="2">
        <v>50</v>
      </c>
      <c r="F275" s="2">
        <v>160</v>
      </c>
      <c r="G275" s="2">
        <v>105</v>
      </c>
      <c r="H275" s="2">
        <v>40</v>
      </c>
      <c r="I275" s="2">
        <v>114</v>
      </c>
      <c r="J275" s="12">
        <v>71</v>
      </c>
      <c r="K275" s="2">
        <v>37.599999999999994</v>
      </c>
      <c r="L275" s="2">
        <v>69.5</v>
      </c>
      <c r="M275" s="2">
        <v>27.200000000000017</v>
      </c>
      <c r="N275" s="2">
        <v>120.1</v>
      </c>
      <c r="O275" s="2">
        <v>22.75</v>
      </c>
      <c r="P275" s="2">
        <v>34</v>
      </c>
      <c r="Q275" s="2">
        <v>26.5</v>
      </c>
      <c r="R275" s="2">
        <v>49.3</v>
      </c>
      <c r="S275" s="2">
        <v>50</v>
      </c>
      <c r="T275" s="2">
        <v>69.050000000000011</v>
      </c>
      <c r="U275" s="2">
        <v>26.5</v>
      </c>
      <c r="V275" s="2">
        <v>37.5</v>
      </c>
      <c r="W275" s="2">
        <v>0</v>
      </c>
      <c r="X275" s="2">
        <v>36.5</v>
      </c>
      <c r="Y275" s="2">
        <v>9.0500000000000114</v>
      </c>
      <c r="Z275" s="2">
        <v>32.299999999999983</v>
      </c>
      <c r="AA275" s="2">
        <v>34.25</v>
      </c>
      <c r="AB275" s="2">
        <v>12</v>
      </c>
      <c r="AC275" s="2">
        <v>73.400000000000006</v>
      </c>
      <c r="AD275" s="2">
        <v>27</v>
      </c>
      <c r="AE275" s="2">
        <v>75.5</v>
      </c>
      <c r="AF275" s="2">
        <v>21.75</v>
      </c>
      <c r="AG275" s="2">
        <v>98.25</v>
      </c>
      <c r="AH275" s="2">
        <v>28.75</v>
      </c>
      <c r="AI275" s="2">
        <v>76.25</v>
      </c>
      <c r="AJ275" s="2">
        <v>244</v>
      </c>
      <c r="AK275" s="2">
        <v>10</v>
      </c>
      <c r="AL275" s="2">
        <v>11.75</v>
      </c>
      <c r="AM275" s="2">
        <v>16.25</v>
      </c>
      <c r="AN275" s="2">
        <v>31.800000000000011</v>
      </c>
      <c r="AO275" s="2">
        <v>28</v>
      </c>
      <c r="AP275" s="2">
        <v>52.699999999999989</v>
      </c>
      <c r="AQ275" s="2">
        <v>84.5</v>
      </c>
      <c r="AR275" s="2">
        <v>64.75</v>
      </c>
      <c r="AS275" s="2">
        <v>68.25</v>
      </c>
      <c r="AT275" s="2">
        <v>29</v>
      </c>
      <c r="AU275" s="2">
        <v>29</v>
      </c>
      <c r="AV275" s="2">
        <v>22.85</v>
      </c>
      <c r="AW275" s="2">
        <v>64.650000000000006</v>
      </c>
      <c r="AX275" s="2">
        <v>38.050000000000011</v>
      </c>
      <c r="AY275" s="2">
        <v>18.249999999999972</v>
      </c>
      <c r="AZ275" s="2">
        <v>35.050000000000011</v>
      </c>
      <c r="BA275" s="2">
        <v>35.75</v>
      </c>
      <c r="BB275" s="2">
        <v>60.400000000000006</v>
      </c>
      <c r="BC275" s="2">
        <v>27</v>
      </c>
      <c r="BD275" s="2">
        <v>71.5</v>
      </c>
      <c r="BE275" s="2">
        <v>135</v>
      </c>
      <c r="BF275" s="2">
        <v>36.5</v>
      </c>
      <c r="BG275" s="2">
        <v>7.5</v>
      </c>
      <c r="BH275" s="2">
        <v>34.5</v>
      </c>
      <c r="BI275" s="2">
        <v>41</v>
      </c>
      <c r="BJ275" s="2">
        <v>37</v>
      </c>
      <c r="BK275" s="2">
        <v>40</v>
      </c>
      <c r="BL275" s="2">
        <v>15.5</v>
      </c>
      <c r="BM275" s="2">
        <v>4.5</v>
      </c>
      <c r="BN275" s="2">
        <v>70</v>
      </c>
      <c r="BO275" s="2">
        <v>140</v>
      </c>
      <c r="BP275" s="16">
        <v>95</v>
      </c>
      <c r="BQ275" s="2">
        <f t="shared" si="215"/>
        <v>43.333333333333336</v>
      </c>
      <c r="BR275" s="2">
        <f t="shared" ref="BR275:BR276" si="246">AVERAGE(BN275:BP275)</f>
        <v>101.66666666666667</v>
      </c>
      <c r="BS275" s="2">
        <f t="shared" ref="BS275:BS276" si="247">AVERAGE(BB275:BD275)</f>
        <v>52.966666666666669</v>
      </c>
      <c r="BT275" s="17">
        <f t="shared" si="239"/>
        <v>0.91944619257394589</v>
      </c>
      <c r="BU275" s="2">
        <f t="shared" ref="BU275:BU276" si="248">IFERROR(IFERROR(IF(OR(BT275&gt;=50%,BT275&lt;=-50%),BR275,(BE275*(1+BT275))),BR275),0.001)</f>
        <v>101.66666666666667</v>
      </c>
      <c r="BV275" s="2">
        <f t="shared" ref="BV275:BV276" si="249">IFERROR(IFERROR(IF(OR(BT275&gt;=50%,BT275&lt;=-50%),BR275,(BF275*(1+BT275))),BR275),0.001)</f>
        <v>101.66666666666667</v>
      </c>
      <c r="BW275" s="2">
        <f t="shared" ref="BW275:BW276" si="250">IFERROR(IFERROR(IF(OR(BT275&gt;=50%,BT275&lt;=-50%),BR275,(BG275*(1+BT275))),BR275),0.001)</f>
        <v>101.66666666666667</v>
      </c>
      <c r="BX275" s="2">
        <f t="shared" ref="BX275:BX276" si="251">IFERROR(IFERROR(IF(OR(BT275&gt;=50%,BT275&lt;=-50%),BR275,(BH275*(1+BT275))),BR275),0.001)</f>
        <v>101.66666666666667</v>
      </c>
      <c r="BY275" s="2">
        <f t="shared" si="216"/>
        <v>30</v>
      </c>
      <c r="BZ275" s="2">
        <f t="shared" si="217"/>
        <v>30.666666666666668</v>
      </c>
      <c r="CA275" s="2">
        <f t="shared" si="218"/>
        <v>61.6</v>
      </c>
    </row>
    <row r="276" spans="1:79" x14ac:dyDescent="0.2">
      <c r="A276" s="3">
        <v>100451</v>
      </c>
      <c r="B276" s="2">
        <v>110.05000000000001</v>
      </c>
      <c r="C276" s="2">
        <v>171.60000000000002</v>
      </c>
      <c r="D276" s="2">
        <v>218.39999999999998</v>
      </c>
      <c r="E276" s="2">
        <v>160</v>
      </c>
      <c r="F276" s="2">
        <v>242</v>
      </c>
      <c r="G276" s="2">
        <v>83</v>
      </c>
      <c r="H276" s="2">
        <v>248</v>
      </c>
      <c r="I276" s="2">
        <v>196.45000000000005</v>
      </c>
      <c r="J276" s="12">
        <v>142.54999999999995</v>
      </c>
      <c r="K276" s="2">
        <v>49.649999999999977</v>
      </c>
      <c r="L276" s="2">
        <v>144.15000000000003</v>
      </c>
      <c r="M276" s="2">
        <v>71.199999999999989</v>
      </c>
      <c r="N276" s="2">
        <v>76</v>
      </c>
      <c r="O276" s="2">
        <v>52.550000000000011</v>
      </c>
      <c r="P276" s="2">
        <v>50.449999999999989</v>
      </c>
      <c r="Q276" s="2">
        <v>51.775000000000006</v>
      </c>
      <c r="R276" s="2">
        <v>102.22499999999999</v>
      </c>
      <c r="S276" s="2">
        <v>120</v>
      </c>
      <c r="T276" s="2">
        <v>70</v>
      </c>
      <c r="U276" s="2">
        <v>55</v>
      </c>
      <c r="V276" s="2">
        <v>50</v>
      </c>
      <c r="W276" s="2">
        <v>20</v>
      </c>
      <c r="X276" s="2">
        <v>31.949999999999989</v>
      </c>
      <c r="Y276" s="2">
        <v>23.050000000000011</v>
      </c>
      <c r="Z276" s="2">
        <v>-70</v>
      </c>
      <c r="AA276" s="2">
        <v>120</v>
      </c>
      <c r="AB276" s="2">
        <v>30</v>
      </c>
      <c r="AC276" s="2">
        <v>31.75</v>
      </c>
      <c r="AD276" s="2">
        <v>30.75</v>
      </c>
      <c r="AE276" s="2">
        <v>27.5</v>
      </c>
      <c r="AF276" s="2">
        <v>32.325000000000003</v>
      </c>
      <c r="AG276" s="2">
        <v>52.574999999999996</v>
      </c>
      <c r="AH276" s="2">
        <v>26.5</v>
      </c>
      <c r="AI276" s="2">
        <v>18.350000000000023</v>
      </c>
      <c r="AJ276" s="2">
        <v>32.375</v>
      </c>
      <c r="AK276" s="2">
        <v>10.5</v>
      </c>
      <c r="AL276" s="2">
        <v>44</v>
      </c>
      <c r="AM276" s="2">
        <v>72.949999999999989</v>
      </c>
      <c r="AN276" s="2">
        <v>50.425000000000011</v>
      </c>
      <c r="AO276" s="2">
        <v>50.125</v>
      </c>
      <c r="AP276" s="2">
        <v>35.875</v>
      </c>
      <c r="AQ276" s="2">
        <v>34</v>
      </c>
      <c r="AR276" s="2">
        <v>100</v>
      </c>
      <c r="AS276" s="2">
        <v>50</v>
      </c>
      <c r="AT276" s="2">
        <v>74</v>
      </c>
      <c r="AU276" s="2">
        <v>51.25</v>
      </c>
      <c r="AV276" s="2">
        <v>27.625</v>
      </c>
      <c r="AW276" s="2">
        <v>-2.875</v>
      </c>
      <c r="AX276" s="2">
        <v>48</v>
      </c>
      <c r="AY276" s="2">
        <v>37.25</v>
      </c>
      <c r="AZ276" s="2">
        <v>49.625</v>
      </c>
      <c r="BA276" s="2">
        <v>65.125</v>
      </c>
      <c r="BB276" s="2">
        <v>90</v>
      </c>
      <c r="BC276" s="2">
        <v>70</v>
      </c>
      <c r="BD276" s="2">
        <f>214.925-50</f>
        <v>164.92500000000001</v>
      </c>
      <c r="BE276" s="2">
        <v>65.074999999999989</v>
      </c>
      <c r="BF276" s="2">
        <v>60</v>
      </c>
      <c r="BG276" s="2">
        <v>57.5</v>
      </c>
      <c r="BH276" s="2">
        <v>88.5</v>
      </c>
      <c r="BI276" s="2">
        <v>54</v>
      </c>
      <c r="BJ276" s="2">
        <v>139</v>
      </c>
      <c r="BK276" s="2">
        <v>52.3</v>
      </c>
      <c r="BL276" s="2">
        <v>52</v>
      </c>
      <c r="BM276" s="2">
        <v>52.699999999999989</v>
      </c>
      <c r="BN276" s="2">
        <v>54</v>
      </c>
      <c r="BO276" s="2">
        <v>84</v>
      </c>
      <c r="BP276" s="16">
        <v>49</v>
      </c>
      <c r="BQ276" s="2">
        <f t="shared" si="215"/>
        <v>75.833333333333329</v>
      </c>
      <c r="BR276" s="2">
        <f t="shared" si="246"/>
        <v>62.333333333333336</v>
      </c>
      <c r="BS276" s="2">
        <f t="shared" si="247"/>
        <v>108.30833333333334</v>
      </c>
      <c r="BT276" s="17">
        <f t="shared" si="239"/>
        <v>-0.42448257290143881</v>
      </c>
      <c r="BU276" s="2">
        <f t="shared" si="248"/>
        <v>37.451796568438866</v>
      </c>
      <c r="BV276" s="2">
        <f t="shared" si="249"/>
        <v>34.531045625913677</v>
      </c>
      <c r="BW276" s="2">
        <f t="shared" si="250"/>
        <v>33.092252058167269</v>
      </c>
      <c r="BX276" s="2">
        <f t="shared" si="251"/>
        <v>50.933292298222668</v>
      </c>
      <c r="BY276" s="2">
        <f t="shared" si="216"/>
        <v>84.75</v>
      </c>
      <c r="BZ276" s="2">
        <f t="shared" si="217"/>
        <v>54.766666666666673</v>
      </c>
      <c r="CA276" s="2">
        <f t="shared" si="218"/>
        <v>81.34</v>
      </c>
    </row>
    <row r="277" spans="1:79" x14ac:dyDescent="0.2">
      <c r="A277" s="3">
        <v>100452</v>
      </c>
      <c r="B277" s="2">
        <v>0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1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  <c r="AZ277" s="2">
        <v>0</v>
      </c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0</v>
      </c>
      <c r="BM277" s="2">
        <v>0</v>
      </c>
      <c r="BN277" s="2">
        <v>0</v>
      </c>
      <c r="BO277" s="2">
        <v>0</v>
      </c>
      <c r="BP277" s="16">
        <v>0</v>
      </c>
      <c r="BQ277" s="2">
        <f t="shared" si="215"/>
        <v>0</v>
      </c>
      <c r="BR277" s="2">
        <f t="shared" si="219"/>
        <v>0</v>
      </c>
      <c r="BS277" s="2">
        <f t="shared" si="220"/>
        <v>0</v>
      </c>
      <c r="BT277" s="17" t="e">
        <f t="shared" si="239"/>
        <v>#DIV/0!</v>
      </c>
      <c r="BU277" s="2">
        <f t="shared" ref="BU277:BU282" si="252">IFERROR(IFERROR(IF(OR(BT277&gt;=50%,BT277&lt;=-50%),BR277,(BC277*(1+BT277))),BR277),0.001)</f>
        <v>0</v>
      </c>
      <c r="BV277" s="2">
        <f t="shared" ref="BV277:BV282" si="253">IFERROR(IFERROR(IF(OR(BT277&gt;=50%,BT277&lt;=-50%),BR277,(BD277*(1+BT277))),BR277),0.001)</f>
        <v>0</v>
      </c>
      <c r="BW277" s="2">
        <f t="shared" ref="BW277:BW282" si="254">IFERROR(IFERROR(IF(OR(BT277&gt;=50%,BT277&lt;=-50%),BR277,(BE277*(1+BT277))),BR277),0.001)</f>
        <v>0</v>
      </c>
      <c r="BX277" s="2">
        <f t="shared" ref="BX277:BX282" si="255">IFERROR(IFERROR(IF(OR(BT277&gt;=50%,BT277&lt;=-50%),BR277,(BF277*(1+BT277))),BR277),0.001)</f>
        <v>0</v>
      </c>
      <c r="BY277" s="2">
        <f t="shared" si="216"/>
        <v>0</v>
      </c>
      <c r="BZ277" s="2">
        <f t="shared" si="217"/>
        <v>0</v>
      </c>
      <c r="CA277" s="2">
        <f t="shared" si="218"/>
        <v>0</v>
      </c>
    </row>
    <row r="278" spans="1:79" x14ac:dyDescent="0.2">
      <c r="A278" s="3">
        <v>100453</v>
      </c>
      <c r="B278" s="2">
        <v>0</v>
      </c>
      <c r="C278" s="2">
        <v>27.529999999999973</v>
      </c>
      <c r="D278" s="2">
        <v>17</v>
      </c>
      <c r="E278" s="2">
        <v>191.5</v>
      </c>
      <c r="F278" s="2">
        <v>-171.5</v>
      </c>
      <c r="G278" s="2">
        <v>146.5</v>
      </c>
      <c r="H278" s="2">
        <v>1</v>
      </c>
      <c r="I278" s="2">
        <v>0</v>
      </c>
      <c r="J278" s="12">
        <v>0</v>
      </c>
      <c r="K278" s="2">
        <v>0</v>
      </c>
      <c r="L278" s="2">
        <v>0</v>
      </c>
      <c r="M278" s="2">
        <v>0.5</v>
      </c>
      <c r="N278" s="2">
        <v>0</v>
      </c>
      <c r="O278" s="2">
        <v>0.5</v>
      </c>
      <c r="P278" s="2">
        <v>0</v>
      </c>
      <c r="Q278" s="2">
        <v>80</v>
      </c>
      <c r="R278" s="2">
        <v>0</v>
      </c>
      <c r="S278" s="2">
        <v>0</v>
      </c>
      <c r="T278" s="2">
        <v>26.666666666666668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  <c r="AZ278" s="2">
        <v>0</v>
      </c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0</v>
      </c>
      <c r="BM278" s="2">
        <v>0</v>
      </c>
      <c r="BN278" s="2">
        <v>0</v>
      </c>
      <c r="BO278" s="2">
        <v>0</v>
      </c>
      <c r="BP278" s="16">
        <v>0</v>
      </c>
      <c r="BQ278" s="2">
        <f t="shared" si="215"/>
        <v>0</v>
      </c>
      <c r="BR278" s="2">
        <f t="shared" si="219"/>
        <v>0</v>
      </c>
      <c r="BS278" s="2">
        <f t="shared" si="220"/>
        <v>0</v>
      </c>
      <c r="BT278" s="17" t="e">
        <f t="shared" si="239"/>
        <v>#DIV/0!</v>
      </c>
      <c r="BU278" s="2">
        <f t="shared" si="252"/>
        <v>0</v>
      </c>
      <c r="BV278" s="2">
        <f t="shared" si="253"/>
        <v>0</v>
      </c>
      <c r="BW278" s="2">
        <f t="shared" si="254"/>
        <v>0</v>
      </c>
      <c r="BX278" s="2">
        <f t="shared" si="255"/>
        <v>0</v>
      </c>
      <c r="BY278" s="2">
        <f t="shared" si="216"/>
        <v>0</v>
      </c>
      <c r="BZ278" s="2">
        <f t="shared" si="217"/>
        <v>0</v>
      </c>
      <c r="CA278" s="2">
        <f t="shared" si="218"/>
        <v>0</v>
      </c>
    </row>
    <row r="279" spans="1:79" x14ac:dyDescent="0.2">
      <c r="A279" s="3">
        <v>100454</v>
      </c>
      <c r="B279" s="2">
        <v>0</v>
      </c>
      <c r="C279" s="2">
        <v>0</v>
      </c>
      <c r="D279" s="2">
        <v>0</v>
      </c>
      <c r="E279" s="2">
        <v>0</v>
      </c>
      <c r="F279" s="2">
        <v>3.2000000000000028</v>
      </c>
      <c r="G279" s="2">
        <v>-1.6000000000000014</v>
      </c>
      <c r="H279" s="2">
        <v>0</v>
      </c>
      <c r="I279" s="2">
        <v>8</v>
      </c>
      <c r="J279" s="12">
        <v>0</v>
      </c>
      <c r="K279" s="2">
        <v>3.7000000000000028</v>
      </c>
      <c r="L279" s="2">
        <v>120.29999999999998</v>
      </c>
      <c r="M279" s="2">
        <v>49.6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W279" s="2">
        <v>-4.25</v>
      </c>
      <c r="X279" s="2">
        <v>72.449999999999974</v>
      </c>
      <c r="Y279" s="2">
        <v>2.2000000000000028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H279" s="2">
        <v>0.79999999999999716</v>
      </c>
      <c r="AI279" s="2">
        <v>3.9999999999999929</v>
      </c>
      <c r="AJ279" s="2">
        <v>61.300000000000011</v>
      </c>
      <c r="AK279" s="2">
        <v>35.5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4</v>
      </c>
      <c r="AX279" s="2">
        <v>0</v>
      </c>
      <c r="AY279" s="2">
        <v>0</v>
      </c>
      <c r="AZ279" s="2">
        <v>0</v>
      </c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16">
        <v>0</v>
      </c>
      <c r="BQ279" s="2">
        <f t="shared" si="215"/>
        <v>0</v>
      </c>
      <c r="BR279" s="2">
        <f t="shared" si="219"/>
        <v>0</v>
      </c>
      <c r="BS279" s="2">
        <f t="shared" si="220"/>
        <v>0</v>
      </c>
      <c r="BT279" s="17" t="e">
        <f t="shared" si="239"/>
        <v>#DIV/0!</v>
      </c>
      <c r="BU279" s="2">
        <f t="shared" si="252"/>
        <v>0</v>
      </c>
      <c r="BV279" s="2">
        <f t="shared" si="253"/>
        <v>0</v>
      </c>
      <c r="BW279" s="2">
        <f t="shared" si="254"/>
        <v>0</v>
      </c>
      <c r="BX279" s="2">
        <f t="shared" si="255"/>
        <v>0</v>
      </c>
      <c r="BY279" s="2">
        <f t="shared" si="216"/>
        <v>0</v>
      </c>
      <c r="BZ279" s="2">
        <f t="shared" si="217"/>
        <v>0</v>
      </c>
      <c r="CA279" s="2">
        <f t="shared" si="218"/>
        <v>0</v>
      </c>
    </row>
    <row r="280" spans="1:79" x14ac:dyDescent="0.2">
      <c r="A280" s="3">
        <v>100455</v>
      </c>
      <c r="B280" s="2">
        <v>0</v>
      </c>
      <c r="C280" s="2">
        <v>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1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  <c r="AZ280" s="2">
        <v>0</v>
      </c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0</v>
      </c>
      <c r="BM280" s="2">
        <v>0</v>
      </c>
      <c r="BN280" s="2">
        <v>0</v>
      </c>
      <c r="BO280" s="2">
        <v>0</v>
      </c>
      <c r="BP280" s="16">
        <v>0</v>
      </c>
      <c r="BQ280" s="2">
        <f t="shared" si="215"/>
        <v>0</v>
      </c>
      <c r="BR280" s="2">
        <f t="shared" si="219"/>
        <v>0</v>
      </c>
      <c r="BS280" s="2">
        <f t="shared" si="220"/>
        <v>0</v>
      </c>
      <c r="BT280" s="17" t="e">
        <f t="shared" si="239"/>
        <v>#DIV/0!</v>
      </c>
      <c r="BU280" s="2">
        <f t="shared" si="252"/>
        <v>0</v>
      </c>
      <c r="BV280" s="2">
        <f t="shared" si="253"/>
        <v>0</v>
      </c>
      <c r="BW280" s="2">
        <f t="shared" si="254"/>
        <v>0</v>
      </c>
      <c r="BX280" s="2">
        <f t="shared" si="255"/>
        <v>0</v>
      </c>
      <c r="BY280" s="2">
        <f t="shared" si="216"/>
        <v>0</v>
      </c>
      <c r="BZ280" s="2">
        <f t="shared" si="217"/>
        <v>0</v>
      </c>
      <c r="CA280" s="2">
        <f t="shared" si="218"/>
        <v>0</v>
      </c>
    </row>
    <row r="281" spans="1:79" x14ac:dyDescent="0.2">
      <c r="A281" s="3">
        <v>100456</v>
      </c>
      <c r="B281" s="2">
        <v>482.8</v>
      </c>
      <c r="C281" s="2">
        <v>469.2</v>
      </c>
      <c r="D281" s="2">
        <v>693</v>
      </c>
      <c r="E281" s="2">
        <v>708.5</v>
      </c>
      <c r="F281" s="2">
        <v>747</v>
      </c>
      <c r="G281" s="2">
        <v>1055.2</v>
      </c>
      <c r="H281" s="2">
        <v>751.3</v>
      </c>
      <c r="I281" s="2">
        <v>924</v>
      </c>
      <c r="J281" s="12">
        <v>224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  <c r="AZ281" s="2">
        <v>0</v>
      </c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0</v>
      </c>
      <c r="BM281" s="2">
        <v>0</v>
      </c>
      <c r="BN281" s="2">
        <v>0</v>
      </c>
      <c r="BO281" s="2">
        <v>0</v>
      </c>
      <c r="BP281" s="16">
        <v>0</v>
      </c>
      <c r="BQ281" s="2">
        <f t="shared" si="215"/>
        <v>0</v>
      </c>
      <c r="BR281" s="2">
        <f t="shared" si="219"/>
        <v>0</v>
      </c>
      <c r="BS281" s="2">
        <f t="shared" si="220"/>
        <v>0</v>
      </c>
      <c r="BT281" s="17" t="e">
        <f t="shared" si="239"/>
        <v>#DIV/0!</v>
      </c>
      <c r="BU281" s="2">
        <f t="shared" si="252"/>
        <v>0</v>
      </c>
      <c r="BV281" s="2">
        <f t="shared" si="253"/>
        <v>0</v>
      </c>
      <c r="BW281" s="2">
        <f t="shared" si="254"/>
        <v>0</v>
      </c>
      <c r="BX281" s="2">
        <f t="shared" si="255"/>
        <v>0</v>
      </c>
      <c r="BY281" s="2">
        <f t="shared" si="216"/>
        <v>0</v>
      </c>
      <c r="BZ281" s="2">
        <f t="shared" si="217"/>
        <v>0</v>
      </c>
      <c r="CA281" s="2">
        <f t="shared" si="218"/>
        <v>0</v>
      </c>
    </row>
    <row r="282" spans="1:79" x14ac:dyDescent="0.2">
      <c r="A282" s="3">
        <v>100457</v>
      </c>
      <c r="J282" s="12"/>
      <c r="AS282" s="2">
        <v>-1.6000000000000227</v>
      </c>
      <c r="AT282" s="2">
        <v>15</v>
      </c>
      <c r="AU282" s="2">
        <v>11.149999999999977</v>
      </c>
      <c r="AV282" s="2">
        <v>22.850000000000023</v>
      </c>
      <c r="AW282" s="2">
        <v>10.975000000000023</v>
      </c>
      <c r="AX282" s="2">
        <v>3.5999999999999659</v>
      </c>
      <c r="AY282" s="2">
        <v>12</v>
      </c>
      <c r="AZ282" s="2">
        <v>14.425000000000011</v>
      </c>
      <c r="BA282" s="2">
        <v>50</v>
      </c>
      <c r="BB282" s="2">
        <v>0</v>
      </c>
      <c r="BC282" s="2">
        <v>0</v>
      </c>
      <c r="BD282" s="2">
        <v>340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0</v>
      </c>
      <c r="BM282" s="2">
        <v>0</v>
      </c>
      <c r="BN282" s="2">
        <v>0</v>
      </c>
      <c r="BO282" s="2">
        <v>0</v>
      </c>
      <c r="BP282" s="16">
        <v>0</v>
      </c>
      <c r="BQ282" s="2">
        <f t="shared" si="215"/>
        <v>28.333333333333332</v>
      </c>
      <c r="BR282" s="2">
        <f t="shared" si="219"/>
        <v>0</v>
      </c>
      <c r="BS282" s="2">
        <f t="shared" si="220"/>
        <v>16.666666666666668</v>
      </c>
      <c r="BT282" s="17">
        <f t="shared" si="239"/>
        <v>-1</v>
      </c>
      <c r="BU282" s="2">
        <f t="shared" si="252"/>
        <v>0</v>
      </c>
      <c r="BV282" s="2">
        <f t="shared" si="253"/>
        <v>0</v>
      </c>
      <c r="BW282" s="2">
        <f t="shared" si="254"/>
        <v>0</v>
      </c>
      <c r="BX282" s="2">
        <f t="shared" si="255"/>
        <v>0</v>
      </c>
      <c r="BY282" s="2">
        <f t="shared" si="216"/>
        <v>0</v>
      </c>
      <c r="BZ282" s="2">
        <f t="shared" si="217"/>
        <v>0</v>
      </c>
      <c r="CA282" s="2">
        <f t="shared" si="218"/>
        <v>68</v>
      </c>
    </row>
    <row r="283" spans="1:79" x14ac:dyDescent="0.2">
      <c r="A283" s="3">
        <v>100458</v>
      </c>
      <c r="B283" s="2">
        <v>208</v>
      </c>
      <c r="C283" s="2">
        <v>238</v>
      </c>
      <c r="D283" s="2">
        <v>222</v>
      </c>
      <c r="E283" s="2">
        <v>246</v>
      </c>
      <c r="F283" s="2">
        <v>198</v>
      </c>
      <c r="G283" s="2">
        <v>224</v>
      </c>
      <c r="H283" s="2">
        <v>194</v>
      </c>
      <c r="I283" s="2">
        <v>246</v>
      </c>
      <c r="J283" s="12">
        <v>196</v>
      </c>
      <c r="K283" s="2">
        <v>190</v>
      </c>
      <c r="L283" s="2">
        <v>162</v>
      </c>
      <c r="M283" s="2">
        <v>182</v>
      </c>
      <c r="N283" s="2">
        <v>168</v>
      </c>
      <c r="O283" s="2">
        <v>127</v>
      </c>
      <c r="P283" s="2">
        <v>104</v>
      </c>
      <c r="Q283" s="2">
        <v>180</v>
      </c>
      <c r="R283" s="2">
        <v>101</v>
      </c>
      <c r="S283" s="2">
        <v>186</v>
      </c>
      <c r="T283" s="2">
        <v>178</v>
      </c>
      <c r="U283" s="2">
        <v>138</v>
      </c>
      <c r="V283" s="2">
        <v>186</v>
      </c>
      <c r="W283" s="2">
        <v>116</v>
      </c>
      <c r="X283" s="2">
        <v>182</v>
      </c>
      <c r="Y283" s="2">
        <v>107</v>
      </c>
      <c r="Z283" s="2">
        <v>131</v>
      </c>
      <c r="AA283" s="2">
        <v>226</v>
      </c>
      <c r="AB283" s="2">
        <v>74</v>
      </c>
      <c r="AC283" s="2">
        <v>98</v>
      </c>
      <c r="AD283" s="2">
        <v>99</v>
      </c>
      <c r="AE283" s="2">
        <v>118</v>
      </c>
      <c r="AF283" s="2">
        <v>161</v>
      </c>
      <c r="AG283" s="2">
        <v>125</v>
      </c>
      <c r="AH283" s="2">
        <v>181</v>
      </c>
      <c r="AI283" s="2">
        <v>114</v>
      </c>
      <c r="AJ283" s="2">
        <v>162</v>
      </c>
      <c r="AK283" s="2">
        <v>110</v>
      </c>
      <c r="AL283" s="2">
        <v>150</v>
      </c>
      <c r="AM283" s="2">
        <v>184</v>
      </c>
      <c r="AN283" s="2">
        <v>98</v>
      </c>
      <c r="AO283" s="2">
        <v>135</v>
      </c>
      <c r="AP283" s="2">
        <v>236</v>
      </c>
      <c r="AQ283" s="2">
        <v>112</v>
      </c>
      <c r="AR283" s="2">
        <v>128</v>
      </c>
      <c r="AS283" s="2">
        <v>111</v>
      </c>
      <c r="AT283" s="2">
        <v>119</v>
      </c>
      <c r="AU283" s="2">
        <v>150</v>
      </c>
      <c r="AV283" s="2">
        <v>105</v>
      </c>
      <c r="AW283" s="2">
        <v>115</v>
      </c>
      <c r="AX283" s="2">
        <v>91</v>
      </c>
      <c r="AY283" s="2">
        <v>136</v>
      </c>
      <c r="AZ283" s="2">
        <v>120</v>
      </c>
      <c r="BA283" s="2">
        <v>165</v>
      </c>
      <c r="BB283" s="2">
        <v>203</v>
      </c>
      <c r="BC283" s="2">
        <v>185</v>
      </c>
      <c r="BD283" s="2">
        <f>315-107</f>
        <v>208</v>
      </c>
      <c r="BE283" s="2">
        <v>135</v>
      </c>
      <c r="BF283" s="2">
        <v>185</v>
      </c>
      <c r="BG283" s="2">
        <v>98</v>
      </c>
      <c r="BH283" s="2">
        <v>87</v>
      </c>
      <c r="BI283" s="2">
        <v>130</v>
      </c>
      <c r="BJ283" s="2">
        <v>65</v>
      </c>
      <c r="BK283" s="2">
        <v>115</v>
      </c>
      <c r="BL283" s="2">
        <v>100</v>
      </c>
      <c r="BM283" s="2">
        <v>151</v>
      </c>
      <c r="BN283" s="2">
        <v>274</v>
      </c>
      <c r="BO283" s="2">
        <v>190</v>
      </c>
      <c r="BP283" s="16">
        <v>129</v>
      </c>
      <c r="BQ283" s="2">
        <f t="shared" si="215"/>
        <v>144.41666666666666</v>
      </c>
      <c r="BR283" s="2">
        <f t="shared" ref="BR283:BR284" si="256">AVERAGE(BN283:BP283)</f>
        <v>197.66666666666666</v>
      </c>
      <c r="BS283" s="2">
        <f t="shared" ref="BS283:BS284" si="257">AVERAGE(BB283:BD283)</f>
        <v>198.66666666666666</v>
      </c>
      <c r="BT283" s="17">
        <f t="shared" si="239"/>
        <v>-5.0335570469798663E-3</v>
      </c>
      <c r="BU283" s="2">
        <f t="shared" ref="BU283:BU284" si="258">IFERROR(IFERROR(IF(OR(BT283&gt;=50%,BT283&lt;=-50%),BR283,(BE283*(1+BT283))),BR283),0.001)</f>
        <v>134.32046979865771</v>
      </c>
      <c r="BV283" s="2">
        <f t="shared" ref="BV283:BV284" si="259">IFERROR(IFERROR(IF(OR(BT283&gt;=50%,BT283&lt;=-50%),BR283,(BF283*(1+BT283))),BR283),0.001)</f>
        <v>184.06879194630872</v>
      </c>
      <c r="BW283" s="2">
        <f t="shared" ref="BW283:BW284" si="260">IFERROR(IFERROR(IF(OR(BT283&gt;=50%,BT283&lt;=-50%),BR283,(BG283*(1+BT283))),BR283),0.001)</f>
        <v>97.506711409395976</v>
      </c>
      <c r="BX283" s="2">
        <f t="shared" ref="BX283:BX284" si="261">IFERROR(IFERROR(IF(OR(BT283&gt;=50%,BT283&lt;=-50%),BR283,(BH283*(1+BT283))),BR283),0.001)</f>
        <v>86.562080536912759</v>
      </c>
      <c r="BY283" s="2">
        <f t="shared" si="216"/>
        <v>95</v>
      </c>
      <c r="BZ283" s="2">
        <f t="shared" si="217"/>
        <v>133.33333333333334</v>
      </c>
      <c r="CA283" s="2">
        <f t="shared" si="218"/>
        <v>190.6</v>
      </c>
    </row>
    <row r="284" spans="1:79" x14ac:dyDescent="0.2">
      <c r="A284" s="3">
        <v>100459</v>
      </c>
      <c r="B284" s="2">
        <v>100.84999999999991</v>
      </c>
      <c r="C284" s="2">
        <v>193.95000000000005</v>
      </c>
      <c r="D284" s="2">
        <v>195.20000000000005</v>
      </c>
      <c r="E284" s="2">
        <v>165</v>
      </c>
      <c r="F284" s="2">
        <v>220</v>
      </c>
      <c r="G284" s="2">
        <v>260</v>
      </c>
      <c r="H284" s="2">
        <v>145</v>
      </c>
      <c r="I284" s="2">
        <v>166</v>
      </c>
      <c r="J284" s="12">
        <v>124.64999999999998</v>
      </c>
      <c r="K284" s="2">
        <v>130</v>
      </c>
      <c r="L284" s="2">
        <v>76.700000000000045</v>
      </c>
      <c r="M284" s="2">
        <v>127.64999999999998</v>
      </c>
      <c r="N284" s="2">
        <v>73.5</v>
      </c>
      <c r="O284" s="2">
        <v>53.600000000000023</v>
      </c>
      <c r="P284" s="2">
        <v>22.899999999999977</v>
      </c>
      <c r="Q284" s="2">
        <v>80</v>
      </c>
      <c r="R284" s="2">
        <v>90</v>
      </c>
      <c r="S284" s="2">
        <v>105</v>
      </c>
      <c r="T284" s="2">
        <v>75</v>
      </c>
      <c r="U284" s="2">
        <v>55</v>
      </c>
      <c r="V284" s="2">
        <v>40</v>
      </c>
      <c r="W284" s="2">
        <v>21</v>
      </c>
      <c r="X284" s="2">
        <v>31.949999999999989</v>
      </c>
      <c r="Y284" s="2">
        <v>21.375</v>
      </c>
      <c r="Z284" s="2">
        <v>101.67500000000001</v>
      </c>
      <c r="AA284" s="2">
        <v>-41</v>
      </c>
      <c r="AB284" s="2">
        <v>31.75</v>
      </c>
      <c r="AC284" s="2">
        <v>23.25</v>
      </c>
      <c r="AD284" s="2">
        <v>34.625</v>
      </c>
      <c r="AE284" s="2">
        <v>27.25</v>
      </c>
      <c r="AF284" s="2">
        <v>32.324999999999989</v>
      </c>
      <c r="AG284" s="2">
        <v>50.800000000000011</v>
      </c>
      <c r="AH284" s="2">
        <v>20</v>
      </c>
      <c r="AI284" s="2">
        <v>30.875</v>
      </c>
      <c r="AJ284" s="2">
        <v>31.375</v>
      </c>
      <c r="AK284" s="2">
        <v>10.5</v>
      </c>
      <c r="AL284" s="2">
        <v>44</v>
      </c>
      <c r="AM284" s="2">
        <v>63.25</v>
      </c>
      <c r="AN284" s="2">
        <v>60</v>
      </c>
      <c r="AO284" s="2">
        <v>25.125</v>
      </c>
      <c r="AP284" s="2">
        <v>59.875</v>
      </c>
      <c r="AQ284" s="2">
        <v>25</v>
      </c>
      <c r="AR284" s="2">
        <v>90</v>
      </c>
      <c r="AS284" s="2">
        <v>80</v>
      </c>
      <c r="AT284" s="2">
        <v>70</v>
      </c>
      <c r="AU284" s="2">
        <v>30.5</v>
      </c>
      <c r="AV284" s="2">
        <v>32.875</v>
      </c>
      <c r="AW284" s="2">
        <v>46.625</v>
      </c>
      <c r="AX284" s="2">
        <v>46.125</v>
      </c>
      <c r="AY284" s="2">
        <f>306.125-260</f>
        <v>46.125</v>
      </c>
      <c r="AZ284" s="2">
        <v>71.75</v>
      </c>
      <c r="BA284" s="2">
        <v>93.125</v>
      </c>
      <c r="BB284" s="2">
        <v>112.875</v>
      </c>
      <c r="BC284" s="2">
        <v>100</v>
      </c>
      <c r="BD284" s="2">
        <f>344.865-150</f>
        <v>194.86500000000001</v>
      </c>
      <c r="BE284" s="2">
        <v>87.6</v>
      </c>
      <c r="BF284" s="2">
        <v>67.534999999999997</v>
      </c>
      <c r="BG284" s="2">
        <v>69.04000000000002</v>
      </c>
      <c r="BH284" s="2">
        <v>81.95999999999998</v>
      </c>
      <c r="BI284" s="2">
        <v>49</v>
      </c>
      <c r="BJ284" s="2">
        <v>162</v>
      </c>
      <c r="BK284" s="2">
        <v>68</v>
      </c>
      <c r="BL284" s="2">
        <v>100.38</v>
      </c>
      <c r="BM284" s="2">
        <v>89.62</v>
      </c>
      <c r="BN284" s="2">
        <v>80</v>
      </c>
      <c r="BO284" s="2">
        <v>113.19</v>
      </c>
      <c r="BP284" s="16">
        <v>66.81</v>
      </c>
      <c r="BQ284" s="2">
        <f t="shared" si="215"/>
        <v>95.833333333333329</v>
      </c>
      <c r="BR284" s="2">
        <f t="shared" si="256"/>
        <v>86.666666666666671</v>
      </c>
      <c r="BS284" s="2">
        <f t="shared" si="257"/>
        <v>135.91333333333333</v>
      </c>
      <c r="BT284" s="17">
        <f t="shared" si="239"/>
        <v>-0.36233874527885412</v>
      </c>
      <c r="BU284" s="2">
        <f t="shared" si="258"/>
        <v>55.859125913572377</v>
      </c>
      <c r="BV284" s="2">
        <f t="shared" si="259"/>
        <v>43.064452837592583</v>
      </c>
      <c r="BW284" s="2">
        <f t="shared" si="260"/>
        <v>44.024133025947926</v>
      </c>
      <c r="BX284" s="2">
        <f t="shared" si="261"/>
        <v>52.262716436945105</v>
      </c>
      <c r="BY284" s="2">
        <f t="shared" si="216"/>
        <v>90.5</v>
      </c>
      <c r="BZ284" s="2">
        <f t="shared" si="217"/>
        <v>78.638333333333335</v>
      </c>
      <c r="CA284" s="2">
        <f t="shared" si="218"/>
        <v>110.417</v>
      </c>
    </row>
    <row r="285" spans="1:79" x14ac:dyDescent="0.2">
      <c r="A285" s="3">
        <v>100460</v>
      </c>
      <c r="B285" s="2">
        <v>0</v>
      </c>
      <c r="C285" s="2">
        <v>0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1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  <c r="AZ285" s="2">
        <v>0</v>
      </c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0</v>
      </c>
      <c r="BM285" s="2">
        <v>0</v>
      </c>
      <c r="BN285" s="2">
        <v>0</v>
      </c>
      <c r="BO285" s="2">
        <v>0</v>
      </c>
      <c r="BP285" s="16">
        <v>0</v>
      </c>
      <c r="BQ285" s="2">
        <f t="shared" si="215"/>
        <v>0</v>
      </c>
      <c r="BR285" s="2">
        <f t="shared" si="219"/>
        <v>0</v>
      </c>
      <c r="BS285" s="2">
        <f t="shared" si="220"/>
        <v>0</v>
      </c>
      <c r="BT285" s="17" t="e">
        <f t="shared" si="239"/>
        <v>#DIV/0!</v>
      </c>
      <c r="BU285" s="2">
        <f>IFERROR(IFERROR(IF(OR(BT285&gt;=50%,BT285&lt;=-50%),BR285,(BC285*(1+BT285))),BR285),0.001)</f>
        <v>0</v>
      </c>
      <c r="BV285" s="2">
        <f>IFERROR(IFERROR(IF(OR(BT285&gt;=50%,BT285&lt;=-50%),BR285,(BD285*(1+BT285))),BR285),0.001)</f>
        <v>0</v>
      </c>
      <c r="BW285" s="2">
        <f>IFERROR(IFERROR(IF(OR(BT285&gt;=50%,BT285&lt;=-50%),BR285,(BE285*(1+BT285))),BR285),0.001)</f>
        <v>0</v>
      </c>
      <c r="BX285" s="2">
        <f>IFERROR(IFERROR(IF(OR(BT285&gt;=50%,BT285&lt;=-50%),BR285,(BF285*(1+BT285))),BR285),0.001)</f>
        <v>0</v>
      </c>
      <c r="BY285" s="2">
        <f t="shared" si="216"/>
        <v>0</v>
      </c>
      <c r="BZ285" s="2">
        <f t="shared" si="217"/>
        <v>0</v>
      </c>
      <c r="CA285" s="2">
        <f t="shared" si="218"/>
        <v>0</v>
      </c>
    </row>
    <row r="286" spans="1:79" x14ac:dyDescent="0.2">
      <c r="A286" s="3">
        <v>100461</v>
      </c>
      <c r="B286" s="2">
        <v>0</v>
      </c>
      <c r="C286" s="2">
        <v>0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1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  <c r="AZ286" s="2">
        <v>0</v>
      </c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0</v>
      </c>
      <c r="BM286" s="2">
        <v>0</v>
      </c>
      <c r="BN286" s="2">
        <v>0</v>
      </c>
      <c r="BO286" s="2">
        <v>0</v>
      </c>
      <c r="BP286" s="16">
        <v>0</v>
      </c>
      <c r="BQ286" s="2">
        <f t="shared" si="215"/>
        <v>0</v>
      </c>
      <c r="BR286" s="2">
        <f t="shared" si="219"/>
        <v>0</v>
      </c>
      <c r="BS286" s="2">
        <f t="shared" si="220"/>
        <v>0</v>
      </c>
      <c r="BT286" s="17" t="e">
        <f t="shared" si="239"/>
        <v>#DIV/0!</v>
      </c>
      <c r="BU286" s="2">
        <f>IFERROR(IFERROR(IF(OR(BT286&gt;=50%,BT286&lt;=-50%),BR286,(BC286*(1+BT286))),BR286),0.001)</f>
        <v>0</v>
      </c>
      <c r="BV286" s="2">
        <f>IFERROR(IFERROR(IF(OR(BT286&gt;=50%,BT286&lt;=-50%),BR286,(BD286*(1+BT286))),BR286),0.001)</f>
        <v>0</v>
      </c>
      <c r="BW286" s="2">
        <f>IFERROR(IFERROR(IF(OR(BT286&gt;=50%,BT286&lt;=-50%),BR286,(BE286*(1+BT286))),BR286),0.001)</f>
        <v>0</v>
      </c>
      <c r="BX286" s="2">
        <f>IFERROR(IFERROR(IF(OR(BT286&gt;=50%,BT286&lt;=-50%),BR286,(BF286*(1+BT286))),BR286),0.001)</f>
        <v>0</v>
      </c>
      <c r="BY286" s="2">
        <f t="shared" si="216"/>
        <v>0</v>
      </c>
      <c r="BZ286" s="2">
        <f t="shared" si="217"/>
        <v>0</v>
      </c>
      <c r="CA286" s="2">
        <f t="shared" si="218"/>
        <v>0</v>
      </c>
    </row>
    <row r="287" spans="1:79" x14ac:dyDescent="0.2">
      <c r="A287" s="3">
        <v>100462</v>
      </c>
      <c r="B287" s="2">
        <v>0</v>
      </c>
      <c r="C287" s="2">
        <v>0</v>
      </c>
      <c r="D287" s="2">
        <v>0</v>
      </c>
      <c r="E287" s="2">
        <v>-221</v>
      </c>
      <c r="F287" s="2">
        <v>220</v>
      </c>
      <c r="G287" s="2">
        <v>0</v>
      </c>
      <c r="H287" s="2">
        <v>1</v>
      </c>
      <c r="I287" s="2">
        <v>2</v>
      </c>
      <c r="J287" s="12">
        <v>0</v>
      </c>
      <c r="K287" s="2">
        <v>0</v>
      </c>
      <c r="L287" s="2">
        <v>3.6300000000000026</v>
      </c>
      <c r="M287" s="2">
        <v>0.28999999999999915</v>
      </c>
      <c r="N287" s="2">
        <v>0</v>
      </c>
      <c r="O287" s="2">
        <v>0</v>
      </c>
      <c r="P287" s="2">
        <v>0</v>
      </c>
      <c r="Q287" s="2">
        <v>18.079999999999998</v>
      </c>
      <c r="R287" s="2">
        <v>0</v>
      </c>
      <c r="S287" s="2">
        <v>0</v>
      </c>
      <c r="T287" s="2">
        <v>6.0266666666666664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  <c r="AZ287" s="2">
        <v>0</v>
      </c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0</v>
      </c>
      <c r="BM287" s="2">
        <v>0</v>
      </c>
      <c r="BN287" s="2">
        <v>0</v>
      </c>
      <c r="BO287" s="2">
        <v>0</v>
      </c>
      <c r="BP287" s="16">
        <v>0</v>
      </c>
      <c r="BQ287" s="2">
        <f t="shared" si="215"/>
        <v>0</v>
      </c>
      <c r="BR287" s="2">
        <f t="shared" si="219"/>
        <v>0</v>
      </c>
      <c r="BS287" s="2">
        <f t="shared" si="220"/>
        <v>0</v>
      </c>
      <c r="BT287" s="17" t="e">
        <f t="shared" si="239"/>
        <v>#DIV/0!</v>
      </c>
      <c r="BU287" s="2">
        <f>IFERROR(IFERROR(IF(OR(BT287&gt;=50%,BT287&lt;=-50%),BR287,(BC287*(1+BT287))),BR287),0.001)</f>
        <v>0</v>
      </c>
      <c r="BV287" s="2">
        <f>IFERROR(IFERROR(IF(OR(BT287&gt;=50%,BT287&lt;=-50%),BR287,(BD287*(1+BT287))),BR287),0.001)</f>
        <v>0</v>
      </c>
      <c r="BW287" s="2">
        <f>IFERROR(IFERROR(IF(OR(BT287&gt;=50%,BT287&lt;=-50%),BR287,(BE287*(1+BT287))),BR287),0.001)</f>
        <v>0</v>
      </c>
      <c r="BX287" s="2">
        <f>IFERROR(IFERROR(IF(OR(BT287&gt;=50%,BT287&lt;=-50%),BR287,(BF287*(1+BT287))),BR287),0.001)</f>
        <v>0</v>
      </c>
      <c r="BY287" s="2">
        <f t="shared" si="216"/>
        <v>0</v>
      </c>
      <c r="BZ287" s="2">
        <f t="shared" si="217"/>
        <v>0</v>
      </c>
      <c r="CA287" s="2">
        <f t="shared" si="218"/>
        <v>0</v>
      </c>
    </row>
    <row r="288" spans="1:79" x14ac:dyDescent="0.2">
      <c r="A288" s="3">
        <v>100463</v>
      </c>
      <c r="B288" s="2">
        <v>0</v>
      </c>
      <c r="C288" s="2">
        <v>0</v>
      </c>
      <c r="D288" s="2">
        <v>0</v>
      </c>
      <c r="E288" s="2">
        <v>102</v>
      </c>
      <c r="F288" s="2">
        <v>-98</v>
      </c>
      <c r="G288" s="2">
        <v>10</v>
      </c>
      <c r="H288" s="2">
        <v>87.25</v>
      </c>
      <c r="I288" s="2">
        <v>7.125</v>
      </c>
      <c r="J288" s="12">
        <v>6.125</v>
      </c>
      <c r="K288" s="2">
        <v>11</v>
      </c>
      <c r="L288" s="2">
        <v>26.5</v>
      </c>
      <c r="M288" s="2">
        <v>14</v>
      </c>
      <c r="N288" s="2">
        <v>8</v>
      </c>
      <c r="O288" s="2">
        <v>6.7999999999999972</v>
      </c>
      <c r="P288" s="2">
        <v>4.4500000000000028</v>
      </c>
      <c r="Q288" s="2">
        <v>35.75</v>
      </c>
      <c r="R288" s="2">
        <v>0</v>
      </c>
      <c r="S288" s="2">
        <v>0</v>
      </c>
      <c r="T288" s="2">
        <v>0</v>
      </c>
      <c r="U288" s="2">
        <v>5</v>
      </c>
      <c r="V288" s="2">
        <v>20.625</v>
      </c>
      <c r="W288" s="2">
        <v>24.375</v>
      </c>
      <c r="X288" s="2">
        <v>7.625</v>
      </c>
      <c r="Y288" s="2">
        <v>5.375</v>
      </c>
      <c r="Z288" s="2">
        <v>2</v>
      </c>
      <c r="AA288" s="2">
        <v>65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1</v>
      </c>
      <c r="AH288" s="2">
        <v>1</v>
      </c>
      <c r="AI288" s="2">
        <v>-0.375</v>
      </c>
      <c r="AJ288" s="2">
        <v>5.375</v>
      </c>
      <c r="AK288" s="2">
        <v>6</v>
      </c>
      <c r="AL288" s="2">
        <v>11.125</v>
      </c>
      <c r="AM288" s="2">
        <v>21.875</v>
      </c>
      <c r="AN288" s="2">
        <v>8</v>
      </c>
      <c r="AO288" s="2">
        <v>9</v>
      </c>
      <c r="AP288" s="2">
        <v>13</v>
      </c>
      <c r="AQ288" s="2">
        <v>11.469999999999999</v>
      </c>
      <c r="AR288" s="2">
        <v>3.5300000000000011</v>
      </c>
      <c r="AS288" s="2">
        <v>4</v>
      </c>
      <c r="AT288" s="2">
        <v>7</v>
      </c>
      <c r="AU288" s="2">
        <v>23.25</v>
      </c>
      <c r="AV288" s="2">
        <v>15.75</v>
      </c>
      <c r="AW288" s="2">
        <v>4.625</v>
      </c>
      <c r="AX288" s="2">
        <v>6.375</v>
      </c>
      <c r="AY288" s="2">
        <v>5.625</v>
      </c>
      <c r="AZ288" s="2">
        <v>8.25</v>
      </c>
      <c r="BA288" s="2">
        <v>13.125</v>
      </c>
      <c r="BB288" s="2">
        <v>15.25</v>
      </c>
      <c r="BC288" s="2">
        <v>11.75</v>
      </c>
      <c r="BD288" s="2">
        <v>13</v>
      </c>
      <c r="BE288" s="2">
        <v>16.25</v>
      </c>
      <c r="BF288" s="2">
        <v>31.5</v>
      </c>
      <c r="BG288" s="2">
        <v>28.25</v>
      </c>
      <c r="BH288" s="2">
        <v>40.75</v>
      </c>
      <c r="BI288" s="2">
        <v>13</v>
      </c>
      <c r="BJ288" s="2">
        <v>8</v>
      </c>
      <c r="BK288" s="2">
        <f>35-20</f>
        <v>15</v>
      </c>
      <c r="BL288" s="2">
        <v>8</v>
      </c>
      <c r="BM288" s="2">
        <v>15</v>
      </c>
      <c r="BN288" s="2">
        <v>13.25</v>
      </c>
      <c r="BO288" s="2">
        <v>14.75</v>
      </c>
      <c r="BP288" s="16">
        <v>19</v>
      </c>
      <c r="BQ288" s="2">
        <f t="shared" si="215"/>
        <v>17.8125</v>
      </c>
      <c r="BR288" s="2">
        <f>AVERAGE(BN288:BP288)</f>
        <v>15.666666666666666</v>
      </c>
      <c r="BS288" s="2">
        <f>AVERAGE(BB288:BD288)</f>
        <v>13.333333333333334</v>
      </c>
      <c r="BT288" s="17">
        <f t="shared" si="239"/>
        <v>0.17499999999999991</v>
      </c>
      <c r="BU288" s="2">
        <f>IFERROR(IFERROR(IF(OR(BT288&gt;=50%,BT288&lt;=-50%),BR288,(BE288*(1+BT288))),BR288),0.001)</f>
        <v>19.093749999999996</v>
      </c>
      <c r="BV288" s="2">
        <f>IFERROR(IFERROR(IF(OR(BT288&gt;=50%,BT288&lt;=-50%),BR288,(BF288*(1+BT288))),BR288),0.001)</f>
        <v>37.012499999999996</v>
      </c>
      <c r="BW288" s="2">
        <f>IFERROR(IFERROR(IF(OR(BT288&gt;=50%,BT288&lt;=-50%),BR288,(BG288*(1+BT288))),BR288),0.001)</f>
        <v>33.193749999999994</v>
      </c>
      <c r="BX288" s="2">
        <f>IFERROR(IFERROR(IF(OR(BT288&gt;=50%,BT288&lt;=-50%),BR288,(BH288*(1+BT288))),BR288),0.001)</f>
        <v>47.881249999999994</v>
      </c>
      <c r="BY288" s="2">
        <f t="shared" si="216"/>
        <v>22.5</v>
      </c>
      <c r="BZ288" s="2">
        <f t="shared" si="217"/>
        <v>18.166666666666668</v>
      </c>
      <c r="CA288" s="2">
        <f t="shared" si="218"/>
        <v>13.85</v>
      </c>
    </row>
    <row r="289" spans="1:79" x14ac:dyDescent="0.2">
      <c r="A289" s="3">
        <v>100464</v>
      </c>
      <c r="B289" s="2">
        <v>0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12">
        <v>0</v>
      </c>
      <c r="K289" s="2">
        <v>25.22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  <c r="AZ289" s="2">
        <v>0</v>
      </c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0</v>
      </c>
      <c r="BM289" s="2">
        <v>0</v>
      </c>
      <c r="BN289" s="2">
        <v>0</v>
      </c>
      <c r="BO289" s="2">
        <v>0</v>
      </c>
      <c r="BP289" s="16">
        <v>0</v>
      </c>
      <c r="BQ289" s="2">
        <f t="shared" si="215"/>
        <v>0</v>
      </c>
      <c r="BR289" s="2">
        <f t="shared" si="219"/>
        <v>0</v>
      </c>
      <c r="BS289" s="2">
        <f t="shared" si="220"/>
        <v>0</v>
      </c>
      <c r="BT289" s="17" t="e">
        <f t="shared" si="239"/>
        <v>#DIV/0!</v>
      </c>
      <c r="BU289" s="2">
        <f>IFERROR(IFERROR(IF(OR(BT289&gt;=50%,BT289&lt;=-50%),BR289,(BC289*(1+BT289))),BR289),0.001)</f>
        <v>0</v>
      </c>
      <c r="BV289" s="2">
        <f>IFERROR(IFERROR(IF(OR(BT289&gt;=50%,BT289&lt;=-50%),BR289,(BD289*(1+BT289))),BR289),0.001)</f>
        <v>0</v>
      </c>
      <c r="BW289" s="2">
        <f>IFERROR(IFERROR(IF(OR(BT289&gt;=50%,BT289&lt;=-50%),BR289,(BE289*(1+BT289))),BR289),0.001)</f>
        <v>0</v>
      </c>
      <c r="BX289" s="2">
        <f>IFERROR(IFERROR(IF(OR(BT289&gt;=50%,BT289&lt;=-50%),BR289,(BF289*(1+BT289))),BR289),0.001)</f>
        <v>0</v>
      </c>
      <c r="BY289" s="2">
        <f t="shared" si="216"/>
        <v>0</v>
      </c>
      <c r="BZ289" s="2">
        <f t="shared" si="217"/>
        <v>0</v>
      </c>
      <c r="CA289" s="2">
        <f t="shared" si="218"/>
        <v>0</v>
      </c>
    </row>
    <row r="290" spans="1:79" x14ac:dyDescent="0.2">
      <c r="A290" s="3">
        <v>100465</v>
      </c>
      <c r="B290" s="2">
        <v>1520</v>
      </c>
      <c r="C290" s="2">
        <v>1685</v>
      </c>
      <c r="D290" s="2">
        <v>1800</v>
      </c>
      <c r="E290" s="2">
        <v>1885</v>
      </c>
      <c r="F290" s="2">
        <v>2661</v>
      </c>
      <c r="G290" s="2">
        <v>2904</v>
      </c>
      <c r="H290" s="2">
        <v>2070</v>
      </c>
      <c r="I290" s="2">
        <v>2638</v>
      </c>
      <c r="J290" s="12">
        <v>1517</v>
      </c>
      <c r="K290" s="2">
        <v>1492.672</v>
      </c>
      <c r="L290" s="2">
        <v>1904</v>
      </c>
      <c r="M290" s="2">
        <v>1665.828</v>
      </c>
      <c r="N290" s="2">
        <v>1252.5</v>
      </c>
      <c r="O290" s="2">
        <v>1322.5</v>
      </c>
      <c r="P290" s="2">
        <v>1480.5</v>
      </c>
      <c r="Q290" s="2">
        <v>2767.55</v>
      </c>
      <c r="R290" s="2">
        <v>2714.45</v>
      </c>
      <c r="S290" s="2">
        <v>1945</v>
      </c>
      <c r="T290" s="2">
        <v>1888.1</v>
      </c>
      <c r="U290" s="2">
        <v>1676.9</v>
      </c>
      <c r="V290" s="2">
        <v>1183</v>
      </c>
      <c r="W290" s="2">
        <v>1262</v>
      </c>
      <c r="X290" s="2">
        <v>1649.5</v>
      </c>
      <c r="Y290" s="2">
        <v>1005.5</v>
      </c>
      <c r="Z290" s="2">
        <v>875</v>
      </c>
      <c r="AA290" s="2">
        <v>1125</v>
      </c>
      <c r="AB290" s="2">
        <v>1020</v>
      </c>
      <c r="AC290" s="2">
        <v>1190</v>
      </c>
      <c r="AD290" s="2">
        <v>1398.4</v>
      </c>
      <c r="AE290" s="2">
        <v>1556.6</v>
      </c>
      <c r="AF290" s="2">
        <v>1320</v>
      </c>
      <c r="AG290" s="2">
        <v>1720</v>
      </c>
      <c r="AH290" s="2">
        <v>1095</v>
      </c>
      <c r="AI290" s="2">
        <v>867</v>
      </c>
      <c r="AJ290" s="2">
        <v>1044</v>
      </c>
      <c r="AK290" s="2">
        <v>914</v>
      </c>
      <c r="AL290" s="2">
        <v>1026</v>
      </c>
      <c r="AM290" s="2">
        <v>1325</v>
      </c>
      <c r="AN290" s="2">
        <v>1344</v>
      </c>
      <c r="AO290" s="2">
        <v>1945</v>
      </c>
      <c r="AP290" s="2">
        <v>1840</v>
      </c>
      <c r="AQ290" s="2">
        <v>1435</v>
      </c>
      <c r="AR290" s="2">
        <v>315</v>
      </c>
      <c r="AS290" s="2">
        <v>490</v>
      </c>
      <c r="AT290" s="2">
        <v>760</v>
      </c>
      <c r="AU290" s="2">
        <v>820.90000000000009</v>
      </c>
      <c r="AV290" s="2">
        <v>841.09999999999991</v>
      </c>
      <c r="AW290" s="2">
        <v>1118</v>
      </c>
      <c r="AX290" s="2">
        <v>980</v>
      </c>
      <c r="AY290" s="2">
        <v>1135</v>
      </c>
      <c r="AZ290" s="2">
        <v>945</v>
      </c>
      <c r="BA290" s="2">
        <v>1538.56</v>
      </c>
      <c r="BB290" s="2">
        <v>1952.4</v>
      </c>
      <c r="BC290" s="2">
        <v>1056.6399999999999</v>
      </c>
      <c r="BD290" s="2">
        <v>1177.4000000000001</v>
      </c>
      <c r="BE290" s="2">
        <v>1075.2399999999998</v>
      </c>
      <c r="BF290" s="2">
        <v>939.76000000000022</v>
      </c>
      <c r="BG290" s="2">
        <v>900.52</v>
      </c>
      <c r="BH290" s="2">
        <v>994.48</v>
      </c>
      <c r="BI290" s="2">
        <v>935</v>
      </c>
      <c r="BJ290" s="2">
        <v>675</v>
      </c>
      <c r="BK290" s="2">
        <v>765</v>
      </c>
      <c r="BL290" s="2">
        <v>1107</v>
      </c>
      <c r="BM290" s="2">
        <v>1413</v>
      </c>
      <c r="BN290" s="2">
        <v>1130</v>
      </c>
      <c r="BO290" s="2">
        <v>1329</v>
      </c>
      <c r="BP290" s="16">
        <v>1233.5</v>
      </c>
      <c r="BQ290" s="2">
        <f t="shared" si="215"/>
        <v>1014.0866666666666</v>
      </c>
      <c r="BR290" s="2">
        <f>AVERAGE(BN290:BP290)</f>
        <v>1230.8333333333333</v>
      </c>
      <c r="BS290" s="2">
        <f>AVERAGE(BB290:BD290)</f>
        <v>1395.4800000000002</v>
      </c>
      <c r="BT290" s="17">
        <f t="shared" si="239"/>
        <v>-0.11798568712318841</v>
      </c>
      <c r="BU290" s="2">
        <f>IFERROR(IFERROR(IF(OR(BT290&gt;=50%,BT290&lt;=-50%),BR290,(BE290*(1+BT290))),BR290),0.001)</f>
        <v>948.37706977766277</v>
      </c>
      <c r="BV290" s="2">
        <f>IFERROR(IFERROR(IF(OR(BT290&gt;=50%,BT290&lt;=-50%),BR290,(BF290*(1+BT290))),BR290),0.001)</f>
        <v>828.88177066911271</v>
      </c>
      <c r="BW290" s="2">
        <f>IFERROR(IFERROR(IF(OR(BT290&gt;=50%,BT290&lt;=-50%),BR290,(BG290*(1+BT290))),BR290),0.001)</f>
        <v>794.27152903182639</v>
      </c>
      <c r="BX290" s="2">
        <f>IFERROR(IFERROR(IF(OR(BT290&gt;=50%,BT290&lt;=-50%),BR290,(BH290*(1+BT290))),BR290),0.001)</f>
        <v>877.14559386973167</v>
      </c>
      <c r="BY290" s="2">
        <f t="shared" si="216"/>
        <v>876.25</v>
      </c>
      <c r="BZ290" s="2">
        <f t="shared" si="217"/>
        <v>937.25333333333344</v>
      </c>
      <c r="CA290" s="2">
        <f t="shared" si="218"/>
        <v>1170.4559999999999</v>
      </c>
    </row>
    <row r="291" spans="1:79" x14ac:dyDescent="0.2">
      <c r="A291" s="3">
        <v>100466</v>
      </c>
      <c r="B291" s="2">
        <v>0</v>
      </c>
      <c r="C291" s="2">
        <v>0</v>
      </c>
      <c r="D291" s="2">
        <v>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12">
        <v>0</v>
      </c>
      <c r="K291" s="2">
        <v>39.724000000000004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0</v>
      </c>
      <c r="AD291" s="2">
        <v>0</v>
      </c>
      <c r="AE291" s="2">
        <v>0</v>
      </c>
      <c r="AH291" s="2">
        <v>0</v>
      </c>
      <c r="AI291" s="2">
        <v>0</v>
      </c>
      <c r="AJ291" s="2">
        <v>0</v>
      </c>
      <c r="AK291" s="2">
        <v>0</v>
      </c>
      <c r="AL291" s="2">
        <v>0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  <c r="AZ291" s="2">
        <v>0</v>
      </c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0</v>
      </c>
      <c r="BM291" s="2">
        <v>0</v>
      </c>
      <c r="BN291" s="2">
        <v>0</v>
      </c>
      <c r="BO291" s="2">
        <v>0</v>
      </c>
      <c r="BP291" s="16">
        <v>0</v>
      </c>
      <c r="BQ291" s="2">
        <f t="shared" si="215"/>
        <v>0</v>
      </c>
      <c r="BR291" s="2">
        <f t="shared" si="219"/>
        <v>0</v>
      </c>
      <c r="BS291" s="2">
        <f t="shared" si="220"/>
        <v>0</v>
      </c>
      <c r="BT291" s="17" t="e">
        <f t="shared" si="239"/>
        <v>#DIV/0!</v>
      </c>
      <c r="BU291" s="2">
        <f>IFERROR(IFERROR(IF(OR(BT291&gt;=50%,BT291&lt;=-50%),BR291,(BC291*(1+BT291))),BR291),0.001)</f>
        <v>0</v>
      </c>
      <c r="BV291" s="2">
        <f>IFERROR(IFERROR(IF(OR(BT291&gt;=50%,BT291&lt;=-50%),BR291,(BD291*(1+BT291))),BR291),0.001)</f>
        <v>0</v>
      </c>
      <c r="BW291" s="2">
        <f>IFERROR(IFERROR(IF(OR(BT291&gt;=50%,BT291&lt;=-50%),BR291,(BE291*(1+BT291))),BR291),0.001)</f>
        <v>0</v>
      </c>
      <c r="BX291" s="2">
        <f>IFERROR(IFERROR(IF(OR(BT291&gt;=50%,BT291&lt;=-50%),BR291,(BF291*(1+BT291))),BR291),0.001)</f>
        <v>0</v>
      </c>
      <c r="BY291" s="2">
        <f t="shared" si="216"/>
        <v>0</v>
      </c>
      <c r="BZ291" s="2">
        <f t="shared" si="217"/>
        <v>0</v>
      </c>
      <c r="CA291" s="2">
        <f t="shared" si="218"/>
        <v>0</v>
      </c>
    </row>
    <row r="292" spans="1:79" x14ac:dyDescent="0.2">
      <c r="A292" s="3">
        <v>100467</v>
      </c>
      <c r="B292" s="2">
        <v>1004.0500000000002</v>
      </c>
      <c r="C292" s="2">
        <v>1309.6499999999999</v>
      </c>
      <c r="D292" s="2">
        <v>1543.3</v>
      </c>
      <c r="E292" s="2">
        <v>1001</v>
      </c>
      <c r="F292" s="2">
        <v>2770.8</v>
      </c>
      <c r="G292" s="2">
        <v>2031.2</v>
      </c>
      <c r="H292" s="2">
        <v>1485.2</v>
      </c>
      <c r="I292" s="2">
        <v>1530.8000000000002</v>
      </c>
      <c r="J292" s="12">
        <v>1376.2600000000002</v>
      </c>
      <c r="K292" s="2">
        <v>932.9399999999996</v>
      </c>
      <c r="L292" s="2">
        <v>862.30000000000018</v>
      </c>
      <c r="M292" s="2">
        <v>1577.9</v>
      </c>
      <c r="N292" s="2">
        <v>832.84900000000005</v>
      </c>
      <c r="O292" s="2">
        <v>956.25099999999998</v>
      </c>
      <c r="P292" s="2">
        <v>1001.5</v>
      </c>
      <c r="Q292" s="2">
        <v>1376.5</v>
      </c>
      <c r="R292" s="2">
        <v>1366.77</v>
      </c>
      <c r="S292" s="2">
        <v>1379.73</v>
      </c>
      <c r="T292" s="2">
        <v>1134</v>
      </c>
      <c r="U292" s="2">
        <v>1099</v>
      </c>
      <c r="V292" s="2">
        <v>675</v>
      </c>
      <c r="W292" s="2">
        <v>700.5</v>
      </c>
      <c r="X292" s="2">
        <v>640.5</v>
      </c>
      <c r="Y292" s="2">
        <v>543.5</v>
      </c>
      <c r="Z292" s="2">
        <v>592</v>
      </c>
      <c r="AA292" s="2">
        <v>887.5</v>
      </c>
      <c r="AB292" s="2">
        <v>707</v>
      </c>
      <c r="AC292" s="2">
        <v>910</v>
      </c>
      <c r="AD292" s="2">
        <v>1293.5</v>
      </c>
      <c r="AE292" s="2">
        <v>1262</v>
      </c>
      <c r="AF292" s="2">
        <v>1119.5</v>
      </c>
      <c r="AG292" s="2">
        <v>1271.5</v>
      </c>
      <c r="AH292" s="2">
        <v>737.5</v>
      </c>
      <c r="AI292" s="2">
        <v>1028.5</v>
      </c>
      <c r="AJ292" s="2">
        <v>927.5</v>
      </c>
      <c r="AK292" s="2">
        <v>837</v>
      </c>
      <c r="AL292" s="2">
        <v>900</v>
      </c>
      <c r="AM292" s="2">
        <v>927.5</v>
      </c>
      <c r="AN292" s="2">
        <v>1000</v>
      </c>
      <c r="AO292" s="2">
        <v>224</v>
      </c>
      <c r="AP292" s="2">
        <v>1330</v>
      </c>
      <c r="AQ292" s="2">
        <v>1333.5</v>
      </c>
      <c r="AR292" s="2">
        <v>1407</v>
      </c>
      <c r="AS292" s="2">
        <v>1067.5</v>
      </c>
      <c r="AT292" s="2">
        <v>1053.5</v>
      </c>
      <c r="AU292" s="2">
        <v>1074.3989999999999</v>
      </c>
      <c r="AV292" s="2">
        <v>989.10100000000011</v>
      </c>
      <c r="AW292" s="2">
        <v>1041</v>
      </c>
      <c r="AX292" s="2">
        <v>1019.5</v>
      </c>
      <c r="AY292" s="2">
        <v>890.5</v>
      </c>
      <c r="AZ292" s="2">
        <v>1198</v>
      </c>
      <c r="BA292" s="2">
        <v>1347</v>
      </c>
      <c r="BB292" s="2">
        <v>1382</v>
      </c>
      <c r="BC292" s="2">
        <v>1254</v>
      </c>
      <c r="BD292" s="2">
        <v>1295</v>
      </c>
      <c r="BE292" s="2">
        <v>976.5</v>
      </c>
      <c r="BF292" s="2">
        <v>916.02</v>
      </c>
      <c r="BG292" s="2">
        <v>1040.48</v>
      </c>
      <c r="BH292" s="2">
        <v>637</v>
      </c>
      <c r="BI292" s="2">
        <v>875</v>
      </c>
      <c r="BJ292" s="2">
        <v>879</v>
      </c>
      <c r="BK292" s="2">
        <v>752</v>
      </c>
      <c r="BL292" s="2">
        <v>1093</v>
      </c>
      <c r="BM292" s="2">
        <v>1032.5</v>
      </c>
      <c r="BN292" s="2">
        <v>853</v>
      </c>
      <c r="BO292" s="2">
        <v>1291.5</v>
      </c>
      <c r="BP292" s="16">
        <v>969.5</v>
      </c>
      <c r="BQ292" s="2">
        <f t="shared" si="215"/>
        <v>966.95833333333337</v>
      </c>
      <c r="BR292" s="2">
        <f>AVERAGE(BN292:BP292)</f>
        <v>1038</v>
      </c>
      <c r="BS292" s="2">
        <f>AVERAGE(BB292:BD292)</f>
        <v>1310.3333333333333</v>
      </c>
      <c r="BT292" s="17">
        <f t="shared" si="239"/>
        <v>-0.20783515644874073</v>
      </c>
      <c r="BU292" s="2">
        <f>IFERROR(IFERROR(IF(OR(BT292&gt;=50%,BT292&lt;=-50%),BR292,(BE292*(1+BT292))),BR292),0.001)</f>
        <v>773.54896972780466</v>
      </c>
      <c r="BV292" s="2">
        <f>IFERROR(IFERROR(IF(OR(BT292&gt;=50%,BT292&lt;=-50%),BR292,(BF292*(1+BT292))),BR292),0.001)</f>
        <v>725.63883998982453</v>
      </c>
      <c r="BW292" s="2">
        <f>IFERROR(IFERROR(IF(OR(BT292&gt;=50%,BT292&lt;=-50%),BR292,(BG292*(1+BT292))),BR292),0.001)</f>
        <v>824.23167641821431</v>
      </c>
      <c r="BX292" s="2">
        <f>IFERROR(IFERROR(IF(OR(BT292&gt;=50%,BT292&lt;=-50%),BR292,(BH292*(1+BT292))),BR292),0.001)</f>
        <v>504.60900534215216</v>
      </c>
      <c r="BY292" s="2">
        <f t="shared" si="216"/>
        <v>857.87</v>
      </c>
      <c r="BZ292" s="2">
        <f t="shared" si="217"/>
        <v>920.34</v>
      </c>
      <c r="CA292" s="2">
        <f t="shared" si="218"/>
        <v>1082.2</v>
      </c>
    </row>
    <row r="293" spans="1:79" x14ac:dyDescent="0.2">
      <c r="A293" s="3">
        <v>100468</v>
      </c>
      <c r="B293" s="2">
        <v>90</v>
      </c>
      <c r="C293" s="2">
        <v>90</v>
      </c>
      <c r="D293" s="2">
        <v>90</v>
      </c>
      <c r="E293" s="2">
        <v>0</v>
      </c>
      <c r="F293" s="2">
        <v>78</v>
      </c>
      <c r="G293" s="2">
        <v>90</v>
      </c>
      <c r="H293" s="2">
        <v>150</v>
      </c>
      <c r="I293" s="2">
        <v>60</v>
      </c>
      <c r="J293" s="12">
        <v>90</v>
      </c>
      <c r="K293" s="2">
        <v>210</v>
      </c>
      <c r="L293" s="2">
        <v>120</v>
      </c>
      <c r="M293" s="2">
        <v>78</v>
      </c>
      <c r="N293" s="2">
        <v>0</v>
      </c>
      <c r="O293" s="2">
        <v>90</v>
      </c>
      <c r="P293" s="2">
        <v>0</v>
      </c>
      <c r="Q293" s="2">
        <v>36</v>
      </c>
      <c r="R293" s="2">
        <v>126</v>
      </c>
      <c r="S293" s="2">
        <v>156</v>
      </c>
      <c r="T293" s="2">
        <v>106</v>
      </c>
      <c r="W293" s="2">
        <v>60</v>
      </c>
      <c r="X293" s="2">
        <v>120</v>
      </c>
      <c r="Y293" s="2">
        <v>60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H293" s="2">
        <v>0</v>
      </c>
      <c r="AI293" s="2">
        <v>0</v>
      </c>
      <c r="AJ293" s="2">
        <v>0</v>
      </c>
      <c r="AK293" s="2">
        <v>0</v>
      </c>
      <c r="AL293" s="2">
        <v>0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  <c r="AZ293" s="2">
        <v>0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0</v>
      </c>
      <c r="BM293" s="2">
        <v>0</v>
      </c>
      <c r="BN293" s="2">
        <v>0</v>
      </c>
      <c r="BO293" s="2">
        <v>0</v>
      </c>
      <c r="BP293" s="16">
        <v>0</v>
      </c>
      <c r="BQ293" s="2">
        <f t="shared" si="215"/>
        <v>0</v>
      </c>
      <c r="BR293" s="2">
        <f t="shared" si="219"/>
        <v>0</v>
      </c>
      <c r="BS293" s="2">
        <f t="shared" si="220"/>
        <v>0</v>
      </c>
      <c r="BT293" s="17" t="e">
        <f t="shared" si="239"/>
        <v>#DIV/0!</v>
      </c>
      <c r="BU293" s="2">
        <f>IFERROR(IFERROR(IF(OR(BT293&gt;=50%,BT293&lt;=-50%),BR293,(BC293*(1+BT293))),BR293),0.001)</f>
        <v>0</v>
      </c>
      <c r="BV293" s="2">
        <f>IFERROR(IFERROR(IF(OR(BT293&gt;=50%,BT293&lt;=-50%),BR293,(BD293*(1+BT293))),BR293),0.001)</f>
        <v>0</v>
      </c>
      <c r="BW293" s="2">
        <f>IFERROR(IFERROR(IF(OR(BT293&gt;=50%,BT293&lt;=-50%),BR293,(BE293*(1+BT293))),BR293),0.001)</f>
        <v>0</v>
      </c>
      <c r="BX293" s="2">
        <f>IFERROR(IFERROR(IF(OR(BT293&gt;=50%,BT293&lt;=-50%),BR293,(BF293*(1+BT293))),BR293),0.001)</f>
        <v>0</v>
      </c>
      <c r="BY293" s="2">
        <f t="shared" si="216"/>
        <v>0</v>
      </c>
      <c r="BZ293" s="2">
        <f t="shared" si="217"/>
        <v>0</v>
      </c>
      <c r="CA293" s="2">
        <f t="shared" si="218"/>
        <v>0</v>
      </c>
    </row>
    <row r="294" spans="1:79" x14ac:dyDescent="0.2">
      <c r="A294" s="3">
        <v>100469</v>
      </c>
      <c r="B294" s="2">
        <v>0</v>
      </c>
      <c r="C294" s="2">
        <v>60</v>
      </c>
      <c r="D294" s="2">
        <v>0</v>
      </c>
      <c r="E294" s="2">
        <v>30</v>
      </c>
      <c r="F294" s="2">
        <v>20</v>
      </c>
      <c r="G294" s="2">
        <v>30</v>
      </c>
      <c r="H294" s="2">
        <v>20</v>
      </c>
      <c r="I294" s="2">
        <v>0</v>
      </c>
      <c r="J294" s="12">
        <v>30</v>
      </c>
      <c r="K294" s="2">
        <v>40</v>
      </c>
      <c r="L294" s="2">
        <v>20</v>
      </c>
      <c r="M294" s="2">
        <v>0</v>
      </c>
      <c r="N294" s="2">
        <v>20</v>
      </c>
      <c r="O294" s="2">
        <v>0</v>
      </c>
      <c r="P294" s="2">
        <v>0</v>
      </c>
      <c r="Q294" s="2">
        <v>40</v>
      </c>
      <c r="R294" s="2">
        <v>0</v>
      </c>
      <c r="S294" s="2">
        <v>30</v>
      </c>
      <c r="T294" s="2">
        <v>23.333333333333332</v>
      </c>
      <c r="W294" s="2">
        <v>0</v>
      </c>
      <c r="X294" s="2">
        <v>16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  <c r="AZ294" s="2">
        <v>0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0</v>
      </c>
      <c r="BM294" s="2">
        <v>0</v>
      </c>
      <c r="BN294" s="2">
        <v>0</v>
      </c>
      <c r="BO294" s="2">
        <v>0</v>
      </c>
      <c r="BP294" s="16">
        <v>0</v>
      </c>
      <c r="BQ294" s="2">
        <f t="shared" si="215"/>
        <v>0</v>
      </c>
      <c r="BR294" s="2">
        <f t="shared" si="219"/>
        <v>0</v>
      </c>
      <c r="BS294" s="2">
        <f t="shared" si="220"/>
        <v>0</v>
      </c>
      <c r="BT294" s="17" t="e">
        <f t="shared" si="239"/>
        <v>#DIV/0!</v>
      </c>
      <c r="BU294" s="2">
        <f>IFERROR(IFERROR(IF(OR(BT294&gt;=50%,BT294&lt;=-50%),BR294,(BC294*(1+BT294))),BR294),0.001)</f>
        <v>0</v>
      </c>
      <c r="BV294" s="2">
        <f>IFERROR(IFERROR(IF(OR(BT294&gt;=50%,BT294&lt;=-50%),BR294,(BD294*(1+BT294))),BR294),0.001)</f>
        <v>0</v>
      </c>
      <c r="BW294" s="2">
        <f>IFERROR(IFERROR(IF(OR(BT294&gt;=50%,BT294&lt;=-50%),BR294,(BE294*(1+BT294))),BR294),0.001)</f>
        <v>0</v>
      </c>
      <c r="BX294" s="2">
        <f>IFERROR(IFERROR(IF(OR(BT294&gt;=50%,BT294&lt;=-50%),BR294,(BF294*(1+BT294))),BR294),0.001)</f>
        <v>0</v>
      </c>
      <c r="BY294" s="2">
        <f t="shared" si="216"/>
        <v>0</v>
      </c>
      <c r="BZ294" s="2">
        <f t="shared" si="217"/>
        <v>0</v>
      </c>
      <c r="CA294" s="2">
        <f t="shared" si="218"/>
        <v>0</v>
      </c>
    </row>
    <row r="295" spans="1:79" x14ac:dyDescent="0.2">
      <c r="A295" s="3">
        <v>100470</v>
      </c>
      <c r="B295" s="2">
        <v>0</v>
      </c>
      <c r="C295" s="2">
        <v>0</v>
      </c>
      <c r="D295" s="2">
        <v>0</v>
      </c>
      <c r="E295" s="2">
        <v>20</v>
      </c>
      <c r="F295" s="2">
        <v>0</v>
      </c>
      <c r="G295" s="2">
        <v>0</v>
      </c>
      <c r="H295" s="2">
        <v>0</v>
      </c>
      <c r="I295" s="2">
        <v>0</v>
      </c>
      <c r="J295" s="1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  <c r="AZ295" s="2">
        <v>0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0</v>
      </c>
      <c r="BM295" s="2">
        <v>0</v>
      </c>
      <c r="BN295" s="2">
        <v>0</v>
      </c>
      <c r="BO295" s="2">
        <v>0</v>
      </c>
      <c r="BP295" s="16">
        <v>0</v>
      </c>
      <c r="BQ295" s="2">
        <f t="shared" si="215"/>
        <v>0</v>
      </c>
      <c r="BR295" s="2">
        <f t="shared" si="219"/>
        <v>0</v>
      </c>
      <c r="BS295" s="2">
        <f t="shared" si="220"/>
        <v>0</v>
      </c>
      <c r="BT295" s="17" t="e">
        <f t="shared" si="239"/>
        <v>#DIV/0!</v>
      </c>
      <c r="BU295" s="2">
        <f>IFERROR(IFERROR(IF(OR(BT295&gt;=50%,BT295&lt;=-50%),BR295,(BC295*(1+BT295))),BR295),0.001)</f>
        <v>0</v>
      </c>
      <c r="BV295" s="2">
        <f>IFERROR(IFERROR(IF(OR(BT295&gt;=50%,BT295&lt;=-50%),BR295,(BD295*(1+BT295))),BR295),0.001)</f>
        <v>0</v>
      </c>
      <c r="BW295" s="2">
        <f>IFERROR(IFERROR(IF(OR(BT295&gt;=50%,BT295&lt;=-50%),BR295,(BE295*(1+BT295))),BR295),0.001)</f>
        <v>0</v>
      </c>
      <c r="BX295" s="2">
        <f>IFERROR(IFERROR(IF(OR(BT295&gt;=50%,BT295&lt;=-50%),BR295,(BF295*(1+BT295))),BR295),0.001)</f>
        <v>0</v>
      </c>
      <c r="BY295" s="2">
        <f t="shared" si="216"/>
        <v>0</v>
      </c>
      <c r="BZ295" s="2">
        <f t="shared" si="217"/>
        <v>0</v>
      </c>
      <c r="CA295" s="2">
        <f t="shared" si="218"/>
        <v>0</v>
      </c>
    </row>
    <row r="296" spans="1:79" x14ac:dyDescent="0.2">
      <c r="A296" s="3">
        <v>100471</v>
      </c>
      <c r="B296" s="2">
        <v>0</v>
      </c>
      <c r="C296" s="2">
        <v>0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70</v>
      </c>
      <c r="J296" s="12">
        <v>382</v>
      </c>
      <c r="K296" s="2">
        <v>490.17</v>
      </c>
      <c r="L296" s="2">
        <v>514.36999999999989</v>
      </c>
      <c r="M296" s="2">
        <v>418.46000000000004</v>
      </c>
      <c r="N296" s="2">
        <v>402.77499999999998</v>
      </c>
      <c r="O296" s="2">
        <v>350.32500000000005</v>
      </c>
      <c r="P296" s="2">
        <v>348.25</v>
      </c>
      <c r="Q296" s="2">
        <v>264.11500000000001</v>
      </c>
      <c r="R296" s="2">
        <v>417.33499999999992</v>
      </c>
      <c r="S296" s="2">
        <v>332.20000000000005</v>
      </c>
      <c r="T296" s="2">
        <v>413.20000000000005</v>
      </c>
      <c r="U296" s="2">
        <v>312</v>
      </c>
      <c r="V296" s="2">
        <v>261</v>
      </c>
      <c r="W296" s="2">
        <v>183.95000000000005</v>
      </c>
      <c r="X296" s="2">
        <v>834</v>
      </c>
      <c r="Y296" s="2">
        <v>196.04999999999995</v>
      </c>
      <c r="Z296" s="2">
        <v>211.89999999999998</v>
      </c>
      <c r="AA296" s="2">
        <v>304.10000000000002</v>
      </c>
      <c r="AB296" s="2">
        <v>244.8</v>
      </c>
      <c r="AC296" s="2">
        <v>313.2</v>
      </c>
      <c r="AD296" s="2">
        <v>327</v>
      </c>
      <c r="AE296" s="2">
        <v>384</v>
      </c>
      <c r="AF296" s="2">
        <v>368.85</v>
      </c>
      <c r="AG296" s="2">
        <v>606.1</v>
      </c>
      <c r="AH296" s="2">
        <v>420.05</v>
      </c>
      <c r="AI296" s="2">
        <v>208.70000000000005</v>
      </c>
      <c r="AJ296" s="2">
        <v>331.29999999999995</v>
      </c>
      <c r="AK296" s="2">
        <v>220</v>
      </c>
      <c r="AL296" s="2">
        <v>235.59999999999991</v>
      </c>
      <c r="AM296" s="2">
        <v>314.40000000000009</v>
      </c>
      <c r="AN296" s="2">
        <v>410</v>
      </c>
      <c r="AO296" s="2">
        <v>362.2</v>
      </c>
      <c r="AP296" s="2">
        <v>366.8</v>
      </c>
      <c r="AQ296" s="2">
        <v>347.5</v>
      </c>
      <c r="AR296" s="2">
        <v>213.5</v>
      </c>
      <c r="AS296" s="2">
        <v>230</v>
      </c>
      <c r="AT296" s="2">
        <v>190</v>
      </c>
      <c r="AU296" s="2">
        <v>209.875</v>
      </c>
      <c r="AV296" s="2">
        <v>211.82500000000005</v>
      </c>
      <c r="AW296" s="2">
        <v>338.15</v>
      </c>
      <c r="AX296" s="2">
        <v>252.14999999999998</v>
      </c>
      <c r="AY296" s="2">
        <v>247.25099999999998</v>
      </c>
      <c r="AZ296" s="2">
        <v>269.99900000000002</v>
      </c>
      <c r="BA296" s="2">
        <v>284.875</v>
      </c>
      <c r="BB296" s="2">
        <v>321.81299999999999</v>
      </c>
      <c r="BC296" s="2">
        <v>273.06200000000001</v>
      </c>
      <c r="BD296" s="2">
        <v>300</v>
      </c>
      <c r="BE296" s="2">
        <v>462.25</v>
      </c>
      <c r="BF296" s="2">
        <v>196</v>
      </c>
      <c r="BG296" s="2">
        <v>166.875</v>
      </c>
      <c r="BH296" s="2">
        <v>257.125</v>
      </c>
      <c r="BI296" s="2">
        <v>180</v>
      </c>
      <c r="BJ296" s="2">
        <v>316.5</v>
      </c>
      <c r="BK296" s="2">
        <v>132.5</v>
      </c>
      <c r="BL296" s="2">
        <v>146.875</v>
      </c>
      <c r="BM296" s="2">
        <v>284.125</v>
      </c>
      <c r="BN296" s="2">
        <v>259.5</v>
      </c>
      <c r="BO296" s="2">
        <v>420.25</v>
      </c>
      <c r="BP296" s="16">
        <v>267.81299999999999</v>
      </c>
      <c r="BQ296" s="2">
        <f t="shared" si="215"/>
        <v>247.90099999999998</v>
      </c>
      <c r="BR296" s="2">
        <f>AVERAGE(BN296:BP296)</f>
        <v>315.85433333333333</v>
      </c>
      <c r="BS296" s="2">
        <f>AVERAGE(BB296:BD296)</f>
        <v>298.29166666666669</v>
      </c>
      <c r="BT296" s="17">
        <f t="shared" si="239"/>
        <v>5.8877496857102869E-2</v>
      </c>
      <c r="BU296" s="2">
        <f>IFERROR(IFERROR(IF(OR(BT296&gt;=50%,BT296&lt;=-50%),BR296,(BE296*(1+BT296))),BR296),0.001)</f>
        <v>489.46612292219578</v>
      </c>
      <c r="BV296" s="2">
        <f>IFERROR(IFERROR(IF(OR(BT296&gt;=50%,BT296&lt;=-50%),BR296,(BF296*(1+BT296))),BR296),0.001)</f>
        <v>207.53998938399215</v>
      </c>
      <c r="BW296" s="2">
        <f>IFERROR(IFERROR(IF(OR(BT296&gt;=50%,BT296&lt;=-50%),BR296,(BG296*(1+BT296))),BR296),0.001)</f>
        <v>176.70018228802903</v>
      </c>
      <c r="BX296" s="2">
        <f>IFERROR(IFERROR(IF(OR(BT296&gt;=50%,BT296&lt;=-50%),BR296,(BH296*(1+BT296))),BR296),0.001)</f>
        <v>272.26387637938257</v>
      </c>
      <c r="BY296" s="2">
        <f t="shared" si="216"/>
        <v>230.125</v>
      </c>
      <c r="BZ296" s="2">
        <f t="shared" si="217"/>
        <v>158.45833333333334</v>
      </c>
      <c r="CA296" s="2">
        <f t="shared" si="218"/>
        <v>315.78739999999999</v>
      </c>
    </row>
    <row r="297" spans="1:79" x14ac:dyDescent="0.2">
      <c r="A297" s="3">
        <v>100473</v>
      </c>
      <c r="B297" s="2">
        <v>0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1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  <c r="AZ297" s="2">
        <v>0</v>
      </c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0</v>
      </c>
      <c r="BM297" s="2">
        <v>0</v>
      </c>
      <c r="BN297" s="2">
        <v>0</v>
      </c>
      <c r="BO297" s="2">
        <v>0</v>
      </c>
      <c r="BP297" s="16">
        <v>0</v>
      </c>
      <c r="BQ297" s="2">
        <f t="shared" si="215"/>
        <v>0</v>
      </c>
      <c r="BR297" s="2">
        <f t="shared" si="219"/>
        <v>0</v>
      </c>
      <c r="BS297" s="2">
        <f t="shared" si="220"/>
        <v>0</v>
      </c>
      <c r="BT297" s="17" t="e">
        <f t="shared" si="239"/>
        <v>#DIV/0!</v>
      </c>
      <c r="BU297" s="2">
        <f t="shared" ref="BU297:BU305" si="262">IFERROR(IFERROR(IF(OR(BT297&gt;=50%,BT297&lt;=-50%),BR297,(BC297*(1+BT297))),BR297),0.001)</f>
        <v>0</v>
      </c>
      <c r="BV297" s="2">
        <f t="shared" ref="BV297:BV305" si="263">IFERROR(IFERROR(IF(OR(BT297&gt;=50%,BT297&lt;=-50%),BR297,(BD297*(1+BT297))),BR297),0.001)</f>
        <v>0</v>
      </c>
      <c r="BW297" s="2">
        <f t="shared" ref="BW297:BW305" si="264">IFERROR(IFERROR(IF(OR(BT297&gt;=50%,BT297&lt;=-50%),BR297,(BE297*(1+BT297))),BR297),0.001)</f>
        <v>0</v>
      </c>
      <c r="BX297" s="2">
        <f t="shared" ref="BX297:BX305" si="265">IFERROR(IFERROR(IF(OR(BT297&gt;=50%,BT297&lt;=-50%),BR297,(BF297*(1+BT297))),BR297),0.001)</f>
        <v>0</v>
      </c>
      <c r="BY297" s="2">
        <f t="shared" si="216"/>
        <v>0</v>
      </c>
      <c r="BZ297" s="2">
        <f t="shared" si="217"/>
        <v>0</v>
      </c>
      <c r="CA297" s="2">
        <f t="shared" si="218"/>
        <v>0</v>
      </c>
    </row>
    <row r="298" spans="1:79" x14ac:dyDescent="0.2">
      <c r="A298" s="3">
        <v>100474</v>
      </c>
      <c r="B298" s="2">
        <v>316</v>
      </c>
      <c r="C298" s="2">
        <v>292</v>
      </c>
      <c r="D298" s="2">
        <v>340</v>
      </c>
      <c r="E298" s="2">
        <v>360</v>
      </c>
      <c r="F298" s="2">
        <v>240</v>
      </c>
      <c r="G298" s="2">
        <v>280</v>
      </c>
      <c r="H298" s="2">
        <v>300</v>
      </c>
      <c r="I298" s="2">
        <v>296</v>
      </c>
      <c r="J298" s="12">
        <v>292</v>
      </c>
      <c r="K298" s="2">
        <v>220</v>
      </c>
      <c r="L298" s="2">
        <v>132</v>
      </c>
      <c r="M298" s="2">
        <v>344</v>
      </c>
      <c r="N298" s="2">
        <v>252</v>
      </c>
      <c r="O298" s="2">
        <v>132</v>
      </c>
      <c r="P298" s="2">
        <v>164</v>
      </c>
      <c r="Q298" s="2">
        <v>132</v>
      </c>
      <c r="R298" s="2">
        <v>192</v>
      </c>
      <c r="S298" s="2">
        <v>132</v>
      </c>
      <c r="T298" s="2">
        <v>152</v>
      </c>
      <c r="W298" s="2">
        <v>120</v>
      </c>
      <c r="X298" s="2">
        <v>112</v>
      </c>
      <c r="Y298" s="2">
        <v>160</v>
      </c>
      <c r="Z298" s="2">
        <v>92</v>
      </c>
      <c r="AA298" s="2">
        <v>172</v>
      </c>
      <c r="AB298" s="2">
        <v>152</v>
      </c>
      <c r="AC298" s="2">
        <v>140</v>
      </c>
      <c r="AD298" s="2">
        <v>164</v>
      </c>
      <c r="AE298" s="2">
        <v>160</v>
      </c>
      <c r="AH298" s="2">
        <v>124</v>
      </c>
      <c r="AI298" s="2">
        <v>104</v>
      </c>
      <c r="AJ298" s="2">
        <v>92</v>
      </c>
      <c r="AK298" s="2">
        <v>104</v>
      </c>
      <c r="AL298" s="2">
        <v>60</v>
      </c>
      <c r="AM298" s="2">
        <v>148</v>
      </c>
      <c r="AN298" s="2">
        <v>92</v>
      </c>
      <c r="AO298" s="2">
        <v>47</v>
      </c>
      <c r="AP298" s="2">
        <v>128</v>
      </c>
      <c r="AQ298" s="2">
        <v>144</v>
      </c>
      <c r="AR298" s="2">
        <v>64</v>
      </c>
      <c r="AS298" s="2">
        <v>72</v>
      </c>
      <c r="AT298" s="2">
        <v>80</v>
      </c>
      <c r="AU298" s="2">
        <v>72</v>
      </c>
      <c r="AV298" s="2">
        <v>120</v>
      </c>
      <c r="AW298" s="2">
        <v>48</v>
      </c>
      <c r="AX298" s="2">
        <v>52</v>
      </c>
      <c r="AY298" s="2">
        <v>108</v>
      </c>
      <c r="AZ298" s="2">
        <v>116</v>
      </c>
      <c r="BB298" s="2">
        <v>80</v>
      </c>
      <c r="BC298" s="2">
        <v>52</v>
      </c>
      <c r="BD298" s="2">
        <v>112</v>
      </c>
      <c r="BE298" s="2">
        <v>80</v>
      </c>
      <c r="BF298" s="2">
        <v>88</v>
      </c>
      <c r="BG298" s="2">
        <v>92</v>
      </c>
      <c r="BH298" s="2">
        <v>60</v>
      </c>
      <c r="BI298" s="2">
        <v>72</v>
      </c>
      <c r="BJ298" s="2">
        <v>76</v>
      </c>
      <c r="BK298" s="2">
        <v>80</v>
      </c>
      <c r="BL298" s="2">
        <v>92</v>
      </c>
      <c r="BM298" s="2">
        <v>72</v>
      </c>
      <c r="BN298" s="2">
        <v>92</v>
      </c>
      <c r="BO298" s="2">
        <v>68</v>
      </c>
      <c r="BP298" s="16">
        <v>72</v>
      </c>
      <c r="BQ298" s="2">
        <f t="shared" si="215"/>
        <v>80.666666666666671</v>
      </c>
      <c r="BR298" s="2">
        <f>AVERAGE(BN298:BP298)</f>
        <v>77.333333333333329</v>
      </c>
      <c r="BS298" s="2">
        <f>AVERAGE(BB298:BD298)</f>
        <v>81.333333333333329</v>
      </c>
      <c r="BT298" s="17">
        <f t="shared" si="239"/>
        <v>-4.9180327868852465E-2</v>
      </c>
      <c r="BU298" s="2">
        <f>IFERROR(IFERROR(IF(OR(BT298&gt;=50%,BT298&lt;=-50%),BR298,(BE298*(1+BT298))),BR298),0.001)</f>
        <v>76.065573770491795</v>
      </c>
      <c r="BV298" s="2">
        <f>IFERROR(IFERROR(IF(OR(BT298&gt;=50%,BT298&lt;=-50%),BR298,(BF298*(1+BT298))),BR298),0.001)</f>
        <v>83.672131147540981</v>
      </c>
      <c r="BW298" s="2">
        <f>IFERROR(IFERROR(IF(OR(BT298&gt;=50%,BT298&lt;=-50%),BR298,(BG298*(1+BT298))),BR298),0.001)</f>
        <v>87.475409836065566</v>
      </c>
      <c r="BX298" s="2">
        <f>IFERROR(IFERROR(IF(OR(BT298&gt;=50%,BT298&lt;=-50%),BR298,(BH298*(1+BT298))),BR298),0.001)</f>
        <v>57.049180327868847</v>
      </c>
      <c r="BY298" s="2">
        <f t="shared" si="216"/>
        <v>75</v>
      </c>
      <c r="BZ298" s="2">
        <f t="shared" si="217"/>
        <v>86.666666666666671</v>
      </c>
      <c r="CA298" s="2">
        <f t="shared" si="218"/>
        <v>81.599999999999994</v>
      </c>
    </row>
    <row r="299" spans="1:79" x14ac:dyDescent="0.2">
      <c r="A299" s="3">
        <v>100475</v>
      </c>
      <c r="B299" s="2">
        <v>0</v>
      </c>
      <c r="C299" s="2">
        <v>0</v>
      </c>
      <c r="D299" s="2">
        <v>0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12">
        <v>0</v>
      </c>
      <c r="K299" s="2">
        <v>4</v>
      </c>
      <c r="L299" s="2">
        <v>0</v>
      </c>
      <c r="M299" s="2">
        <v>17</v>
      </c>
      <c r="N299" s="2">
        <v>1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  <c r="AZ299" s="2">
        <v>0</v>
      </c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0</v>
      </c>
      <c r="BM299" s="2">
        <v>0</v>
      </c>
      <c r="BN299" s="2">
        <v>0</v>
      </c>
      <c r="BO299" s="2">
        <v>0</v>
      </c>
      <c r="BP299" s="16">
        <v>0</v>
      </c>
      <c r="BQ299" s="2">
        <f t="shared" si="215"/>
        <v>0</v>
      </c>
      <c r="BR299" s="2">
        <f t="shared" si="219"/>
        <v>0</v>
      </c>
      <c r="BS299" s="2">
        <f t="shared" si="220"/>
        <v>0</v>
      </c>
      <c r="BT299" s="17" t="e">
        <f t="shared" si="239"/>
        <v>#DIV/0!</v>
      </c>
      <c r="BU299" s="2">
        <f t="shared" si="262"/>
        <v>0</v>
      </c>
      <c r="BV299" s="2">
        <f t="shared" si="263"/>
        <v>0</v>
      </c>
      <c r="BW299" s="2">
        <f t="shared" si="264"/>
        <v>0</v>
      </c>
      <c r="BX299" s="2">
        <f t="shared" si="265"/>
        <v>0</v>
      </c>
      <c r="BY299" s="2">
        <f t="shared" si="216"/>
        <v>0</v>
      </c>
      <c r="BZ299" s="2">
        <f t="shared" si="217"/>
        <v>0</v>
      </c>
      <c r="CA299" s="2">
        <f t="shared" si="218"/>
        <v>0</v>
      </c>
    </row>
    <row r="300" spans="1:79" x14ac:dyDescent="0.2">
      <c r="A300" s="3">
        <v>100476</v>
      </c>
      <c r="B300" s="2">
        <v>3</v>
      </c>
      <c r="C300" s="2">
        <v>439.91</v>
      </c>
      <c r="D300" s="2">
        <v>277.58999999999997</v>
      </c>
      <c r="E300" s="2">
        <v>299.5</v>
      </c>
      <c r="F300" s="2">
        <v>191</v>
      </c>
      <c r="G300" s="2">
        <v>245</v>
      </c>
      <c r="H300" s="2">
        <v>216</v>
      </c>
      <c r="I300" s="2">
        <v>189</v>
      </c>
      <c r="J300" s="12">
        <v>159</v>
      </c>
      <c r="K300" s="2">
        <v>109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  <c r="AZ300" s="2">
        <v>0</v>
      </c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0</v>
      </c>
      <c r="BM300" s="2">
        <v>0</v>
      </c>
      <c r="BN300" s="2">
        <v>0</v>
      </c>
      <c r="BO300" s="2">
        <v>0</v>
      </c>
      <c r="BP300" s="16">
        <v>0</v>
      </c>
      <c r="BQ300" s="2">
        <f t="shared" si="215"/>
        <v>0</v>
      </c>
      <c r="BR300" s="2">
        <f t="shared" ref="BR300:BR363" si="266">AVERAGE(BM300:BO300)</f>
        <v>0</v>
      </c>
      <c r="BS300" s="2">
        <f t="shared" ref="BS300:BS363" si="267">AVERAGE(BA300:BC300)</f>
        <v>0</v>
      </c>
      <c r="BT300" s="17" t="e">
        <f t="shared" si="239"/>
        <v>#DIV/0!</v>
      </c>
      <c r="BU300" s="2">
        <f t="shared" si="262"/>
        <v>0</v>
      </c>
      <c r="BV300" s="2">
        <f t="shared" si="263"/>
        <v>0</v>
      </c>
      <c r="BW300" s="2">
        <f t="shared" si="264"/>
        <v>0</v>
      </c>
      <c r="BX300" s="2">
        <f t="shared" si="265"/>
        <v>0</v>
      </c>
      <c r="BY300" s="2">
        <f t="shared" si="216"/>
        <v>0</v>
      </c>
      <c r="BZ300" s="2">
        <f t="shared" si="217"/>
        <v>0</v>
      </c>
      <c r="CA300" s="2">
        <f t="shared" si="218"/>
        <v>0</v>
      </c>
    </row>
    <row r="301" spans="1:79" x14ac:dyDescent="0.2">
      <c r="A301" s="3">
        <v>100477</v>
      </c>
      <c r="B301" s="2">
        <v>0</v>
      </c>
      <c r="C301" s="2">
        <v>0</v>
      </c>
      <c r="D301" s="2">
        <v>25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12">
        <v>0</v>
      </c>
      <c r="K301" s="2">
        <v>4</v>
      </c>
      <c r="L301" s="2">
        <v>0</v>
      </c>
      <c r="M301" s="2">
        <v>8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  <c r="AZ301" s="2">
        <v>0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0</v>
      </c>
      <c r="BM301" s="2">
        <v>0</v>
      </c>
      <c r="BN301" s="2">
        <v>0</v>
      </c>
      <c r="BO301" s="2">
        <v>0</v>
      </c>
      <c r="BP301" s="16">
        <v>0</v>
      </c>
      <c r="BQ301" s="2">
        <f t="shared" ref="BQ301:BQ364" si="268">AVERAGE(BC301:BN301)</f>
        <v>0</v>
      </c>
      <c r="BR301" s="2">
        <f t="shared" si="266"/>
        <v>0</v>
      </c>
      <c r="BS301" s="2">
        <f t="shared" si="267"/>
        <v>0</v>
      </c>
      <c r="BT301" s="17" t="e">
        <f t="shared" si="239"/>
        <v>#DIV/0!</v>
      </c>
      <c r="BU301" s="2">
        <f t="shared" si="262"/>
        <v>0</v>
      </c>
      <c r="BV301" s="2">
        <f t="shared" si="263"/>
        <v>0</v>
      </c>
      <c r="BW301" s="2">
        <f t="shared" si="264"/>
        <v>0</v>
      </c>
      <c r="BX301" s="2">
        <f t="shared" si="265"/>
        <v>0</v>
      </c>
      <c r="BY301" s="2">
        <f t="shared" ref="BY301:BY364" si="269">AVERAGE(AVERAGEIF($BC$2:$BN$2,11,BC301:BN301),AVERAGEIF($BC$2:$BN$2,12,BC301:BN301),AVERAGEIF($BC$2:$BN$2,1,BC301:BN301),AVERAGEIF($BC$2:$BN$2,2,BC301:BN301))</f>
        <v>0</v>
      </c>
      <c r="BZ301" s="2">
        <f t="shared" ref="BZ301:BZ364" si="270">AVERAGE(AVERAGEIF($BC$2:$BN$2,3,BC301:BN301),AVERAGEIF($BC$2:$BN$2,4,BC301:BN301),AVERAGEIF($BC$2:$BN$2,10,BC301:BN301))</f>
        <v>0</v>
      </c>
      <c r="CA301" s="2">
        <f t="shared" ref="CA301:CA364" si="271">AVERAGE(AVERAGEIF($BC$2:$BN$2,5,BC301:BN301),AVERAGEIF($BC$2:$BN$2,6,BC301:BN301),AVERAGEIF($BC$2:$BN$2,7,BC301:BN301),AVERAGEIF($BC$2:$BN$2,8,BC301:BN301),AVERAGEIF($BC$2:$BN$2,9,BC301:BN301))</f>
        <v>0</v>
      </c>
    </row>
    <row r="302" spans="1:79" x14ac:dyDescent="0.2">
      <c r="A302" s="3">
        <v>100500</v>
      </c>
      <c r="B302" s="2">
        <v>253.05499999999998</v>
      </c>
      <c r="C302" s="2">
        <v>387.47199999999998</v>
      </c>
      <c r="D302" s="2">
        <v>489.524</v>
      </c>
      <c r="E302" s="2">
        <v>643.61200000000008</v>
      </c>
      <c r="F302" s="2">
        <v>491.90199999999999</v>
      </c>
      <c r="G302" s="2">
        <v>696.73399999999981</v>
      </c>
      <c r="H302" s="2">
        <v>407.452</v>
      </c>
      <c r="I302" s="2">
        <v>735.21999999999991</v>
      </c>
      <c r="J302" s="12">
        <v>389.08199999999999</v>
      </c>
      <c r="K302" s="2">
        <v>373.90199999999999</v>
      </c>
      <c r="L302" s="2">
        <v>345.10199999999998</v>
      </c>
      <c r="M302" s="2">
        <v>304.76799999999997</v>
      </c>
      <c r="N302" s="2">
        <v>270.94399999999996</v>
      </c>
      <c r="O302" s="2">
        <v>243.44600000000003</v>
      </c>
      <c r="P302" s="2">
        <v>383.32799999999997</v>
      </c>
      <c r="Q302" s="2">
        <v>399.47200000000004</v>
      </c>
      <c r="R302" s="2">
        <v>332.04200000000003</v>
      </c>
      <c r="S302" s="2">
        <v>396.892</v>
      </c>
      <c r="T302" s="2">
        <v>332.82600000000002</v>
      </c>
      <c r="U302" s="2">
        <v>285.53399999999999</v>
      </c>
      <c r="V302" s="2">
        <v>299.29700000000003</v>
      </c>
      <c r="W302" s="2">
        <v>235.22199999999998</v>
      </c>
      <c r="X302" s="2">
        <v>271.37400000000002</v>
      </c>
      <c r="Y302" s="2">
        <v>164.64000000000001</v>
      </c>
      <c r="Z302" s="2">
        <v>178.06</v>
      </c>
      <c r="AA302" s="2">
        <v>304.41200000000003</v>
      </c>
      <c r="AB302" s="2">
        <v>197.572</v>
      </c>
      <c r="AC302" s="2">
        <v>227.96000000000004</v>
      </c>
      <c r="AD302" s="2">
        <v>261.62200000000001</v>
      </c>
      <c r="AE302" s="2">
        <v>223.88799999999998</v>
      </c>
      <c r="AF302" s="2">
        <v>233.34399999999997</v>
      </c>
      <c r="AG302" s="2">
        <v>227.524</v>
      </c>
      <c r="AH302" s="2">
        <v>248.00400000000002</v>
      </c>
      <c r="AI302" s="2">
        <v>218.07499999999999</v>
      </c>
      <c r="AJ302" s="2">
        <v>238.04</v>
      </c>
      <c r="AK302" s="2">
        <v>181.756</v>
      </c>
      <c r="AL302" s="2">
        <v>259.76800000000003</v>
      </c>
      <c r="AM302" s="2">
        <v>247.13400000000001</v>
      </c>
      <c r="AN302" s="2">
        <v>228.10199999999998</v>
      </c>
      <c r="AO302" s="2">
        <v>339.50600000000003</v>
      </c>
      <c r="AP302" s="2">
        <v>238.26400000000001</v>
      </c>
      <c r="AQ302" s="2">
        <v>288.28999999999996</v>
      </c>
      <c r="AR302" s="2">
        <v>300.52199999999993</v>
      </c>
      <c r="AS302" s="2">
        <v>73.918000000000006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  <c r="AZ302" s="2">
        <v>0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0</v>
      </c>
      <c r="BM302" s="2">
        <v>0</v>
      </c>
      <c r="BN302" s="2">
        <v>0</v>
      </c>
      <c r="BO302" s="2">
        <v>0</v>
      </c>
      <c r="BP302" s="16">
        <v>0</v>
      </c>
      <c r="BQ302" s="2">
        <f t="shared" si="268"/>
        <v>0</v>
      </c>
      <c r="BR302" s="2">
        <f t="shared" si="266"/>
        <v>0</v>
      </c>
      <c r="BS302" s="2">
        <f t="shared" si="267"/>
        <v>0</v>
      </c>
      <c r="BT302" s="17" t="e">
        <f t="shared" si="239"/>
        <v>#DIV/0!</v>
      </c>
      <c r="BU302" s="2">
        <f t="shared" si="262"/>
        <v>0</v>
      </c>
      <c r="BV302" s="2">
        <f t="shared" si="263"/>
        <v>0</v>
      </c>
      <c r="BW302" s="2">
        <f t="shared" si="264"/>
        <v>0</v>
      </c>
      <c r="BX302" s="2">
        <f t="shared" si="265"/>
        <v>0</v>
      </c>
      <c r="BY302" s="2">
        <f t="shared" si="269"/>
        <v>0</v>
      </c>
      <c r="BZ302" s="2">
        <f t="shared" si="270"/>
        <v>0</v>
      </c>
      <c r="CA302" s="2">
        <f t="shared" si="271"/>
        <v>0</v>
      </c>
    </row>
    <row r="303" spans="1:79" x14ac:dyDescent="0.2">
      <c r="A303" s="3">
        <v>100501</v>
      </c>
      <c r="B303" s="2">
        <v>2</v>
      </c>
      <c r="C303" s="2">
        <v>2.6</v>
      </c>
      <c r="D303" s="2">
        <v>1.4</v>
      </c>
      <c r="E303" s="2">
        <v>3</v>
      </c>
      <c r="F303" s="2">
        <v>1.05</v>
      </c>
      <c r="G303" s="2">
        <v>1.45</v>
      </c>
      <c r="H303" s="2">
        <v>1.75</v>
      </c>
      <c r="I303" s="2">
        <v>1.5</v>
      </c>
      <c r="J303" s="12">
        <v>2.25</v>
      </c>
      <c r="K303" s="2">
        <v>2</v>
      </c>
      <c r="L303" s="2">
        <v>2.25</v>
      </c>
      <c r="M303" s="2">
        <v>1.75</v>
      </c>
      <c r="N303" s="2">
        <v>0</v>
      </c>
      <c r="O303" s="2">
        <v>2</v>
      </c>
      <c r="P303" s="2">
        <v>2</v>
      </c>
      <c r="Q303" s="2">
        <v>0</v>
      </c>
      <c r="R303" s="2">
        <v>0</v>
      </c>
      <c r="S303" s="2">
        <v>0</v>
      </c>
      <c r="T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2">
        <v>0</v>
      </c>
      <c r="AN303" s="2">
        <v>0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  <c r="AZ303" s="2">
        <v>0</v>
      </c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0</v>
      </c>
      <c r="BM303" s="2">
        <v>0</v>
      </c>
      <c r="BN303" s="2">
        <v>0</v>
      </c>
      <c r="BO303" s="2">
        <v>0</v>
      </c>
      <c r="BP303" s="16">
        <v>0</v>
      </c>
      <c r="BQ303" s="2">
        <f t="shared" si="268"/>
        <v>0</v>
      </c>
      <c r="BR303" s="2">
        <f t="shared" si="266"/>
        <v>0</v>
      </c>
      <c r="BS303" s="2">
        <f t="shared" si="267"/>
        <v>0</v>
      </c>
      <c r="BT303" s="17" t="e">
        <f t="shared" si="239"/>
        <v>#DIV/0!</v>
      </c>
      <c r="BU303" s="2">
        <f t="shared" si="262"/>
        <v>0</v>
      </c>
      <c r="BV303" s="2">
        <f t="shared" si="263"/>
        <v>0</v>
      </c>
      <c r="BW303" s="2">
        <f t="shared" si="264"/>
        <v>0</v>
      </c>
      <c r="BX303" s="2">
        <f t="shared" si="265"/>
        <v>0</v>
      </c>
      <c r="BY303" s="2">
        <f t="shared" si="269"/>
        <v>0</v>
      </c>
      <c r="BZ303" s="2">
        <f t="shared" si="270"/>
        <v>0</v>
      </c>
      <c r="CA303" s="2">
        <f t="shared" si="271"/>
        <v>0</v>
      </c>
    </row>
    <row r="304" spans="1:79" x14ac:dyDescent="0.2">
      <c r="A304" s="3">
        <v>100502</v>
      </c>
      <c r="B304" s="2">
        <v>0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1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  <c r="AZ304" s="2">
        <v>0</v>
      </c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0</v>
      </c>
      <c r="BM304" s="2">
        <v>0</v>
      </c>
      <c r="BN304" s="2">
        <v>0</v>
      </c>
      <c r="BO304" s="2">
        <v>0</v>
      </c>
      <c r="BP304" s="16">
        <v>0</v>
      </c>
      <c r="BQ304" s="2">
        <f t="shared" si="268"/>
        <v>0</v>
      </c>
      <c r="BR304" s="2">
        <f t="shared" si="266"/>
        <v>0</v>
      </c>
      <c r="BS304" s="2">
        <f t="shared" si="267"/>
        <v>0</v>
      </c>
      <c r="BT304" s="17" t="e">
        <f t="shared" si="239"/>
        <v>#DIV/0!</v>
      </c>
      <c r="BU304" s="2">
        <f t="shared" si="262"/>
        <v>0</v>
      </c>
      <c r="BV304" s="2">
        <f t="shared" si="263"/>
        <v>0</v>
      </c>
      <c r="BW304" s="2">
        <f t="shared" si="264"/>
        <v>0</v>
      </c>
      <c r="BX304" s="2">
        <f t="shared" si="265"/>
        <v>0</v>
      </c>
      <c r="BY304" s="2">
        <f t="shared" si="269"/>
        <v>0</v>
      </c>
      <c r="BZ304" s="2">
        <f t="shared" si="270"/>
        <v>0</v>
      </c>
      <c r="CA304" s="2">
        <f t="shared" si="271"/>
        <v>0</v>
      </c>
    </row>
    <row r="305" spans="1:79" x14ac:dyDescent="0.2">
      <c r="A305" s="3">
        <v>100503</v>
      </c>
      <c r="B305" s="2">
        <v>0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1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  <c r="AZ305" s="2">
        <v>0</v>
      </c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0</v>
      </c>
      <c r="BM305" s="2">
        <v>0</v>
      </c>
      <c r="BN305" s="2">
        <v>0</v>
      </c>
      <c r="BO305" s="2">
        <v>0</v>
      </c>
      <c r="BP305" s="16">
        <v>0</v>
      </c>
      <c r="BQ305" s="2">
        <f t="shared" si="268"/>
        <v>0</v>
      </c>
      <c r="BR305" s="2">
        <f t="shared" si="266"/>
        <v>0</v>
      </c>
      <c r="BS305" s="2">
        <f t="shared" si="267"/>
        <v>0</v>
      </c>
      <c r="BT305" s="17" t="e">
        <f t="shared" si="239"/>
        <v>#DIV/0!</v>
      </c>
      <c r="BU305" s="2">
        <f t="shared" si="262"/>
        <v>0</v>
      </c>
      <c r="BV305" s="2">
        <f t="shared" si="263"/>
        <v>0</v>
      </c>
      <c r="BW305" s="2">
        <f t="shared" si="264"/>
        <v>0</v>
      </c>
      <c r="BX305" s="2">
        <f t="shared" si="265"/>
        <v>0</v>
      </c>
      <c r="BY305" s="2">
        <f t="shared" si="269"/>
        <v>0</v>
      </c>
      <c r="BZ305" s="2">
        <f t="shared" si="270"/>
        <v>0</v>
      </c>
      <c r="CA305" s="2">
        <f t="shared" si="271"/>
        <v>0</v>
      </c>
    </row>
    <row r="306" spans="1:79" x14ac:dyDescent="0.2">
      <c r="A306" s="3">
        <v>100504</v>
      </c>
      <c r="B306" s="2">
        <v>-59.526999999999816</v>
      </c>
      <c r="C306" s="2">
        <v>519.43199999999979</v>
      </c>
      <c r="D306" s="2">
        <v>876.86000000000013</v>
      </c>
      <c r="E306" s="2">
        <v>1095</v>
      </c>
      <c r="F306" s="2">
        <v>693</v>
      </c>
      <c r="G306" s="2">
        <v>1362</v>
      </c>
      <c r="H306" s="2">
        <v>825</v>
      </c>
      <c r="I306" s="2">
        <v>679</v>
      </c>
      <c r="J306" s="12">
        <v>576</v>
      </c>
      <c r="K306" s="2">
        <v>523.96499999999992</v>
      </c>
      <c r="L306" s="2">
        <v>345.89500000000021</v>
      </c>
      <c r="M306" s="2">
        <v>330.13999999999987</v>
      </c>
      <c r="N306" s="2">
        <v>394</v>
      </c>
      <c r="O306" s="2">
        <v>308.25</v>
      </c>
      <c r="P306" s="2">
        <v>493.25</v>
      </c>
      <c r="Q306" s="2">
        <v>541.5</v>
      </c>
      <c r="R306" s="2">
        <v>763</v>
      </c>
      <c r="S306" s="2">
        <v>720</v>
      </c>
      <c r="T306" s="2">
        <v>642</v>
      </c>
      <c r="U306" s="2">
        <v>628</v>
      </c>
      <c r="V306" s="2">
        <v>300</v>
      </c>
      <c r="W306" s="2">
        <v>230</v>
      </c>
      <c r="X306" s="2">
        <v>199.5</v>
      </c>
      <c r="Y306" s="2">
        <v>186</v>
      </c>
      <c r="Z306" s="2">
        <v>224.5</v>
      </c>
      <c r="AA306" s="2">
        <v>330</v>
      </c>
      <c r="AB306" s="2">
        <v>400</v>
      </c>
      <c r="AC306" s="2">
        <v>408.5</v>
      </c>
      <c r="AD306" s="2">
        <v>721.5</v>
      </c>
      <c r="AE306" s="2">
        <v>630</v>
      </c>
      <c r="AF306" s="2">
        <v>485.5</v>
      </c>
      <c r="AG306" s="2">
        <v>449.25</v>
      </c>
      <c r="AH306" s="2">
        <v>304.25</v>
      </c>
      <c r="AI306" s="2">
        <v>214</v>
      </c>
      <c r="AJ306" s="2">
        <v>202.5</v>
      </c>
      <c r="AK306" s="2">
        <f>544-200</f>
        <v>344</v>
      </c>
      <c r="AL306" s="2">
        <v>255.5</v>
      </c>
      <c r="AM306" s="2">
        <v>445</v>
      </c>
      <c r="AN306" s="2">
        <v>380</v>
      </c>
      <c r="AO306" s="2">
        <v>600</v>
      </c>
      <c r="AP306" s="2">
        <v>668.95</v>
      </c>
      <c r="AQ306" s="2">
        <v>710.05</v>
      </c>
      <c r="AR306" s="2">
        <v>601</v>
      </c>
      <c r="AS306" s="2">
        <v>367</v>
      </c>
      <c r="AT306" s="2">
        <v>259</v>
      </c>
      <c r="AU306" s="2">
        <v>263.5</v>
      </c>
      <c r="AV306" s="2">
        <v>248.75</v>
      </c>
      <c r="AW306" s="2">
        <v>338.25</v>
      </c>
      <c r="AX306" s="2">
        <f>463-240</f>
        <v>223</v>
      </c>
      <c r="AY306" s="2">
        <v>260</v>
      </c>
      <c r="AZ306" s="2">
        <v>309.5</v>
      </c>
      <c r="BA306" s="2">
        <v>582</v>
      </c>
      <c r="BB306" s="2">
        <v>656.5</v>
      </c>
      <c r="BC306" s="2">
        <v>528.5</v>
      </c>
      <c r="BD306" s="2">
        <f>643-120</f>
        <v>523</v>
      </c>
      <c r="BE306" s="2">
        <v>451.5</v>
      </c>
      <c r="BF306" s="2">
        <v>270</v>
      </c>
      <c r="BG306" s="2">
        <v>164.5</v>
      </c>
      <c r="BH306" s="2">
        <v>163</v>
      </c>
      <c r="BI306" s="2">
        <v>356.5</v>
      </c>
      <c r="BJ306" s="2">
        <v>396</v>
      </c>
      <c r="BK306" s="2">
        <v>240</v>
      </c>
      <c r="BL306" s="2">
        <v>372.5</v>
      </c>
      <c r="BM306" s="2">
        <v>437.5</v>
      </c>
      <c r="BN306" s="2">
        <v>430</v>
      </c>
      <c r="BO306" s="2">
        <v>476.5</v>
      </c>
      <c r="BP306" s="16">
        <v>423.5</v>
      </c>
      <c r="BQ306" s="2">
        <f t="shared" si="268"/>
        <v>361.08333333333331</v>
      </c>
      <c r="BR306" s="2">
        <f>AVERAGE(BN306:BP306)</f>
        <v>443.33333333333331</v>
      </c>
      <c r="BS306" s="2">
        <f>AVERAGE(BB306:BD306)</f>
        <v>569.33333333333337</v>
      </c>
      <c r="BT306" s="17">
        <f t="shared" si="239"/>
        <v>-0.22131147540983614</v>
      </c>
      <c r="BU306" s="2">
        <f>IFERROR(IFERROR(IF(OR(BT306&gt;=50%,BT306&lt;=-50%),BR306,(BE306*(1+BT306))),BR306),0.001)</f>
        <v>351.57786885245895</v>
      </c>
      <c r="BV306" s="2">
        <f>IFERROR(IFERROR(IF(OR(BT306&gt;=50%,BT306&lt;=-50%),BR306,(BF306*(1+BT306))),BR306),0.001)</f>
        <v>210.24590163934423</v>
      </c>
      <c r="BW306" s="2">
        <f>IFERROR(IFERROR(IF(OR(BT306&gt;=50%,BT306&lt;=-50%),BR306,(BG306*(1+BT306))),BR306),0.001)</f>
        <v>128.09426229508193</v>
      </c>
      <c r="BX306" s="2">
        <f>IFERROR(IFERROR(IF(OR(BT306&gt;=50%,BT306&lt;=-50%),BR306,(BH306*(1+BT306))),BR306),0.001)</f>
        <v>126.9262295081967</v>
      </c>
      <c r="BY306" s="2">
        <f t="shared" si="269"/>
        <v>270</v>
      </c>
      <c r="BZ306" s="2">
        <f t="shared" si="270"/>
        <v>294.16666666666669</v>
      </c>
      <c r="CA306" s="2">
        <f t="shared" si="271"/>
        <v>474.1</v>
      </c>
    </row>
    <row r="307" spans="1:79" x14ac:dyDescent="0.2">
      <c r="A307" s="3">
        <v>100505</v>
      </c>
      <c r="B307" s="2">
        <v>0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1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2">
        <v>0</v>
      </c>
      <c r="AN307" s="2">
        <v>0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  <c r="AZ307" s="2">
        <v>0</v>
      </c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0</v>
      </c>
      <c r="BM307" s="2">
        <v>0</v>
      </c>
      <c r="BN307" s="2">
        <v>0</v>
      </c>
      <c r="BO307" s="2">
        <v>0</v>
      </c>
      <c r="BP307" s="16">
        <v>0</v>
      </c>
      <c r="BQ307" s="2">
        <f t="shared" si="268"/>
        <v>0</v>
      </c>
      <c r="BR307" s="2">
        <f t="shared" si="266"/>
        <v>0</v>
      </c>
      <c r="BS307" s="2">
        <f t="shared" si="267"/>
        <v>0</v>
      </c>
      <c r="BT307" s="17" t="e">
        <f t="shared" si="239"/>
        <v>#DIV/0!</v>
      </c>
      <c r="BU307" s="2">
        <f>IFERROR(IFERROR(IF(OR(BT307&gt;=50%,BT307&lt;=-50%),BR307,(BC307*(1+BT307))),BR307),0.001)</f>
        <v>0</v>
      </c>
      <c r="BV307" s="2">
        <f>IFERROR(IFERROR(IF(OR(BT307&gt;=50%,BT307&lt;=-50%),BR307,(BD307*(1+BT307))),BR307),0.001)</f>
        <v>0</v>
      </c>
      <c r="BW307" s="2">
        <f>IFERROR(IFERROR(IF(OR(BT307&gt;=50%,BT307&lt;=-50%),BR307,(BE307*(1+BT307))),BR307),0.001)</f>
        <v>0</v>
      </c>
      <c r="BX307" s="2">
        <f>IFERROR(IFERROR(IF(OR(BT307&gt;=50%,BT307&lt;=-50%),BR307,(BF307*(1+BT307))),BR307),0.001)</f>
        <v>0</v>
      </c>
      <c r="BY307" s="2">
        <f t="shared" si="269"/>
        <v>0</v>
      </c>
      <c r="BZ307" s="2">
        <f t="shared" si="270"/>
        <v>0</v>
      </c>
      <c r="CA307" s="2">
        <f t="shared" si="271"/>
        <v>0</v>
      </c>
    </row>
    <row r="308" spans="1:79" x14ac:dyDescent="0.2">
      <c r="A308" s="3">
        <v>100506</v>
      </c>
      <c r="J308" s="12"/>
      <c r="AS308" s="2">
        <v>64.5</v>
      </c>
      <c r="AT308" s="2">
        <v>81.5</v>
      </c>
      <c r="AU308" s="2">
        <v>43.25</v>
      </c>
      <c r="AV308" s="2">
        <v>67.75</v>
      </c>
      <c r="AW308" s="2">
        <v>68</v>
      </c>
      <c r="AX308" s="2">
        <f>185-129</f>
        <v>56</v>
      </c>
      <c r="AY308" s="2">
        <v>74.75</v>
      </c>
      <c r="AZ308" s="2">
        <v>38.75</v>
      </c>
      <c r="BA308" s="2">
        <v>77.5</v>
      </c>
      <c r="BB308" s="2">
        <v>78.5</v>
      </c>
      <c r="BC308" s="2">
        <v>71.5</v>
      </c>
      <c r="BD308" s="2">
        <v>109</v>
      </c>
      <c r="BE308" s="2">
        <v>39.5</v>
      </c>
      <c r="BF308" s="2">
        <v>34</v>
      </c>
      <c r="BG308" s="2">
        <v>26.5</v>
      </c>
      <c r="BH308" s="2">
        <v>26.5</v>
      </c>
      <c r="BI308" s="2">
        <v>28.5</v>
      </c>
      <c r="BJ308" s="2">
        <v>28</v>
      </c>
      <c r="BL308" s="2">
        <v>50</v>
      </c>
      <c r="BM308" s="2">
        <v>39.5</v>
      </c>
      <c r="BN308" s="2">
        <v>95</v>
      </c>
      <c r="BO308" s="2">
        <v>152.5</v>
      </c>
      <c r="BP308" s="16">
        <v>173.5</v>
      </c>
      <c r="BQ308" s="2">
        <f t="shared" si="268"/>
        <v>49.81818181818182</v>
      </c>
      <c r="BR308" s="2">
        <f t="shared" ref="BR308:BR311" si="272">AVERAGE(BN308:BP308)</f>
        <v>140.33333333333334</v>
      </c>
      <c r="BS308" s="2">
        <f t="shared" ref="BS308:BS311" si="273">AVERAGE(BB308:BD308)</f>
        <v>86.333333333333329</v>
      </c>
      <c r="BT308" s="17">
        <f t="shared" si="239"/>
        <v>0.62548262548262568</v>
      </c>
      <c r="BU308" s="2">
        <f t="shared" ref="BU308:BU311" si="274">IFERROR(IFERROR(IF(OR(BT308&gt;=50%,BT308&lt;=-50%),BR308,(BE308*(1+BT308))),BR308),0.001)</f>
        <v>140.33333333333334</v>
      </c>
      <c r="BV308" s="2">
        <f t="shared" ref="BV308:BV311" si="275">IFERROR(IFERROR(IF(OR(BT308&gt;=50%,BT308&lt;=-50%),BR308,(BF308*(1+BT308))),BR308),0.001)</f>
        <v>140.33333333333334</v>
      </c>
      <c r="BW308" s="2">
        <f t="shared" ref="BW308:BW311" si="276">IFERROR(IFERROR(IF(OR(BT308&gt;=50%,BT308&lt;=-50%),BR308,(BG308*(1+BT308))),BR308),0.001)</f>
        <v>140.33333333333334</v>
      </c>
      <c r="BX308" s="2">
        <f t="shared" ref="BX308:BX311" si="277">IFERROR(IFERROR(IF(OR(BT308&gt;=50%,BT308&lt;=-50%),BR308,(BH308*(1+BT308))),BR308),0.001)</f>
        <v>140.33333333333334</v>
      </c>
      <c r="BY308" s="2">
        <f t="shared" si="269"/>
        <v>27.375</v>
      </c>
      <c r="BZ308" s="2" t="e">
        <f t="shared" si="270"/>
        <v>#DIV/0!</v>
      </c>
      <c r="CA308" s="2">
        <f t="shared" si="271"/>
        <v>70.900000000000006</v>
      </c>
    </row>
    <row r="309" spans="1:79" x14ac:dyDescent="0.2">
      <c r="A309" s="3">
        <v>100507</v>
      </c>
      <c r="B309" s="2">
        <v>200</v>
      </c>
      <c r="C309" s="2">
        <v>280</v>
      </c>
      <c r="D309" s="2">
        <v>360</v>
      </c>
      <c r="E309" s="2">
        <v>390</v>
      </c>
      <c r="F309" s="2">
        <v>570</v>
      </c>
      <c r="G309" s="2">
        <v>430</v>
      </c>
      <c r="H309" s="2">
        <v>400</v>
      </c>
      <c r="I309" s="2">
        <v>430</v>
      </c>
      <c r="J309" s="12">
        <v>280</v>
      </c>
      <c r="K309" s="2">
        <v>280</v>
      </c>
      <c r="L309" s="2">
        <v>120</v>
      </c>
      <c r="M309" s="2">
        <v>210</v>
      </c>
      <c r="N309" s="2">
        <v>230</v>
      </c>
      <c r="O309" s="2">
        <v>200</v>
      </c>
      <c r="P309" s="2">
        <v>170</v>
      </c>
      <c r="Q309" s="2">
        <v>250</v>
      </c>
      <c r="R309" s="2">
        <v>220</v>
      </c>
      <c r="S309" s="2">
        <v>240</v>
      </c>
      <c r="T309" s="2">
        <v>180</v>
      </c>
      <c r="U309" s="2">
        <v>210</v>
      </c>
      <c r="V309" s="2">
        <v>101</v>
      </c>
      <c r="W309" s="2">
        <v>209</v>
      </c>
      <c r="X309" s="2">
        <v>40</v>
      </c>
      <c r="Y309" s="2">
        <v>80</v>
      </c>
      <c r="Z309" s="2">
        <v>100</v>
      </c>
      <c r="AA309" s="2">
        <v>100</v>
      </c>
      <c r="AB309" s="2">
        <v>80</v>
      </c>
      <c r="AC309" s="2">
        <v>120</v>
      </c>
      <c r="AD309" s="2">
        <v>140</v>
      </c>
      <c r="AE309" s="2">
        <v>120</v>
      </c>
      <c r="AF309" s="2">
        <v>180</v>
      </c>
      <c r="AG309" s="2">
        <v>100</v>
      </c>
      <c r="AH309" s="2">
        <v>80</v>
      </c>
      <c r="AI309" s="2">
        <v>180</v>
      </c>
      <c r="AJ309" s="2">
        <v>60</v>
      </c>
      <c r="AK309" s="2">
        <v>140</v>
      </c>
      <c r="AL309" s="2">
        <v>80</v>
      </c>
      <c r="AM309" s="2">
        <v>99</v>
      </c>
      <c r="AN309" s="2">
        <v>81</v>
      </c>
      <c r="AO309" s="2">
        <v>140</v>
      </c>
      <c r="AP309" s="2">
        <v>100</v>
      </c>
      <c r="AQ309" s="2">
        <v>120</v>
      </c>
      <c r="AR309" s="2">
        <v>100</v>
      </c>
      <c r="AS309" s="2">
        <v>100</v>
      </c>
      <c r="AT309" s="2">
        <v>60</v>
      </c>
      <c r="AU309" s="2">
        <v>130</v>
      </c>
      <c r="AV309" s="2">
        <v>60</v>
      </c>
      <c r="AW309" s="2">
        <v>60</v>
      </c>
      <c r="AX309" s="2">
        <v>120</v>
      </c>
      <c r="AY309" s="2">
        <v>60</v>
      </c>
      <c r="AZ309" s="2">
        <v>60</v>
      </c>
      <c r="BA309" s="2">
        <v>100</v>
      </c>
      <c r="BB309" s="2">
        <v>100</v>
      </c>
      <c r="BC309" s="2">
        <v>80</v>
      </c>
      <c r="BD309" s="2">
        <v>120</v>
      </c>
      <c r="BE309" s="2">
        <v>70</v>
      </c>
      <c r="BF309" s="2">
        <v>70</v>
      </c>
      <c r="BG309" s="2">
        <v>60</v>
      </c>
      <c r="BH309" s="2">
        <v>120</v>
      </c>
      <c r="BI309" s="2">
        <v>40</v>
      </c>
      <c r="BJ309" s="2">
        <v>60</v>
      </c>
      <c r="BK309" s="2">
        <v>60</v>
      </c>
      <c r="BL309" s="2">
        <v>100</v>
      </c>
      <c r="BM309" s="2">
        <v>100</v>
      </c>
      <c r="BN309" s="2">
        <v>130</v>
      </c>
      <c r="BO309" s="2">
        <v>159</v>
      </c>
      <c r="BP309" s="16">
        <v>160</v>
      </c>
      <c r="BQ309" s="2">
        <f t="shared" si="268"/>
        <v>84.166666666666671</v>
      </c>
      <c r="BR309" s="2">
        <f t="shared" si="272"/>
        <v>149.66666666666666</v>
      </c>
      <c r="BS309" s="2">
        <f t="shared" si="273"/>
        <v>100</v>
      </c>
      <c r="BT309" s="17">
        <f t="shared" si="239"/>
        <v>0.49666666666666659</v>
      </c>
      <c r="BU309" s="2">
        <f t="shared" si="274"/>
        <v>104.76666666666667</v>
      </c>
      <c r="BV309" s="2">
        <f t="shared" si="275"/>
        <v>104.76666666666667</v>
      </c>
      <c r="BW309" s="2">
        <f t="shared" si="276"/>
        <v>89.8</v>
      </c>
      <c r="BX309" s="2">
        <f t="shared" si="277"/>
        <v>179.6</v>
      </c>
      <c r="BY309" s="2">
        <f t="shared" si="269"/>
        <v>70</v>
      </c>
      <c r="BZ309" s="2">
        <f t="shared" si="270"/>
        <v>76.666666666666671</v>
      </c>
      <c r="CA309" s="2">
        <f t="shared" si="271"/>
        <v>100</v>
      </c>
    </row>
    <row r="310" spans="1:79" x14ac:dyDescent="0.2">
      <c r="A310" s="3">
        <v>100508</v>
      </c>
      <c r="B310" s="2">
        <v>740</v>
      </c>
      <c r="C310" s="2">
        <v>520</v>
      </c>
      <c r="D310" s="2">
        <v>720</v>
      </c>
      <c r="E310" s="2">
        <v>580</v>
      </c>
      <c r="F310" s="2">
        <v>790</v>
      </c>
      <c r="G310" s="2">
        <v>870</v>
      </c>
      <c r="H310" s="2">
        <v>746</v>
      </c>
      <c r="I310" s="2">
        <v>654</v>
      </c>
      <c r="J310" s="12">
        <v>800</v>
      </c>
      <c r="K310" s="2">
        <v>779.4</v>
      </c>
      <c r="L310" s="2">
        <v>680.6</v>
      </c>
      <c r="M310" s="2">
        <v>810</v>
      </c>
      <c r="N310" s="2">
        <v>760</v>
      </c>
      <c r="O310" s="2">
        <v>553</v>
      </c>
      <c r="P310" s="2">
        <v>397</v>
      </c>
      <c r="Q310" s="2">
        <v>440</v>
      </c>
      <c r="R310" s="2">
        <v>480</v>
      </c>
      <c r="S310" s="2">
        <v>530</v>
      </c>
      <c r="T310" s="2">
        <v>540</v>
      </c>
      <c r="U310" s="2">
        <v>340</v>
      </c>
      <c r="V310" s="2">
        <v>390</v>
      </c>
      <c r="W310" s="2">
        <v>390</v>
      </c>
      <c r="X310" s="2">
        <v>330</v>
      </c>
      <c r="Y310" s="2">
        <v>310</v>
      </c>
      <c r="Z310" s="2">
        <v>360</v>
      </c>
      <c r="AA310" s="2">
        <v>370</v>
      </c>
      <c r="AB310" s="2">
        <v>240</v>
      </c>
      <c r="AC310" s="2">
        <v>410</v>
      </c>
      <c r="AD310" s="2">
        <v>320</v>
      </c>
      <c r="AE310" s="2">
        <v>400</v>
      </c>
      <c r="AF310" s="2">
        <v>360</v>
      </c>
      <c r="AG310" s="2">
        <v>460</v>
      </c>
      <c r="AH310" s="2">
        <v>330</v>
      </c>
      <c r="AI310" s="2">
        <v>350</v>
      </c>
      <c r="AJ310" s="2">
        <v>240</v>
      </c>
      <c r="AK310" s="2">
        <v>540</v>
      </c>
      <c r="AL310" s="2">
        <v>320</v>
      </c>
      <c r="AM310" s="2">
        <v>380</v>
      </c>
      <c r="AN310" s="2">
        <v>410</v>
      </c>
      <c r="AO310" s="2">
        <v>360</v>
      </c>
      <c r="AP310" s="2">
        <v>410</v>
      </c>
      <c r="AQ310" s="2">
        <v>340</v>
      </c>
      <c r="AR310" s="2">
        <v>429.8</v>
      </c>
      <c r="AS310" s="2">
        <v>250.2</v>
      </c>
      <c r="AT310" s="2">
        <v>410</v>
      </c>
      <c r="AU310" s="2">
        <v>380</v>
      </c>
      <c r="AV310" s="2">
        <v>220</v>
      </c>
      <c r="AW310" s="2">
        <v>300</v>
      </c>
      <c r="AX310" s="2">
        <v>280</v>
      </c>
      <c r="AY310" s="2">
        <v>220</v>
      </c>
      <c r="AZ310" s="2">
        <v>139.79999999999995</v>
      </c>
      <c r="BA310" s="2">
        <v>180.60000000000002</v>
      </c>
      <c r="BB310" s="2">
        <v>218.8</v>
      </c>
      <c r="BC310" s="2">
        <v>261.2</v>
      </c>
      <c r="BD310" s="2">
        <v>200</v>
      </c>
      <c r="BE310" s="2">
        <v>240</v>
      </c>
      <c r="BF310" s="2">
        <v>180</v>
      </c>
      <c r="BG310" s="2">
        <v>160</v>
      </c>
      <c r="BH310" s="2">
        <v>200</v>
      </c>
      <c r="BI310" s="2">
        <v>240</v>
      </c>
      <c r="BJ310" s="2">
        <v>240</v>
      </c>
      <c r="BK310" s="2">
        <v>160</v>
      </c>
      <c r="BL310" s="2">
        <v>260</v>
      </c>
      <c r="BM310" s="2">
        <v>210</v>
      </c>
      <c r="BN310" s="2">
        <v>190</v>
      </c>
      <c r="BO310" s="2">
        <v>220</v>
      </c>
      <c r="BP310" s="16">
        <v>239.8</v>
      </c>
      <c r="BQ310" s="2">
        <f t="shared" si="268"/>
        <v>211.76666666666665</v>
      </c>
      <c r="BR310" s="2">
        <f t="shared" si="272"/>
        <v>216.6</v>
      </c>
      <c r="BS310" s="2">
        <f t="shared" si="273"/>
        <v>226.66666666666666</v>
      </c>
      <c r="BT310" s="17">
        <f t="shared" si="239"/>
        <v>-4.4411764705882338E-2</v>
      </c>
      <c r="BU310" s="2">
        <f t="shared" si="274"/>
        <v>229.34117647058824</v>
      </c>
      <c r="BV310" s="2">
        <f t="shared" si="275"/>
        <v>172.00588235294117</v>
      </c>
      <c r="BW310" s="2">
        <f t="shared" si="276"/>
        <v>152.89411764705881</v>
      </c>
      <c r="BX310" s="2">
        <f t="shared" si="277"/>
        <v>191.11764705882354</v>
      </c>
      <c r="BY310" s="2">
        <f t="shared" si="269"/>
        <v>210</v>
      </c>
      <c r="BZ310" s="2">
        <f t="shared" si="270"/>
        <v>200</v>
      </c>
      <c r="CA310" s="2">
        <f t="shared" si="271"/>
        <v>220.24</v>
      </c>
    </row>
    <row r="311" spans="1:79" x14ac:dyDescent="0.2">
      <c r="A311" s="3">
        <v>100509</v>
      </c>
      <c r="B311" s="2">
        <v>375</v>
      </c>
      <c r="C311" s="2">
        <v>587.00199999999995</v>
      </c>
      <c r="D311" s="2">
        <v>687.99800000000005</v>
      </c>
      <c r="E311" s="2">
        <v>1465</v>
      </c>
      <c r="F311" s="2">
        <v>-5</v>
      </c>
      <c r="G311" s="2">
        <v>840</v>
      </c>
      <c r="H311" s="2">
        <v>710</v>
      </c>
      <c r="I311" s="2">
        <v>699.4</v>
      </c>
      <c r="J311" s="12">
        <v>504.4</v>
      </c>
      <c r="K311" s="2">
        <v>432.61</v>
      </c>
      <c r="L311" s="2">
        <v>334.68999999999994</v>
      </c>
      <c r="M311" s="2">
        <v>479.50000000000011</v>
      </c>
      <c r="N311" s="2">
        <v>374.4</v>
      </c>
      <c r="O311" s="2">
        <v>352.5</v>
      </c>
      <c r="P311" s="2">
        <v>702.5</v>
      </c>
      <c r="Q311" s="2">
        <v>714.5</v>
      </c>
      <c r="R311" s="2">
        <v>920</v>
      </c>
      <c r="S311" s="2">
        <v>855.5</v>
      </c>
      <c r="T311" s="2">
        <v>740</v>
      </c>
      <c r="U311" s="2">
        <v>705</v>
      </c>
      <c r="V311" s="2">
        <v>420.5</v>
      </c>
      <c r="W311" s="2">
        <v>284.5</v>
      </c>
      <c r="X311" s="2">
        <v>384.25</v>
      </c>
      <c r="Y311" s="2">
        <v>418.25</v>
      </c>
      <c r="Z311" s="2">
        <v>362.5</v>
      </c>
      <c r="AA311" s="2">
        <v>545</v>
      </c>
      <c r="AB311" s="2">
        <v>516.29999999999995</v>
      </c>
      <c r="AC311" s="2">
        <v>583.70000000000005</v>
      </c>
      <c r="AD311" s="2">
        <v>674.77499999999998</v>
      </c>
      <c r="AE311" s="2">
        <v>655.22500000000002</v>
      </c>
      <c r="AF311" s="2">
        <v>713</v>
      </c>
      <c r="AG311" s="2">
        <v>736.07500000000005</v>
      </c>
      <c r="AH311" s="2">
        <v>400.92499999999995</v>
      </c>
      <c r="AI311" s="2">
        <v>467.28</v>
      </c>
      <c r="AJ311" s="2">
        <v>330.22</v>
      </c>
      <c r="AK311" s="2">
        <v>398</v>
      </c>
      <c r="AL311" s="2">
        <v>444</v>
      </c>
      <c r="AM311" s="2">
        <v>664.75</v>
      </c>
      <c r="AN311" s="2">
        <v>700.75</v>
      </c>
      <c r="AO311" s="2">
        <v>765</v>
      </c>
      <c r="AP311" s="2">
        <v>828.75</v>
      </c>
      <c r="AQ311" s="2">
        <v>631.25</v>
      </c>
      <c r="AR311" s="2">
        <v>818</v>
      </c>
      <c r="AS311" s="2">
        <v>632</v>
      </c>
      <c r="AT311" s="2">
        <v>455</v>
      </c>
      <c r="AU311" s="2">
        <v>457.18000000000006</v>
      </c>
      <c r="AV311" s="2">
        <v>455.06999999999994</v>
      </c>
      <c r="AW311" s="2">
        <v>472.5</v>
      </c>
      <c r="AX311" s="2">
        <v>371</v>
      </c>
      <c r="AY311" s="2">
        <v>415.92499999999995</v>
      </c>
      <c r="AZ311" s="2">
        <v>323.82500000000005</v>
      </c>
      <c r="BA311" s="2">
        <v>527</v>
      </c>
      <c r="BB311" s="2">
        <v>677</v>
      </c>
      <c r="BC311" s="2">
        <v>405.5</v>
      </c>
      <c r="BD311" s="2">
        <f>970.5-570</f>
        <v>400.5</v>
      </c>
      <c r="BE311" s="2">
        <v>532.5</v>
      </c>
      <c r="BF311" s="2">
        <v>449</v>
      </c>
      <c r="BG311" s="2">
        <v>288</v>
      </c>
      <c r="BH311" s="2">
        <v>328</v>
      </c>
      <c r="BI311" s="2">
        <v>347.5</v>
      </c>
      <c r="BJ311" s="2">
        <v>418.25</v>
      </c>
      <c r="BK311" s="2">
        <v>346.25</v>
      </c>
      <c r="BL311" s="2">
        <v>398.5</v>
      </c>
      <c r="BM311" s="2">
        <v>431.5</v>
      </c>
      <c r="BN311" s="2">
        <v>482</v>
      </c>
      <c r="BO311" s="2">
        <v>478</v>
      </c>
      <c r="BP311" s="16">
        <v>472</v>
      </c>
      <c r="BQ311" s="2">
        <f t="shared" si="268"/>
        <v>402.29166666666669</v>
      </c>
      <c r="BR311" s="2">
        <f t="shared" si="272"/>
        <v>477.33333333333331</v>
      </c>
      <c r="BS311" s="2">
        <f t="shared" si="273"/>
        <v>494.33333333333331</v>
      </c>
      <c r="BT311" s="17">
        <f t="shared" si="239"/>
        <v>-3.4389750505731627E-2</v>
      </c>
      <c r="BU311" s="2">
        <f t="shared" si="274"/>
        <v>514.18745785569786</v>
      </c>
      <c r="BV311" s="2">
        <f t="shared" si="275"/>
        <v>433.55900202292645</v>
      </c>
      <c r="BW311" s="2">
        <f t="shared" si="276"/>
        <v>278.09575185434926</v>
      </c>
      <c r="BX311" s="2">
        <f t="shared" si="277"/>
        <v>316.72016183412001</v>
      </c>
      <c r="BY311" s="2">
        <f t="shared" si="269"/>
        <v>345.4375</v>
      </c>
      <c r="BZ311" s="2">
        <f t="shared" si="270"/>
        <v>397.91666666666669</v>
      </c>
      <c r="CA311" s="2">
        <f t="shared" si="271"/>
        <v>450.4</v>
      </c>
    </row>
    <row r="312" spans="1:79" x14ac:dyDescent="0.2">
      <c r="A312" s="3">
        <v>100510</v>
      </c>
      <c r="B312" s="2">
        <v>0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1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H312" s="2">
        <v>0</v>
      </c>
      <c r="AI312" s="2">
        <v>0</v>
      </c>
      <c r="AJ312" s="2">
        <v>0</v>
      </c>
      <c r="AK312" s="2">
        <v>4.125</v>
      </c>
      <c r="AL312" s="2">
        <v>-4.125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  <c r="AZ312" s="2">
        <v>0</v>
      </c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16">
        <v>0</v>
      </c>
      <c r="BQ312" s="2">
        <f t="shared" si="268"/>
        <v>0</v>
      </c>
      <c r="BR312" s="2">
        <f t="shared" si="266"/>
        <v>0</v>
      </c>
      <c r="BS312" s="2">
        <f t="shared" si="267"/>
        <v>0</v>
      </c>
      <c r="BT312" s="17" t="e">
        <f t="shared" si="239"/>
        <v>#DIV/0!</v>
      </c>
      <c r="BU312" s="2">
        <f>IFERROR(IFERROR(IF(OR(BT312&gt;=50%,BT312&lt;=-50%),BR312,(BC312*(1+BT312))),BR312),0.001)</f>
        <v>0</v>
      </c>
      <c r="BV312" s="2">
        <f>IFERROR(IFERROR(IF(OR(BT312&gt;=50%,BT312&lt;=-50%),BR312,(BD312*(1+BT312))),BR312),0.001)</f>
        <v>0</v>
      </c>
      <c r="BW312" s="2">
        <f>IFERROR(IFERROR(IF(OR(BT312&gt;=50%,BT312&lt;=-50%),BR312,(BE312*(1+BT312))),BR312),0.001)</f>
        <v>0</v>
      </c>
      <c r="BX312" s="2">
        <f>IFERROR(IFERROR(IF(OR(BT312&gt;=50%,BT312&lt;=-50%),BR312,(BF312*(1+BT312))),BR312),0.001)</f>
        <v>0</v>
      </c>
      <c r="BY312" s="2">
        <f t="shared" si="269"/>
        <v>0</v>
      </c>
      <c r="BZ312" s="2">
        <f t="shared" si="270"/>
        <v>0</v>
      </c>
      <c r="CA312" s="2">
        <f t="shared" si="271"/>
        <v>0</v>
      </c>
    </row>
    <row r="313" spans="1:79" x14ac:dyDescent="0.2">
      <c r="A313" s="3">
        <v>100511</v>
      </c>
      <c r="J313" s="12"/>
      <c r="AS313" s="2">
        <v>230</v>
      </c>
      <c r="AT313" s="2">
        <v>230</v>
      </c>
      <c r="AU313" s="2">
        <v>130</v>
      </c>
      <c r="AV313" s="2">
        <v>165</v>
      </c>
      <c r="AW313" s="2">
        <v>160</v>
      </c>
      <c r="AX313" s="2">
        <v>227</v>
      </c>
      <c r="AY313" s="2">
        <v>229</v>
      </c>
      <c r="AZ313" s="2">
        <v>427</v>
      </c>
      <c r="BA313" s="2">
        <v>297</v>
      </c>
      <c r="BB313" s="2">
        <v>225</v>
      </c>
      <c r="BC313" s="2">
        <v>180</v>
      </c>
      <c r="BD313" s="2">
        <v>190</v>
      </c>
      <c r="BE313" s="2">
        <v>282</v>
      </c>
      <c r="BF313" s="2">
        <v>154</v>
      </c>
      <c r="BG313" s="2">
        <v>220</v>
      </c>
      <c r="BH313" s="2">
        <v>106</v>
      </c>
      <c r="BI313" s="2">
        <v>108</v>
      </c>
      <c r="BJ313" s="2">
        <v>200</v>
      </c>
      <c r="BK313" s="2">
        <v>165</v>
      </c>
      <c r="BL313" s="2">
        <v>338</v>
      </c>
      <c r="BM313" s="2">
        <v>377</v>
      </c>
      <c r="BN313" s="2">
        <v>232</v>
      </c>
      <c r="BO313" s="2">
        <v>208</v>
      </c>
      <c r="BP313" s="16">
        <v>330</v>
      </c>
      <c r="BQ313" s="2">
        <f t="shared" si="268"/>
        <v>212.66666666666666</v>
      </c>
      <c r="BR313" s="2">
        <f>AVERAGE(BN313:BP313)</f>
        <v>256.66666666666669</v>
      </c>
      <c r="BS313" s="2">
        <f>AVERAGE(BB313:BD313)</f>
        <v>198.33333333333334</v>
      </c>
      <c r="BT313" s="17">
        <f t="shared" si="239"/>
        <v>0.29411764705882354</v>
      </c>
      <c r="BU313" s="2">
        <f>IFERROR(IFERROR(IF(OR(BT313&gt;=50%,BT313&lt;=-50%),BR313,(BE313*(1+BT313))),BR313),0.001)</f>
        <v>364.94117647058823</v>
      </c>
      <c r="BV313" s="2">
        <f>IFERROR(IFERROR(IF(OR(BT313&gt;=50%,BT313&lt;=-50%),BR313,(BF313*(1+BT313))),BR313),0.001)</f>
        <v>199.29411764705884</v>
      </c>
      <c r="BW313" s="2">
        <f>IFERROR(IFERROR(IF(OR(BT313&gt;=50%,BT313&lt;=-50%),BR313,(BG313*(1+BT313))),BR313),0.001)</f>
        <v>284.70588235294122</v>
      </c>
      <c r="BX313" s="2">
        <f>IFERROR(IFERROR(IF(OR(BT313&gt;=50%,BT313&lt;=-50%),BR313,(BH313*(1+BT313))),BR313),0.001)</f>
        <v>137.1764705882353</v>
      </c>
      <c r="BY313" s="2">
        <f t="shared" si="269"/>
        <v>158.5</v>
      </c>
      <c r="BZ313" s="2">
        <f t="shared" si="270"/>
        <v>219</v>
      </c>
      <c r="CA313" s="2">
        <f t="shared" si="271"/>
        <v>252.2</v>
      </c>
    </row>
    <row r="314" spans="1:79" x14ac:dyDescent="0.2">
      <c r="A314" s="3">
        <v>100514</v>
      </c>
      <c r="B314" s="2">
        <v>35.639999999999986</v>
      </c>
      <c r="C314" s="2">
        <v>33.800000000000011</v>
      </c>
      <c r="D314" s="2">
        <v>-32.600000000000023</v>
      </c>
      <c r="E314" s="2">
        <v>191.60000000000002</v>
      </c>
      <c r="F314" s="2">
        <v>18</v>
      </c>
      <c r="G314" s="2">
        <v>57</v>
      </c>
      <c r="H314" s="2">
        <v>131</v>
      </c>
      <c r="I314" s="2">
        <v>55.600000000000023</v>
      </c>
      <c r="J314" s="12">
        <v>42.71999999999997</v>
      </c>
      <c r="K314" s="2">
        <v>10.680000000000007</v>
      </c>
      <c r="L314" s="2">
        <v>41.919999999999959</v>
      </c>
      <c r="M314" s="2">
        <v>51.080000000000041</v>
      </c>
      <c r="N314" s="2">
        <v>17</v>
      </c>
      <c r="O314" s="2">
        <v>9.9000000000000057</v>
      </c>
      <c r="P314" s="2">
        <v>40.099999999999994</v>
      </c>
      <c r="Q314" s="2">
        <v>200</v>
      </c>
      <c r="R314" s="2">
        <v>20</v>
      </c>
      <c r="S314" s="2">
        <v>25</v>
      </c>
      <c r="T314" s="2">
        <v>27</v>
      </c>
      <c r="U314" s="2">
        <v>34.599999999999994</v>
      </c>
      <c r="V314" s="2">
        <v>43.400000000000006</v>
      </c>
      <c r="W314" s="2">
        <v>13.400000000000006</v>
      </c>
      <c r="X314" s="2">
        <v>76.399999999999991</v>
      </c>
      <c r="Y314" s="2">
        <v>20.199999999999989</v>
      </c>
      <c r="Z314" s="2">
        <v>6.5999999999999943</v>
      </c>
      <c r="AA314" s="2">
        <v>20</v>
      </c>
      <c r="AB314" s="2">
        <v>16.599999999999994</v>
      </c>
      <c r="AC314" s="2">
        <v>26.800000000000011</v>
      </c>
      <c r="AD314" s="2">
        <v>16.5</v>
      </c>
      <c r="AE314" s="2">
        <v>26.5</v>
      </c>
      <c r="AF314" s="2">
        <v>10.099999999999994</v>
      </c>
      <c r="AG314" s="2">
        <v>113.4</v>
      </c>
      <c r="AH314" s="2">
        <v>30.699999999999989</v>
      </c>
      <c r="AI314" s="2">
        <v>56.900000000000006</v>
      </c>
      <c r="AJ314" s="2">
        <v>47.300000000000011</v>
      </c>
      <c r="AK314" s="2">
        <v>8.5999999999999943</v>
      </c>
      <c r="AL314" s="2">
        <v>20</v>
      </c>
      <c r="AM314" s="2">
        <v>17.099999999999994</v>
      </c>
      <c r="AN314" s="2">
        <v>26.900000000000006</v>
      </c>
      <c r="AO314" s="2">
        <v>23</v>
      </c>
      <c r="AP314" s="2">
        <v>23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  <c r="AZ314" s="2">
        <v>0</v>
      </c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0</v>
      </c>
      <c r="BM314" s="2">
        <v>0</v>
      </c>
      <c r="BN314" s="2">
        <v>0</v>
      </c>
      <c r="BO314" s="2">
        <v>0</v>
      </c>
      <c r="BP314" s="16">
        <v>0</v>
      </c>
      <c r="BQ314" s="2">
        <f t="shared" si="268"/>
        <v>0</v>
      </c>
      <c r="BR314" s="2">
        <f t="shared" si="266"/>
        <v>0</v>
      </c>
      <c r="BS314" s="2">
        <f t="shared" si="267"/>
        <v>0</v>
      </c>
      <c r="BT314" s="17" t="e">
        <f t="shared" si="239"/>
        <v>#DIV/0!</v>
      </c>
      <c r="BU314" s="2">
        <f>IFERROR(IFERROR(IF(OR(BT314&gt;=50%,BT314&lt;=-50%),BR314,(BC314*(1+BT314))),BR314),0.001)</f>
        <v>0</v>
      </c>
      <c r="BV314" s="2">
        <f>IFERROR(IFERROR(IF(OR(BT314&gt;=50%,BT314&lt;=-50%),BR314,(BD314*(1+BT314))),BR314),0.001)</f>
        <v>0</v>
      </c>
      <c r="BW314" s="2">
        <f>IFERROR(IFERROR(IF(OR(BT314&gt;=50%,BT314&lt;=-50%),BR314,(BE314*(1+BT314))),BR314),0.001)</f>
        <v>0</v>
      </c>
      <c r="BX314" s="2">
        <f>IFERROR(IFERROR(IF(OR(BT314&gt;=50%,BT314&lt;=-50%),BR314,(BF314*(1+BT314))),BR314),0.001)</f>
        <v>0</v>
      </c>
      <c r="BY314" s="2">
        <f t="shared" si="269"/>
        <v>0</v>
      </c>
      <c r="BZ314" s="2">
        <f t="shared" si="270"/>
        <v>0</v>
      </c>
      <c r="CA314" s="2">
        <f t="shared" si="271"/>
        <v>0</v>
      </c>
    </row>
    <row r="315" spans="1:79" x14ac:dyDescent="0.2">
      <c r="A315" s="3">
        <v>100517</v>
      </c>
      <c r="B315" s="2">
        <v>121</v>
      </c>
      <c r="C315" s="2">
        <v>155</v>
      </c>
      <c r="D315" s="2">
        <v>77</v>
      </c>
      <c r="E315" s="2">
        <v>204</v>
      </c>
      <c r="F315" s="2">
        <v>262</v>
      </c>
      <c r="G315" s="2">
        <v>686</v>
      </c>
      <c r="H315" s="2">
        <v>150</v>
      </c>
      <c r="I315" s="2">
        <v>223.72499999999999</v>
      </c>
      <c r="J315" s="12">
        <v>162.07500000000002</v>
      </c>
      <c r="K315" s="2">
        <v>176.2</v>
      </c>
      <c r="L315" s="2">
        <v>130.19999999999999</v>
      </c>
      <c r="M315" s="2">
        <v>151.90000000000003</v>
      </c>
      <c r="N315" s="2">
        <v>150.89999999999998</v>
      </c>
      <c r="O315" s="2">
        <v>100</v>
      </c>
      <c r="P315" s="2">
        <v>90</v>
      </c>
      <c r="Q315" s="2">
        <v>130</v>
      </c>
      <c r="R315" s="2">
        <v>118</v>
      </c>
      <c r="S315" s="2">
        <v>167</v>
      </c>
      <c r="T315" s="2">
        <v>185</v>
      </c>
      <c r="U315" s="2">
        <v>200</v>
      </c>
      <c r="V315" s="2">
        <v>100</v>
      </c>
      <c r="W315" s="2">
        <v>40</v>
      </c>
      <c r="X315" s="2">
        <v>66</v>
      </c>
      <c r="Y315" s="2">
        <v>51.5</v>
      </c>
      <c r="Z315" s="2">
        <v>54</v>
      </c>
      <c r="AA315" s="2">
        <v>66</v>
      </c>
      <c r="AB315" s="2">
        <v>92.5</v>
      </c>
      <c r="AC315" s="2">
        <v>405</v>
      </c>
      <c r="AD315" s="2">
        <v>74.5</v>
      </c>
      <c r="AE315" s="2">
        <v>80.5</v>
      </c>
      <c r="AF315" s="2">
        <v>63</v>
      </c>
      <c r="AG315" s="2">
        <v>126.5</v>
      </c>
      <c r="AH315" s="2">
        <v>30</v>
      </c>
      <c r="AI315" s="2">
        <v>45</v>
      </c>
      <c r="AJ315" s="2">
        <v>32.5</v>
      </c>
      <c r="AK315" s="2">
        <v>62.375</v>
      </c>
      <c r="AL315" s="2">
        <v>309.625</v>
      </c>
      <c r="AM315" s="2">
        <v>97.5</v>
      </c>
      <c r="AN315" s="2">
        <v>59.5</v>
      </c>
      <c r="AO315" s="2">
        <v>49</v>
      </c>
      <c r="AP315" s="2">
        <v>64</v>
      </c>
      <c r="AQ315" s="2">
        <v>74</v>
      </c>
      <c r="AR315" s="2">
        <v>229.5</v>
      </c>
      <c r="AS315" s="2">
        <v>73</v>
      </c>
      <c r="AT315" s="2">
        <v>54.5</v>
      </c>
      <c r="AU315" s="2">
        <v>57</v>
      </c>
      <c r="AV315" s="2">
        <v>34</v>
      </c>
      <c r="AW315" s="2">
        <v>59</v>
      </c>
      <c r="AX315" s="2">
        <f>219.5-190</f>
        <v>29.5</v>
      </c>
      <c r="AY315" s="2">
        <v>50</v>
      </c>
      <c r="AZ315" s="2">
        <v>45</v>
      </c>
      <c r="BA315" s="2">
        <v>54.5</v>
      </c>
      <c r="BB315" s="2">
        <v>55.5</v>
      </c>
      <c r="BC315" s="2">
        <v>62.5</v>
      </c>
      <c r="BD315" s="2">
        <v>58</v>
      </c>
      <c r="BE315" s="2">
        <v>53.5</v>
      </c>
      <c r="BF315" s="2">
        <v>29</v>
      </c>
      <c r="BG315" s="2">
        <v>51.5</v>
      </c>
      <c r="BH315" s="2">
        <v>39</v>
      </c>
      <c r="BI315" s="2">
        <v>58</v>
      </c>
      <c r="BJ315" s="2">
        <v>61.5</v>
      </c>
      <c r="BK315" s="2">
        <v>51</v>
      </c>
      <c r="BL315" s="2">
        <v>43.5</v>
      </c>
      <c r="BM315" s="2">
        <v>49.5</v>
      </c>
      <c r="BN315" s="2">
        <f>83.5-43</f>
        <v>40.5</v>
      </c>
      <c r="BO315" s="2">
        <v>43.5</v>
      </c>
      <c r="BP315" s="16">
        <v>47.5</v>
      </c>
      <c r="BQ315" s="2">
        <f t="shared" si="268"/>
        <v>49.791666666666664</v>
      </c>
      <c r="BR315" s="2">
        <f>AVERAGE(BN315:BP315)</f>
        <v>43.833333333333336</v>
      </c>
      <c r="BS315" s="2">
        <f>AVERAGE(BB315:BD315)</f>
        <v>58.666666666666664</v>
      </c>
      <c r="BT315" s="17">
        <f t="shared" si="239"/>
        <v>-0.25284090909090901</v>
      </c>
      <c r="BU315" s="2">
        <f>IFERROR(IFERROR(IF(OR(BT315&gt;=50%,BT315&lt;=-50%),BR315,(BE315*(1+BT315))),BR315),0.001)</f>
        <v>39.973011363636374</v>
      </c>
      <c r="BV315" s="2">
        <f>IFERROR(IFERROR(IF(OR(BT315&gt;=50%,BT315&lt;=-50%),BR315,(BF315*(1+BT315))),BR315),0.001)</f>
        <v>21.66761363636364</v>
      </c>
      <c r="BW315" s="2">
        <f>IFERROR(IFERROR(IF(OR(BT315&gt;=50%,BT315&lt;=-50%),BR315,(BG315*(1+BT315))),BR315),0.001)</f>
        <v>38.478693181818187</v>
      </c>
      <c r="BX315" s="2">
        <f>IFERROR(IFERROR(IF(OR(BT315&gt;=50%,BT315&lt;=-50%),BR315,(BH315*(1+BT315))),BR315),0.001)</f>
        <v>29.13920454545455</v>
      </c>
      <c r="BY315" s="2">
        <f t="shared" si="269"/>
        <v>52.5</v>
      </c>
      <c r="BZ315" s="2">
        <f t="shared" si="270"/>
        <v>41.166666666666664</v>
      </c>
      <c r="CA315" s="2">
        <f t="shared" si="271"/>
        <v>52.8</v>
      </c>
    </row>
    <row r="316" spans="1:79" x14ac:dyDescent="0.2">
      <c r="A316" s="3">
        <v>100518</v>
      </c>
      <c r="B316" s="2">
        <v>153.178</v>
      </c>
      <c r="C316" s="2">
        <v>202.12799999999999</v>
      </c>
      <c r="D316" s="2">
        <v>265.81299999999999</v>
      </c>
      <c r="E316" s="2">
        <v>287.68600000000004</v>
      </c>
      <c r="F316" s="2">
        <v>205.62200000000001</v>
      </c>
      <c r="G316" s="2">
        <v>300.12799999999999</v>
      </c>
      <c r="H316" s="2">
        <v>194.17400000000004</v>
      </c>
      <c r="I316" s="2">
        <v>240.39999999999998</v>
      </c>
      <c r="J316" s="12">
        <v>253.71799999999999</v>
      </c>
      <c r="K316" s="2">
        <v>160.61200000000002</v>
      </c>
      <c r="L316" s="2">
        <v>219.35600000000002</v>
      </c>
      <c r="M316" s="2">
        <v>157.208</v>
      </c>
      <c r="N316" s="2">
        <v>155.44799999999998</v>
      </c>
      <c r="O316" s="2">
        <v>137.36199999999999</v>
      </c>
      <c r="P316" s="2">
        <v>92.152000000000001</v>
      </c>
      <c r="Q316" s="2">
        <v>142.982</v>
      </c>
      <c r="R316" s="2">
        <v>166.61799999999999</v>
      </c>
      <c r="S316" s="2">
        <v>197.79399999999998</v>
      </c>
      <c r="T316" s="2">
        <v>176.49199999999999</v>
      </c>
      <c r="U316" s="2">
        <v>148.56799999999998</v>
      </c>
      <c r="V316" s="2">
        <v>156.64999999999998</v>
      </c>
      <c r="W316" s="2">
        <v>103.636</v>
      </c>
      <c r="X316" s="2">
        <v>118.364</v>
      </c>
      <c r="Y316" s="2">
        <v>79.3</v>
      </c>
      <c r="Z316" s="2">
        <v>87.046000000000006</v>
      </c>
      <c r="AA316" s="2">
        <v>126.072</v>
      </c>
      <c r="AB316" s="2">
        <v>66.580000000000013</v>
      </c>
      <c r="AC316" s="2">
        <v>100.624</v>
      </c>
      <c r="AD316" s="2">
        <v>151.864</v>
      </c>
      <c r="AE316" s="2">
        <v>97.034000000000006</v>
      </c>
      <c r="AF316" s="2">
        <v>182.32599999999999</v>
      </c>
      <c r="AG316" s="2">
        <v>154.81599999999997</v>
      </c>
      <c r="AH316" s="2">
        <v>115.148</v>
      </c>
      <c r="AI316" s="2">
        <v>120.77600000000001</v>
      </c>
      <c r="AJ316" s="2">
        <v>102.092</v>
      </c>
      <c r="AK316" s="2">
        <v>107.85400000000001</v>
      </c>
      <c r="AL316" s="2">
        <v>99.655999999999992</v>
      </c>
      <c r="AM316" s="2">
        <v>138.58000000000001</v>
      </c>
      <c r="AN316" s="2">
        <v>98.996000000000009</v>
      </c>
      <c r="AO316" s="2">
        <v>162.11799999999999</v>
      </c>
      <c r="AP316" s="2">
        <v>163.31800000000001</v>
      </c>
      <c r="AQ316" s="2">
        <v>168.43799999999999</v>
      </c>
      <c r="AR316" s="2">
        <v>155.81599999999997</v>
      </c>
      <c r="AS316" s="2">
        <v>47.091999999999999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  <c r="AZ316" s="2">
        <v>0</v>
      </c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0</v>
      </c>
      <c r="BM316" s="2">
        <v>0</v>
      </c>
      <c r="BN316" s="2">
        <v>0</v>
      </c>
      <c r="BO316" s="2">
        <v>0</v>
      </c>
      <c r="BP316" s="16">
        <v>0</v>
      </c>
      <c r="BQ316" s="2">
        <f t="shared" si="268"/>
        <v>0</v>
      </c>
      <c r="BR316" s="2">
        <f t="shared" si="266"/>
        <v>0</v>
      </c>
      <c r="BS316" s="2">
        <f t="shared" si="267"/>
        <v>0</v>
      </c>
      <c r="BT316" s="17" t="e">
        <f t="shared" si="239"/>
        <v>#DIV/0!</v>
      </c>
      <c r="BU316" s="2">
        <f>IFERROR(IFERROR(IF(OR(BT316&gt;=50%,BT316&lt;=-50%),BR316,(BC316*(1+BT316))),BR316),0.001)</f>
        <v>0</v>
      </c>
      <c r="BV316" s="2">
        <f>IFERROR(IFERROR(IF(OR(BT316&gt;=50%,BT316&lt;=-50%),BR316,(BD316*(1+BT316))),BR316),0.001)</f>
        <v>0</v>
      </c>
      <c r="BW316" s="2">
        <f>IFERROR(IFERROR(IF(OR(BT316&gt;=50%,BT316&lt;=-50%),BR316,(BE316*(1+BT316))),BR316),0.001)</f>
        <v>0</v>
      </c>
      <c r="BX316" s="2">
        <f>IFERROR(IFERROR(IF(OR(BT316&gt;=50%,BT316&lt;=-50%),BR316,(BF316*(1+BT316))),BR316),0.001)</f>
        <v>0</v>
      </c>
      <c r="BY316" s="2">
        <f t="shared" si="269"/>
        <v>0</v>
      </c>
      <c r="BZ316" s="2">
        <f t="shared" si="270"/>
        <v>0</v>
      </c>
      <c r="CA316" s="2">
        <f t="shared" si="271"/>
        <v>0</v>
      </c>
    </row>
    <row r="317" spans="1:79" x14ac:dyDescent="0.2">
      <c r="A317" s="3">
        <v>100601</v>
      </c>
      <c r="B317" s="2">
        <v>0</v>
      </c>
      <c r="C317" s="2">
        <v>0</v>
      </c>
      <c r="D317" s="2">
        <v>0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12">
        <v>0</v>
      </c>
      <c r="K317" s="2">
        <v>0</v>
      </c>
      <c r="L317" s="2">
        <v>0</v>
      </c>
      <c r="M317" s="2">
        <v>0</v>
      </c>
      <c r="N317" s="2">
        <v>4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2">
        <v>0</v>
      </c>
      <c r="AN317" s="2">
        <v>0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  <c r="AZ317" s="2">
        <v>2</v>
      </c>
      <c r="BA317" s="2">
        <v>5</v>
      </c>
      <c r="BB317" s="2">
        <v>1</v>
      </c>
      <c r="BC317" s="2">
        <v>0</v>
      </c>
      <c r="BD317" s="2">
        <v>0</v>
      </c>
      <c r="BE317" s="2">
        <v>0</v>
      </c>
      <c r="BF317" s="2">
        <v>1</v>
      </c>
      <c r="BG317" s="2">
        <v>0</v>
      </c>
      <c r="BH317" s="2">
        <v>0</v>
      </c>
      <c r="BI317" s="2">
        <v>7</v>
      </c>
      <c r="BJ317" s="2">
        <v>10</v>
      </c>
      <c r="BK317" s="2">
        <v>0</v>
      </c>
      <c r="BL317" s="2">
        <v>0</v>
      </c>
      <c r="BM317" s="2">
        <v>0</v>
      </c>
      <c r="BN317" s="2">
        <v>0</v>
      </c>
      <c r="BO317" s="2">
        <v>0</v>
      </c>
      <c r="BP317" s="16">
        <v>0</v>
      </c>
      <c r="BQ317" s="2">
        <f t="shared" si="268"/>
        <v>1.5</v>
      </c>
      <c r="BR317" s="2">
        <f t="shared" si="266"/>
        <v>0</v>
      </c>
      <c r="BS317" s="2">
        <f t="shared" si="267"/>
        <v>2</v>
      </c>
      <c r="BT317" s="17">
        <f t="shared" si="239"/>
        <v>-1</v>
      </c>
      <c r="BU317" s="2">
        <f>IFERROR(IFERROR(IF(OR(BT317&gt;=50%,BT317&lt;=-50%),BR317,(BC317*(1+BT317))),BR317),0.001)</f>
        <v>0</v>
      </c>
      <c r="BV317" s="2">
        <f>IFERROR(IFERROR(IF(OR(BT317&gt;=50%,BT317&lt;=-50%),BR317,(BD317*(1+BT317))),BR317),0.001)</f>
        <v>0</v>
      </c>
      <c r="BW317" s="2">
        <f>IFERROR(IFERROR(IF(OR(BT317&gt;=50%,BT317&lt;=-50%),BR317,(BE317*(1+BT317))),BR317),0.001)</f>
        <v>0</v>
      </c>
      <c r="BX317" s="2">
        <f>IFERROR(IFERROR(IF(OR(BT317&gt;=50%,BT317&lt;=-50%),BR317,(BF317*(1+BT317))),BR317),0.001)</f>
        <v>0</v>
      </c>
      <c r="BY317" s="2">
        <f t="shared" si="269"/>
        <v>4.25</v>
      </c>
      <c r="BZ317" s="2">
        <f t="shared" si="270"/>
        <v>0.33333333333333331</v>
      </c>
      <c r="CA317" s="2">
        <f t="shared" si="271"/>
        <v>0</v>
      </c>
    </row>
    <row r="318" spans="1:79" x14ac:dyDescent="0.2">
      <c r="A318" s="3">
        <v>100602</v>
      </c>
      <c r="B318" s="2">
        <v>1.2829999999999995</v>
      </c>
      <c r="C318" s="2">
        <v>-1.7999999999998906E-2</v>
      </c>
      <c r="D318" s="2">
        <v>0.11099999999999888</v>
      </c>
      <c r="E318" s="2">
        <v>0.40000000000000036</v>
      </c>
      <c r="F318" s="2">
        <v>6.1</v>
      </c>
      <c r="G318" s="2">
        <v>-1.9500000000000002</v>
      </c>
      <c r="H318" s="2">
        <v>2.75</v>
      </c>
      <c r="I318" s="2">
        <v>0</v>
      </c>
      <c r="J318" s="12">
        <v>9.9999999999999645E-2</v>
      </c>
      <c r="K318" s="2">
        <v>0.5</v>
      </c>
      <c r="L318" s="2">
        <v>0</v>
      </c>
      <c r="M318" s="2">
        <v>0</v>
      </c>
      <c r="N318" s="2">
        <v>0.5</v>
      </c>
      <c r="O318" s="2">
        <v>0</v>
      </c>
      <c r="P318" s="2">
        <v>-1.5</v>
      </c>
      <c r="Q318" s="2">
        <v>0</v>
      </c>
      <c r="R318" s="2">
        <v>0</v>
      </c>
      <c r="S318" s="2">
        <v>1</v>
      </c>
      <c r="T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  <c r="AZ318" s="2">
        <v>0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0</v>
      </c>
      <c r="BM318" s="2">
        <v>0</v>
      </c>
      <c r="BN318" s="2">
        <v>0</v>
      </c>
      <c r="BO318" s="2">
        <v>0</v>
      </c>
      <c r="BP318" s="16">
        <v>0</v>
      </c>
      <c r="BQ318" s="2">
        <f t="shared" si="268"/>
        <v>0</v>
      </c>
      <c r="BR318" s="2">
        <f t="shared" si="266"/>
        <v>0</v>
      </c>
      <c r="BS318" s="2">
        <f t="shared" si="267"/>
        <v>0</v>
      </c>
      <c r="BT318" s="17" t="e">
        <f t="shared" si="239"/>
        <v>#DIV/0!</v>
      </c>
      <c r="BU318" s="2">
        <f>IFERROR(IFERROR(IF(OR(BT318&gt;=50%,BT318&lt;=-50%),BR318,(BC318*(1+BT318))),BR318),0.001)</f>
        <v>0</v>
      </c>
      <c r="BV318" s="2">
        <f>IFERROR(IFERROR(IF(OR(BT318&gt;=50%,BT318&lt;=-50%),BR318,(BD318*(1+BT318))),BR318),0.001)</f>
        <v>0</v>
      </c>
      <c r="BW318" s="2">
        <f>IFERROR(IFERROR(IF(OR(BT318&gt;=50%,BT318&lt;=-50%),BR318,(BE318*(1+BT318))),BR318),0.001)</f>
        <v>0</v>
      </c>
      <c r="BX318" s="2">
        <f>IFERROR(IFERROR(IF(OR(BT318&gt;=50%,BT318&lt;=-50%),BR318,(BF318*(1+BT318))),BR318),0.001)</f>
        <v>0</v>
      </c>
      <c r="BY318" s="2">
        <f t="shared" si="269"/>
        <v>0</v>
      </c>
      <c r="BZ318" s="2">
        <f t="shared" si="270"/>
        <v>0</v>
      </c>
      <c r="CA318" s="2">
        <f t="shared" si="271"/>
        <v>0</v>
      </c>
    </row>
    <row r="319" spans="1:79" x14ac:dyDescent="0.2">
      <c r="A319" s="3">
        <v>100603</v>
      </c>
      <c r="B319" s="2">
        <v>0</v>
      </c>
      <c r="C319" s="2">
        <v>0</v>
      </c>
      <c r="D319" s="2">
        <v>0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1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  <c r="AZ319" s="2">
        <v>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0</v>
      </c>
      <c r="BM319" s="2">
        <v>0</v>
      </c>
      <c r="BN319" s="2">
        <v>0</v>
      </c>
      <c r="BO319" s="2">
        <v>0</v>
      </c>
      <c r="BP319" s="16">
        <v>0</v>
      </c>
      <c r="BQ319" s="2">
        <f t="shared" si="268"/>
        <v>0</v>
      </c>
      <c r="BR319" s="2">
        <f t="shared" si="266"/>
        <v>0</v>
      </c>
      <c r="BS319" s="2">
        <f t="shared" si="267"/>
        <v>0</v>
      </c>
      <c r="BT319" s="17" t="e">
        <f t="shared" si="239"/>
        <v>#DIV/0!</v>
      </c>
      <c r="BU319" s="2">
        <f>IFERROR(IFERROR(IF(OR(BT319&gt;=50%,BT319&lt;=-50%),BR319,(BC319*(1+BT319))),BR319),0.001)</f>
        <v>0</v>
      </c>
      <c r="BV319" s="2">
        <f>IFERROR(IFERROR(IF(OR(BT319&gt;=50%,BT319&lt;=-50%),BR319,(BD319*(1+BT319))),BR319),0.001)</f>
        <v>0</v>
      </c>
      <c r="BW319" s="2">
        <f>IFERROR(IFERROR(IF(OR(BT319&gt;=50%,BT319&lt;=-50%),BR319,(BE319*(1+BT319))),BR319),0.001)</f>
        <v>0</v>
      </c>
      <c r="BX319" s="2">
        <f>IFERROR(IFERROR(IF(OR(BT319&gt;=50%,BT319&lt;=-50%),BR319,(BF319*(1+BT319))),BR319),0.001)</f>
        <v>0</v>
      </c>
      <c r="BY319" s="2">
        <f t="shared" si="269"/>
        <v>0</v>
      </c>
      <c r="BZ319" s="2">
        <f t="shared" si="270"/>
        <v>0</v>
      </c>
      <c r="CA319" s="2">
        <f t="shared" si="271"/>
        <v>0</v>
      </c>
    </row>
    <row r="320" spans="1:79" x14ac:dyDescent="0.2">
      <c r="A320" s="3">
        <v>100604</v>
      </c>
      <c r="B320" s="2">
        <v>0</v>
      </c>
      <c r="C320" s="2">
        <v>0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1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  <c r="AZ320" s="2">
        <v>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0</v>
      </c>
      <c r="BM320" s="2">
        <v>0</v>
      </c>
      <c r="BN320" s="2">
        <v>0</v>
      </c>
      <c r="BO320" s="2">
        <v>0</v>
      </c>
      <c r="BP320" s="16">
        <v>0</v>
      </c>
      <c r="BQ320" s="2">
        <f t="shared" si="268"/>
        <v>0</v>
      </c>
      <c r="BR320" s="2">
        <f t="shared" si="266"/>
        <v>0</v>
      </c>
      <c r="BS320" s="2">
        <f t="shared" si="267"/>
        <v>0</v>
      </c>
      <c r="BT320" s="17" t="e">
        <f t="shared" si="239"/>
        <v>#DIV/0!</v>
      </c>
      <c r="BU320" s="2">
        <f>IFERROR(IFERROR(IF(OR(BT320&gt;=50%,BT320&lt;=-50%),BR320,(BC320*(1+BT320))),BR320),0.001)</f>
        <v>0</v>
      </c>
      <c r="BV320" s="2">
        <f>IFERROR(IFERROR(IF(OR(BT320&gt;=50%,BT320&lt;=-50%),BR320,(BD320*(1+BT320))),BR320),0.001)</f>
        <v>0</v>
      </c>
      <c r="BW320" s="2">
        <f>IFERROR(IFERROR(IF(OR(BT320&gt;=50%,BT320&lt;=-50%),BR320,(BE320*(1+BT320))),BR320),0.001)</f>
        <v>0</v>
      </c>
      <c r="BX320" s="2">
        <f>IFERROR(IFERROR(IF(OR(BT320&gt;=50%,BT320&lt;=-50%),BR320,(BF320*(1+BT320))),BR320),0.001)</f>
        <v>0</v>
      </c>
      <c r="BY320" s="2">
        <f t="shared" si="269"/>
        <v>0</v>
      </c>
      <c r="BZ320" s="2">
        <f t="shared" si="270"/>
        <v>0</v>
      </c>
      <c r="CA320" s="2">
        <f t="shared" si="271"/>
        <v>0</v>
      </c>
    </row>
    <row r="321" spans="1:79" x14ac:dyDescent="0.2">
      <c r="A321" s="3">
        <v>110002</v>
      </c>
      <c r="B321" s="2">
        <v>250</v>
      </c>
      <c r="C321" s="2">
        <v>0</v>
      </c>
      <c r="D321" s="2">
        <v>575</v>
      </c>
      <c r="E321" s="2">
        <v>75</v>
      </c>
      <c r="F321" s="2">
        <v>-50</v>
      </c>
      <c r="G321" s="2">
        <v>700</v>
      </c>
      <c r="H321" s="2">
        <v>225</v>
      </c>
      <c r="I321" s="2">
        <v>300</v>
      </c>
      <c r="J321" s="12">
        <v>200</v>
      </c>
      <c r="K321" s="2">
        <v>200</v>
      </c>
      <c r="L321" s="2">
        <v>275</v>
      </c>
      <c r="M321" s="2">
        <v>200</v>
      </c>
      <c r="N321" s="2">
        <v>175</v>
      </c>
      <c r="O321" s="2">
        <v>175</v>
      </c>
      <c r="P321" s="2">
        <v>200</v>
      </c>
      <c r="Q321" s="2">
        <v>150</v>
      </c>
      <c r="R321" s="2">
        <v>175</v>
      </c>
      <c r="S321" s="2">
        <v>250</v>
      </c>
      <c r="T321" s="2">
        <v>200</v>
      </c>
      <c r="U321" s="2">
        <v>175</v>
      </c>
      <c r="V321" s="2">
        <v>225</v>
      </c>
      <c r="W321" s="2">
        <v>150</v>
      </c>
      <c r="X321" s="2">
        <v>150</v>
      </c>
      <c r="Y321" s="2">
        <v>225</v>
      </c>
      <c r="Z321" s="2">
        <v>150</v>
      </c>
      <c r="AA321" s="2">
        <v>325</v>
      </c>
      <c r="AB321" s="2">
        <v>475</v>
      </c>
      <c r="AC321" s="2">
        <v>-150</v>
      </c>
      <c r="AD321" s="2">
        <v>175</v>
      </c>
      <c r="AE321" s="2">
        <v>225</v>
      </c>
      <c r="AF321" s="2">
        <v>200</v>
      </c>
      <c r="AG321" s="2">
        <v>125</v>
      </c>
      <c r="AH321" s="2">
        <v>150</v>
      </c>
      <c r="AI321" s="2">
        <v>150</v>
      </c>
      <c r="AK321" s="2">
        <v>50</v>
      </c>
      <c r="AL321" s="2">
        <v>0</v>
      </c>
      <c r="AM321" s="2">
        <v>0</v>
      </c>
      <c r="AN321" s="2">
        <v>150</v>
      </c>
      <c r="AO321" s="2">
        <v>150</v>
      </c>
      <c r="AP321" s="2">
        <v>150</v>
      </c>
      <c r="AQ321" s="2">
        <v>175</v>
      </c>
      <c r="AR321" s="2">
        <v>150</v>
      </c>
      <c r="AS321" s="2">
        <v>175</v>
      </c>
      <c r="AT321" s="2">
        <v>25</v>
      </c>
      <c r="AU321" s="2">
        <v>325</v>
      </c>
      <c r="AW321" s="2">
        <v>375</v>
      </c>
      <c r="AX321" s="2">
        <v>200</v>
      </c>
      <c r="AY321" s="2">
        <v>150</v>
      </c>
      <c r="AZ321" s="2">
        <v>150</v>
      </c>
      <c r="BA321" s="2">
        <v>300</v>
      </c>
      <c r="BB321" s="2">
        <v>200</v>
      </c>
      <c r="BC321" s="2">
        <v>175</v>
      </c>
      <c r="BD321" s="2">
        <v>150</v>
      </c>
      <c r="BE321" s="2">
        <v>200</v>
      </c>
      <c r="BF321" s="2">
        <v>175</v>
      </c>
      <c r="BG321" s="2">
        <v>200</v>
      </c>
      <c r="BH321" s="2">
        <v>250</v>
      </c>
      <c r="BI321" s="2">
        <v>250</v>
      </c>
      <c r="BJ321" s="2">
        <v>-450</v>
      </c>
      <c r="BK321" s="2">
        <v>725</v>
      </c>
      <c r="BL321" s="2">
        <v>100</v>
      </c>
      <c r="BM321" s="2">
        <v>225</v>
      </c>
      <c r="BN321" s="2">
        <v>200</v>
      </c>
      <c r="BO321" s="2">
        <v>125</v>
      </c>
      <c r="BP321" s="16">
        <v>200</v>
      </c>
      <c r="BQ321" s="2">
        <f t="shared" si="268"/>
        <v>183.33333333333334</v>
      </c>
      <c r="BR321" s="2">
        <f>AVERAGE(BN321:BP321)</f>
        <v>175</v>
      </c>
      <c r="BS321" s="2">
        <f>AVERAGE(BB321:BD321)</f>
        <v>175</v>
      </c>
      <c r="BT321" s="17">
        <f t="shared" si="239"/>
        <v>0</v>
      </c>
      <c r="BU321" s="2">
        <f>IFERROR(IFERROR(IF(OR(BT321&gt;=50%,BT321&lt;=-50%),BR321,(BE321*(1+BT321))),BR321),0.001)</f>
        <v>200</v>
      </c>
      <c r="BV321" s="2">
        <f>IFERROR(IFERROR(IF(OR(BT321&gt;=50%,BT321&lt;=-50%),BR321,(BF321*(1+BT321))),BR321),0.001)</f>
        <v>175</v>
      </c>
      <c r="BW321" s="2">
        <f>IFERROR(IFERROR(IF(OR(BT321&gt;=50%,BT321&lt;=-50%),BR321,(BG321*(1+BT321))),BR321),0.001)</f>
        <v>200</v>
      </c>
      <c r="BX321" s="2">
        <f>IFERROR(IFERROR(IF(OR(BT321&gt;=50%,BT321&lt;=-50%),BR321,(BH321*(1+BT321))),BR321),0.001)</f>
        <v>250</v>
      </c>
      <c r="BY321" s="2">
        <f t="shared" si="269"/>
        <v>62.5</v>
      </c>
      <c r="BZ321" s="2">
        <f t="shared" si="270"/>
        <v>333.33333333333331</v>
      </c>
      <c r="CA321" s="2">
        <f t="shared" si="271"/>
        <v>190</v>
      </c>
    </row>
    <row r="322" spans="1:79" x14ac:dyDescent="0.2">
      <c r="A322" s="3">
        <v>110003</v>
      </c>
      <c r="B322" s="2">
        <v>0</v>
      </c>
      <c r="C322" s="2">
        <v>0</v>
      </c>
      <c r="D322" s="2">
        <v>0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1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  <c r="AZ322" s="2">
        <v>0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0</v>
      </c>
      <c r="BM322" s="2">
        <v>0</v>
      </c>
      <c r="BN322" s="2">
        <v>0</v>
      </c>
      <c r="BO322" s="2">
        <v>0</v>
      </c>
      <c r="BP322" s="16">
        <v>0</v>
      </c>
      <c r="BQ322" s="2">
        <f t="shared" si="268"/>
        <v>0</v>
      </c>
      <c r="BR322" s="2">
        <f t="shared" si="266"/>
        <v>0</v>
      </c>
      <c r="BS322" s="2">
        <f t="shared" si="267"/>
        <v>0</v>
      </c>
      <c r="BT322" s="17" t="e">
        <f t="shared" si="239"/>
        <v>#DIV/0!</v>
      </c>
      <c r="BU322" s="2">
        <f>IFERROR(IFERROR(IF(OR(BT322&gt;=50%,BT322&lt;=-50%),BR322,(BC322*(1+BT322))),BR322),0.001)</f>
        <v>0</v>
      </c>
      <c r="BV322" s="2">
        <f>IFERROR(IFERROR(IF(OR(BT322&gt;=50%,BT322&lt;=-50%),BR322,(BD322*(1+BT322))),BR322),0.001)</f>
        <v>0</v>
      </c>
      <c r="BW322" s="2">
        <f>IFERROR(IFERROR(IF(OR(BT322&gt;=50%,BT322&lt;=-50%),BR322,(BE322*(1+BT322))),BR322),0.001)</f>
        <v>0</v>
      </c>
      <c r="BX322" s="2">
        <f>IFERROR(IFERROR(IF(OR(BT322&gt;=50%,BT322&lt;=-50%),BR322,(BF322*(1+BT322))),BR322),0.001)</f>
        <v>0</v>
      </c>
      <c r="BY322" s="2">
        <f t="shared" si="269"/>
        <v>0</v>
      </c>
      <c r="BZ322" s="2">
        <f t="shared" si="270"/>
        <v>0</v>
      </c>
      <c r="CA322" s="2">
        <f t="shared" si="271"/>
        <v>0</v>
      </c>
    </row>
    <row r="323" spans="1:79" x14ac:dyDescent="0.2">
      <c r="A323" s="3">
        <v>110004</v>
      </c>
      <c r="B323" s="2">
        <v>0</v>
      </c>
      <c r="C323" s="2">
        <v>-54</v>
      </c>
      <c r="D323" s="2">
        <v>648</v>
      </c>
      <c r="E323" s="2">
        <v>0</v>
      </c>
      <c r="F323" s="2">
        <v>864</v>
      </c>
      <c r="G323" s="2">
        <v>405</v>
      </c>
      <c r="H323" s="2">
        <v>189</v>
      </c>
      <c r="I323" s="2">
        <v>189</v>
      </c>
      <c r="J323" s="12">
        <v>108</v>
      </c>
      <c r="K323" s="2">
        <v>297</v>
      </c>
      <c r="L323" s="2">
        <v>324</v>
      </c>
      <c r="M323" s="2">
        <v>243</v>
      </c>
      <c r="N323" s="2">
        <v>216</v>
      </c>
      <c r="O323" s="2">
        <v>224</v>
      </c>
      <c r="P323" s="2">
        <v>127</v>
      </c>
      <c r="Q323" s="2">
        <v>135</v>
      </c>
      <c r="R323" s="2">
        <v>243</v>
      </c>
      <c r="S323" s="2">
        <v>189</v>
      </c>
      <c r="T323" s="2">
        <v>216</v>
      </c>
      <c r="U323" s="2">
        <v>189</v>
      </c>
      <c r="V323" s="2">
        <v>135</v>
      </c>
      <c r="W323" s="2">
        <v>83</v>
      </c>
      <c r="X323" s="2">
        <v>79</v>
      </c>
      <c r="Y323" s="2">
        <v>108</v>
      </c>
      <c r="Z323" s="2">
        <v>162</v>
      </c>
      <c r="AA323" s="2">
        <v>162</v>
      </c>
      <c r="AB323" s="2">
        <v>135</v>
      </c>
      <c r="AC323" s="2">
        <v>71</v>
      </c>
      <c r="AD323" s="2">
        <v>81</v>
      </c>
      <c r="AE323" s="2">
        <v>91</v>
      </c>
      <c r="AF323" s="2">
        <v>189</v>
      </c>
      <c r="AG323" s="2">
        <v>189</v>
      </c>
      <c r="AH323" s="2">
        <v>135</v>
      </c>
      <c r="AI323" s="2">
        <v>130</v>
      </c>
      <c r="AK323" s="2">
        <v>113</v>
      </c>
      <c r="AL323" s="2">
        <v>54</v>
      </c>
      <c r="AM323" s="2">
        <v>0</v>
      </c>
      <c r="AN323" s="2">
        <v>324</v>
      </c>
      <c r="AO323" s="2">
        <v>210</v>
      </c>
      <c r="AP323" s="2">
        <v>114</v>
      </c>
      <c r="AQ323" s="2">
        <v>135</v>
      </c>
      <c r="AR323" s="2">
        <v>54</v>
      </c>
      <c r="AS323" s="2">
        <v>162</v>
      </c>
      <c r="AT323" s="2">
        <v>108</v>
      </c>
      <c r="AU323" s="2">
        <v>108</v>
      </c>
      <c r="AW323" s="2">
        <v>135</v>
      </c>
      <c r="AX323" s="2">
        <v>52</v>
      </c>
      <c r="AY323" s="2">
        <v>164</v>
      </c>
      <c r="AZ323" s="2">
        <v>54</v>
      </c>
      <c r="BA323" s="2">
        <v>162</v>
      </c>
      <c r="BB323" s="2">
        <v>189</v>
      </c>
      <c r="BC323" s="2">
        <v>135</v>
      </c>
      <c r="BD323" s="2">
        <v>135</v>
      </c>
      <c r="BE323" s="2">
        <v>108</v>
      </c>
      <c r="BF323" s="2">
        <v>135</v>
      </c>
      <c r="BG323" s="2">
        <v>81</v>
      </c>
      <c r="BH323" s="2">
        <v>135</v>
      </c>
      <c r="BI323" s="2">
        <v>135</v>
      </c>
      <c r="BJ323" s="2">
        <v>66</v>
      </c>
      <c r="BK323" s="2">
        <v>123</v>
      </c>
      <c r="BL323" s="2">
        <v>54</v>
      </c>
      <c r="BM323" s="2">
        <v>216</v>
      </c>
      <c r="BN323" s="2">
        <v>162</v>
      </c>
      <c r="BO323" s="2">
        <v>108</v>
      </c>
      <c r="BP323" s="16">
        <v>135</v>
      </c>
      <c r="BQ323" s="2">
        <f t="shared" si="268"/>
        <v>123.75</v>
      </c>
      <c r="BR323" s="2">
        <f t="shared" ref="BR323:BR327" si="278">AVERAGE(BN323:BP323)</f>
        <v>135</v>
      </c>
      <c r="BS323" s="2">
        <f t="shared" ref="BS323:BS327" si="279">AVERAGE(BB323:BD323)</f>
        <v>153</v>
      </c>
      <c r="BT323" s="17">
        <f t="shared" ref="BT323:BT386" si="280">(BR323-BS323)/BS323</f>
        <v>-0.11764705882352941</v>
      </c>
      <c r="BU323" s="2">
        <f t="shared" ref="BU323:BU327" si="281">IFERROR(IFERROR(IF(OR(BT323&gt;=50%,BT323&lt;=-50%),BR323,(BE323*(1+BT323))),BR323),0.001)</f>
        <v>95.294117647058826</v>
      </c>
      <c r="BV323" s="2">
        <f t="shared" ref="BV323:BV327" si="282">IFERROR(IFERROR(IF(OR(BT323&gt;=50%,BT323&lt;=-50%),BR323,(BF323*(1+BT323))),BR323),0.001)</f>
        <v>119.11764705882352</v>
      </c>
      <c r="BW323" s="2">
        <f t="shared" ref="BW323:BW327" si="283">IFERROR(IFERROR(IF(OR(BT323&gt;=50%,BT323&lt;=-50%),BR323,(BG323*(1+BT323))),BR323),0.001)</f>
        <v>71.470588235294116</v>
      </c>
      <c r="BX323" s="2">
        <f t="shared" ref="BX323:BX327" si="284">IFERROR(IFERROR(IF(OR(BT323&gt;=50%,BT323&lt;=-50%),BR323,(BH323*(1+BT323))),BR323),0.001)</f>
        <v>119.11764705882352</v>
      </c>
      <c r="BY323" s="2">
        <f t="shared" si="269"/>
        <v>104.25</v>
      </c>
      <c r="BZ323" s="2">
        <f t="shared" si="270"/>
        <v>104</v>
      </c>
      <c r="CA323" s="2">
        <f t="shared" si="271"/>
        <v>151.19999999999999</v>
      </c>
    </row>
    <row r="324" spans="1:79" x14ac:dyDescent="0.2">
      <c r="A324" s="3">
        <v>110006</v>
      </c>
      <c r="B324" s="2">
        <v>-200</v>
      </c>
      <c r="C324" s="2">
        <v>400</v>
      </c>
      <c r="D324" s="2">
        <v>600</v>
      </c>
      <c r="E324" s="2">
        <v>200</v>
      </c>
      <c r="F324" s="2">
        <v>-400</v>
      </c>
      <c r="G324" s="2">
        <v>700</v>
      </c>
      <c r="H324" s="2">
        <v>1100</v>
      </c>
      <c r="I324" s="2">
        <v>0</v>
      </c>
      <c r="J324" s="12">
        <v>-500</v>
      </c>
      <c r="K324" s="2">
        <v>1800</v>
      </c>
      <c r="L324" s="2">
        <v>400</v>
      </c>
      <c r="M324" s="2">
        <v>400</v>
      </c>
      <c r="N324" s="2">
        <v>200</v>
      </c>
      <c r="O324" s="2">
        <v>300</v>
      </c>
      <c r="P324" s="2">
        <v>300</v>
      </c>
      <c r="Q324" s="2">
        <v>100</v>
      </c>
      <c r="R324" s="2">
        <v>300</v>
      </c>
      <c r="S324" s="2">
        <v>200</v>
      </c>
      <c r="T324" s="2">
        <v>400</v>
      </c>
      <c r="U324" s="2">
        <v>0</v>
      </c>
      <c r="V324" s="2">
        <v>300</v>
      </c>
      <c r="W324" s="2">
        <v>200</v>
      </c>
      <c r="X324" s="2">
        <v>500</v>
      </c>
      <c r="Y324" s="2">
        <v>120</v>
      </c>
      <c r="Z324" s="2">
        <v>580</v>
      </c>
      <c r="AA324" s="2">
        <v>0</v>
      </c>
      <c r="AB324" s="2">
        <v>100</v>
      </c>
      <c r="AC324" s="2">
        <v>400</v>
      </c>
      <c r="AD324" s="2">
        <v>400</v>
      </c>
      <c r="AE324" s="2">
        <v>300</v>
      </c>
      <c r="AF324" s="2">
        <v>100</v>
      </c>
      <c r="AG324" s="2">
        <v>500</v>
      </c>
      <c r="AH324" s="2">
        <v>0</v>
      </c>
      <c r="AI324" s="2">
        <v>200</v>
      </c>
      <c r="AK324" s="2">
        <v>200</v>
      </c>
      <c r="AL324" s="2">
        <v>200</v>
      </c>
      <c r="AM324" s="2">
        <v>100</v>
      </c>
      <c r="AN324" s="2">
        <v>300</v>
      </c>
      <c r="AO324" s="2">
        <v>200</v>
      </c>
      <c r="AP324" s="2">
        <v>500</v>
      </c>
      <c r="AQ324" s="2">
        <v>300</v>
      </c>
      <c r="AR324" s="2">
        <v>500</v>
      </c>
      <c r="AS324" s="2">
        <v>500</v>
      </c>
      <c r="AT324" s="2">
        <v>0</v>
      </c>
      <c r="AU324" s="2">
        <v>700</v>
      </c>
      <c r="AW324" s="2">
        <v>500</v>
      </c>
      <c r="AX324" s="2">
        <v>300</v>
      </c>
      <c r="AY324" s="2">
        <v>500</v>
      </c>
      <c r="AZ324" s="2">
        <v>500</v>
      </c>
      <c r="BA324" s="2">
        <v>500</v>
      </c>
      <c r="BB324" s="2">
        <v>500</v>
      </c>
      <c r="BC324" s="2">
        <v>200</v>
      </c>
      <c r="BD324" s="2">
        <v>700</v>
      </c>
      <c r="BE324" s="2">
        <v>100</v>
      </c>
      <c r="BF324" s="2">
        <v>350</v>
      </c>
      <c r="BG324" s="2">
        <v>350</v>
      </c>
      <c r="BH324" s="2">
        <v>350</v>
      </c>
      <c r="BI324" s="2">
        <v>300</v>
      </c>
      <c r="BJ324" s="2">
        <v>800</v>
      </c>
      <c r="BK324" s="2">
        <v>300</v>
      </c>
      <c r="BL324" s="2">
        <v>300</v>
      </c>
      <c r="BM324" s="2">
        <v>400</v>
      </c>
      <c r="BN324" s="2">
        <v>300</v>
      </c>
      <c r="BO324" s="2">
        <v>580</v>
      </c>
      <c r="BP324" s="16">
        <v>420</v>
      </c>
      <c r="BQ324" s="2">
        <f t="shared" si="268"/>
        <v>370.83333333333331</v>
      </c>
      <c r="BR324" s="2">
        <f t="shared" si="278"/>
        <v>433.33333333333331</v>
      </c>
      <c r="BS324" s="2">
        <f t="shared" si="279"/>
        <v>466.66666666666669</v>
      </c>
      <c r="BT324" s="17">
        <f t="shared" si="280"/>
        <v>-7.1428571428571508E-2</v>
      </c>
      <c r="BU324" s="2">
        <f t="shared" si="281"/>
        <v>92.857142857142847</v>
      </c>
      <c r="BV324" s="2">
        <f t="shared" si="282"/>
        <v>325</v>
      </c>
      <c r="BW324" s="2">
        <f t="shared" si="283"/>
        <v>325</v>
      </c>
      <c r="BX324" s="2">
        <f t="shared" si="284"/>
        <v>325</v>
      </c>
      <c r="BY324" s="2">
        <f t="shared" si="269"/>
        <v>450</v>
      </c>
      <c r="BZ324" s="2">
        <f t="shared" si="270"/>
        <v>316.66666666666669</v>
      </c>
      <c r="CA324" s="2">
        <f t="shared" si="271"/>
        <v>340</v>
      </c>
    </row>
    <row r="325" spans="1:79" x14ac:dyDescent="0.2">
      <c r="A325" s="3">
        <v>110007</v>
      </c>
      <c r="B325" s="2">
        <v>6</v>
      </c>
      <c r="C325" s="2">
        <v>4</v>
      </c>
      <c r="D325" s="2">
        <v>8</v>
      </c>
      <c r="E325" s="2">
        <v>10</v>
      </c>
      <c r="F325" s="2">
        <v>8</v>
      </c>
      <c r="G325" s="2">
        <v>12</v>
      </c>
      <c r="H325" s="2">
        <v>7</v>
      </c>
      <c r="I325" s="2">
        <v>8</v>
      </c>
      <c r="J325" s="12">
        <v>10</v>
      </c>
      <c r="K325" s="2">
        <v>5</v>
      </c>
      <c r="L325" s="2">
        <v>11</v>
      </c>
      <c r="M325" s="2">
        <v>7</v>
      </c>
      <c r="N325" s="2">
        <v>6</v>
      </c>
      <c r="O325" s="2">
        <v>7</v>
      </c>
      <c r="P325" s="2">
        <v>7</v>
      </c>
      <c r="Q325" s="2">
        <v>6</v>
      </c>
      <c r="R325" s="2">
        <v>4</v>
      </c>
      <c r="S325" s="2">
        <v>5</v>
      </c>
      <c r="T325" s="2">
        <v>4</v>
      </c>
      <c r="U325" s="2">
        <v>4</v>
      </c>
      <c r="V325" s="2">
        <v>3</v>
      </c>
      <c r="W325" s="2">
        <v>5</v>
      </c>
      <c r="X325" s="2">
        <v>3</v>
      </c>
      <c r="Y325" s="2">
        <v>4</v>
      </c>
      <c r="Z325" s="2">
        <v>5</v>
      </c>
      <c r="AA325" s="2">
        <v>5</v>
      </c>
      <c r="AB325" s="2">
        <v>3</v>
      </c>
      <c r="AC325" s="2">
        <v>5</v>
      </c>
      <c r="AD325" s="2">
        <v>4</v>
      </c>
      <c r="AE325" s="2">
        <v>2</v>
      </c>
      <c r="AF325" s="2">
        <v>5</v>
      </c>
      <c r="AG325" s="2">
        <v>4</v>
      </c>
      <c r="AH325" s="2">
        <v>3</v>
      </c>
      <c r="AI325" s="2">
        <v>3</v>
      </c>
      <c r="AK325" s="2">
        <v>6</v>
      </c>
      <c r="AL325" s="2">
        <v>2</v>
      </c>
      <c r="AM325" s="2">
        <v>3</v>
      </c>
      <c r="AN325" s="2">
        <v>3</v>
      </c>
      <c r="AO325" s="2">
        <v>6</v>
      </c>
      <c r="AP325" s="2">
        <v>3</v>
      </c>
      <c r="AQ325" s="2">
        <v>3</v>
      </c>
      <c r="AR325" s="2">
        <v>5</v>
      </c>
      <c r="AS325" s="2">
        <v>8</v>
      </c>
      <c r="AT325" s="2">
        <v>5</v>
      </c>
      <c r="AU325" s="2">
        <v>5</v>
      </c>
      <c r="AW325" s="2">
        <v>8</v>
      </c>
      <c r="AX325" s="2">
        <v>9</v>
      </c>
      <c r="AY325" s="2">
        <v>4</v>
      </c>
      <c r="AZ325" s="2">
        <v>3</v>
      </c>
      <c r="BA325" s="2">
        <v>6</v>
      </c>
      <c r="BB325" s="2">
        <v>6</v>
      </c>
      <c r="BC325" s="2">
        <v>3</v>
      </c>
      <c r="BD325" s="2">
        <v>5</v>
      </c>
      <c r="BE325" s="2">
        <v>5</v>
      </c>
      <c r="BF325" s="2">
        <v>7</v>
      </c>
      <c r="BG325" s="2">
        <v>5</v>
      </c>
      <c r="BH325" s="2">
        <v>5</v>
      </c>
      <c r="BI325" s="2">
        <v>8</v>
      </c>
      <c r="BJ325" s="2">
        <v>6</v>
      </c>
      <c r="BK325" s="2">
        <v>4</v>
      </c>
      <c r="BL325" s="2">
        <v>3</v>
      </c>
      <c r="BM325" s="2">
        <v>7</v>
      </c>
      <c r="BN325" s="2">
        <v>7</v>
      </c>
      <c r="BO325" s="2">
        <v>6</v>
      </c>
      <c r="BP325" s="16">
        <v>6</v>
      </c>
      <c r="BQ325" s="2">
        <f t="shared" si="268"/>
        <v>5.416666666666667</v>
      </c>
      <c r="BR325" s="2">
        <f t="shared" si="278"/>
        <v>6.333333333333333</v>
      </c>
      <c r="BS325" s="2">
        <f t="shared" si="279"/>
        <v>4.666666666666667</v>
      </c>
      <c r="BT325" s="17">
        <f t="shared" si="280"/>
        <v>0.35714285714285698</v>
      </c>
      <c r="BU325" s="2">
        <f t="shared" si="281"/>
        <v>6.7857142857142847</v>
      </c>
      <c r="BV325" s="2">
        <f t="shared" si="282"/>
        <v>9.4999999999999982</v>
      </c>
      <c r="BW325" s="2">
        <f t="shared" si="283"/>
        <v>6.7857142857142847</v>
      </c>
      <c r="BX325" s="2">
        <f t="shared" si="284"/>
        <v>6.7857142857142847</v>
      </c>
      <c r="BY325" s="2">
        <f t="shared" si="269"/>
        <v>6</v>
      </c>
      <c r="BZ325" s="2">
        <f t="shared" si="270"/>
        <v>4.666666666666667</v>
      </c>
      <c r="CA325" s="2">
        <f t="shared" si="271"/>
        <v>5.4</v>
      </c>
    </row>
    <row r="326" spans="1:79" x14ac:dyDescent="0.2">
      <c r="A326" s="3">
        <v>110008</v>
      </c>
      <c r="B326" s="2">
        <v>0</v>
      </c>
      <c r="C326" s="2">
        <v>700</v>
      </c>
      <c r="D326" s="2">
        <v>0</v>
      </c>
      <c r="E326" s="2">
        <v>3700</v>
      </c>
      <c r="F326" s="2">
        <v>-3600</v>
      </c>
      <c r="G326" s="2">
        <v>-700</v>
      </c>
      <c r="H326" s="2">
        <v>0</v>
      </c>
      <c r="I326" s="2">
        <v>100</v>
      </c>
      <c r="J326" s="12">
        <v>0</v>
      </c>
      <c r="K326" s="2">
        <v>-4600</v>
      </c>
      <c r="L326" s="2">
        <v>4800</v>
      </c>
      <c r="M326" s="2">
        <v>0</v>
      </c>
      <c r="N326" s="2">
        <v>0</v>
      </c>
      <c r="O326" s="2">
        <v>0</v>
      </c>
      <c r="P326" s="2">
        <v>0</v>
      </c>
      <c r="Q326" s="2">
        <v>100</v>
      </c>
      <c r="R326" s="2">
        <v>0</v>
      </c>
      <c r="S326" s="2">
        <v>0</v>
      </c>
      <c r="T326" s="2">
        <v>100</v>
      </c>
      <c r="U326" s="2">
        <v>0</v>
      </c>
      <c r="V326" s="2">
        <v>100</v>
      </c>
      <c r="W326" s="2">
        <v>300</v>
      </c>
      <c r="X326" s="2">
        <v>0</v>
      </c>
      <c r="Y326" s="2">
        <v>-200</v>
      </c>
      <c r="Z326" s="2">
        <v>200</v>
      </c>
      <c r="AA326" s="2">
        <v>0</v>
      </c>
      <c r="AB326" s="2">
        <v>0</v>
      </c>
      <c r="AC326" s="2">
        <v>100</v>
      </c>
      <c r="AD326" s="2">
        <v>50</v>
      </c>
      <c r="AE326" s="2">
        <v>0</v>
      </c>
      <c r="AF326" s="2">
        <v>-750</v>
      </c>
      <c r="AG326" s="2">
        <v>900</v>
      </c>
      <c r="AH326" s="2">
        <v>0</v>
      </c>
      <c r="AI326" s="2">
        <v>0</v>
      </c>
      <c r="AK326" s="2">
        <v>0</v>
      </c>
      <c r="AL326" s="2">
        <v>-100</v>
      </c>
      <c r="AM326" s="2">
        <v>0</v>
      </c>
      <c r="AN326" s="2">
        <v>0</v>
      </c>
      <c r="AO326" s="2">
        <v>0</v>
      </c>
      <c r="AP326" s="2">
        <v>50</v>
      </c>
      <c r="AQ326" s="2">
        <v>0</v>
      </c>
      <c r="AR326" s="2">
        <v>0</v>
      </c>
      <c r="AS326" s="2">
        <v>0</v>
      </c>
      <c r="AT326" s="2">
        <v>150</v>
      </c>
      <c r="AU326" s="2">
        <v>200</v>
      </c>
      <c r="AW326" s="2">
        <v>100</v>
      </c>
      <c r="AX326" s="2">
        <v>200</v>
      </c>
      <c r="AY326" s="2">
        <v>0</v>
      </c>
      <c r="AZ326" s="2">
        <v>200</v>
      </c>
      <c r="BA326" s="2">
        <v>200</v>
      </c>
      <c r="BB326" s="2">
        <v>0</v>
      </c>
      <c r="BC326" s="2">
        <v>200</v>
      </c>
      <c r="BD326" s="2">
        <v>200</v>
      </c>
      <c r="BE326" s="2">
        <v>300</v>
      </c>
      <c r="BF326" s="2">
        <v>100</v>
      </c>
      <c r="BG326" s="2">
        <v>100</v>
      </c>
      <c r="BH326" s="2">
        <v>100</v>
      </c>
      <c r="BI326" s="2">
        <v>100</v>
      </c>
      <c r="BJ326" s="2">
        <v>0</v>
      </c>
      <c r="BK326" s="2">
        <v>0</v>
      </c>
      <c r="BL326" s="2">
        <v>0</v>
      </c>
      <c r="BM326" s="2">
        <v>0</v>
      </c>
      <c r="BN326" s="2">
        <v>0</v>
      </c>
      <c r="BO326" s="2">
        <v>300</v>
      </c>
      <c r="BP326" s="16">
        <v>200</v>
      </c>
      <c r="BQ326" s="2">
        <f t="shared" si="268"/>
        <v>91.666666666666671</v>
      </c>
      <c r="BR326" s="2">
        <f t="shared" si="278"/>
        <v>166.66666666666666</v>
      </c>
      <c r="BS326" s="2">
        <f t="shared" si="279"/>
        <v>133.33333333333334</v>
      </c>
      <c r="BT326" s="17">
        <f t="shared" si="280"/>
        <v>0.24999999999999983</v>
      </c>
      <c r="BU326" s="2">
        <f t="shared" si="281"/>
        <v>374.99999999999994</v>
      </c>
      <c r="BV326" s="2">
        <f t="shared" si="282"/>
        <v>124.99999999999997</v>
      </c>
      <c r="BW326" s="2">
        <f t="shared" si="283"/>
        <v>124.99999999999997</v>
      </c>
      <c r="BX326" s="2">
        <f t="shared" si="284"/>
        <v>124.99999999999997</v>
      </c>
      <c r="BY326" s="2">
        <f t="shared" si="269"/>
        <v>75</v>
      </c>
      <c r="BZ326" s="2">
        <f t="shared" si="270"/>
        <v>33.333333333333336</v>
      </c>
      <c r="CA326" s="2">
        <f t="shared" si="271"/>
        <v>140</v>
      </c>
    </row>
    <row r="327" spans="1:79" x14ac:dyDescent="0.2">
      <c r="A327" s="3">
        <v>110009</v>
      </c>
      <c r="B327" s="2">
        <v>54</v>
      </c>
      <c r="C327" s="2">
        <v>0</v>
      </c>
      <c r="D327" s="2">
        <v>0</v>
      </c>
      <c r="E327" s="2">
        <v>0</v>
      </c>
      <c r="F327" s="2">
        <v>0</v>
      </c>
      <c r="G327" s="2">
        <v>1</v>
      </c>
      <c r="H327" s="2">
        <v>20</v>
      </c>
      <c r="I327" s="2">
        <v>10</v>
      </c>
      <c r="J327" s="12">
        <v>10</v>
      </c>
      <c r="K327" s="2">
        <v>10</v>
      </c>
      <c r="L327" s="2">
        <v>10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20</v>
      </c>
      <c r="T327" s="2">
        <v>0</v>
      </c>
      <c r="U327" s="2">
        <v>20</v>
      </c>
      <c r="V327" s="2">
        <v>0</v>
      </c>
      <c r="W327" s="2">
        <v>0</v>
      </c>
      <c r="X327" s="2">
        <v>0</v>
      </c>
      <c r="Y327" s="2">
        <v>79</v>
      </c>
      <c r="Z327" s="2">
        <v>-64</v>
      </c>
      <c r="AA327" s="2">
        <v>25</v>
      </c>
      <c r="AB327" s="2">
        <v>0</v>
      </c>
      <c r="AC327" s="2">
        <v>0</v>
      </c>
      <c r="AD327" s="2">
        <v>15</v>
      </c>
      <c r="AE327" s="2">
        <v>0</v>
      </c>
      <c r="AF327" s="2">
        <v>5</v>
      </c>
      <c r="AG327" s="2">
        <v>5</v>
      </c>
      <c r="AH327" s="2">
        <v>15</v>
      </c>
      <c r="AI327" s="2">
        <v>0</v>
      </c>
      <c r="AK327" s="2">
        <v>5</v>
      </c>
      <c r="AL327" s="2">
        <v>0</v>
      </c>
      <c r="AM327" s="2">
        <v>10</v>
      </c>
      <c r="AN327" s="2">
        <v>0</v>
      </c>
      <c r="AO327" s="2">
        <v>44</v>
      </c>
      <c r="AP327" s="2">
        <v>-34</v>
      </c>
      <c r="AQ327" s="2">
        <v>10</v>
      </c>
      <c r="AR327" s="2">
        <v>0</v>
      </c>
      <c r="AS327" s="2">
        <v>0</v>
      </c>
      <c r="AT327" s="2">
        <v>10</v>
      </c>
      <c r="AU327" s="2">
        <v>0</v>
      </c>
      <c r="AW327" s="2">
        <v>0</v>
      </c>
      <c r="AX327" s="2">
        <v>0</v>
      </c>
      <c r="AY327" s="2">
        <v>10</v>
      </c>
      <c r="AZ327" s="2">
        <v>0</v>
      </c>
      <c r="BA327" s="2">
        <v>15</v>
      </c>
      <c r="BB327" s="2">
        <v>10</v>
      </c>
      <c r="BC327" s="2">
        <v>0</v>
      </c>
      <c r="BD327" s="2">
        <v>0</v>
      </c>
      <c r="BE327" s="2">
        <v>10</v>
      </c>
      <c r="BF327" s="2">
        <v>10</v>
      </c>
      <c r="BG327" s="2">
        <v>0</v>
      </c>
      <c r="BH327" s="2">
        <v>0</v>
      </c>
      <c r="BI327" s="2">
        <v>20</v>
      </c>
      <c r="BJ327" s="2">
        <v>0</v>
      </c>
      <c r="BK327" s="2">
        <v>0</v>
      </c>
      <c r="BL327" s="2">
        <v>0</v>
      </c>
      <c r="BM327" s="2">
        <v>15</v>
      </c>
      <c r="BN327" s="2">
        <v>0</v>
      </c>
      <c r="BO327" s="2">
        <v>0</v>
      </c>
      <c r="BP327" s="16">
        <v>25</v>
      </c>
      <c r="BQ327" s="2">
        <f t="shared" si="268"/>
        <v>4.583333333333333</v>
      </c>
      <c r="BR327" s="2">
        <f t="shared" si="278"/>
        <v>8.3333333333333339</v>
      </c>
      <c r="BS327" s="2">
        <f t="shared" si="279"/>
        <v>3.3333333333333335</v>
      </c>
      <c r="BT327" s="17">
        <f t="shared" si="280"/>
        <v>1.5</v>
      </c>
      <c r="BU327" s="2">
        <f t="shared" si="281"/>
        <v>8.3333333333333339</v>
      </c>
      <c r="BV327" s="2">
        <f t="shared" si="282"/>
        <v>8.3333333333333339</v>
      </c>
      <c r="BW327" s="2">
        <f t="shared" si="283"/>
        <v>8.3333333333333339</v>
      </c>
      <c r="BX327" s="2">
        <f t="shared" si="284"/>
        <v>8.3333333333333339</v>
      </c>
      <c r="BY327" s="2">
        <f t="shared" si="269"/>
        <v>5</v>
      </c>
      <c r="BZ327" s="2">
        <f t="shared" si="270"/>
        <v>3.3333333333333335</v>
      </c>
      <c r="CA327" s="2">
        <f t="shared" si="271"/>
        <v>5</v>
      </c>
    </row>
    <row r="328" spans="1:79" x14ac:dyDescent="0.2">
      <c r="A328" s="3">
        <v>110010</v>
      </c>
      <c r="B328" s="2">
        <v>78</v>
      </c>
      <c r="C328" s="2">
        <v>9</v>
      </c>
      <c r="D328" s="2">
        <v>140</v>
      </c>
      <c r="E328" s="2">
        <v>65</v>
      </c>
      <c r="F328" s="2">
        <v>86</v>
      </c>
      <c r="G328" s="2">
        <v>124</v>
      </c>
      <c r="H328" s="2">
        <v>98</v>
      </c>
      <c r="I328" s="2">
        <v>92</v>
      </c>
      <c r="J328" s="12">
        <v>96</v>
      </c>
      <c r="K328" s="2">
        <v>49</v>
      </c>
      <c r="L328" s="2">
        <v>60</v>
      </c>
      <c r="M328" s="2">
        <v>52</v>
      </c>
      <c r="N328" s="2">
        <v>39</v>
      </c>
      <c r="O328" s="2">
        <v>48</v>
      </c>
      <c r="P328" s="2">
        <v>44</v>
      </c>
      <c r="Q328" s="2">
        <v>42</v>
      </c>
      <c r="R328" s="2">
        <v>34</v>
      </c>
      <c r="S328" s="2">
        <v>52</v>
      </c>
      <c r="T328" s="2">
        <v>52</v>
      </c>
      <c r="U328" s="2">
        <v>47</v>
      </c>
      <c r="V328" s="2">
        <v>0</v>
      </c>
      <c r="W328" s="2">
        <v>25</v>
      </c>
      <c r="X328" s="2">
        <v>24</v>
      </c>
      <c r="Y328" s="2">
        <v>22</v>
      </c>
      <c r="Z328" s="2">
        <v>21</v>
      </c>
      <c r="AA328" s="2">
        <v>34</v>
      </c>
      <c r="AB328" s="2">
        <v>36</v>
      </c>
      <c r="AC328" s="2">
        <v>24</v>
      </c>
      <c r="AD328" s="2">
        <v>56</v>
      </c>
      <c r="AE328" s="2">
        <v>59</v>
      </c>
      <c r="AF328" s="2">
        <v>40</v>
      </c>
      <c r="AG328" s="2">
        <v>44</v>
      </c>
      <c r="AH328" s="2">
        <v>43</v>
      </c>
      <c r="AI328" s="2">
        <v>37</v>
      </c>
      <c r="AK328" s="2">
        <v>64</v>
      </c>
      <c r="AL328" s="2">
        <v>12</v>
      </c>
      <c r="AM328" s="2">
        <v>52</v>
      </c>
      <c r="AN328" s="2">
        <v>57</v>
      </c>
      <c r="AO328" s="2">
        <v>76</v>
      </c>
      <c r="AP328" s="2">
        <v>67</v>
      </c>
      <c r="AQ328" s="2">
        <v>59</v>
      </c>
      <c r="AR328" s="2">
        <v>71</v>
      </c>
      <c r="AS328" s="2">
        <v>74</v>
      </c>
      <c r="AT328" s="2">
        <v>60</v>
      </c>
      <c r="AU328" s="2">
        <v>47</v>
      </c>
      <c r="AW328" s="2">
        <v>58</v>
      </c>
      <c r="AX328" s="2">
        <v>22</v>
      </c>
      <c r="AY328" s="2">
        <v>31</v>
      </c>
      <c r="AZ328" s="2">
        <v>24</v>
      </c>
      <c r="BB328" s="2">
        <v>40</v>
      </c>
      <c r="BC328" s="2">
        <v>21</v>
      </c>
      <c r="BD328" s="2">
        <v>49</v>
      </c>
      <c r="BE328" s="2">
        <v>27</v>
      </c>
      <c r="BF328" s="2">
        <v>20</v>
      </c>
      <c r="BG328" s="2">
        <v>18</v>
      </c>
      <c r="BI328" s="2">
        <v>35</v>
      </c>
      <c r="BJ328" s="2">
        <v>14</v>
      </c>
      <c r="BK328" s="2">
        <v>25</v>
      </c>
      <c r="BL328" s="2">
        <v>17</v>
      </c>
      <c r="BM328" s="2">
        <v>4</v>
      </c>
      <c r="BN328" s="2">
        <v>0</v>
      </c>
      <c r="BO328" s="2">
        <v>0</v>
      </c>
      <c r="BP328" s="16">
        <v>0</v>
      </c>
      <c r="BQ328" s="2">
        <f t="shared" si="268"/>
        <v>20.90909090909091</v>
      </c>
      <c r="BR328" s="2">
        <f t="shared" si="266"/>
        <v>1.3333333333333333</v>
      </c>
      <c r="BS328" s="2">
        <f t="shared" si="267"/>
        <v>30.5</v>
      </c>
      <c r="BT328" s="17">
        <f t="shared" si="280"/>
        <v>-0.95628415300546454</v>
      </c>
      <c r="BU328" s="2">
        <f>IFERROR(IFERROR(IF(OR(BT328&gt;=50%,BT328&lt;=-50%),BR328,(BC328*(1+BT328))),BR328),0.001)</f>
        <v>1.3333333333333333</v>
      </c>
      <c r="BV328" s="2">
        <f>IFERROR(IFERROR(IF(OR(BT328&gt;=50%,BT328&lt;=-50%),BR328,(BD328*(1+BT328))),BR328),0.001)</f>
        <v>1.3333333333333333</v>
      </c>
      <c r="BW328" s="2">
        <f>IFERROR(IFERROR(IF(OR(BT328&gt;=50%,BT328&lt;=-50%),BR328,(BE328*(1+BT328))),BR328),0.001)</f>
        <v>1.3333333333333333</v>
      </c>
      <c r="BX328" s="2">
        <f>IFERROR(IFERROR(IF(OR(BT328&gt;=50%,BT328&lt;=-50%),BR328,(BF328*(1+BT328))),BR328),0.001)</f>
        <v>1.3333333333333333</v>
      </c>
      <c r="BY328" s="2" t="e">
        <f t="shared" si="269"/>
        <v>#DIV/0!</v>
      </c>
      <c r="BZ328" s="2">
        <f t="shared" si="270"/>
        <v>20.666666666666668</v>
      </c>
      <c r="CA328" s="2">
        <f t="shared" si="271"/>
        <v>20.2</v>
      </c>
    </row>
    <row r="329" spans="1:79" x14ac:dyDescent="0.2">
      <c r="A329" s="3">
        <v>110011</v>
      </c>
      <c r="B329" s="2">
        <v>180</v>
      </c>
      <c r="C329" s="2">
        <v>600</v>
      </c>
      <c r="D329" s="2">
        <v>225</v>
      </c>
      <c r="E329" s="2">
        <v>0</v>
      </c>
      <c r="F329" s="2">
        <v>775</v>
      </c>
      <c r="G329" s="2">
        <v>300</v>
      </c>
      <c r="H329" s="2">
        <v>425</v>
      </c>
      <c r="I329" s="2">
        <v>800</v>
      </c>
      <c r="J329" s="12">
        <v>375</v>
      </c>
      <c r="K329" s="2">
        <v>200</v>
      </c>
      <c r="L329" s="2">
        <v>650</v>
      </c>
      <c r="M329" s="2">
        <v>325</v>
      </c>
      <c r="N329" s="2">
        <v>250</v>
      </c>
      <c r="O329" s="2">
        <v>725</v>
      </c>
      <c r="P329" s="2">
        <v>-50</v>
      </c>
      <c r="Q329" s="2">
        <v>425</v>
      </c>
      <c r="R329" s="2">
        <v>675</v>
      </c>
      <c r="S329" s="2">
        <v>738</v>
      </c>
      <c r="T329" s="2">
        <v>787</v>
      </c>
      <c r="U329" s="2">
        <v>675</v>
      </c>
      <c r="V329" s="2">
        <v>460</v>
      </c>
      <c r="W329" s="2">
        <v>400</v>
      </c>
      <c r="X329" s="2">
        <v>375</v>
      </c>
      <c r="Y329" s="2">
        <v>200</v>
      </c>
      <c r="Z329" s="2">
        <v>150</v>
      </c>
      <c r="AA329" s="2">
        <v>213</v>
      </c>
      <c r="AB329" s="2">
        <v>262</v>
      </c>
      <c r="AC329" s="2">
        <v>325</v>
      </c>
      <c r="AD329" s="2">
        <v>300</v>
      </c>
      <c r="AE329" s="2">
        <v>250</v>
      </c>
      <c r="AF329" s="2">
        <v>325</v>
      </c>
      <c r="AG329" s="2">
        <v>150</v>
      </c>
      <c r="AH329" s="2">
        <v>325</v>
      </c>
      <c r="AI329" s="2">
        <v>300</v>
      </c>
      <c r="AK329" s="2">
        <v>575</v>
      </c>
      <c r="AL329" s="2">
        <v>100</v>
      </c>
      <c r="AM329" s="2">
        <v>275</v>
      </c>
      <c r="AN329" s="2">
        <v>300</v>
      </c>
      <c r="AO329" s="2">
        <v>400</v>
      </c>
      <c r="AP329" s="2">
        <v>250</v>
      </c>
      <c r="AQ329" s="2">
        <v>250</v>
      </c>
      <c r="AR329" s="2">
        <v>250</v>
      </c>
      <c r="AS329" s="2">
        <v>400</v>
      </c>
      <c r="AT329" s="2">
        <v>250</v>
      </c>
      <c r="AU329" s="2">
        <v>263</v>
      </c>
      <c r="AW329" s="2">
        <v>512</v>
      </c>
      <c r="AX329" s="2">
        <v>948</v>
      </c>
      <c r="AZ329" s="2">
        <v>252</v>
      </c>
      <c r="BA329" s="2">
        <v>403</v>
      </c>
      <c r="BB329" s="2">
        <v>255</v>
      </c>
      <c r="BC329" s="2">
        <v>600</v>
      </c>
      <c r="BD329" s="2">
        <v>-100</v>
      </c>
      <c r="BE329" s="2">
        <v>300</v>
      </c>
      <c r="BF329" s="2">
        <v>225</v>
      </c>
      <c r="BG329" s="2">
        <v>325</v>
      </c>
      <c r="BH329" s="2">
        <v>425</v>
      </c>
      <c r="BI329" s="2">
        <v>425</v>
      </c>
      <c r="BJ329" s="2">
        <v>225</v>
      </c>
      <c r="BK329" s="2">
        <v>300</v>
      </c>
      <c r="BL329" s="2">
        <v>175</v>
      </c>
      <c r="BM329" s="2">
        <v>325</v>
      </c>
      <c r="BN329" s="2">
        <v>350</v>
      </c>
      <c r="BO329" s="2">
        <v>275</v>
      </c>
      <c r="BP329" s="16">
        <v>350</v>
      </c>
      <c r="BQ329" s="2">
        <f t="shared" si="268"/>
        <v>297.91666666666669</v>
      </c>
      <c r="BR329" s="2">
        <f t="shared" ref="BR329:BR333" si="285">AVERAGE(BN329:BP329)</f>
        <v>325</v>
      </c>
      <c r="BS329" s="2">
        <f t="shared" ref="BS329:BS333" si="286">AVERAGE(BB329:BD329)</f>
        <v>251.66666666666666</v>
      </c>
      <c r="BT329" s="17">
        <f t="shared" si="280"/>
        <v>0.29139072847682124</v>
      </c>
      <c r="BU329" s="2">
        <f t="shared" ref="BU329:BU333" si="287">IFERROR(IFERROR(IF(OR(BT329&gt;=50%,BT329&lt;=-50%),BR329,(BE329*(1+BT329))),BR329),0.001)</f>
        <v>387.41721854304643</v>
      </c>
      <c r="BV329" s="2">
        <f t="shared" ref="BV329:BV333" si="288">IFERROR(IFERROR(IF(OR(BT329&gt;=50%,BT329&lt;=-50%),BR329,(BF329*(1+BT329))),BR329),0.001)</f>
        <v>290.56291390728478</v>
      </c>
      <c r="BW329" s="2">
        <f t="shared" ref="BW329:BW333" si="289">IFERROR(IFERROR(IF(OR(BT329&gt;=50%,BT329&lt;=-50%),BR329,(BG329*(1+BT329))),BR329),0.001)</f>
        <v>419.70198675496692</v>
      </c>
      <c r="BX329" s="2">
        <f t="shared" ref="BX329:BX333" si="290">IFERROR(IFERROR(IF(OR(BT329&gt;=50%,BT329&lt;=-50%),BR329,(BH329*(1+BT329))),BR329),0.001)</f>
        <v>548.84105960264912</v>
      </c>
      <c r="BY329" s="2">
        <f t="shared" si="269"/>
        <v>350</v>
      </c>
      <c r="BZ329" s="2">
        <f t="shared" si="270"/>
        <v>233.33333333333334</v>
      </c>
      <c r="CA329" s="2">
        <f t="shared" si="271"/>
        <v>295</v>
      </c>
    </row>
    <row r="330" spans="1:79" x14ac:dyDescent="0.2">
      <c r="A330" s="3">
        <v>110012</v>
      </c>
      <c r="B330" s="2">
        <v>1900</v>
      </c>
      <c r="C330" s="2">
        <v>1600</v>
      </c>
      <c r="D330" s="2">
        <v>2700</v>
      </c>
      <c r="E330" s="2">
        <v>5500</v>
      </c>
      <c r="F330" s="2">
        <v>-1900</v>
      </c>
      <c r="G330" s="2">
        <v>2300</v>
      </c>
      <c r="H330" s="2">
        <v>1600</v>
      </c>
      <c r="I330" s="2">
        <v>1800</v>
      </c>
      <c r="J330" s="12">
        <v>2200</v>
      </c>
      <c r="K330" s="2">
        <v>1700</v>
      </c>
      <c r="L330" s="2">
        <v>1800</v>
      </c>
      <c r="M330" s="2">
        <v>5050</v>
      </c>
      <c r="N330" s="2">
        <v>-1850</v>
      </c>
      <c r="O330" s="2">
        <v>900</v>
      </c>
      <c r="P330" s="2">
        <v>1000</v>
      </c>
      <c r="Q330" s="2">
        <v>1500</v>
      </c>
      <c r="R330" s="2">
        <v>1300</v>
      </c>
      <c r="S330" s="2">
        <v>1200</v>
      </c>
      <c r="T330" s="2">
        <v>1600</v>
      </c>
      <c r="U330" s="2">
        <v>1300</v>
      </c>
      <c r="V330" s="2">
        <v>1000</v>
      </c>
      <c r="W330" s="2">
        <v>1100</v>
      </c>
      <c r="X330" s="2">
        <v>900</v>
      </c>
      <c r="Y330" s="2">
        <v>1600</v>
      </c>
      <c r="Z330" s="2">
        <v>900</v>
      </c>
      <c r="AA330" s="2">
        <v>1100</v>
      </c>
      <c r="AB330" s="2">
        <v>800</v>
      </c>
      <c r="AC330" s="2">
        <v>1600</v>
      </c>
      <c r="AD330" s="2">
        <v>1400</v>
      </c>
      <c r="AE330" s="2">
        <v>1500</v>
      </c>
      <c r="AF330" s="2">
        <v>0</v>
      </c>
      <c r="AG330" s="2">
        <v>3200</v>
      </c>
      <c r="AH330" s="2">
        <v>1400</v>
      </c>
      <c r="AI330" s="2">
        <v>1400</v>
      </c>
      <c r="AK330" s="2">
        <v>2900</v>
      </c>
      <c r="AL330" s="2">
        <v>1200</v>
      </c>
      <c r="AM330" s="2">
        <v>2000</v>
      </c>
      <c r="AN330" s="2">
        <v>2300</v>
      </c>
      <c r="AO330" s="2">
        <v>1800</v>
      </c>
      <c r="AP330" s="2">
        <v>2300</v>
      </c>
      <c r="AQ330" s="2">
        <v>1600</v>
      </c>
      <c r="AR330" s="2">
        <v>1900</v>
      </c>
      <c r="AS330" s="2">
        <v>1700</v>
      </c>
      <c r="AT330" s="2">
        <v>1600</v>
      </c>
      <c r="AU330" s="2">
        <v>1800</v>
      </c>
      <c r="AW330" s="2">
        <v>3200</v>
      </c>
      <c r="AX330" s="2">
        <v>1400</v>
      </c>
      <c r="AY330" s="2">
        <v>2000</v>
      </c>
      <c r="AZ330" s="2">
        <v>1500</v>
      </c>
      <c r="BA330" s="2">
        <v>2300</v>
      </c>
      <c r="BB330" s="2">
        <v>2300</v>
      </c>
      <c r="BC330" s="2">
        <v>1900</v>
      </c>
      <c r="BD330" s="2">
        <v>1900</v>
      </c>
      <c r="BE330" s="2">
        <v>1800</v>
      </c>
      <c r="BF330" s="2">
        <v>1600</v>
      </c>
      <c r="BG330" s="2">
        <v>1700</v>
      </c>
      <c r="BH330" s="2">
        <v>1750</v>
      </c>
      <c r="BI330" s="2">
        <v>1750</v>
      </c>
      <c r="BJ330" s="2">
        <v>1500</v>
      </c>
      <c r="BK330" s="2">
        <v>1600</v>
      </c>
      <c r="BL330" s="2">
        <v>1700</v>
      </c>
      <c r="BM330" s="2">
        <v>2300</v>
      </c>
      <c r="BN330" s="2">
        <v>2100</v>
      </c>
      <c r="BO330" s="2">
        <v>2400</v>
      </c>
      <c r="BP330" s="16">
        <v>2000</v>
      </c>
      <c r="BQ330" s="2">
        <f t="shared" si="268"/>
        <v>1800</v>
      </c>
      <c r="BR330" s="2">
        <f t="shared" si="285"/>
        <v>2166.6666666666665</v>
      </c>
      <c r="BS330" s="2">
        <f t="shared" si="286"/>
        <v>2033.3333333333333</v>
      </c>
      <c r="BT330" s="17">
        <f t="shared" si="280"/>
        <v>6.557377049180324E-2</v>
      </c>
      <c r="BU330" s="2">
        <f t="shared" si="287"/>
        <v>1918.032786885246</v>
      </c>
      <c r="BV330" s="2">
        <f t="shared" si="288"/>
        <v>1704.9180327868853</v>
      </c>
      <c r="BW330" s="2">
        <f t="shared" si="289"/>
        <v>1811.4754098360656</v>
      </c>
      <c r="BX330" s="2">
        <f t="shared" si="290"/>
        <v>1864.7540983606559</v>
      </c>
      <c r="BY330" s="2">
        <f t="shared" si="269"/>
        <v>1675</v>
      </c>
      <c r="BZ330" s="2">
        <f t="shared" si="270"/>
        <v>1633.3333333333333</v>
      </c>
      <c r="CA330" s="2">
        <f t="shared" si="271"/>
        <v>2000</v>
      </c>
    </row>
    <row r="331" spans="1:79" x14ac:dyDescent="0.2">
      <c r="A331" s="3">
        <v>110013</v>
      </c>
      <c r="B331" s="2">
        <v>250</v>
      </c>
      <c r="C331" s="2">
        <v>890</v>
      </c>
      <c r="D331" s="2">
        <v>610</v>
      </c>
      <c r="E331" s="2">
        <v>1154</v>
      </c>
      <c r="F331" s="2">
        <v>46</v>
      </c>
      <c r="G331" s="2">
        <v>1040</v>
      </c>
      <c r="H331" s="2">
        <v>450</v>
      </c>
      <c r="I331" s="2">
        <v>-140</v>
      </c>
      <c r="J331" s="12">
        <v>1130</v>
      </c>
      <c r="K331" s="2">
        <v>800</v>
      </c>
      <c r="L331" s="2">
        <v>840</v>
      </c>
      <c r="M331" s="2">
        <v>800</v>
      </c>
      <c r="N331" s="2">
        <v>680</v>
      </c>
      <c r="O331" s="2">
        <v>620</v>
      </c>
      <c r="P331" s="2">
        <v>560</v>
      </c>
      <c r="Q331" s="2">
        <v>500</v>
      </c>
      <c r="R331" s="2">
        <v>690</v>
      </c>
      <c r="S331" s="2">
        <v>620</v>
      </c>
      <c r="T331" s="2">
        <v>810</v>
      </c>
      <c r="U331" s="2">
        <v>450</v>
      </c>
      <c r="V331" s="2">
        <v>50</v>
      </c>
      <c r="W331" s="2">
        <v>980</v>
      </c>
      <c r="X331" s="2">
        <v>420</v>
      </c>
      <c r="Y331" s="2">
        <v>660</v>
      </c>
      <c r="Z331" s="2">
        <v>380</v>
      </c>
      <c r="AA331" s="2">
        <v>650</v>
      </c>
      <c r="AB331" s="2">
        <v>470</v>
      </c>
      <c r="AC331" s="2">
        <v>590</v>
      </c>
      <c r="AD331" s="2">
        <v>915</v>
      </c>
      <c r="AE331" s="2">
        <v>255</v>
      </c>
      <c r="AF331" s="2">
        <v>580</v>
      </c>
      <c r="AG331" s="2">
        <v>590</v>
      </c>
      <c r="AH331" s="2">
        <v>520</v>
      </c>
      <c r="AI331" s="2">
        <v>640</v>
      </c>
      <c r="AK331" s="2">
        <v>1100</v>
      </c>
      <c r="AL331" s="2">
        <v>570</v>
      </c>
      <c r="AM331" s="2">
        <v>610</v>
      </c>
      <c r="AN331" s="2">
        <v>610</v>
      </c>
      <c r="AO331" s="2">
        <v>770</v>
      </c>
      <c r="AP331" s="2">
        <v>830</v>
      </c>
      <c r="AQ331" s="2">
        <v>710</v>
      </c>
      <c r="AR331" s="2">
        <v>810</v>
      </c>
      <c r="AS331" s="2">
        <v>760</v>
      </c>
      <c r="AT331" s="2">
        <v>710</v>
      </c>
      <c r="AU331" s="2">
        <v>860</v>
      </c>
      <c r="AW331" s="2">
        <v>1200</v>
      </c>
      <c r="AX331" s="2">
        <v>650</v>
      </c>
      <c r="AY331" s="2">
        <v>970</v>
      </c>
      <c r="AZ331" s="2">
        <v>320</v>
      </c>
      <c r="BA331" s="2">
        <v>780</v>
      </c>
      <c r="BB331" s="2">
        <v>780</v>
      </c>
      <c r="BC331" s="2">
        <v>740</v>
      </c>
      <c r="BD331" s="2">
        <v>730</v>
      </c>
      <c r="BE331" s="2">
        <v>730</v>
      </c>
      <c r="BF331" s="2">
        <v>680</v>
      </c>
      <c r="BG331" s="2">
        <v>650</v>
      </c>
      <c r="BH331" s="2">
        <v>725</v>
      </c>
      <c r="BI331" s="2">
        <v>725</v>
      </c>
      <c r="BJ331" s="2">
        <v>555</v>
      </c>
      <c r="BK331" s="2">
        <v>625</v>
      </c>
      <c r="BL331" s="2">
        <v>100</v>
      </c>
      <c r="BM331" s="2">
        <v>1200</v>
      </c>
      <c r="BN331" s="2">
        <v>625</v>
      </c>
      <c r="BO331" s="2">
        <v>825</v>
      </c>
      <c r="BP331" s="16">
        <v>800</v>
      </c>
      <c r="BQ331" s="2">
        <f t="shared" si="268"/>
        <v>673.75</v>
      </c>
      <c r="BR331" s="2">
        <f t="shared" si="285"/>
        <v>750</v>
      </c>
      <c r="BS331" s="2">
        <f t="shared" si="286"/>
        <v>750</v>
      </c>
      <c r="BT331" s="17">
        <f t="shared" si="280"/>
        <v>0</v>
      </c>
      <c r="BU331" s="2">
        <f t="shared" si="287"/>
        <v>730</v>
      </c>
      <c r="BV331" s="2">
        <f t="shared" si="288"/>
        <v>680</v>
      </c>
      <c r="BW331" s="2">
        <f t="shared" si="289"/>
        <v>650</v>
      </c>
      <c r="BX331" s="2">
        <f t="shared" si="290"/>
        <v>725</v>
      </c>
      <c r="BY331" s="2">
        <f t="shared" si="269"/>
        <v>663.75</v>
      </c>
      <c r="BZ331" s="2">
        <f t="shared" si="270"/>
        <v>468.33333333333331</v>
      </c>
      <c r="CA331" s="2">
        <f t="shared" si="271"/>
        <v>805</v>
      </c>
    </row>
    <row r="332" spans="1:79" x14ac:dyDescent="0.2">
      <c r="A332" s="3">
        <v>110014</v>
      </c>
      <c r="B332" s="2">
        <v>0</v>
      </c>
      <c r="C332" s="2">
        <v>0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12">
        <v>200</v>
      </c>
      <c r="K332" s="2">
        <v>200</v>
      </c>
      <c r="L332" s="2">
        <v>100</v>
      </c>
      <c r="M332" s="2">
        <v>250</v>
      </c>
      <c r="N332" s="2">
        <v>-100</v>
      </c>
      <c r="O332" s="2">
        <v>250</v>
      </c>
      <c r="P332" s="2">
        <v>0</v>
      </c>
      <c r="Q332" s="2">
        <v>-100</v>
      </c>
      <c r="R332" s="2">
        <v>350</v>
      </c>
      <c r="S332" s="2">
        <v>0</v>
      </c>
      <c r="T332" s="2">
        <v>200</v>
      </c>
      <c r="U332" s="2">
        <v>50</v>
      </c>
      <c r="V332" s="2">
        <v>100</v>
      </c>
      <c r="W332" s="2">
        <v>150</v>
      </c>
      <c r="X332" s="2">
        <v>50</v>
      </c>
      <c r="Y332" s="2">
        <v>100</v>
      </c>
      <c r="Z332" s="2">
        <v>80</v>
      </c>
      <c r="AA332" s="2">
        <v>120</v>
      </c>
      <c r="AB332" s="2">
        <v>100</v>
      </c>
      <c r="AC332" s="2">
        <v>50</v>
      </c>
      <c r="AD332" s="2">
        <v>250</v>
      </c>
      <c r="AE332" s="2">
        <v>0</v>
      </c>
      <c r="AF332" s="2">
        <v>50</v>
      </c>
      <c r="AG332" s="2">
        <v>150</v>
      </c>
      <c r="AH332" s="2">
        <v>100</v>
      </c>
      <c r="AI332" s="2">
        <v>80</v>
      </c>
      <c r="AK332" s="2">
        <v>270</v>
      </c>
      <c r="AL332" s="2">
        <v>50</v>
      </c>
      <c r="AM332" s="2">
        <v>100</v>
      </c>
      <c r="AN332" s="2">
        <v>50</v>
      </c>
      <c r="AO332" s="2">
        <v>100</v>
      </c>
      <c r="AP332" s="2">
        <v>110</v>
      </c>
      <c r="AQ332" s="2">
        <v>130</v>
      </c>
      <c r="AR332" s="2">
        <v>100</v>
      </c>
      <c r="AS332" s="2">
        <v>110</v>
      </c>
      <c r="AT332" s="2">
        <v>90</v>
      </c>
      <c r="AU332" s="2">
        <v>110</v>
      </c>
      <c r="AW332" s="2">
        <v>250</v>
      </c>
      <c r="AX332" s="2">
        <v>100</v>
      </c>
      <c r="AY332" s="2">
        <v>100</v>
      </c>
      <c r="AZ332" s="2">
        <v>0</v>
      </c>
      <c r="BA332" s="2">
        <v>130</v>
      </c>
      <c r="BB332" s="2">
        <v>130</v>
      </c>
      <c r="BC332" s="2">
        <v>110</v>
      </c>
      <c r="BD332" s="2">
        <v>100</v>
      </c>
      <c r="BE332" s="2">
        <v>90</v>
      </c>
      <c r="BF332" s="2">
        <v>60</v>
      </c>
      <c r="BG332" s="2">
        <v>150</v>
      </c>
      <c r="BH332" s="2">
        <v>100</v>
      </c>
      <c r="BI332" s="2">
        <v>100</v>
      </c>
      <c r="BJ332" s="2">
        <v>100</v>
      </c>
      <c r="BK332" s="2">
        <v>100</v>
      </c>
      <c r="BL332" s="2">
        <v>100</v>
      </c>
      <c r="BM332" s="2">
        <v>150</v>
      </c>
      <c r="BN332" s="2">
        <v>150</v>
      </c>
      <c r="BO332" s="2">
        <v>100</v>
      </c>
      <c r="BP332" s="16">
        <v>100</v>
      </c>
      <c r="BQ332" s="2">
        <f t="shared" si="268"/>
        <v>109.16666666666667</v>
      </c>
      <c r="BR332" s="2">
        <f t="shared" si="285"/>
        <v>116.66666666666667</v>
      </c>
      <c r="BS332" s="2">
        <f t="shared" si="286"/>
        <v>113.33333333333333</v>
      </c>
      <c r="BT332" s="17">
        <f t="shared" si="280"/>
        <v>2.9411764705882439E-2</v>
      </c>
      <c r="BU332" s="2">
        <f t="shared" si="287"/>
        <v>92.64705882352942</v>
      </c>
      <c r="BV332" s="2">
        <f t="shared" si="288"/>
        <v>61.764705882352949</v>
      </c>
      <c r="BW332" s="2">
        <f t="shared" si="289"/>
        <v>154.41176470588238</v>
      </c>
      <c r="BX332" s="2">
        <f t="shared" si="290"/>
        <v>102.94117647058825</v>
      </c>
      <c r="BY332" s="2">
        <f t="shared" si="269"/>
        <v>112.5</v>
      </c>
      <c r="BZ332" s="2">
        <f t="shared" si="270"/>
        <v>86.666666666666671</v>
      </c>
      <c r="CA332" s="2">
        <f t="shared" si="271"/>
        <v>120</v>
      </c>
    </row>
    <row r="333" spans="1:79" x14ac:dyDescent="0.2">
      <c r="A333" s="3">
        <v>110015</v>
      </c>
      <c r="B333" s="2">
        <v>125</v>
      </c>
      <c r="C333" s="2">
        <v>175</v>
      </c>
      <c r="D333" s="2">
        <v>150</v>
      </c>
      <c r="E333" s="2">
        <v>125</v>
      </c>
      <c r="F333" s="2">
        <v>125</v>
      </c>
      <c r="G333" s="2">
        <v>100</v>
      </c>
      <c r="H333" s="2">
        <v>75</v>
      </c>
      <c r="I333" s="2">
        <v>88</v>
      </c>
      <c r="J333" s="12">
        <v>22</v>
      </c>
      <c r="K333" s="2">
        <v>63</v>
      </c>
      <c r="L333" s="2">
        <v>47</v>
      </c>
      <c r="M333" s="2">
        <v>66</v>
      </c>
      <c r="N333" s="2">
        <v>44</v>
      </c>
      <c r="O333" s="2">
        <v>66</v>
      </c>
      <c r="P333" s="2">
        <v>66</v>
      </c>
      <c r="Q333" s="2">
        <v>44</v>
      </c>
      <c r="R333" s="2">
        <v>88</v>
      </c>
      <c r="S333" s="2">
        <v>66</v>
      </c>
      <c r="T333" s="2">
        <v>44</v>
      </c>
      <c r="U333" s="2">
        <v>132</v>
      </c>
      <c r="V333" s="2">
        <v>88</v>
      </c>
      <c r="W333" s="2">
        <v>22</v>
      </c>
      <c r="X333" s="2">
        <v>88</v>
      </c>
      <c r="Y333" s="2">
        <v>44</v>
      </c>
      <c r="Z333" s="2">
        <v>88</v>
      </c>
      <c r="AA333" s="2">
        <v>88</v>
      </c>
      <c r="AB333" s="2">
        <v>88</v>
      </c>
      <c r="AC333" s="2">
        <v>66</v>
      </c>
      <c r="AD333" s="2">
        <v>44</v>
      </c>
      <c r="AE333" s="2">
        <v>99</v>
      </c>
      <c r="AF333" s="2">
        <v>209</v>
      </c>
      <c r="AG333" s="2">
        <v>149</v>
      </c>
      <c r="AH333" s="2">
        <v>181</v>
      </c>
      <c r="AI333" s="2">
        <v>88</v>
      </c>
      <c r="AK333" s="2">
        <v>354</v>
      </c>
      <c r="AL333" s="2">
        <v>154</v>
      </c>
      <c r="AM333" s="2">
        <v>330</v>
      </c>
      <c r="AN333" s="2">
        <v>286</v>
      </c>
      <c r="AO333" s="2">
        <v>374</v>
      </c>
      <c r="AP333" s="2">
        <v>220</v>
      </c>
      <c r="AQ333" s="2">
        <v>308</v>
      </c>
      <c r="AR333" s="2">
        <v>352</v>
      </c>
      <c r="AS333" s="2">
        <v>396</v>
      </c>
      <c r="AT333" s="2">
        <v>66</v>
      </c>
      <c r="AU333" s="2">
        <v>154</v>
      </c>
      <c r="AW333" s="2">
        <v>206</v>
      </c>
      <c r="AX333" s="2">
        <v>88</v>
      </c>
      <c r="AY333" s="2">
        <v>66</v>
      </c>
      <c r="AZ333" s="2">
        <v>66</v>
      </c>
      <c r="BA333" s="2">
        <v>160</v>
      </c>
      <c r="BB333" s="2">
        <v>118</v>
      </c>
      <c r="BC333" s="2">
        <v>192</v>
      </c>
      <c r="BD333" s="2">
        <v>187</v>
      </c>
      <c r="BE333" s="2">
        <v>193</v>
      </c>
      <c r="BF333" s="2">
        <v>165</v>
      </c>
      <c r="BG333" s="2">
        <v>187</v>
      </c>
      <c r="BH333" s="2">
        <v>226</v>
      </c>
      <c r="BI333" s="2">
        <v>226</v>
      </c>
      <c r="BJ333" s="2">
        <v>152</v>
      </c>
      <c r="BK333" s="2">
        <v>156</v>
      </c>
      <c r="BL333" s="2">
        <v>143</v>
      </c>
      <c r="BM333" s="2">
        <v>220</v>
      </c>
      <c r="BN333" s="2">
        <v>176</v>
      </c>
      <c r="BO333" s="2">
        <v>209</v>
      </c>
      <c r="BP333" s="16">
        <v>121</v>
      </c>
      <c r="BQ333" s="2">
        <f t="shared" si="268"/>
        <v>185.25</v>
      </c>
      <c r="BR333" s="2">
        <f t="shared" si="285"/>
        <v>168.66666666666666</v>
      </c>
      <c r="BS333" s="2">
        <f t="shared" si="286"/>
        <v>165.66666666666666</v>
      </c>
      <c r="BT333" s="17">
        <f t="shared" si="280"/>
        <v>1.8108651911468814E-2</v>
      </c>
      <c r="BU333" s="2">
        <f t="shared" si="287"/>
        <v>196.49496981891349</v>
      </c>
      <c r="BV333" s="2">
        <f t="shared" si="288"/>
        <v>167.98792756539237</v>
      </c>
      <c r="BW333" s="2">
        <f t="shared" si="289"/>
        <v>190.38631790744466</v>
      </c>
      <c r="BX333" s="2">
        <f t="shared" si="290"/>
        <v>230.09255533199195</v>
      </c>
      <c r="BY333" s="2">
        <f t="shared" si="269"/>
        <v>197.75</v>
      </c>
      <c r="BZ333" s="2">
        <f t="shared" si="270"/>
        <v>154.66666666666666</v>
      </c>
      <c r="CA333" s="2">
        <f t="shared" si="271"/>
        <v>193.6</v>
      </c>
    </row>
    <row r="334" spans="1:79" x14ac:dyDescent="0.2">
      <c r="A334" s="3">
        <v>110016</v>
      </c>
      <c r="B334" s="2">
        <v>0</v>
      </c>
      <c r="C334" s="2">
        <v>0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1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0</v>
      </c>
      <c r="AH334" s="2">
        <v>0</v>
      </c>
      <c r="AI334" s="2">
        <v>0</v>
      </c>
      <c r="AJ334" s="2">
        <v>0</v>
      </c>
      <c r="AK334" s="2">
        <v>0</v>
      </c>
      <c r="AL334" s="2">
        <v>0</v>
      </c>
      <c r="AM334" s="2">
        <v>0</v>
      </c>
      <c r="AN334" s="2">
        <v>0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  <c r="AZ334" s="2">
        <v>0</v>
      </c>
      <c r="BA334" s="2">
        <v>0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0</v>
      </c>
      <c r="BM334" s="2">
        <v>0</v>
      </c>
      <c r="BN334" s="2">
        <v>0</v>
      </c>
      <c r="BO334" s="2">
        <v>0</v>
      </c>
      <c r="BP334" s="16">
        <v>0</v>
      </c>
      <c r="BQ334" s="2">
        <f t="shared" si="268"/>
        <v>0</v>
      </c>
      <c r="BR334" s="2">
        <f t="shared" si="266"/>
        <v>0</v>
      </c>
      <c r="BS334" s="2">
        <f t="shared" si="267"/>
        <v>0</v>
      </c>
      <c r="BT334" s="17" t="e">
        <f t="shared" si="280"/>
        <v>#DIV/0!</v>
      </c>
      <c r="BU334" s="2">
        <f>IFERROR(IFERROR(IF(OR(BT334&gt;=50%,BT334&lt;=-50%),BR334,(BC334*(1+BT334))),BR334),0.001)</f>
        <v>0</v>
      </c>
      <c r="BV334" s="2">
        <f>IFERROR(IFERROR(IF(OR(BT334&gt;=50%,BT334&lt;=-50%),BR334,(BD334*(1+BT334))),BR334),0.001)</f>
        <v>0</v>
      </c>
      <c r="BW334" s="2">
        <f>IFERROR(IFERROR(IF(OR(BT334&gt;=50%,BT334&lt;=-50%),BR334,(BE334*(1+BT334))),BR334),0.001)</f>
        <v>0</v>
      </c>
      <c r="BX334" s="2">
        <f>IFERROR(IFERROR(IF(OR(BT334&gt;=50%,BT334&lt;=-50%),BR334,(BF334*(1+BT334))),BR334),0.001)</f>
        <v>0</v>
      </c>
      <c r="BY334" s="2">
        <f t="shared" si="269"/>
        <v>0</v>
      </c>
      <c r="BZ334" s="2">
        <f t="shared" si="270"/>
        <v>0</v>
      </c>
      <c r="CA334" s="2">
        <f t="shared" si="271"/>
        <v>0</v>
      </c>
    </row>
    <row r="335" spans="1:79" x14ac:dyDescent="0.2">
      <c r="A335" s="3">
        <v>110017</v>
      </c>
      <c r="B335" s="2">
        <v>0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1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  <c r="AZ335" s="2">
        <v>0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0</v>
      </c>
      <c r="BM335" s="2">
        <v>0</v>
      </c>
      <c r="BN335" s="2">
        <v>0</v>
      </c>
      <c r="BO335" s="2">
        <v>0</v>
      </c>
      <c r="BP335" s="16">
        <v>0</v>
      </c>
      <c r="BQ335" s="2">
        <f t="shared" si="268"/>
        <v>0</v>
      </c>
      <c r="BR335" s="2">
        <f t="shared" si="266"/>
        <v>0</v>
      </c>
      <c r="BS335" s="2">
        <f t="shared" si="267"/>
        <v>0</v>
      </c>
      <c r="BT335" s="17" t="e">
        <f t="shared" si="280"/>
        <v>#DIV/0!</v>
      </c>
      <c r="BU335" s="2">
        <f>IFERROR(IFERROR(IF(OR(BT335&gt;=50%,BT335&lt;=-50%),BR335,(BC335*(1+BT335))),BR335),0.001)</f>
        <v>0</v>
      </c>
      <c r="BV335" s="2">
        <f>IFERROR(IFERROR(IF(OR(BT335&gt;=50%,BT335&lt;=-50%),BR335,(BD335*(1+BT335))),BR335),0.001)</f>
        <v>0</v>
      </c>
      <c r="BW335" s="2">
        <f>IFERROR(IFERROR(IF(OR(BT335&gt;=50%,BT335&lt;=-50%),BR335,(BE335*(1+BT335))),BR335),0.001)</f>
        <v>0</v>
      </c>
      <c r="BX335" s="2">
        <f>IFERROR(IFERROR(IF(OR(BT335&gt;=50%,BT335&lt;=-50%),BR335,(BF335*(1+BT335))),BR335),0.001)</f>
        <v>0</v>
      </c>
      <c r="BY335" s="2">
        <f t="shared" si="269"/>
        <v>0</v>
      </c>
      <c r="BZ335" s="2">
        <f t="shared" si="270"/>
        <v>0</v>
      </c>
      <c r="CA335" s="2">
        <f t="shared" si="271"/>
        <v>0</v>
      </c>
    </row>
    <row r="336" spans="1:79" x14ac:dyDescent="0.2">
      <c r="A336" s="3">
        <v>110018</v>
      </c>
      <c r="B336" s="2">
        <v>6400.112000000001</v>
      </c>
      <c r="C336" s="2">
        <v>5875</v>
      </c>
      <c r="D336" s="2">
        <v>6164</v>
      </c>
      <c r="E336" s="2">
        <v>6760</v>
      </c>
      <c r="F336" s="2">
        <v>5040</v>
      </c>
      <c r="G336" s="2">
        <v>6958</v>
      </c>
      <c r="H336" s="2">
        <v>4349</v>
      </c>
      <c r="I336" s="2">
        <v>5162.32</v>
      </c>
      <c r="J336" s="12">
        <v>5529</v>
      </c>
      <c r="K336" s="2">
        <v>4483.5</v>
      </c>
      <c r="L336" s="2">
        <v>4730.0049999999992</v>
      </c>
      <c r="M336" s="2">
        <v>5999.4950000000008</v>
      </c>
      <c r="N336" s="2">
        <v>5196</v>
      </c>
      <c r="O336" s="2">
        <v>4594</v>
      </c>
      <c r="P336" s="2">
        <v>3485</v>
      </c>
      <c r="Q336" s="2">
        <v>3556</v>
      </c>
      <c r="R336" s="2">
        <v>4711</v>
      </c>
      <c r="S336" s="2">
        <v>4947</v>
      </c>
      <c r="T336" s="2">
        <v>3977</v>
      </c>
      <c r="W336" s="2">
        <v>4259</v>
      </c>
      <c r="X336" s="2">
        <v>0</v>
      </c>
      <c r="Y336" s="2">
        <v>8454</v>
      </c>
      <c r="Z336" s="2">
        <v>3402</v>
      </c>
      <c r="AA336" s="2">
        <v>4638</v>
      </c>
      <c r="AB336" s="2">
        <v>3926</v>
      </c>
      <c r="AC336" s="2">
        <v>3865</v>
      </c>
      <c r="AD336" s="2">
        <v>4783</v>
      </c>
      <c r="AE336" s="2">
        <v>4362</v>
      </c>
      <c r="AH336" s="2">
        <v>4639</v>
      </c>
      <c r="AI336" s="2">
        <v>3915</v>
      </c>
      <c r="AJ336" s="2">
        <v>0</v>
      </c>
      <c r="AK336" s="2">
        <v>-619</v>
      </c>
      <c r="AL336" s="2">
        <v>3866</v>
      </c>
      <c r="AM336" s="2">
        <v>3778</v>
      </c>
      <c r="AN336" s="2">
        <v>-1701</v>
      </c>
      <c r="AO336" s="2">
        <v>4948</v>
      </c>
      <c r="AP336" s="2">
        <v>5377</v>
      </c>
      <c r="AQ336" s="2">
        <v>4015</v>
      </c>
      <c r="AR336" s="2">
        <v>4398.6200000000008</v>
      </c>
      <c r="AS336" s="2">
        <v>5552.3799999999992</v>
      </c>
      <c r="AT336" s="2">
        <v>4344</v>
      </c>
      <c r="AU336" s="2">
        <v>4638</v>
      </c>
      <c r="AV336" s="2">
        <v>0</v>
      </c>
      <c r="AW336" s="2">
        <v>9611</v>
      </c>
      <c r="AX336" s="2">
        <v>4585</v>
      </c>
      <c r="AY336" s="2">
        <v>5257</v>
      </c>
      <c r="AZ336" s="2">
        <v>3933</v>
      </c>
      <c r="BA336" s="2">
        <v>6648</v>
      </c>
      <c r="BB336" s="2">
        <v>5094</v>
      </c>
      <c r="BC336" s="2">
        <v>4973</v>
      </c>
      <c r="BD336" s="2">
        <v>4916</v>
      </c>
      <c r="BE336" s="2">
        <v>7084</v>
      </c>
      <c r="BF336" s="2">
        <v>5257</v>
      </c>
      <c r="BG336" s="2">
        <v>4723</v>
      </c>
      <c r="BH336" s="2">
        <v>0</v>
      </c>
      <c r="BI336" s="2">
        <v>8394</v>
      </c>
      <c r="BJ336" s="2">
        <v>4118</v>
      </c>
      <c r="BK336" s="2">
        <v>5054</v>
      </c>
      <c r="BL336" s="2">
        <v>0</v>
      </c>
      <c r="BM336" s="2">
        <v>10721</v>
      </c>
      <c r="BN336" s="2">
        <v>4484</v>
      </c>
      <c r="BO336" s="2">
        <v>5039</v>
      </c>
      <c r="BP336" s="16">
        <v>7491.5</v>
      </c>
      <c r="BQ336" s="2">
        <f t="shared" si="268"/>
        <v>4977</v>
      </c>
      <c r="BR336" s="2">
        <f t="shared" si="266"/>
        <v>6748</v>
      </c>
      <c r="BS336" s="2">
        <f t="shared" si="267"/>
        <v>5571.666666666667</v>
      </c>
      <c r="BT336" s="17">
        <f t="shared" si="280"/>
        <v>0.21112772958420573</v>
      </c>
      <c r="BU336" s="2">
        <f>IFERROR(IFERROR(IF(OR(BT336&gt;=50%,BT336&lt;=-50%),BR336,(BC336*(1+BT336))),BR336),0.001)</f>
        <v>6022.9381992222552</v>
      </c>
      <c r="BV336" s="2">
        <f>IFERROR(IFERROR(IF(OR(BT336&gt;=50%,BT336&lt;=-50%),BR336,(BD336*(1+BT336))),BR336),0.001)</f>
        <v>5953.903918635956</v>
      </c>
      <c r="BW336" s="2">
        <f>IFERROR(IFERROR(IF(OR(BT336&gt;=50%,BT336&lt;=-50%),BR336,(BE336*(1+BT336))),BR336),0.001)</f>
        <v>8579.6288363745134</v>
      </c>
      <c r="BX336" s="2">
        <f>IFERROR(IFERROR(IF(OR(BT336&gt;=50%,BT336&lt;=-50%),BR336,(BF336*(1+BT336))),BR336),0.001)</f>
        <v>6366.8984744241698</v>
      </c>
      <c r="BY336" s="2">
        <f t="shared" si="269"/>
        <v>4308.75</v>
      </c>
      <c r="BZ336" s="2">
        <f t="shared" si="270"/>
        <v>3437</v>
      </c>
      <c r="CA336" s="2">
        <f t="shared" si="271"/>
        <v>6435.6</v>
      </c>
    </row>
    <row r="337" spans="1:79" x14ac:dyDescent="0.2">
      <c r="A337" s="3">
        <v>110019</v>
      </c>
      <c r="B337" s="2">
        <v>-600</v>
      </c>
      <c r="C337" s="2">
        <v>100</v>
      </c>
      <c r="D337" s="2">
        <v>900</v>
      </c>
      <c r="E337" s="2">
        <v>0</v>
      </c>
      <c r="F337" s="2">
        <v>0</v>
      </c>
      <c r="G337" s="2">
        <v>1200</v>
      </c>
      <c r="H337" s="2">
        <v>-2200</v>
      </c>
      <c r="I337" s="2">
        <v>200</v>
      </c>
      <c r="J337" s="12">
        <v>0</v>
      </c>
      <c r="K337" s="2">
        <v>-100</v>
      </c>
      <c r="L337" s="2">
        <v>2420</v>
      </c>
      <c r="M337" s="2">
        <v>-2220</v>
      </c>
      <c r="N337" s="2">
        <v>0</v>
      </c>
      <c r="O337" s="2">
        <v>0</v>
      </c>
      <c r="P337" s="2">
        <v>100</v>
      </c>
      <c r="Q337" s="2">
        <v>-100</v>
      </c>
      <c r="R337" s="2">
        <v>100</v>
      </c>
      <c r="S337" s="2">
        <v>-100</v>
      </c>
      <c r="T337" s="2">
        <v>200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0</v>
      </c>
      <c r="AE337" s="2">
        <v>0</v>
      </c>
      <c r="AF337" s="2">
        <v>100</v>
      </c>
      <c r="AG337" s="2">
        <v>200</v>
      </c>
      <c r="AH337" s="2">
        <v>-100</v>
      </c>
      <c r="AI337" s="2">
        <v>0</v>
      </c>
      <c r="AK337" s="2">
        <v>0</v>
      </c>
      <c r="AL337" s="2">
        <v>0</v>
      </c>
      <c r="AM337" s="2">
        <v>100</v>
      </c>
      <c r="AN337" s="2">
        <v>1150</v>
      </c>
      <c r="AO337" s="2">
        <v>-1150</v>
      </c>
      <c r="AP337" s="2">
        <v>0</v>
      </c>
      <c r="AQ337" s="2">
        <v>-100</v>
      </c>
      <c r="AR337" s="2">
        <v>0</v>
      </c>
      <c r="AS337" s="2">
        <v>100</v>
      </c>
      <c r="AT337" s="2">
        <v>1300</v>
      </c>
      <c r="AU337" s="2">
        <v>-1200</v>
      </c>
      <c r="AW337" s="2">
        <v>0</v>
      </c>
      <c r="AX337" s="2">
        <v>200</v>
      </c>
      <c r="AY337" s="2">
        <v>0</v>
      </c>
      <c r="AZ337" s="2">
        <v>0</v>
      </c>
      <c r="BA337" s="2">
        <v>0</v>
      </c>
      <c r="BB337" s="2">
        <v>0</v>
      </c>
      <c r="BC337" s="2">
        <v>0</v>
      </c>
      <c r="BD337" s="2">
        <v>100</v>
      </c>
      <c r="BE337" s="2">
        <v>-100</v>
      </c>
      <c r="BF337" s="2">
        <v>0</v>
      </c>
      <c r="BG337" s="2">
        <v>0</v>
      </c>
      <c r="BH337" s="2">
        <v>100</v>
      </c>
      <c r="BI337" s="2">
        <v>200</v>
      </c>
      <c r="BJ337" s="2">
        <v>0</v>
      </c>
      <c r="BK337" s="2">
        <v>200</v>
      </c>
      <c r="BL337" s="2">
        <v>100</v>
      </c>
      <c r="BM337" s="2">
        <v>100</v>
      </c>
      <c r="BN337" s="2">
        <v>0</v>
      </c>
      <c r="BO337" s="2">
        <v>200</v>
      </c>
      <c r="BP337" s="16">
        <v>0</v>
      </c>
      <c r="BQ337" s="2">
        <f t="shared" si="268"/>
        <v>58.333333333333336</v>
      </c>
      <c r="BR337" s="2">
        <f>AVERAGE(BN337:BP337)</f>
        <v>66.666666666666671</v>
      </c>
      <c r="BS337" s="2">
        <f>AVERAGE(BB337:BD337)</f>
        <v>33.333333333333336</v>
      </c>
      <c r="BT337" s="17">
        <f t="shared" si="280"/>
        <v>1</v>
      </c>
      <c r="BU337" s="2">
        <f>IFERROR(IFERROR(IF(OR(BT337&gt;=50%,BT337&lt;=-50%),BR337,(BE337*(1+BT337))),BR337),0.001)</f>
        <v>66.666666666666671</v>
      </c>
      <c r="BV337" s="2">
        <f>IFERROR(IFERROR(IF(OR(BT337&gt;=50%,BT337&lt;=-50%),BR337,(BF337*(1+BT337))),BR337),0.001)</f>
        <v>66.666666666666671</v>
      </c>
      <c r="BW337" s="2">
        <f>IFERROR(IFERROR(IF(OR(BT337&gt;=50%,BT337&lt;=-50%),BR337,(BG337*(1+BT337))),BR337),0.001)</f>
        <v>66.666666666666671</v>
      </c>
      <c r="BX337" s="2">
        <f>IFERROR(IFERROR(IF(OR(BT337&gt;=50%,BT337&lt;=-50%),BR337,(BH337*(1+BT337))),BR337),0.001)</f>
        <v>66.666666666666671</v>
      </c>
      <c r="BY337" s="2">
        <f t="shared" si="269"/>
        <v>75</v>
      </c>
      <c r="BZ337" s="2">
        <f t="shared" si="270"/>
        <v>100</v>
      </c>
      <c r="CA337" s="2">
        <f t="shared" si="271"/>
        <v>20</v>
      </c>
    </row>
    <row r="338" spans="1:79" x14ac:dyDescent="0.2">
      <c r="A338" s="3">
        <v>110020</v>
      </c>
      <c r="B338" s="2">
        <v>0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1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H338" s="2">
        <v>0</v>
      </c>
      <c r="AI338" s="2">
        <v>0</v>
      </c>
      <c r="AJ338" s="2">
        <v>0</v>
      </c>
      <c r="AK338" s="2">
        <v>0</v>
      </c>
      <c r="AL338" s="2">
        <v>0</v>
      </c>
      <c r="AM338" s="2">
        <v>0</v>
      </c>
      <c r="AN338" s="2">
        <v>0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  <c r="AZ338" s="2">
        <v>0</v>
      </c>
      <c r="BB338" s="2">
        <v>0</v>
      </c>
      <c r="BC338" s="2">
        <v>0</v>
      </c>
      <c r="BD338" s="2">
        <v>0</v>
      </c>
      <c r="BE338" s="2">
        <v>0</v>
      </c>
      <c r="BF338" s="2">
        <v>0</v>
      </c>
      <c r="BG338" s="2">
        <v>0</v>
      </c>
      <c r="BH338" s="2">
        <v>0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16">
        <v>0</v>
      </c>
      <c r="BQ338" s="2">
        <f t="shared" si="268"/>
        <v>0</v>
      </c>
      <c r="BR338" s="2">
        <f t="shared" si="266"/>
        <v>0</v>
      </c>
      <c r="BS338" s="2">
        <f t="shared" si="267"/>
        <v>0</v>
      </c>
      <c r="BT338" s="17" t="e">
        <f t="shared" si="280"/>
        <v>#DIV/0!</v>
      </c>
      <c r="BU338" s="2">
        <f>IFERROR(IFERROR(IF(OR(BT338&gt;=50%,BT338&lt;=-50%),BR338,(BC338*(1+BT338))),BR338),0.001)</f>
        <v>0</v>
      </c>
      <c r="BV338" s="2">
        <f>IFERROR(IFERROR(IF(OR(BT338&gt;=50%,BT338&lt;=-50%),BR338,(BD338*(1+BT338))),BR338),0.001)</f>
        <v>0</v>
      </c>
      <c r="BW338" s="2">
        <f>IFERROR(IFERROR(IF(OR(BT338&gt;=50%,BT338&lt;=-50%),BR338,(BE338*(1+BT338))),BR338),0.001)</f>
        <v>0</v>
      </c>
      <c r="BX338" s="2">
        <f>IFERROR(IFERROR(IF(OR(BT338&gt;=50%,BT338&lt;=-50%),BR338,(BF338*(1+BT338))),BR338),0.001)</f>
        <v>0</v>
      </c>
      <c r="BY338" s="2">
        <f t="shared" si="269"/>
        <v>0</v>
      </c>
      <c r="BZ338" s="2">
        <f t="shared" si="270"/>
        <v>0</v>
      </c>
      <c r="CA338" s="2">
        <f t="shared" si="271"/>
        <v>0</v>
      </c>
    </row>
    <row r="339" spans="1:79" x14ac:dyDescent="0.2">
      <c r="A339" s="3">
        <v>110021</v>
      </c>
      <c r="B339" s="2">
        <v>150</v>
      </c>
      <c r="C339" s="2">
        <v>150</v>
      </c>
      <c r="D339" s="2">
        <v>500</v>
      </c>
      <c r="E339" s="2">
        <v>-150</v>
      </c>
      <c r="F339" s="2">
        <v>400</v>
      </c>
      <c r="G339" s="2">
        <v>200</v>
      </c>
      <c r="H339" s="2">
        <v>150</v>
      </c>
      <c r="I339" s="2">
        <v>50</v>
      </c>
      <c r="J339" s="12">
        <v>180</v>
      </c>
      <c r="K339" s="2">
        <v>142</v>
      </c>
      <c r="L339" s="2">
        <v>124</v>
      </c>
      <c r="M339" s="2">
        <v>115</v>
      </c>
      <c r="N339" s="2">
        <v>-46</v>
      </c>
      <c r="O339" s="2">
        <v>69</v>
      </c>
      <c r="P339" s="2">
        <v>161</v>
      </c>
      <c r="Q339" s="2">
        <v>-46</v>
      </c>
      <c r="R339" s="2">
        <v>299</v>
      </c>
      <c r="S339" s="2">
        <v>151</v>
      </c>
      <c r="T339" s="2">
        <v>148</v>
      </c>
      <c r="U339" s="2">
        <v>115</v>
      </c>
      <c r="V339" s="2">
        <v>69</v>
      </c>
      <c r="W339" s="2">
        <v>92</v>
      </c>
      <c r="X339" s="2">
        <v>92</v>
      </c>
      <c r="Y339" s="2">
        <v>0</v>
      </c>
      <c r="Z339" s="2">
        <v>184</v>
      </c>
      <c r="AA339" s="2">
        <v>115</v>
      </c>
      <c r="AB339" s="2">
        <v>69</v>
      </c>
      <c r="AC339" s="2">
        <v>-11</v>
      </c>
      <c r="AD339" s="2">
        <v>254</v>
      </c>
      <c r="AE339" s="2">
        <v>119.5</v>
      </c>
      <c r="AF339" s="2">
        <v>74.5</v>
      </c>
      <c r="AG339" s="2">
        <v>46</v>
      </c>
      <c r="AH339" s="2">
        <v>115</v>
      </c>
      <c r="AI339" s="2">
        <v>135</v>
      </c>
      <c r="AK339" s="2">
        <v>307</v>
      </c>
      <c r="AL339" s="2">
        <v>23</v>
      </c>
      <c r="AM339" s="2">
        <v>204</v>
      </c>
      <c r="AN339" s="2">
        <v>150</v>
      </c>
      <c r="AO339" s="2">
        <v>211</v>
      </c>
      <c r="AP339" s="2">
        <v>143</v>
      </c>
      <c r="AQ339" s="2">
        <v>211</v>
      </c>
      <c r="AR339" s="2">
        <v>208</v>
      </c>
      <c r="AS339" s="2">
        <v>361.5</v>
      </c>
      <c r="AT339" s="2">
        <v>451.5</v>
      </c>
      <c r="AU339" s="2">
        <v>300</v>
      </c>
      <c r="AW339" s="2">
        <v>300</v>
      </c>
      <c r="AX339" s="2">
        <v>200</v>
      </c>
      <c r="AY339" s="2">
        <v>400</v>
      </c>
      <c r="AZ339" s="2">
        <v>140</v>
      </c>
      <c r="BA339" s="2">
        <v>280</v>
      </c>
      <c r="BB339" s="2">
        <v>520</v>
      </c>
      <c r="BC339" s="2">
        <v>260</v>
      </c>
      <c r="BD339" s="2">
        <v>320</v>
      </c>
      <c r="BE339" s="2">
        <v>300</v>
      </c>
      <c r="BF339" s="2">
        <v>580</v>
      </c>
      <c r="BG339" s="2">
        <v>300</v>
      </c>
      <c r="BH339" s="2">
        <v>472.5</v>
      </c>
      <c r="BI339" s="2">
        <v>472.5</v>
      </c>
      <c r="BJ339" s="2">
        <v>-105</v>
      </c>
      <c r="BK339" s="2">
        <v>240</v>
      </c>
      <c r="BL339" s="2">
        <v>170</v>
      </c>
      <c r="BM339" s="2">
        <v>260</v>
      </c>
      <c r="BN339" s="2">
        <v>260</v>
      </c>
      <c r="BO339" s="2">
        <v>450</v>
      </c>
      <c r="BP339" s="16">
        <v>230</v>
      </c>
      <c r="BQ339" s="2">
        <f t="shared" si="268"/>
        <v>294.16666666666669</v>
      </c>
      <c r="BR339" s="2">
        <f t="shared" ref="BR339:BR345" si="291">AVERAGE(BN339:BP339)</f>
        <v>313.33333333333331</v>
      </c>
      <c r="BS339" s="2">
        <f t="shared" ref="BS339:BS345" si="292">AVERAGE(BB339:BD339)</f>
        <v>366.66666666666669</v>
      </c>
      <c r="BT339" s="17">
        <f t="shared" si="280"/>
        <v>-0.14545454545454556</v>
      </c>
      <c r="BU339" s="2">
        <f t="shared" ref="BU339:BU345" si="293">IFERROR(IFERROR(IF(OR(BT339&gt;=50%,BT339&lt;=-50%),BR339,(BE339*(1+BT339))),BR339),0.001)</f>
        <v>256.36363636363637</v>
      </c>
      <c r="BV339" s="2">
        <f t="shared" ref="BV339:BV345" si="294">IFERROR(IFERROR(IF(OR(BT339&gt;=50%,BT339&lt;=-50%),BR339,(BF339*(1+BT339))),BR339),0.001)</f>
        <v>495.63636363636363</v>
      </c>
      <c r="BW339" s="2">
        <f t="shared" ref="BW339:BW345" si="295">IFERROR(IFERROR(IF(OR(BT339&gt;=50%,BT339&lt;=-50%),BR339,(BG339*(1+BT339))),BR339),0.001)</f>
        <v>256.36363636363637</v>
      </c>
      <c r="BX339" s="2">
        <f t="shared" ref="BX339:BX345" si="296">IFERROR(IFERROR(IF(OR(BT339&gt;=50%,BT339&lt;=-50%),BR339,(BH339*(1+BT339))),BR339),0.001)</f>
        <v>403.77272727272725</v>
      </c>
      <c r="BY339" s="2">
        <f t="shared" si="269"/>
        <v>285</v>
      </c>
      <c r="BZ339" s="2">
        <f t="shared" si="270"/>
        <v>330</v>
      </c>
      <c r="CA339" s="2">
        <f t="shared" si="271"/>
        <v>280</v>
      </c>
    </row>
    <row r="340" spans="1:79" x14ac:dyDescent="0.2">
      <c r="A340" s="3">
        <v>110022</v>
      </c>
      <c r="B340" s="2">
        <v>66</v>
      </c>
      <c r="C340" s="2">
        <v>330</v>
      </c>
      <c r="D340" s="2">
        <v>-369</v>
      </c>
      <c r="E340" s="2">
        <v>0</v>
      </c>
      <c r="F340" s="2">
        <v>391</v>
      </c>
      <c r="G340" s="2">
        <v>308</v>
      </c>
      <c r="H340" s="2">
        <v>-110</v>
      </c>
      <c r="I340" s="2">
        <v>374</v>
      </c>
      <c r="J340" s="12">
        <v>-242</v>
      </c>
      <c r="K340" s="2">
        <v>66</v>
      </c>
      <c r="L340" s="2">
        <v>176</v>
      </c>
      <c r="M340" s="2">
        <v>22</v>
      </c>
      <c r="N340" s="2">
        <v>220</v>
      </c>
      <c r="O340" s="2">
        <v>110</v>
      </c>
      <c r="P340" s="2">
        <v>66</v>
      </c>
      <c r="Q340" s="2">
        <v>66</v>
      </c>
      <c r="R340" s="2">
        <v>88</v>
      </c>
      <c r="S340" s="2">
        <v>110</v>
      </c>
      <c r="T340" s="2">
        <v>44</v>
      </c>
      <c r="U340" s="2">
        <v>99</v>
      </c>
      <c r="V340" s="2">
        <v>57</v>
      </c>
      <c r="W340" s="2">
        <v>42</v>
      </c>
      <c r="X340" s="2">
        <v>66</v>
      </c>
      <c r="Y340" s="2">
        <v>154</v>
      </c>
      <c r="Z340" s="2">
        <v>-33</v>
      </c>
      <c r="AA340" s="2">
        <v>77</v>
      </c>
      <c r="AB340" s="2">
        <v>66</v>
      </c>
      <c r="AC340" s="2">
        <v>93</v>
      </c>
      <c r="AD340" s="2">
        <v>121</v>
      </c>
      <c r="AE340" s="2">
        <v>110</v>
      </c>
      <c r="AF340" s="2">
        <v>154</v>
      </c>
      <c r="AG340" s="2">
        <v>110</v>
      </c>
      <c r="AH340" s="2">
        <v>176</v>
      </c>
      <c r="AI340" s="2">
        <v>172</v>
      </c>
      <c r="AK340" s="2">
        <v>235</v>
      </c>
      <c r="AL340" s="2">
        <v>143</v>
      </c>
      <c r="AM340" s="2">
        <v>132</v>
      </c>
      <c r="AN340" s="2">
        <v>88</v>
      </c>
      <c r="AO340" s="2">
        <v>110</v>
      </c>
      <c r="AP340" s="2">
        <v>66</v>
      </c>
      <c r="AQ340" s="2">
        <v>77</v>
      </c>
      <c r="AR340" s="2">
        <v>143</v>
      </c>
      <c r="AS340" s="2">
        <v>132</v>
      </c>
      <c r="AT340" s="2">
        <v>132</v>
      </c>
      <c r="AU340" s="2">
        <v>88</v>
      </c>
      <c r="AW340" s="2">
        <v>198</v>
      </c>
      <c r="AX340" s="2">
        <v>99</v>
      </c>
      <c r="AY340" s="2">
        <v>0</v>
      </c>
      <c r="AZ340" s="2">
        <v>143</v>
      </c>
      <c r="BA340" s="2">
        <v>88</v>
      </c>
      <c r="BB340" s="2">
        <v>110</v>
      </c>
      <c r="BC340" s="2">
        <v>88</v>
      </c>
      <c r="BD340" s="2">
        <v>99</v>
      </c>
      <c r="BE340" s="2">
        <v>77</v>
      </c>
      <c r="BF340" s="2">
        <v>110</v>
      </c>
      <c r="BG340" s="2">
        <v>77</v>
      </c>
      <c r="BH340" s="2">
        <v>121</v>
      </c>
      <c r="BI340" s="2">
        <v>121</v>
      </c>
      <c r="BJ340" s="2">
        <v>78</v>
      </c>
      <c r="BK340" s="2">
        <v>68</v>
      </c>
      <c r="BL340" s="2">
        <v>66</v>
      </c>
      <c r="BM340" s="2">
        <v>74</v>
      </c>
      <c r="BN340" s="2">
        <v>44</v>
      </c>
      <c r="BO340" s="2">
        <v>88</v>
      </c>
      <c r="BP340" s="16">
        <v>66</v>
      </c>
      <c r="BQ340" s="2">
        <f t="shared" si="268"/>
        <v>85.25</v>
      </c>
      <c r="BR340" s="2">
        <f t="shared" si="291"/>
        <v>66</v>
      </c>
      <c r="BS340" s="2">
        <f t="shared" si="292"/>
        <v>99</v>
      </c>
      <c r="BT340" s="17">
        <f t="shared" si="280"/>
        <v>-0.33333333333333331</v>
      </c>
      <c r="BU340" s="2">
        <f t="shared" si="293"/>
        <v>51.333333333333336</v>
      </c>
      <c r="BV340" s="2">
        <f t="shared" si="294"/>
        <v>73.333333333333343</v>
      </c>
      <c r="BW340" s="2">
        <f t="shared" si="295"/>
        <v>51.333333333333336</v>
      </c>
      <c r="BX340" s="2">
        <f t="shared" si="296"/>
        <v>80.666666666666671</v>
      </c>
      <c r="BY340" s="2">
        <f t="shared" si="269"/>
        <v>99.25</v>
      </c>
      <c r="BZ340" s="2">
        <f t="shared" si="270"/>
        <v>81.333333333333329</v>
      </c>
      <c r="CA340" s="2">
        <f t="shared" si="271"/>
        <v>76.400000000000006</v>
      </c>
    </row>
    <row r="341" spans="1:79" x14ac:dyDescent="0.2">
      <c r="A341" s="3">
        <v>110023</v>
      </c>
      <c r="B341" s="2">
        <v>0</v>
      </c>
      <c r="C341" s="2">
        <v>11.448</v>
      </c>
      <c r="D341" s="2">
        <v>0</v>
      </c>
      <c r="E341" s="2">
        <v>-9.4939999999999998</v>
      </c>
      <c r="F341" s="2">
        <v>0</v>
      </c>
      <c r="G341" s="2">
        <v>9.4939999999999998</v>
      </c>
      <c r="H341" s="2">
        <v>-6</v>
      </c>
      <c r="I341" s="2">
        <v>1</v>
      </c>
      <c r="J341" s="12">
        <v>7</v>
      </c>
      <c r="K341" s="2">
        <v>-5</v>
      </c>
      <c r="L341" s="2">
        <v>15</v>
      </c>
      <c r="M341" s="2">
        <v>-13</v>
      </c>
      <c r="N341" s="2">
        <v>0</v>
      </c>
      <c r="O341" s="2">
        <v>13</v>
      </c>
      <c r="P341" s="2">
        <v>6</v>
      </c>
      <c r="Q341" s="2">
        <v>-2</v>
      </c>
      <c r="R341" s="2">
        <v>28.736000000000001</v>
      </c>
      <c r="S341" s="2">
        <v>4</v>
      </c>
      <c r="T341" s="2">
        <v>5</v>
      </c>
      <c r="U341" s="2">
        <v>3</v>
      </c>
      <c r="V341" s="2">
        <v>3</v>
      </c>
      <c r="W341" s="2">
        <v>2</v>
      </c>
      <c r="X341" s="2">
        <v>3</v>
      </c>
      <c r="Y341" s="2">
        <v>1</v>
      </c>
      <c r="Z341" s="2">
        <v>1</v>
      </c>
      <c r="AA341" s="2">
        <v>4</v>
      </c>
      <c r="AB341" s="2">
        <v>3</v>
      </c>
      <c r="AC341" s="2">
        <v>0</v>
      </c>
      <c r="AD341" s="2">
        <v>0</v>
      </c>
      <c r="AE341" s="2">
        <v>2</v>
      </c>
      <c r="AF341" s="2">
        <v>1</v>
      </c>
      <c r="AG341" s="2">
        <v>-2</v>
      </c>
      <c r="AH341" s="2">
        <v>0</v>
      </c>
      <c r="AI341" s="2">
        <v>0</v>
      </c>
      <c r="AK341" s="2">
        <v>5</v>
      </c>
      <c r="AL341" s="2">
        <v>1</v>
      </c>
      <c r="AM341" s="2">
        <v>1</v>
      </c>
      <c r="AN341" s="2">
        <v>0</v>
      </c>
      <c r="AO341" s="2">
        <v>0</v>
      </c>
      <c r="AP341" s="2">
        <v>0</v>
      </c>
      <c r="AQ341" s="2">
        <v>0</v>
      </c>
      <c r="AR341" s="2">
        <v>1</v>
      </c>
      <c r="AS341" s="2">
        <v>0</v>
      </c>
      <c r="AT341" s="2">
        <v>0</v>
      </c>
      <c r="AU341" s="2">
        <v>2</v>
      </c>
      <c r="AW341" s="2">
        <v>2</v>
      </c>
      <c r="AX341" s="2">
        <v>0</v>
      </c>
      <c r="AY341" s="2">
        <v>1</v>
      </c>
      <c r="AZ341" s="2">
        <v>0</v>
      </c>
      <c r="BA341" s="2">
        <v>0</v>
      </c>
      <c r="BB341" s="2">
        <v>0</v>
      </c>
      <c r="BC341" s="2">
        <v>0</v>
      </c>
      <c r="BD341" s="2">
        <v>1</v>
      </c>
      <c r="BE341" s="2">
        <v>0</v>
      </c>
      <c r="BF341" s="2">
        <v>1</v>
      </c>
      <c r="BG341" s="2">
        <v>1</v>
      </c>
      <c r="BH341" s="2">
        <v>2</v>
      </c>
      <c r="BI341" s="2">
        <v>2</v>
      </c>
      <c r="BJ341" s="2">
        <v>0</v>
      </c>
      <c r="BK341" s="2">
        <v>0</v>
      </c>
      <c r="BL341" s="2">
        <v>0</v>
      </c>
      <c r="BM341" s="2">
        <v>1</v>
      </c>
      <c r="BN341" s="2">
        <v>1</v>
      </c>
      <c r="BO341" s="2">
        <v>1</v>
      </c>
      <c r="BP341" s="16">
        <v>3</v>
      </c>
      <c r="BQ341" s="2">
        <f t="shared" si="268"/>
        <v>0.75</v>
      </c>
      <c r="BR341" s="2">
        <f t="shared" si="291"/>
        <v>1.6666666666666667</v>
      </c>
      <c r="BS341" s="2">
        <f t="shared" si="292"/>
        <v>0.33333333333333331</v>
      </c>
      <c r="BT341" s="17">
        <f t="shared" si="280"/>
        <v>4.0000000000000009</v>
      </c>
      <c r="BU341" s="2">
        <f t="shared" si="293"/>
        <v>1.6666666666666667</v>
      </c>
      <c r="BV341" s="2">
        <f t="shared" si="294"/>
        <v>1.6666666666666667</v>
      </c>
      <c r="BW341" s="2">
        <f t="shared" si="295"/>
        <v>1.6666666666666667</v>
      </c>
      <c r="BX341" s="2">
        <f t="shared" si="296"/>
        <v>1.6666666666666667</v>
      </c>
      <c r="BY341" s="2">
        <f t="shared" si="269"/>
        <v>1.25</v>
      </c>
      <c r="BZ341" s="2">
        <f t="shared" si="270"/>
        <v>0.33333333333333331</v>
      </c>
      <c r="CA341" s="2">
        <f t="shared" si="271"/>
        <v>0.6</v>
      </c>
    </row>
    <row r="342" spans="1:79" x14ac:dyDescent="0.2">
      <c r="A342" s="3">
        <v>110024</v>
      </c>
      <c r="B342" s="2">
        <v>-160</v>
      </c>
      <c r="C342" s="2">
        <v>605</v>
      </c>
      <c r="D342" s="2">
        <v>370</v>
      </c>
      <c r="E342" s="2">
        <v>425</v>
      </c>
      <c r="F342" s="2">
        <v>280</v>
      </c>
      <c r="G342" s="2">
        <v>405</v>
      </c>
      <c r="H342" s="2">
        <v>345</v>
      </c>
      <c r="I342" s="2">
        <v>295</v>
      </c>
      <c r="J342" s="12">
        <v>219</v>
      </c>
      <c r="K342" s="2">
        <v>170</v>
      </c>
      <c r="L342" s="2">
        <v>261</v>
      </c>
      <c r="M342" s="2">
        <v>230</v>
      </c>
      <c r="N342" s="2">
        <v>160</v>
      </c>
      <c r="O342" s="2">
        <v>140</v>
      </c>
      <c r="P342" s="2">
        <v>380</v>
      </c>
      <c r="Q342" s="2">
        <v>180</v>
      </c>
      <c r="R342" s="2">
        <v>280</v>
      </c>
      <c r="S342" s="2">
        <v>380</v>
      </c>
      <c r="T342" s="2">
        <v>420</v>
      </c>
      <c r="U342" s="2">
        <v>460</v>
      </c>
      <c r="V342" s="2">
        <v>400</v>
      </c>
      <c r="W342" s="2">
        <v>380</v>
      </c>
      <c r="X342" s="2">
        <v>370</v>
      </c>
      <c r="Y342" s="2">
        <v>570</v>
      </c>
      <c r="Z342" s="2">
        <v>340</v>
      </c>
      <c r="AA342" s="2">
        <v>500</v>
      </c>
      <c r="AB342" s="2">
        <v>560</v>
      </c>
      <c r="AC342" s="2">
        <v>640</v>
      </c>
      <c r="AD342" s="2">
        <v>480</v>
      </c>
      <c r="AE342" s="2">
        <v>0</v>
      </c>
      <c r="AF342" s="2">
        <v>980</v>
      </c>
      <c r="AG342" s="2">
        <v>480</v>
      </c>
      <c r="AH342" s="2">
        <v>570</v>
      </c>
      <c r="AI342" s="2">
        <v>490</v>
      </c>
      <c r="AK342" s="2">
        <v>1080</v>
      </c>
      <c r="AL342" s="2">
        <v>440</v>
      </c>
      <c r="AM342" s="2">
        <v>820</v>
      </c>
      <c r="AN342" s="2">
        <v>800</v>
      </c>
      <c r="AO342" s="2">
        <v>560</v>
      </c>
      <c r="AP342" s="2">
        <v>580</v>
      </c>
      <c r="AQ342" s="2">
        <v>320</v>
      </c>
      <c r="AR342" s="2">
        <v>500</v>
      </c>
      <c r="AS342" s="2">
        <v>740</v>
      </c>
      <c r="AT342" s="2">
        <v>440</v>
      </c>
      <c r="AU342" s="2">
        <v>560</v>
      </c>
      <c r="AW342" s="2">
        <v>1220</v>
      </c>
      <c r="AX342" s="2">
        <v>500</v>
      </c>
      <c r="AY342" s="2">
        <v>760</v>
      </c>
      <c r="AZ342" s="2">
        <v>420</v>
      </c>
      <c r="BA342" s="2">
        <v>460</v>
      </c>
      <c r="BB342" s="2">
        <v>340</v>
      </c>
      <c r="BC342" s="2">
        <v>240</v>
      </c>
      <c r="BD342" s="2">
        <v>240</v>
      </c>
      <c r="BE342" s="2">
        <v>300</v>
      </c>
      <c r="BF342" s="2">
        <v>380</v>
      </c>
      <c r="BG342" s="2">
        <v>320</v>
      </c>
      <c r="BH342" s="2">
        <v>350</v>
      </c>
      <c r="BI342" s="2">
        <v>350</v>
      </c>
      <c r="BJ342" s="2">
        <v>380</v>
      </c>
      <c r="BK342" s="2">
        <v>560</v>
      </c>
      <c r="BL342" s="2">
        <v>360</v>
      </c>
      <c r="BM342" s="2">
        <v>600</v>
      </c>
      <c r="BN342" s="2">
        <v>460</v>
      </c>
      <c r="BO342" s="2">
        <v>530</v>
      </c>
      <c r="BP342" s="16">
        <v>230</v>
      </c>
      <c r="BQ342" s="2">
        <f t="shared" si="268"/>
        <v>378.33333333333331</v>
      </c>
      <c r="BR342" s="2">
        <f t="shared" si="291"/>
        <v>406.66666666666669</v>
      </c>
      <c r="BS342" s="2">
        <f t="shared" si="292"/>
        <v>273.33333333333331</v>
      </c>
      <c r="BT342" s="17">
        <f t="shared" si="280"/>
        <v>0.48780487804878064</v>
      </c>
      <c r="BU342" s="2">
        <f t="shared" si="293"/>
        <v>446.34146341463423</v>
      </c>
      <c r="BV342" s="2">
        <f t="shared" si="294"/>
        <v>565.36585365853671</v>
      </c>
      <c r="BW342" s="2">
        <f t="shared" si="295"/>
        <v>476.09756097560984</v>
      </c>
      <c r="BX342" s="2">
        <f t="shared" si="296"/>
        <v>520.7317073170733</v>
      </c>
      <c r="BY342" s="2">
        <f t="shared" si="269"/>
        <v>350</v>
      </c>
      <c r="BZ342" s="2">
        <f t="shared" si="270"/>
        <v>433.33333333333331</v>
      </c>
      <c r="CA342" s="2">
        <f t="shared" si="271"/>
        <v>368</v>
      </c>
    </row>
    <row r="343" spans="1:79" x14ac:dyDescent="0.2">
      <c r="A343" s="3">
        <v>110025</v>
      </c>
      <c r="B343" s="2">
        <v>0</v>
      </c>
      <c r="C343" s="2">
        <v>120</v>
      </c>
      <c r="D343" s="2">
        <v>0</v>
      </c>
      <c r="E343" s="2">
        <v>-139</v>
      </c>
      <c r="F343" s="2">
        <v>139</v>
      </c>
      <c r="G343" s="2">
        <v>-89</v>
      </c>
      <c r="H343" s="2">
        <v>25</v>
      </c>
      <c r="I343" s="2">
        <v>5</v>
      </c>
      <c r="J343" s="12">
        <v>60</v>
      </c>
      <c r="K343" s="2">
        <v>0</v>
      </c>
      <c r="L343" s="2">
        <v>0</v>
      </c>
      <c r="M343" s="2">
        <v>8</v>
      </c>
      <c r="N343" s="2">
        <v>20</v>
      </c>
      <c r="O343" s="2">
        <v>0</v>
      </c>
      <c r="P343" s="2">
        <v>0</v>
      </c>
      <c r="Q343" s="2">
        <v>0</v>
      </c>
      <c r="R343" s="2">
        <v>20</v>
      </c>
      <c r="S343" s="2">
        <v>0</v>
      </c>
      <c r="T343" s="2">
        <v>108</v>
      </c>
      <c r="U343" s="2">
        <v>-96</v>
      </c>
      <c r="V343" s="2">
        <v>14</v>
      </c>
      <c r="W343" s="2">
        <v>-2</v>
      </c>
      <c r="X343" s="2">
        <v>12</v>
      </c>
      <c r="Y343" s="2">
        <v>0</v>
      </c>
      <c r="Z343" s="2">
        <v>0</v>
      </c>
      <c r="AA343" s="2">
        <v>12</v>
      </c>
      <c r="AB343" s="2">
        <v>0</v>
      </c>
      <c r="AC343" s="2">
        <v>24</v>
      </c>
      <c r="AD343" s="2">
        <v>14</v>
      </c>
      <c r="AE343" s="2">
        <v>0</v>
      </c>
      <c r="AF343" s="2">
        <v>48</v>
      </c>
      <c r="AG343" s="2">
        <v>60</v>
      </c>
      <c r="AH343" s="2">
        <v>0</v>
      </c>
      <c r="AI343" s="2">
        <v>0</v>
      </c>
      <c r="AK343" s="2">
        <v>24</v>
      </c>
      <c r="AL343" s="2">
        <v>48</v>
      </c>
      <c r="AM343" s="2">
        <v>24</v>
      </c>
      <c r="AN343" s="2">
        <v>0</v>
      </c>
      <c r="AO343" s="2">
        <v>0</v>
      </c>
      <c r="AP343" s="2">
        <v>0</v>
      </c>
      <c r="AQ343" s="2">
        <v>24</v>
      </c>
      <c r="AR343" s="2">
        <v>48</v>
      </c>
      <c r="AS343" s="2">
        <v>36</v>
      </c>
      <c r="AT343" s="2">
        <v>0</v>
      </c>
      <c r="AU343" s="2">
        <v>12</v>
      </c>
      <c r="AW343" s="2">
        <v>48</v>
      </c>
      <c r="AX343" s="2">
        <v>0</v>
      </c>
      <c r="AY343" s="2">
        <v>23</v>
      </c>
      <c r="AZ343" s="2">
        <v>1</v>
      </c>
      <c r="BA343" s="2">
        <v>24</v>
      </c>
      <c r="BB343" s="2">
        <v>48</v>
      </c>
      <c r="BC343" s="2">
        <v>0</v>
      </c>
      <c r="BD343" s="2">
        <v>12</v>
      </c>
      <c r="BE343" s="2">
        <v>36</v>
      </c>
      <c r="BF343" s="2">
        <v>24</v>
      </c>
      <c r="BG343" s="2">
        <v>24</v>
      </c>
      <c r="BH343" s="2">
        <v>24</v>
      </c>
      <c r="BI343" s="2">
        <v>24</v>
      </c>
      <c r="BJ343" s="2">
        <v>33</v>
      </c>
      <c r="BK343" s="2">
        <v>31</v>
      </c>
      <c r="BL343" s="2">
        <v>32</v>
      </c>
      <c r="BM343" s="2">
        <v>36</v>
      </c>
      <c r="BN343" s="2">
        <v>48</v>
      </c>
      <c r="BO343" s="2">
        <v>36</v>
      </c>
      <c r="BP343" s="16">
        <v>48</v>
      </c>
      <c r="BQ343" s="2">
        <f t="shared" si="268"/>
        <v>27</v>
      </c>
      <c r="BR343" s="2">
        <f t="shared" si="291"/>
        <v>44</v>
      </c>
      <c r="BS343" s="2">
        <f t="shared" si="292"/>
        <v>20</v>
      </c>
      <c r="BT343" s="17">
        <f t="shared" si="280"/>
        <v>1.2</v>
      </c>
      <c r="BU343" s="2">
        <f t="shared" si="293"/>
        <v>44</v>
      </c>
      <c r="BV343" s="2">
        <f t="shared" si="294"/>
        <v>44</v>
      </c>
      <c r="BW343" s="2">
        <f t="shared" si="295"/>
        <v>44</v>
      </c>
      <c r="BX343" s="2">
        <f t="shared" si="296"/>
        <v>44</v>
      </c>
      <c r="BY343" s="2">
        <f t="shared" si="269"/>
        <v>26.25</v>
      </c>
      <c r="BZ343" s="2">
        <f t="shared" si="270"/>
        <v>29</v>
      </c>
      <c r="CA343" s="2">
        <f t="shared" si="271"/>
        <v>26.4</v>
      </c>
    </row>
    <row r="344" spans="1:79" x14ac:dyDescent="0.2">
      <c r="A344" s="3">
        <v>110026</v>
      </c>
      <c r="B344" s="2">
        <v>17</v>
      </c>
      <c r="C344" s="2">
        <v>28</v>
      </c>
      <c r="D344" s="2">
        <v>30</v>
      </c>
      <c r="E344" s="2">
        <v>24</v>
      </c>
      <c r="F344" s="2">
        <v>24</v>
      </c>
      <c r="G344" s="2">
        <v>26</v>
      </c>
      <c r="H344" s="2">
        <v>28</v>
      </c>
      <c r="I344" s="2">
        <v>56</v>
      </c>
      <c r="J344" s="12">
        <v>0</v>
      </c>
      <c r="K344" s="2">
        <v>22</v>
      </c>
      <c r="L344" s="2">
        <v>23</v>
      </c>
      <c r="M344" s="2">
        <v>23</v>
      </c>
      <c r="N344" s="2">
        <v>16</v>
      </c>
      <c r="O344" s="2">
        <v>24</v>
      </c>
      <c r="P344" s="2">
        <v>25</v>
      </c>
      <c r="Q344" s="2">
        <v>11</v>
      </c>
      <c r="R344" s="2">
        <v>0</v>
      </c>
      <c r="S344" s="2">
        <v>0</v>
      </c>
      <c r="T344" s="2">
        <v>2700</v>
      </c>
      <c r="U344" s="2">
        <v>0</v>
      </c>
      <c r="V344" s="2">
        <v>5400</v>
      </c>
      <c r="W344" s="2">
        <v>750</v>
      </c>
      <c r="X344" s="2">
        <v>600</v>
      </c>
      <c r="Y344" s="2">
        <v>1500</v>
      </c>
      <c r="Z344" s="2">
        <v>5400</v>
      </c>
      <c r="AA344" s="2">
        <v>-1500</v>
      </c>
      <c r="AB344" s="2">
        <v>300</v>
      </c>
      <c r="AC344" s="2">
        <v>1050</v>
      </c>
      <c r="AD344" s="2">
        <v>1200</v>
      </c>
      <c r="AE344" s="2">
        <v>1650</v>
      </c>
      <c r="AF344" s="2">
        <v>1200</v>
      </c>
      <c r="AG344" s="2">
        <v>1050</v>
      </c>
      <c r="AH344" s="2">
        <v>1050</v>
      </c>
      <c r="AI344" s="2">
        <v>900</v>
      </c>
      <c r="AK344" s="2">
        <v>2250</v>
      </c>
      <c r="AL344" s="2">
        <v>450</v>
      </c>
      <c r="AM344" s="2">
        <v>1500</v>
      </c>
      <c r="AN344" s="2">
        <v>1050</v>
      </c>
      <c r="AO344" s="2">
        <v>1350</v>
      </c>
      <c r="AP344" s="2">
        <v>1350</v>
      </c>
      <c r="AQ344" s="2">
        <v>2450</v>
      </c>
      <c r="AR344" s="2">
        <v>-350</v>
      </c>
      <c r="AS344" s="2">
        <v>1500</v>
      </c>
      <c r="AT344" s="2">
        <v>1350</v>
      </c>
      <c r="AU344" s="2">
        <v>1350</v>
      </c>
      <c r="AW344" s="2">
        <v>2700</v>
      </c>
      <c r="AX344" s="2">
        <v>1050</v>
      </c>
      <c r="AY344" s="2">
        <v>1800</v>
      </c>
      <c r="AZ344" s="2">
        <v>900</v>
      </c>
      <c r="BA344" s="2">
        <v>1800</v>
      </c>
      <c r="BB344" s="2">
        <v>1800</v>
      </c>
      <c r="BC344" s="2">
        <v>600</v>
      </c>
      <c r="BD344" s="2">
        <v>1100</v>
      </c>
      <c r="BE344" s="2">
        <v>2050</v>
      </c>
      <c r="BF344" s="2">
        <v>2850</v>
      </c>
      <c r="BG344" s="2">
        <v>900</v>
      </c>
      <c r="BH344" s="2">
        <v>1125</v>
      </c>
      <c r="BI344" s="2">
        <v>1125</v>
      </c>
      <c r="BJ344" s="2">
        <v>1200</v>
      </c>
      <c r="BK344" s="2">
        <v>1500</v>
      </c>
      <c r="BL344" s="2">
        <v>1000</v>
      </c>
      <c r="BM344" s="2">
        <v>800</v>
      </c>
      <c r="BN344" s="2">
        <v>1350</v>
      </c>
      <c r="BO344" s="2">
        <v>1350</v>
      </c>
      <c r="BP344" s="16">
        <v>1050</v>
      </c>
      <c r="BQ344" s="2">
        <f t="shared" si="268"/>
        <v>1300</v>
      </c>
      <c r="BR344" s="2">
        <f t="shared" si="291"/>
        <v>1250</v>
      </c>
      <c r="BS344" s="2">
        <f t="shared" si="292"/>
        <v>1166.6666666666667</v>
      </c>
      <c r="BT344" s="17">
        <f t="shared" si="280"/>
        <v>7.1428571428571355E-2</v>
      </c>
      <c r="BU344" s="2">
        <f t="shared" si="293"/>
        <v>2196.4285714285716</v>
      </c>
      <c r="BV344" s="2">
        <f t="shared" si="294"/>
        <v>3053.5714285714284</v>
      </c>
      <c r="BW344" s="2">
        <f t="shared" si="295"/>
        <v>964.28571428571422</v>
      </c>
      <c r="BX344" s="2">
        <f t="shared" si="296"/>
        <v>1205.3571428571429</v>
      </c>
      <c r="BY344" s="2">
        <f t="shared" si="269"/>
        <v>1087.5</v>
      </c>
      <c r="BZ344" s="2">
        <f t="shared" si="270"/>
        <v>1783.3333333333333</v>
      </c>
      <c r="CA344" s="2">
        <f t="shared" si="271"/>
        <v>1180</v>
      </c>
    </row>
    <row r="345" spans="1:79" x14ac:dyDescent="0.2">
      <c r="A345" s="3">
        <v>110027</v>
      </c>
      <c r="B345" s="2">
        <v>56</v>
      </c>
      <c r="C345" s="2">
        <v>0</v>
      </c>
      <c r="D345" s="2">
        <v>-9</v>
      </c>
      <c r="E345" s="2">
        <v>-15</v>
      </c>
      <c r="F345" s="2">
        <v>15</v>
      </c>
      <c r="G345" s="2">
        <v>25</v>
      </c>
      <c r="H345" s="2">
        <v>15</v>
      </c>
      <c r="I345" s="2">
        <v>-53</v>
      </c>
      <c r="J345" s="12">
        <v>105</v>
      </c>
      <c r="K345" s="2">
        <v>42</v>
      </c>
      <c r="L345" s="2">
        <v>84</v>
      </c>
      <c r="M345" s="2">
        <v>84</v>
      </c>
      <c r="N345" s="2">
        <v>147</v>
      </c>
      <c r="O345" s="2">
        <v>210</v>
      </c>
      <c r="P345" s="2">
        <v>42</v>
      </c>
      <c r="Q345" s="2">
        <v>63</v>
      </c>
      <c r="R345" s="2">
        <v>63</v>
      </c>
      <c r="S345" s="2">
        <v>0</v>
      </c>
      <c r="T345" s="2">
        <v>84</v>
      </c>
      <c r="U345" s="2">
        <v>105</v>
      </c>
      <c r="V345" s="2">
        <v>84</v>
      </c>
      <c r="W345" s="2">
        <v>147</v>
      </c>
      <c r="X345" s="2">
        <v>126</v>
      </c>
      <c r="Y345" s="2">
        <v>168</v>
      </c>
      <c r="Z345" s="2">
        <v>210</v>
      </c>
      <c r="AA345" s="2">
        <v>210</v>
      </c>
      <c r="AB345" s="2">
        <v>210</v>
      </c>
      <c r="AC345" s="2">
        <v>252</v>
      </c>
      <c r="AD345" s="2">
        <v>126</v>
      </c>
      <c r="AE345" s="2">
        <v>147</v>
      </c>
      <c r="AF345" s="2">
        <v>42</v>
      </c>
      <c r="AG345" s="2">
        <v>84</v>
      </c>
      <c r="AH345" s="2">
        <v>189</v>
      </c>
      <c r="AI345" s="2">
        <v>105</v>
      </c>
      <c r="AK345" s="2">
        <v>231</v>
      </c>
      <c r="AL345" s="2">
        <v>105</v>
      </c>
      <c r="AM345" s="2">
        <v>147</v>
      </c>
      <c r="AN345" s="2">
        <v>147</v>
      </c>
      <c r="AO345" s="2">
        <v>231</v>
      </c>
      <c r="AP345" s="2">
        <v>105</v>
      </c>
      <c r="AQ345" s="2">
        <v>147</v>
      </c>
      <c r="AR345" s="2">
        <v>42</v>
      </c>
      <c r="AS345" s="2">
        <v>84</v>
      </c>
      <c r="AT345" s="2">
        <v>95</v>
      </c>
      <c r="AU345" s="2">
        <v>262</v>
      </c>
      <c r="AW345" s="2">
        <v>189</v>
      </c>
      <c r="AX345" s="2">
        <v>74</v>
      </c>
      <c r="AY345" s="2">
        <v>136</v>
      </c>
      <c r="AZ345" s="2">
        <v>105</v>
      </c>
      <c r="BA345" s="2">
        <v>273</v>
      </c>
      <c r="BB345" s="2">
        <v>21</v>
      </c>
      <c r="BC345" s="2">
        <v>21</v>
      </c>
      <c r="BD345" s="2">
        <v>42</v>
      </c>
      <c r="BE345" s="2">
        <v>21</v>
      </c>
      <c r="BF345" s="2">
        <v>105</v>
      </c>
      <c r="BG345" s="2">
        <v>21</v>
      </c>
      <c r="BH345" s="2">
        <v>33</v>
      </c>
      <c r="BI345" s="2">
        <v>33</v>
      </c>
      <c r="BJ345" s="2">
        <v>15</v>
      </c>
      <c r="BK345" s="2">
        <v>0</v>
      </c>
      <c r="BL345" s="2">
        <v>0</v>
      </c>
      <c r="BM345" s="2">
        <v>6</v>
      </c>
      <c r="BN345" s="2">
        <v>42</v>
      </c>
      <c r="BO345" s="2">
        <v>0</v>
      </c>
      <c r="BP345" s="16">
        <v>0</v>
      </c>
      <c r="BQ345" s="2">
        <f t="shared" si="268"/>
        <v>28.25</v>
      </c>
      <c r="BR345" s="2">
        <f t="shared" si="291"/>
        <v>14</v>
      </c>
      <c r="BS345" s="2">
        <f t="shared" si="292"/>
        <v>28</v>
      </c>
      <c r="BT345" s="17">
        <f t="shared" si="280"/>
        <v>-0.5</v>
      </c>
      <c r="BU345" s="2">
        <f t="shared" si="293"/>
        <v>14</v>
      </c>
      <c r="BV345" s="2">
        <f t="shared" si="294"/>
        <v>14</v>
      </c>
      <c r="BW345" s="2">
        <f t="shared" si="295"/>
        <v>14</v>
      </c>
      <c r="BX345" s="2">
        <f t="shared" si="296"/>
        <v>14</v>
      </c>
      <c r="BY345" s="2">
        <f t="shared" si="269"/>
        <v>25.5</v>
      </c>
      <c r="BZ345" s="2">
        <f t="shared" si="270"/>
        <v>35</v>
      </c>
      <c r="CA345" s="2">
        <f t="shared" si="271"/>
        <v>26.4</v>
      </c>
    </row>
    <row r="346" spans="1:79" x14ac:dyDescent="0.2">
      <c r="A346" s="3">
        <v>110028</v>
      </c>
      <c r="B346" s="2">
        <v>0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1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H346" s="2">
        <v>0</v>
      </c>
      <c r="AI346" s="2">
        <v>0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16">
        <v>0</v>
      </c>
      <c r="BQ346" s="2">
        <f t="shared" si="268"/>
        <v>0</v>
      </c>
      <c r="BR346" s="2">
        <f t="shared" si="266"/>
        <v>0</v>
      </c>
      <c r="BS346" s="2">
        <f t="shared" si="267"/>
        <v>0</v>
      </c>
      <c r="BT346" s="17" t="e">
        <f t="shared" si="280"/>
        <v>#DIV/0!</v>
      </c>
      <c r="BU346" s="2">
        <f>IFERROR(IFERROR(IF(OR(BT346&gt;=50%,BT346&lt;=-50%),BR346,(BC346*(1+BT346))),BR346),0.001)</f>
        <v>0</v>
      </c>
      <c r="BV346" s="2">
        <f>IFERROR(IFERROR(IF(OR(BT346&gt;=50%,BT346&lt;=-50%),BR346,(BD346*(1+BT346))),BR346),0.001)</f>
        <v>0</v>
      </c>
      <c r="BW346" s="2">
        <f>IFERROR(IFERROR(IF(OR(BT346&gt;=50%,BT346&lt;=-50%),BR346,(BE346*(1+BT346))),BR346),0.001)</f>
        <v>0</v>
      </c>
      <c r="BX346" s="2">
        <f>IFERROR(IFERROR(IF(OR(BT346&gt;=50%,BT346&lt;=-50%),BR346,(BF346*(1+BT346))),BR346),0.001)</f>
        <v>0</v>
      </c>
      <c r="BY346" s="2">
        <f t="shared" si="269"/>
        <v>0</v>
      </c>
      <c r="BZ346" s="2">
        <f t="shared" si="270"/>
        <v>0</v>
      </c>
      <c r="CA346" s="2">
        <f t="shared" si="271"/>
        <v>0</v>
      </c>
    </row>
    <row r="347" spans="1:79" x14ac:dyDescent="0.2">
      <c r="A347" s="3">
        <v>110030</v>
      </c>
      <c r="B347" s="2">
        <v>10</v>
      </c>
      <c r="C347" s="2">
        <v>3</v>
      </c>
      <c r="D347" s="2">
        <v>10</v>
      </c>
      <c r="E347" s="2">
        <v>7</v>
      </c>
      <c r="F347" s="2">
        <v>7</v>
      </c>
      <c r="G347" s="2">
        <v>10</v>
      </c>
      <c r="H347" s="2">
        <v>13</v>
      </c>
      <c r="I347" s="2">
        <v>5</v>
      </c>
      <c r="J347" s="12">
        <v>8</v>
      </c>
      <c r="K347" s="2">
        <v>8</v>
      </c>
      <c r="L347" s="2">
        <v>2</v>
      </c>
      <c r="M347" s="2">
        <v>-3</v>
      </c>
      <c r="N347" s="2">
        <v>10</v>
      </c>
      <c r="O347" s="2">
        <v>-2</v>
      </c>
      <c r="P347" s="2">
        <v>4</v>
      </c>
      <c r="Q347" s="2">
        <v>4</v>
      </c>
      <c r="R347" s="2">
        <v>2</v>
      </c>
      <c r="S347" s="2">
        <v>8</v>
      </c>
      <c r="T347" s="2">
        <v>6</v>
      </c>
      <c r="U347" s="2">
        <v>7</v>
      </c>
      <c r="V347" s="2">
        <v>3</v>
      </c>
      <c r="W347" s="2">
        <v>3</v>
      </c>
      <c r="X347" s="2">
        <v>3</v>
      </c>
      <c r="Y347" s="2">
        <v>8</v>
      </c>
      <c r="Z347" s="2">
        <v>2</v>
      </c>
      <c r="AA347" s="2">
        <v>4</v>
      </c>
      <c r="AB347" s="2">
        <v>5</v>
      </c>
      <c r="AC347" s="2">
        <v>4</v>
      </c>
      <c r="AD347" s="2">
        <v>4</v>
      </c>
      <c r="AE347" s="2">
        <v>3</v>
      </c>
      <c r="AF347" s="2">
        <v>7</v>
      </c>
      <c r="AG347" s="2">
        <v>1</v>
      </c>
      <c r="AH347" s="2">
        <v>2</v>
      </c>
      <c r="AI347" s="2">
        <v>8</v>
      </c>
      <c r="AK347" s="2">
        <v>10</v>
      </c>
      <c r="AL347" s="2">
        <v>5</v>
      </c>
      <c r="AM347" s="2">
        <v>2</v>
      </c>
      <c r="AN347" s="2">
        <v>6</v>
      </c>
      <c r="AO347" s="2">
        <v>6</v>
      </c>
      <c r="AP347" s="2">
        <v>6</v>
      </c>
      <c r="AQ347" s="2">
        <v>16</v>
      </c>
      <c r="AR347" s="2">
        <v>16</v>
      </c>
      <c r="AS347" s="2">
        <v>13</v>
      </c>
      <c r="AT347" s="2">
        <v>6</v>
      </c>
      <c r="AU347" s="2">
        <v>6</v>
      </c>
      <c r="AW347" s="2">
        <v>13</v>
      </c>
      <c r="AX347" s="2">
        <v>11</v>
      </c>
      <c r="AY347" s="2">
        <v>9</v>
      </c>
      <c r="AZ347" s="2">
        <v>4</v>
      </c>
      <c r="BA347" s="2">
        <v>6</v>
      </c>
      <c r="BB347" s="2">
        <v>6</v>
      </c>
      <c r="BC347" s="2">
        <v>7</v>
      </c>
      <c r="BD347" s="2">
        <v>8</v>
      </c>
      <c r="BE347" s="2">
        <v>5</v>
      </c>
      <c r="BF347" s="2">
        <v>5</v>
      </c>
      <c r="BG347" s="2">
        <v>7</v>
      </c>
      <c r="BH347" s="2">
        <v>8</v>
      </c>
      <c r="BI347" s="2">
        <v>8</v>
      </c>
      <c r="BJ347" s="2">
        <v>8</v>
      </c>
      <c r="BK347" s="2">
        <v>3</v>
      </c>
      <c r="BL347" s="2">
        <v>2</v>
      </c>
      <c r="BM347" s="2">
        <v>12</v>
      </c>
      <c r="BN347" s="2">
        <v>8</v>
      </c>
      <c r="BO347" s="2">
        <v>10</v>
      </c>
      <c r="BP347" s="16">
        <v>4</v>
      </c>
      <c r="BQ347" s="2">
        <f t="shared" si="268"/>
        <v>6.75</v>
      </c>
      <c r="BR347" s="2">
        <f t="shared" ref="BR347:BR358" si="297">AVERAGE(BN347:BP347)</f>
        <v>7.333333333333333</v>
      </c>
      <c r="BS347" s="2">
        <f t="shared" ref="BS347:BS358" si="298">AVERAGE(BB347:BD347)</f>
        <v>7</v>
      </c>
      <c r="BT347" s="17">
        <f t="shared" si="280"/>
        <v>4.7619047619047575E-2</v>
      </c>
      <c r="BU347" s="2">
        <f t="shared" ref="BU347:BU358" si="299">IFERROR(IFERROR(IF(OR(BT347&gt;=50%,BT347&lt;=-50%),BR347,(BE347*(1+BT347))),BR347),0.001)</f>
        <v>5.2380952380952381</v>
      </c>
      <c r="BV347" s="2">
        <f t="shared" ref="BV347:BV358" si="300">IFERROR(IFERROR(IF(OR(BT347&gt;=50%,BT347&lt;=-50%),BR347,(BF347*(1+BT347))),BR347),0.001)</f>
        <v>5.2380952380952381</v>
      </c>
      <c r="BW347" s="2">
        <f t="shared" ref="BW347:BW358" si="301">IFERROR(IFERROR(IF(OR(BT347&gt;=50%,BT347&lt;=-50%),BR347,(BG347*(1+BT347))),BR347),0.001)</f>
        <v>7.3333333333333339</v>
      </c>
      <c r="BX347" s="2">
        <f t="shared" ref="BX347:BX358" si="302">IFERROR(IFERROR(IF(OR(BT347&gt;=50%,BT347&lt;=-50%),BR347,(BH347*(1+BT347))),BR347),0.001)</f>
        <v>8.3809523809523814</v>
      </c>
      <c r="BY347" s="2">
        <f t="shared" si="269"/>
        <v>7.75</v>
      </c>
      <c r="BZ347" s="2">
        <f t="shared" si="270"/>
        <v>3.3333333333333335</v>
      </c>
      <c r="CA347" s="2">
        <f t="shared" si="271"/>
        <v>8</v>
      </c>
    </row>
    <row r="348" spans="1:79" x14ac:dyDescent="0.2">
      <c r="A348" s="3">
        <v>110031</v>
      </c>
      <c r="B348" s="2">
        <v>900</v>
      </c>
      <c r="C348" s="2">
        <v>0</v>
      </c>
      <c r="D348" s="2">
        <v>1000</v>
      </c>
      <c r="E348" s="2">
        <v>700</v>
      </c>
      <c r="F348" s="2">
        <v>1600</v>
      </c>
      <c r="G348" s="2">
        <v>350</v>
      </c>
      <c r="H348" s="2">
        <v>450</v>
      </c>
      <c r="I348" s="2">
        <v>750</v>
      </c>
      <c r="J348" s="12">
        <v>900</v>
      </c>
      <c r="K348" s="2">
        <v>650</v>
      </c>
      <c r="L348" s="2">
        <v>550</v>
      </c>
      <c r="M348" s="2">
        <v>950</v>
      </c>
      <c r="N348" s="2">
        <v>800</v>
      </c>
      <c r="O348" s="2">
        <v>1100</v>
      </c>
      <c r="P348" s="2">
        <v>2750</v>
      </c>
      <c r="Q348" s="2">
        <v>650</v>
      </c>
      <c r="R348" s="2">
        <v>400</v>
      </c>
      <c r="S348" s="2">
        <v>500</v>
      </c>
      <c r="T348" s="2">
        <v>600</v>
      </c>
      <c r="U348" s="2">
        <v>0</v>
      </c>
      <c r="V348" s="2">
        <v>450</v>
      </c>
      <c r="W348" s="2">
        <v>700</v>
      </c>
      <c r="X348" s="2">
        <v>-250</v>
      </c>
      <c r="Y348" s="2">
        <v>850</v>
      </c>
      <c r="Z348" s="2">
        <v>525</v>
      </c>
      <c r="AA348" s="2">
        <v>775</v>
      </c>
      <c r="AB348" s="2">
        <v>650</v>
      </c>
      <c r="AC348" s="2">
        <v>1450</v>
      </c>
      <c r="AD348" s="2">
        <v>1000</v>
      </c>
      <c r="AE348" s="2">
        <v>200</v>
      </c>
      <c r="AF348" s="2">
        <v>1400</v>
      </c>
      <c r="AG348" s="2">
        <v>3850</v>
      </c>
      <c r="AH348" s="2">
        <v>653</v>
      </c>
      <c r="AI348" s="2">
        <v>850</v>
      </c>
      <c r="AK348" s="2">
        <v>1850</v>
      </c>
      <c r="AL348" s="2">
        <v>800</v>
      </c>
      <c r="AM348" s="2">
        <v>750</v>
      </c>
      <c r="AN348" s="2">
        <v>800</v>
      </c>
      <c r="AO348" s="2">
        <v>1250</v>
      </c>
      <c r="AP348" s="2">
        <v>700</v>
      </c>
      <c r="AQ348" s="2">
        <v>850</v>
      </c>
      <c r="AR348" s="2">
        <v>950</v>
      </c>
      <c r="AS348" s="2">
        <v>750</v>
      </c>
      <c r="AT348" s="2">
        <v>1200</v>
      </c>
      <c r="AU348" s="2">
        <v>900</v>
      </c>
      <c r="AW348" s="2">
        <v>1700</v>
      </c>
      <c r="AX348" s="2">
        <v>1000</v>
      </c>
      <c r="AY348" s="2">
        <v>950</v>
      </c>
      <c r="AZ348" s="2">
        <v>800</v>
      </c>
      <c r="BA348" s="2">
        <v>950</v>
      </c>
      <c r="BB348" s="2">
        <v>950</v>
      </c>
      <c r="BC348" s="2">
        <v>850</v>
      </c>
      <c r="BD348" s="2">
        <v>800</v>
      </c>
      <c r="BE348" s="2">
        <v>850</v>
      </c>
      <c r="BF348" s="2">
        <v>900</v>
      </c>
      <c r="BG348" s="2">
        <v>950</v>
      </c>
      <c r="BH348" s="2">
        <v>950</v>
      </c>
      <c r="BI348" s="2">
        <v>950</v>
      </c>
      <c r="BJ348" s="2">
        <v>1000</v>
      </c>
      <c r="BK348" s="2">
        <v>800</v>
      </c>
      <c r="BL348" s="2">
        <v>50</v>
      </c>
      <c r="BM348" s="2">
        <v>1950</v>
      </c>
      <c r="BN348" s="2">
        <v>900</v>
      </c>
      <c r="BO348" s="2">
        <v>1250</v>
      </c>
      <c r="BP348" s="16">
        <v>750</v>
      </c>
      <c r="BQ348" s="2">
        <f t="shared" si="268"/>
        <v>912.5</v>
      </c>
      <c r="BR348" s="2">
        <f t="shared" si="297"/>
        <v>966.66666666666663</v>
      </c>
      <c r="BS348" s="2">
        <f t="shared" si="298"/>
        <v>866.66666666666663</v>
      </c>
      <c r="BT348" s="17">
        <f t="shared" si="280"/>
        <v>0.11538461538461539</v>
      </c>
      <c r="BU348" s="2">
        <f t="shared" si="299"/>
        <v>948.07692307692309</v>
      </c>
      <c r="BV348" s="2">
        <f t="shared" si="300"/>
        <v>1003.8461538461539</v>
      </c>
      <c r="BW348" s="2">
        <f t="shared" si="301"/>
        <v>1059.6153846153848</v>
      </c>
      <c r="BX348" s="2">
        <f t="shared" si="302"/>
        <v>1059.6153846153848</v>
      </c>
      <c r="BY348" s="2">
        <f t="shared" si="269"/>
        <v>962.5</v>
      </c>
      <c r="BZ348" s="2">
        <f t="shared" si="270"/>
        <v>583.33333333333337</v>
      </c>
      <c r="CA348" s="2">
        <f t="shared" si="271"/>
        <v>1070</v>
      </c>
    </row>
    <row r="349" spans="1:79" x14ac:dyDescent="0.2">
      <c r="A349" s="3">
        <v>110032</v>
      </c>
      <c r="B349" s="2">
        <v>2300</v>
      </c>
      <c r="C349" s="2">
        <v>4400</v>
      </c>
      <c r="D349" s="2">
        <v>7500</v>
      </c>
      <c r="E349" s="2">
        <v>4800</v>
      </c>
      <c r="F349" s="2">
        <v>4200</v>
      </c>
      <c r="G349" s="2">
        <v>5600</v>
      </c>
      <c r="H349" s="2">
        <v>5200</v>
      </c>
      <c r="I349" s="2">
        <v>3000</v>
      </c>
      <c r="J349" s="12">
        <v>3700</v>
      </c>
      <c r="K349" s="2">
        <v>4300</v>
      </c>
      <c r="L349" s="2">
        <v>4000</v>
      </c>
      <c r="M349" s="2">
        <v>4500</v>
      </c>
      <c r="N349" s="2">
        <v>3000</v>
      </c>
      <c r="O349" s="2">
        <v>2900</v>
      </c>
      <c r="P349" s="2">
        <v>2300</v>
      </c>
      <c r="Q349" s="2">
        <v>3250</v>
      </c>
      <c r="R349" s="2">
        <v>1450</v>
      </c>
      <c r="S349" s="2">
        <v>2150</v>
      </c>
      <c r="T349" s="2">
        <v>2100</v>
      </c>
      <c r="U349" s="2">
        <v>3350</v>
      </c>
      <c r="V349" s="2">
        <v>0</v>
      </c>
      <c r="W349" s="2">
        <v>4100</v>
      </c>
      <c r="X349" s="2">
        <v>1350</v>
      </c>
      <c r="Y349" s="2">
        <v>1830</v>
      </c>
      <c r="Z349" s="2">
        <v>1120</v>
      </c>
      <c r="AA349" s="2">
        <v>2400</v>
      </c>
      <c r="AB349" s="2">
        <v>1900</v>
      </c>
      <c r="AC349" s="2">
        <v>1900</v>
      </c>
      <c r="AD349" s="2">
        <v>1200</v>
      </c>
      <c r="AE349" s="2">
        <v>1200</v>
      </c>
      <c r="AF349" s="2">
        <v>800</v>
      </c>
      <c r="AG349" s="2">
        <v>1500</v>
      </c>
      <c r="AH349" s="2">
        <v>1200</v>
      </c>
      <c r="AI349" s="2">
        <v>1000</v>
      </c>
      <c r="AK349" s="2">
        <v>2000</v>
      </c>
      <c r="AL349" s="2">
        <v>900</v>
      </c>
      <c r="AM349" s="2">
        <v>1400</v>
      </c>
      <c r="AN349" s="2">
        <v>900</v>
      </c>
      <c r="AO349" s="2">
        <v>1650</v>
      </c>
      <c r="AP349" s="2">
        <v>1450</v>
      </c>
      <c r="AQ349" s="2">
        <v>1000</v>
      </c>
      <c r="AR349" s="2">
        <v>800</v>
      </c>
      <c r="AS349" s="2">
        <v>1800</v>
      </c>
      <c r="AT349" s="2">
        <v>1000</v>
      </c>
      <c r="AU349" s="2">
        <v>1600</v>
      </c>
      <c r="AW349" s="2">
        <v>2100</v>
      </c>
      <c r="AX349" s="2">
        <v>1100</v>
      </c>
      <c r="AY349" s="2">
        <v>1600</v>
      </c>
      <c r="AZ349" s="2">
        <v>1050</v>
      </c>
      <c r="BA349" s="2">
        <v>1000</v>
      </c>
      <c r="BB349" s="2">
        <v>1220</v>
      </c>
      <c r="BC349" s="2">
        <v>1100</v>
      </c>
      <c r="BD349" s="2">
        <v>700</v>
      </c>
      <c r="BE349" s="2">
        <v>1200</v>
      </c>
      <c r="BF349" s="2">
        <v>1000</v>
      </c>
      <c r="BG349" s="2">
        <v>1200</v>
      </c>
      <c r="BH349" s="2">
        <v>900</v>
      </c>
      <c r="BI349" s="2">
        <v>900</v>
      </c>
      <c r="BJ349" s="2">
        <v>900</v>
      </c>
      <c r="BK349" s="2">
        <v>980</v>
      </c>
      <c r="BL349" s="2">
        <v>20</v>
      </c>
      <c r="BM349" s="2">
        <v>2700</v>
      </c>
      <c r="BN349" s="2">
        <v>2000</v>
      </c>
      <c r="BO349" s="2">
        <v>1900</v>
      </c>
      <c r="BP349" s="16">
        <v>1400</v>
      </c>
      <c r="BQ349" s="2">
        <f t="shared" si="268"/>
        <v>1133.3333333333333</v>
      </c>
      <c r="BR349" s="2">
        <f t="shared" si="297"/>
        <v>1766.6666666666667</v>
      </c>
      <c r="BS349" s="2">
        <f t="shared" si="298"/>
        <v>1006.6666666666666</v>
      </c>
      <c r="BT349" s="17">
        <f t="shared" si="280"/>
        <v>0.75496688741721873</v>
      </c>
      <c r="BU349" s="2">
        <f t="shared" si="299"/>
        <v>1766.6666666666667</v>
      </c>
      <c r="BV349" s="2">
        <f t="shared" si="300"/>
        <v>1766.6666666666667</v>
      </c>
      <c r="BW349" s="2">
        <f t="shared" si="301"/>
        <v>1766.6666666666667</v>
      </c>
      <c r="BX349" s="2">
        <f t="shared" si="302"/>
        <v>1766.6666666666667</v>
      </c>
      <c r="BY349" s="2">
        <f t="shared" si="269"/>
        <v>975</v>
      </c>
      <c r="BZ349" s="2">
        <f t="shared" si="270"/>
        <v>666.66666666666663</v>
      </c>
      <c r="CA349" s="2">
        <f t="shared" si="271"/>
        <v>1540</v>
      </c>
    </row>
    <row r="350" spans="1:79" x14ac:dyDescent="0.2">
      <c r="A350" s="3">
        <v>110033</v>
      </c>
      <c r="B350" s="2">
        <v>100</v>
      </c>
      <c r="C350" s="2">
        <v>0</v>
      </c>
      <c r="D350" s="2">
        <v>100</v>
      </c>
      <c r="E350" s="2">
        <v>100</v>
      </c>
      <c r="F350" s="2">
        <v>100</v>
      </c>
      <c r="G350" s="2">
        <v>0</v>
      </c>
      <c r="H350" s="2">
        <v>100</v>
      </c>
      <c r="I350" s="2">
        <v>50</v>
      </c>
      <c r="J350" s="12">
        <v>50</v>
      </c>
      <c r="K350" s="2">
        <v>-500</v>
      </c>
      <c r="L350" s="2">
        <v>650</v>
      </c>
      <c r="M350" s="2">
        <v>150</v>
      </c>
      <c r="N350" s="2">
        <v>150</v>
      </c>
      <c r="O350" s="2">
        <v>0</v>
      </c>
      <c r="P350" s="2">
        <v>500</v>
      </c>
      <c r="Q350" s="2">
        <v>0</v>
      </c>
      <c r="R350" s="2">
        <v>50</v>
      </c>
      <c r="S350" s="2">
        <v>25</v>
      </c>
      <c r="T350" s="2">
        <v>105</v>
      </c>
      <c r="U350" s="2">
        <v>10</v>
      </c>
      <c r="V350" s="2">
        <v>60</v>
      </c>
      <c r="W350" s="2">
        <v>80</v>
      </c>
      <c r="X350" s="2">
        <v>0</v>
      </c>
      <c r="Y350" s="2">
        <v>10</v>
      </c>
      <c r="Z350" s="2">
        <v>60</v>
      </c>
      <c r="AA350" s="2">
        <v>20</v>
      </c>
      <c r="AB350" s="2">
        <v>80</v>
      </c>
      <c r="AC350" s="2">
        <v>50</v>
      </c>
      <c r="AD350" s="2">
        <v>100</v>
      </c>
      <c r="AE350" s="2">
        <v>0</v>
      </c>
      <c r="AF350" s="2">
        <v>20</v>
      </c>
      <c r="AG350" s="2">
        <v>180</v>
      </c>
      <c r="AH350" s="2">
        <v>0</v>
      </c>
      <c r="AI350" s="2">
        <v>50</v>
      </c>
      <c r="AK350" s="2">
        <v>-150</v>
      </c>
      <c r="AL350" s="2">
        <v>380</v>
      </c>
      <c r="AM350" s="2">
        <v>20</v>
      </c>
      <c r="AN350" s="2">
        <v>0</v>
      </c>
      <c r="AO350" s="2">
        <v>125</v>
      </c>
      <c r="AP350" s="2">
        <v>0</v>
      </c>
      <c r="AQ350" s="2">
        <v>55</v>
      </c>
      <c r="AR350" s="2">
        <v>20</v>
      </c>
      <c r="AS350" s="2">
        <v>100</v>
      </c>
      <c r="AT350" s="2">
        <v>100</v>
      </c>
      <c r="AU350" s="2">
        <v>0</v>
      </c>
      <c r="AW350" s="2">
        <v>150</v>
      </c>
      <c r="AX350" s="2">
        <v>400</v>
      </c>
      <c r="AY350" s="2">
        <v>50</v>
      </c>
      <c r="AZ350" s="2">
        <v>100</v>
      </c>
      <c r="BA350" s="2">
        <v>100</v>
      </c>
      <c r="BB350" s="2">
        <v>0</v>
      </c>
      <c r="BC350" s="2">
        <v>50</v>
      </c>
      <c r="BD350" s="2">
        <v>0</v>
      </c>
      <c r="BE350" s="2">
        <v>0</v>
      </c>
      <c r="BF350" s="2">
        <v>200</v>
      </c>
      <c r="BG350" s="2">
        <v>150</v>
      </c>
      <c r="BH350" s="2">
        <v>150</v>
      </c>
      <c r="BI350" s="2">
        <v>150</v>
      </c>
      <c r="BJ350" s="2">
        <v>150</v>
      </c>
      <c r="BK350" s="2">
        <v>150</v>
      </c>
      <c r="BL350" s="2">
        <v>100</v>
      </c>
      <c r="BM350" s="2">
        <v>150</v>
      </c>
      <c r="BN350" s="2">
        <v>50</v>
      </c>
      <c r="BO350" s="2">
        <v>50</v>
      </c>
      <c r="BP350" s="16">
        <v>50</v>
      </c>
      <c r="BQ350" s="2">
        <f t="shared" si="268"/>
        <v>108.33333333333333</v>
      </c>
      <c r="BR350" s="2">
        <f t="shared" si="297"/>
        <v>50</v>
      </c>
      <c r="BS350" s="2">
        <f t="shared" si="298"/>
        <v>16.666666666666668</v>
      </c>
      <c r="BT350" s="17">
        <f t="shared" si="280"/>
        <v>1.9999999999999996</v>
      </c>
      <c r="BU350" s="2">
        <f t="shared" si="299"/>
        <v>50</v>
      </c>
      <c r="BV350" s="2">
        <f t="shared" si="300"/>
        <v>50</v>
      </c>
      <c r="BW350" s="2">
        <f t="shared" si="301"/>
        <v>50</v>
      </c>
      <c r="BX350" s="2">
        <f t="shared" si="302"/>
        <v>50</v>
      </c>
      <c r="BY350" s="2">
        <f t="shared" si="269"/>
        <v>150</v>
      </c>
      <c r="BZ350" s="2">
        <f t="shared" si="270"/>
        <v>150</v>
      </c>
      <c r="CA350" s="2">
        <f t="shared" si="271"/>
        <v>50</v>
      </c>
    </row>
    <row r="351" spans="1:79" x14ac:dyDescent="0.2">
      <c r="A351" s="3">
        <v>110034</v>
      </c>
      <c r="B351" s="2">
        <v>6</v>
      </c>
      <c r="C351" s="2">
        <v>3</v>
      </c>
      <c r="D351" s="2">
        <v>11</v>
      </c>
      <c r="E351" s="2">
        <v>5</v>
      </c>
      <c r="F351" s="2">
        <v>10</v>
      </c>
      <c r="G351" s="2">
        <v>5</v>
      </c>
      <c r="H351" s="2">
        <v>4</v>
      </c>
      <c r="I351" s="2">
        <v>10</v>
      </c>
      <c r="J351" s="12">
        <v>10</v>
      </c>
      <c r="K351" s="2">
        <v>0</v>
      </c>
      <c r="L351" s="2">
        <v>0</v>
      </c>
      <c r="M351" s="2">
        <v>15</v>
      </c>
      <c r="N351" s="2">
        <v>16</v>
      </c>
      <c r="O351" s="2">
        <v>-10</v>
      </c>
      <c r="P351" s="2">
        <v>15</v>
      </c>
      <c r="Q351" s="2">
        <v>-2</v>
      </c>
      <c r="R351" s="2">
        <v>0</v>
      </c>
      <c r="S351" s="2">
        <v>18</v>
      </c>
      <c r="T351" s="2">
        <v>-5</v>
      </c>
      <c r="U351" s="2">
        <v>0</v>
      </c>
      <c r="V351" s="2">
        <v>10</v>
      </c>
      <c r="W351" s="2">
        <v>1</v>
      </c>
      <c r="X351" s="2">
        <v>2</v>
      </c>
      <c r="Y351" s="2">
        <v>8</v>
      </c>
      <c r="Z351" s="2">
        <v>-4</v>
      </c>
      <c r="AA351" s="2">
        <v>7</v>
      </c>
      <c r="AB351" s="2">
        <v>7</v>
      </c>
      <c r="AC351" s="2">
        <v>1</v>
      </c>
      <c r="AD351" s="2">
        <v>3</v>
      </c>
      <c r="AE351" s="2">
        <v>2</v>
      </c>
      <c r="AF351" s="2">
        <v>0</v>
      </c>
      <c r="AG351" s="2">
        <v>18</v>
      </c>
      <c r="AH351" s="2">
        <v>-1</v>
      </c>
      <c r="AI351" s="2">
        <v>5</v>
      </c>
      <c r="AK351" s="2">
        <v>1</v>
      </c>
      <c r="AL351" s="2">
        <v>3</v>
      </c>
      <c r="AM351" s="2">
        <v>2</v>
      </c>
      <c r="AN351" s="2">
        <v>1</v>
      </c>
      <c r="AO351" s="2">
        <v>6</v>
      </c>
      <c r="AP351" s="2">
        <v>8</v>
      </c>
      <c r="AQ351" s="2">
        <v>2</v>
      </c>
      <c r="AR351" s="2">
        <v>3</v>
      </c>
      <c r="AS351" s="2">
        <v>8</v>
      </c>
      <c r="AT351" s="2">
        <v>5</v>
      </c>
      <c r="AU351" s="2">
        <v>3</v>
      </c>
      <c r="AW351" s="2">
        <v>15</v>
      </c>
      <c r="AX351" s="2">
        <v>4</v>
      </c>
      <c r="AY351" s="2">
        <v>7</v>
      </c>
      <c r="AZ351" s="2">
        <v>0</v>
      </c>
      <c r="BA351" s="2">
        <v>8</v>
      </c>
      <c r="BB351" s="2">
        <v>8</v>
      </c>
      <c r="BC351" s="2">
        <v>6</v>
      </c>
      <c r="BD351" s="2">
        <v>2</v>
      </c>
      <c r="BE351" s="2">
        <v>9</v>
      </c>
      <c r="BF351" s="2">
        <v>3</v>
      </c>
      <c r="BG351" s="2">
        <v>5</v>
      </c>
      <c r="BH351" s="2">
        <v>4</v>
      </c>
      <c r="BI351" s="2">
        <v>4</v>
      </c>
      <c r="BJ351" s="2">
        <v>11</v>
      </c>
      <c r="BK351" s="2">
        <v>5</v>
      </c>
      <c r="BL351" s="2">
        <v>3</v>
      </c>
      <c r="BM351" s="2">
        <v>6</v>
      </c>
      <c r="BN351" s="2">
        <v>10</v>
      </c>
      <c r="BO351" s="2">
        <v>7</v>
      </c>
      <c r="BP351" s="16">
        <v>4</v>
      </c>
      <c r="BQ351" s="2">
        <f t="shared" si="268"/>
        <v>5.666666666666667</v>
      </c>
      <c r="BR351" s="2">
        <f t="shared" si="297"/>
        <v>7</v>
      </c>
      <c r="BS351" s="2">
        <f t="shared" si="298"/>
        <v>5.333333333333333</v>
      </c>
      <c r="BT351" s="17">
        <f t="shared" si="280"/>
        <v>0.31250000000000006</v>
      </c>
      <c r="BU351" s="2">
        <f t="shared" si="299"/>
        <v>11.8125</v>
      </c>
      <c r="BV351" s="2">
        <f t="shared" si="300"/>
        <v>3.9375</v>
      </c>
      <c r="BW351" s="2">
        <f t="shared" si="301"/>
        <v>6.5625</v>
      </c>
      <c r="BX351" s="2">
        <f t="shared" si="302"/>
        <v>5.25</v>
      </c>
      <c r="BY351" s="2">
        <f t="shared" si="269"/>
        <v>6</v>
      </c>
      <c r="BZ351" s="2">
        <f t="shared" si="270"/>
        <v>3.6666666666666665</v>
      </c>
      <c r="CA351" s="2">
        <f t="shared" si="271"/>
        <v>6.6</v>
      </c>
    </row>
    <row r="352" spans="1:79" x14ac:dyDescent="0.2">
      <c r="A352" s="3">
        <v>110035</v>
      </c>
      <c r="B352" s="2">
        <v>2</v>
      </c>
      <c r="C352" s="2">
        <v>2</v>
      </c>
      <c r="D352" s="2">
        <v>3</v>
      </c>
      <c r="E352" s="2">
        <v>4</v>
      </c>
      <c r="F352" s="2">
        <v>2</v>
      </c>
      <c r="G352" s="2">
        <v>4</v>
      </c>
      <c r="H352" s="2">
        <v>2</v>
      </c>
      <c r="I352" s="2">
        <v>4</v>
      </c>
      <c r="J352" s="12">
        <v>4</v>
      </c>
      <c r="K352" s="2">
        <v>2</v>
      </c>
      <c r="L352" s="2">
        <v>4</v>
      </c>
      <c r="M352" s="2">
        <v>4</v>
      </c>
      <c r="N352" s="2">
        <v>3</v>
      </c>
      <c r="O352" s="2">
        <v>2</v>
      </c>
      <c r="P352" s="2">
        <v>3</v>
      </c>
      <c r="Q352" s="2">
        <v>3</v>
      </c>
      <c r="R352" s="2">
        <v>2</v>
      </c>
      <c r="S352" s="2">
        <v>4</v>
      </c>
      <c r="T352" s="2">
        <v>0</v>
      </c>
      <c r="U352" s="2">
        <v>5</v>
      </c>
      <c r="V352" s="2">
        <v>4</v>
      </c>
      <c r="W352" s="2">
        <v>3</v>
      </c>
      <c r="X352" s="2">
        <v>2</v>
      </c>
      <c r="Y352" s="2">
        <v>3</v>
      </c>
      <c r="Z352" s="2">
        <v>2</v>
      </c>
      <c r="AA352" s="2">
        <v>5</v>
      </c>
      <c r="AB352" s="2">
        <v>4</v>
      </c>
      <c r="AC352" s="2">
        <v>4</v>
      </c>
      <c r="AD352" s="2">
        <v>4</v>
      </c>
      <c r="AE352" s="2">
        <v>3</v>
      </c>
      <c r="AF352" s="2">
        <v>3</v>
      </c>
      <c r="AG352" s="2">
        <v>3</v>
      </c>
      <c r="AH352" s="2">
        <v>4</v>
      </c>
      <c r="AI352" s="2">
        <v>3</v>
      </c>
      <c r="AK352" s="2">
        <v>6</v>
      </c>
      <c r="AL352" s="2">
        <v>3</v>
      </c>
      <c r="AM352" s="2">
        <v>5</v>
      </c>
      <c r="AN352" s="2">
        <v>3</v>
      </c>
      <c r="AO352" s="2">
        <v>5</v>
      </c>
      <c r="AP352" s="2">
        <v>4</v>
      </c>
      <c r="AQ352" s="2">
        <v>3</v>
      </c>
      <c r="AR352" s="2">
        <v>4</v>
      </c>
      <c r="AS352" s="2">
        <v>6</v>
      </c>
      <c r="AT352" s="2">
        <v>3</v>
      </c>
      <c r="AU352" s="2">
        <v>4</v>
      </c>
      <c r="AW352" s="2">
        <v>8</v>
      </c>
      <c r="AX352" s="2">
        <v>3</v>
      </c>
      <c r="AY352" s="2">
        <v>4</v>
      </c>
      <c r="AZ352" s="2">
        <v>2</v>
      </c>
      <c r="BA352" s="2">
        <v>3</v>
      </c>
      <c r="BB352" s="2">
        <v>4</v>
      </c>
      <c r="BC352" s="2">
        <v>5</v>
      </c>
      <c r="BD352" s="2">
        <v>1</v>
      </c>
      <c r="BE352" s="2">
        <v>4</v>
      </c>
      <c r="BF352" s="2">
        <v>5</v>
      </c>
      <c r="BG352" s="2">
        <v>3</v>
      </c>
      <c r="BH352" s="2">
        <v>3</v>
      </c>
      <c r="BI352" s="2">
        <v>6</v>
      </c>
      <c r="BJ352" s="2">
        <v>4</v>
      </c>
      <c r="BK352" s="2">
        <v>3</v>
      </c>
      <c r="BL352" s="2">
        <v>2</v>
      </c>
      <c r="BM352" s="2">
        <v>5</v>
      </c>
      <c r="BN352" s="2">
        <v>5</v>
      </c>
      <c r="BO352" s="2">
        <v>2</v>
      </c>
      <c r="BP352" s="16">
        <v>4</v>
      </c>
      <c r="BQ352" s="2">
        <f t="shared" si="268"/>
        <v>3.8333333333333335</v>
      </c>
      <c r="BR352" s="2">
        <f t="shared" si="297"/>
        <v>3.6666666666666665</v>
      </c>
      <c r="BS352" s="2">
        <f t="shared" si="298"/>
        <v>3.3333333333333335</v>
      </c>
      <c r="BT352" s="17">
        <f t="shared" si="280"/>
        <v>9.9999999999999908E-2</v>
      </c>
      <c r="BU352" s="2">
        <f t="shared" si="299"/>
        <v>4.3999999999999995</v>
      </c>
      <c r="BV352" s="2">
        <f t="shared" si="300"/>
        <v>5.4999999999999991</v>
      </c>
      <c r="BW352" s="2">
        <f t="shared" si="301"/>
        <v>3.3</v>
      </c>
      <c r="BX352" s="2">
        <f t="shared" si="302"/>
        <v>3.3</v>
      </c>
      <c r="BY352" s="2">
        <f t="shared" si="269"/>
        <v>4</v>
      </c>
      <c r="BZ352" s="2">
        <f t="shared" si="270"/>
        <v>3.3333333333333335</v>
      </c>
      <c r="CA352" s="2">
        <f t="shared" si="271"/>
        <v>4</v>
      </c>
    </row>
    <row r="353" spans="1:79" x14ac:dyDescent="0.2">
      <c r="A353" s="3">
        <v>110036</v>
      </c>
      <c r="J353" s="12"/>
      <c r="BC353" s="2">
        <v>4</v>
      </c>
      <c r="BD353" s="2">
        <v>2</v>
      </c>
      <c r="BE353" s="2">
        <v>4</v>
      </c>
      <c r="BF353" s="2">
        <v>3</v>
      </c>
      <c r="BG353" s="2">
        <v>3</v>
      </c>
      <c r="BH353" s="2">
        <v>5</v>
      </c>
      <c r="BI353" s="2">
        <v>5</v>
      </c>
      <c r="BJ353" s="2">
        <v>5</v>
      </c>
      <c r="BK353" s="2">
        <v>4</v>
      </c>
      <c r="BL353" s="2">
        <v>4</v>
      </c>
      <c r="BM353" s="2">
        <v>4</v>
      </c>
      <c r="BN353" s="2">
        <v>9</v>
      </c>
      <c r="BO353" s="2">
        <v>2</v>
      </c>
      <c r="BP353" s="16">
        <v>2</v>
      </c>
      <c r="BQ353" s="2">
        <f t="shared" si="268"/>
        <v>4.333333333333333</v>
      </c>
      <c r="BR353" s="2">
        <f t="shared" si="297"/>
        <v>4.333333333333333</v>
      </c>
      <c r="BS353" s="2">
        <f t="shared" si="298"/>
        <v>3</v>
      </c>
      <c r="BT353" s="17">
        <f t="shared" si="280"/>
        <v>0.44444444444444436</v>
      </c>
      <c r="BU353" s="2">
        <f t="shared" si="299"/>
        <v>5.7777777777777777</v>
      </c>
      <c r="BV353" s="2">
        <f t="shared" si="300"/>
        <v>4.333333333333333</v>
      </c>
      <c r="BW353" s="2">
        <f t="shared" si="301"/>
        <v>4.333333333333333</v>
      </c>
      <c r="BX353" s="2">
        <f t="shared" si="302"/>
        <v>7.2222222222222223</v>
      </c>
      <c r="BY353" s="2">
        <f t="shared" si="269"/>
        <v>4.5</v>
      </c>
      <c r="BZ353" s="2">
        <f t="shared" si="270"/>
        <v>3.6666666666666665</v>
      </c>
      <c r="CA353" s="2">
        <f t="shared" si="271"/>
        <v>4.5999999999999996</v>
      </c>
    </row>
    <row r="354" spans="1:79" x14ac:dyDescent="0.2">
      <c r="A354" s="3">
        <v>110037</v>
      </c>
      <c r="B354" s="2">
        <v>300</v>
      </c>
      <c r="C354" s="2">
        <v>200</v>
      </c>
      <c r="D354" s="2">
        <v>350</v>
      </c>
      <c r="E354" s="2">
        <v>225</v>
      </c>
      <c r="F354" s="2">
        <v>275</v>
      </c>
      <c r="G354" s="2">
        <v>175</v>
      </c>
      <c r="H354" s="2">
        <v>475</v>
      </c>
      <c r="I354" s="2">
        <v>450</v>
      </c>
      <c r="J354" s="12">
        <v>0</v>
      </c>
      <c r="K354" s="2">
        <v>325</v>
      </c>
      <c r="L354" s="2">
        <v>225</v>
      </c>
      <c r="M354" s="2">
        <v>275</v>
      </c>
      <c r="N354" s="2">
        <v>100</v>
      </c>
      <c r="O354" s="2">
        <v>155</v>
      </c>
      <c r="P354" s="2">
        <v>185</v>
      </c>
      <c r="Q354" s="2">
        <v>185</v>
      </c>
      <c r="R354" s="2">
        <v>400</v>
      </c>
      <c r="S354" s="2">
        <v>250</v>
      </c>
      <c r="T354" s="2">
        <v>250</v>
      </c>
      <c r="U354" s="2">
        <v>325</v>
      </c>
      <c r="V354" s="2">
        <v>225</v>
      </c>
      <c r="W354" s="2">
        <v>75</v>
      </c>
      <c r="X354" s="2">
        <v>400</v>
      </c>
      <c r="Y354" s="2">
        <v>250</v>
      </c>
      <c r="Z354" s="2">
        <v>175</v>
      </c>
      <c r="AA354" s="2">
        <v>240</v>
      </c>
      <c r="AB354" s="2">
        <v>276</v>
      </c>
      <c r="AC354" s="2">
        <v>234</v>
      </c>
      <c r="AD354" s="2">
        <v>250</v>
      </c>
      <c r="AE354" s="2">
        <v>225</v>
      </c>
      <c r="AF354" s="2">
        <v>475</v>
      </c>
      <c r="AG354" s="2">
        <v>-100</v>
      </c>
      <c r="AH354" s="2">
        <v>225</v>
      </c>
      <c r="AI354" s="2">
        <v>200</v>
      </c>
      <c r="AK354" s="2">
        <v>425</v>
      </c>
      <c r="AL354" s="2">
        <v>250</v>
      </c>
      <c r="AM354" s="2">
        <v>330</v>
      </c>
      <c r="AN354" s="2">
        <v>120</v>
      </c>
      <c r="AO354" s="2">
        <v>300</v>
      </c>
      <c r="AP354" s="2">
        <v>300</v>
      </c>
      <c r="AQ354" s="2">
        <v>300</v>
      </c>
      <c r="AR354" s="2">
        <v>350</v>
      </c>
      <c r="AS354" s="2">
        <v>575</v>
      </c>
      <c r="AT354" s="2">
        <v>0</v>
      </c>
      <c r="AU354" s="2">
        <v>225</v>
      </c>
      <c r="AW354" s="2">
        <v>625</v>
      </c>
      <c r="AX354" s="2">
        <v>288</v>
      </c>
      <c r="AY354" s="2">
        <v>312</v>
      </c>
      <c r="AZ354" s="2">
        <v>375</v>
      </c>
      <c r="BA354" s="2">
        <v>375</v>
      </c>
      <c r="BB354" s="2">
        <v>235</v>
      </c>
      <c r="BC354" s="2">
        <v>175</v>
      </c>
      <c r="BD354" s="2">
        <v>250</v>
      </c>
      <c r="BE354" s="2">
        <v>225</v>
      </c>
      <c r="BF354" s="2">
        <v>350</v>
      </c>
      <c r="BG354" s="2">
        <v>225</v>
      </c>
      <c r="BH354" s="2">
        <v>200</v>
      </c>
      <c r="BI354" s="2">
        <v>200</v>
      </c>
      <c r="BJ354" s="2">
        <v>275</v>
      </c>
      <c r="BK354" s="2">
        <v>200</v>
      </c>
      <c r="BL354" s="2">
        <v>50</v>
      </c>
      <c r="BM354" s="2">
        <v>400</v>
      </c>
      <c r="BN354" s="2">
        <v>300</v>
      </c>
      <c r="BO354" s="2">
        <v>250</v>
      </c>
      <c r="BP354" s="16">
        <v>225</v>
      </c>
      <c r="BQ354" s="2">
        <f t="shared" si="268"/>
        <v>237.5</v>
      </c>
      <c r="BR354" s="2">
        <f t="shared" si="297"/>
        <v>258.33333333333331</v>
      </c>
      <c r="BS354" s="2">
        <f t="shared" si="298"/>
        <v>220</v>
      </c>
      <c r="BT354" s="17">
        <f t="shared" si="280"/>
        <v>0.17424242424242414</v>
      </c>
      <c r="BU354" s="2">
        <f t="shared" si="299"/>
        <v>264.20454545454544</v>
      </c>
      <c r="BV354" s="2">
        <f t="shared" si="300"/>
        <v>410.98484848484844</v>
      </c>
      <c r="BW354" s="2">
        <f t="shared" si="301"/>
        <v>264.20454545454544</v>
      </c>
      <c r="BX354" s="2">
        <f t="shared" si="302"/>
        <v>234.84848484848482</v>
      </c>
      <c r="BY354" s="2">
        <f t="shared" si="269"/>
        <v>225</v>
      </c>
      <c r="BZ354" s="2">
        <f t="shared" si="270"/>
        <v>200</v>
      </c>
      <c r="CA354" s="2">
        <f t="shared" si="271"/>
        <v>270</v>
      </c>
    </row>
    <row r="355" spans="1:79" x14ac:dyDescent="0.2">
      <c r="A355" s="3">
        <v>110039</v>
      </c>
      <c r="B355" s="2">
        <v>500</v>
      </c>
      <c r="C355" s="2">
        <v>500</v>
      </c>
      <c r="D355" s="2">
        <v>1500</v>
      </c>
      <c r="E355" s="2">
        <v>900</v>
      </c>
      <c r="F355" s="2">
        <v>1300</v>
      </c>
      <c r="G355" s="2">
        <v>1500</v>
      </c>
      <c r="H355" s="2">
        <v>900</v>
      </c>
      <c r="I355" s="2">
        <v>1100</v>
      </c>
      <c r="J355" s="12">
        <v>1000</v>
      </c>
      <c r="K355" s="2">
        <v>600</v>
      </c>
      <c r="L355" s="2">
        <v>1000</v>
      </c>
      <c r="M355" s="2">
        <v>800</v>
      </c>
      <c r="N355" s="2">
        <v>600</v>
      </c>
      <c r="O355" s="2">
        <v>600</v>
      </c>
      <c r="P355" s="2">
        <v>1000</v>
      </c>
      <c r="Q355" s="2">
        <v>600</v>
      </c>
      <c r="R355" s="2">
        <v>1000</v>
      </c>
      <c r="S355" s="2">
        <v>600</v>
      </c>
      <c r="T355" s="2">
        <v>700</v>
      </c>
      <c r="U355" s="2">
        <v>950</v>
      </c>
      <c r="V355" s="2">
        <v>750</v>
      </c>
      <c r="W355" s="2">
        <v>150</v>
      </c>
      <c r="X355" s="2">
        <v>500</v>
      </c>
      <c r="Y355" s="2">
        <v>800</v>
      </c>
      <c r="Z355" s="2">
        <v>200</v>
      </c>
      <c r="AA355" s="2">
        <v>200</v>
      </c>
      <c r="AB355" s="2">
        <v>500</v>
      </c>
      <c r="AC355" s="2">
        <v>1600</v>
      </c>
      <c r="AD355" s="2">
        <v>0</v>
      </c>
      <c r="AE355" s="2">
        <v>100</v>
      </c>
      <c r="AF355" s="2">
        <v>500</v>
      </c>
      <c r="AG355" s="2">
        <v>400</v>
      </c>
      <c r="AH355" s="2">
        <v>400</v>
      </c>
      <c r="AI355" s="2">
        <v>600</v>
      </c>
      <c r="AK355" s="2">
        <v>1800</v>
      </c>
      <c r="AL355" s="2">
        <v>-600</v>
      </c>
      <c r="AM355" s="2">
        <v>500</v>
      </c>
      <c r="AN355" s="2">
        <v>500</v>
      </c>
      <c r="AO355" s="2">
        <v>600</v>
      </c>
      <c r="AP355" s="2">
        <v>600</v>
      </c>
      <c r="AQ355" s="2">
        <v>400</v>
      </c>
      <c r="AR355" s="2">
        <v>600</v>
      </c>
      <c r="AS355" s="2">
        <v>700</v>
      </c>
      <c r="AT355" s="2">
        <v>500</v>
      </c>
      <c r="AU355" s="2">
        <v>400</v>
      </c>
      <c r="AW355" s="2">
        <v>1100</v>
      </c>
      <c r="AX355" s="2">
        <v>0</v>
      </c>
      <c r="AY355" s="2">
        <v>200</v>
      </c>
      <c r="AZ355" s="2">
        <v>0</v>
      </c>
      <c r="BA355" s="2">
        <v>100</v>
      </c>
      <c r="BB355" s="2">
        <v>100</v>
      </c>
      <c r="BC355" s="2">
        <v>200</v>
      </c>
      <c r="BD355" s="2">
        <v>200</v>
      </c>
      <c r="BE355" s="2">
        <v>200</v>
      </c>
      <c r="BF355" s="2">
        <v>200</v>
      </c>
      <c r="BG355" s="2">
        <v>200</v>
      </c>
      <c r="BH355" s="2">
        <v>350</v>
      </c>
      <c r="BI355" s="2">
        <v>350</v>
      </c>
      <c r="BJ355" s="2">
        <v>600</v>
      </c>
      <c r="BK355" s="2">
        <v>400</v>
      </c>
      <c r="BL355" s="2">
        <v>200</v>
      </c>
      <c r="BM355" s="2">
        <v>200</v>
      </c>
      <c r="BN355" s="2">
        <v>300</v>
      </c>
      <c r="BO355" s="2">
        <v>800</v>
      </c>
      <c r="BP355" s="16">
        <v>800</v>
      </c>
      <c r="BQ355" s="2">
        <f t="shared" si="268"/>
        <v>283.33333333333331</v>
      </c>
      <c r="BR355" s="2">
        <f t="shared" si="297"/>
        <v>633.33333333333337</v>
      </c>
      <c r="BS355" s="2">
        <f t="shared" si="298"/>
        <v>166.66666666666666</v>
      </c>
      <c r="BT355" s="17">
        <f t="shared" si="280"/>
        <v>2.8000000000000007</v>
      </c>
      <c r="BU355" s="2">
        <f t="shared" si="299"/>
        <v>633.33333333333337</v>
      </c>
      <c r="BV355" s="2">
        <f t="shared" si="300"/>
        <v>633.33333333333337</v>
      </c>
      <c r="BW355" s="2">
        <f t="shared" si="301"/>
        <v>633.33333333333337</v>
      </c>
      <c r="BX355" s="2">
        <f t="shared" si="302"/>
        <v>633.33333333333337</v>
      </c>
      <c r="BY355" s="2">
        <f t="shared" si="269"/>
        <v>375</v>
      </c>
      <c r="BZ355" s="2">
        <f t="shared" si="270"/>
        <v>266.66666666666669</v>
      </c>
      <c r="CA355" s="2">
        <f t="shared" si="271"/>
        <v>220</v>
      </c>
    </row>
    <row r="356" spans="1:79" x14ac:dyDescent="0.2">
      <c r="A356" s="3">
        <v>110040</v>
      </c>
      <c r="B356" s="2">
        <v>230</v>
      </c>
      <c r="C356" s="2">
        <v>230</v>
      </c>
      <c r="D356" s="2">
        <v>82</v>
      </c>
      <c r="E356" s="2">
        <v>288</v>
      </c>
      <c r="F356" s="2">
        <v>-75</v>
      </c>
      <c r="G356" s="2">
        <v>98</v>
      </c>
      <c r="H356" s="2">
        <v>117</v>
      </c>
      <c r="I356" s="2">
        <v>277</v>
      </c>
      <c r="J356" s="12">
        <v>261</v>
      </c>
      <c r="K356" s="2">
        <v>45</v>
      </c>
      <c r="L356" s="2">
        <v>170</v>
      </c>
      <c r="M356" s="2">
        <v>104</v>
      </c>
      <c r="N356" s="2">
        <v>103</v>
      </c>
      <c r="O356" s="2">
        <v>19</v>
      </c>
      <c r="P356" s="2">
        <v>31</v>
      </c>
      <c r="Q356" s="2">
        <v>114</v>
      </c>
      <c r="R356" s="2">
        <v>423</v>
      </c>
      <c r="S356" s="2">
        <v>-87</v>
      </c>
      <c r="T356" s="2">
        <v>-20</v>
      </c>
      <c r="U356" s="2">
        <v>56</v>
      </c>
      <c r="V356" s="2">
        <v>129</v>
      </c>
      <c r="W356" s="2">
        <v>118</v>
      </c>
      <c r="X356" s="2">
        <v>17</v>
      </c>
      <c r="Y356" s="2">
        <v>0</v>
      </c>
      <c r="Z356" s="2">
        <v>0</v>
      </c>
      <c r="AA356" s="2">
        <v>204</v>
      </c>
      <c r="AB356" s="2">
        <v>-110</v>
      </c>
      <c r="AC356" s="2">
        <v>28</v>
      </c>
      <c r="AD356" s="2">
        <v>71</v>
      </c>
      <c r="AE356" s="2">
        <v>157</v>
      </c>
      <c r="AF356" s="2">
        <v>50</v>
      </c>
      <c r="AG356" s="2">
        <v>-56</v>
      </c>
      <c r="AH356" s="2">
        <v>156</v>
      </c>
      <c r="AI356" s="2">
        <v>0</v>
      </c>
      <c r="AK356" s="2">
        <v>155</v>
      </c>
      <c r="AL356" s="2">
        <v>-47</v>
      </c>
      <c r="AM356" s="2">
        <v>11</v>
      </c>
      <c r="AN356" s="2">
        <v>8</v>
      </c>
      <c r="AO356" s="2">
        <v>8</v>
      </c>
      <c r="AP356" s="2">
        <v>55</v>
      </c>
      <c r="AQ356" s="2">
        <v>-47</v>
      </c>
      <c r="AR356" s="2">
        <v>1</v>
      </c>
      <c r="AS356" s="2">
        <v>106</v>
      </c>
      <c r="AT356" s="2">
        <v>100</v>
      </c>
      <c r="AU356" s="2">
        <v>0</v>
      </c>
      <c r="AW356" s="2">
        <v>50</v>
      </c>
      <c r="AX356" s="2">
        <v>0</v>
      </c>
      <c r="AY356" s="2">
        <v>0</v>
      </c>
      <c r="AZ356" s="2">
        <v>0</v>
      </c>
      <c r="BA356" s="2">
        <v>25</v>
      </c>
      <c r="BB356" s="2">
        <v>52</v>
      </c>
      <c r="BC356" s="2">
        <v>14</v>
      </c>
      <c r="BD356" s="2">
        <v>24</v>
      </c>
      <c r="BE356" s="2">
        <v>56</v>
      </c>
      <c r="BF356" s="2">
        <v>54</v>
      </c>
      <c r="BG356" s="2">
        <v>0</v>
      </c>
      <c r="BH356" s="2">
        <v>50</v>
      </c>
      <c r="BI356" s="2">
        <v>50</v>
      </c>
      <c r="BJ356" s="2">
        <v>50</v>
      </c>
      <c r="BK356" s="2">
        <v>80</v>
      </c>
      <c r="BL356" s="2">
        <v>80</v>
      </c>
      <c r="BM356" s="2">
        <v>9</v>
      </c>
      <c r="BN356" s="2">
        <v>111</v>
      </c>
      <c r="BO356" s="2">
        <v>50</v>
      </c>
      <c r="BP356" s="16">
        <v>50</v>
      </c>
      <c r="BQ356" s="2">
        <f t="shared" si="268"/>
        <v>48.166666666666664</v>
      </c>
      <c r="BR356" s="2">
        <f t="shared" si="297"/>
        <v>70.333333333333329</v>
      </c>
      <c r="BS356" s="2">
        <f t="shared" si="298"/>
        <v>30</v>
      </c>
      <c r="BT356" s="17">
        <f t="shared" si="280"/>
        <v>1.3444444444444443</v>
      </c>
      <c r="BU356" s="2">
        <f t="shared" si="299"/>
        <v>70.333333333333329</v>
      </c>
      <c r="BV356" s="2">
        <f t="shared" si="300"/>
        <v>70.333333333333329</v>
      </c>
      <c r="BW356" s="2">
        <f t="shared" si="301"/>
        <v>70.333333333333329</v>
      </c>
      <c r="BX356" s="2">
        <f t="shared" si="302"/>
        <v>70.333333333333329</v>
      </c>
      <c r="BY356" s="2">
        <f t="shared" si="269"/>
        <v>37.5</v>
      </c>
      <c r="BZ356" s="2">
        <f t="shared" si="270"/>
        <v>71.333333333333329</v>
      </c>
      <c r="CA356" s="2">
        <f t="shared" si="271"/>
        <v>42.8</v>
      </c>
    </row>
    <row r="357" spans="1:79" x14ac:dyDescent="0.2">
      <c r="A357" s="3">
        <v>110041</v>
      </c>
      <c r="B357" s="2">
        <v>36</v>
      </c>
      <c r="C357" s="2">
        <v>5</v>
      </c>
      <c r="D357" s="2">
        <v>0</v>
      </c>
      <c r="E357" s="2">
        <v>0</v>
      </c>
      <c r="F357" s="2">
        <v>133</v>
      </c>
      <c r="G357" s="2">
        <v>62</v>
      </c>
      <c r="H357" s="2">
        <v>-38</v>
      </c>
      <c r="I357" s="2">
        <v>26</v>
      </c>
      <c r="J357" s="12">
        <v>31</v>
      </c>
      <c r="K357" s="2">
        <v>31</v>
      </c>
      <c r="L357" s="2">
        <v>0</v>
      </c>
      <c r="M357" s="2">
        <v>87</v>
      </c>
      <c r="N357" s="2">
        <v>43</v>
      </c>
      <c r="O357" s="2">
        <v>20</v>
      </c>
      <c r="P357" s="2">
        <v>50</v>
      </c>
      <c r="Q357" s="2">
        <v>50</v>
      </c>
      <c r="R357" s="2">
        <v>-47</v>
      </c>
      <c r="S357" s="2">
        <v>9</v>
      </c>
      <c r="T357" s="2">
        <v>13</v>
      </c>
      <c r="U357" s="2">
        <v>0</v>
      </c>
      <c r="V357" s="2">
        <v>28</v>
      </c>
      <c r="W357" s="2">
        <v>11</v>
      </c>
      <c r="X357" s="2">
        <v>86</v>
      </c>
      <c r="Y357" s="2">
        <v>14</v>
      </c>
      <c r="Z357" s="2">
        <v>54</v>
      </c>
      <c r="AA357" s="2">
        <v>32</v>
      </c>
      <c r="AB357" s="2">
        <v>50</v>
      </c>
      <c r="AC357" s="2">
        <v>9</v>
      </c>
      <c r="AD357" s="2">
        <v>34</v>
      </c>
      <c r="AE357" s="2">
        <v>13</v>
      </c>
      <c r="AF357" s="2">
        <v>25</v>
      </c>
      <c r="AG357" s="2">
        <v>11</v>
      </c>
      <c r="AH357" s="2">
        <v>4</v>
      </c>
      <c r="AI357" s="2">
        <v>28</v>
      </c>
      <c r="AK357" s="2">
        <v>20</v>
      </c>
      <c r="AL357" s="2">
        <v>36</v>
      </c>
      <c r="AM357" s="2">
        <v>22</v>
      </c>
      <c r="AN357" s="2">
        <v>11</v>
      </c>
      <c r="AO357" s="2">
        <v>27</v>
      </c>
      <c r="AP357" s="2">
        <v>21</v>
      </c>
      <c r="AQ357" s="2">
        <v>23</v>
      </c>
      <c r="AR357" s="2">
        <v>12</v>
      </c>
      <c r="AS357" s="2">
        <v>59</v>
      </c>
      <c r="AT357" s="2">
        <v>19</v>
      </c>
      <c r="AU357" s="2">
        <v>25</v>
      </c>
      <c r="AW357" s="2">
        <v>56</v>
      </c>
      <c r="AX357" s="2">
        <v>145</v>
      </c>
      <c r="AZ357" s="2">
        <v>2</v>
      </c>
      <c r="BA357" s="2">
        <v>10</v>
      </c>
      <c r="BB357" s="2">
        <v>11</v>
      </c>
      <c r="BC357" s="2">
        <v>10</v>
      </c>
      <c r="BD357" s="2">
        <v>11</v>
      </c>
      <c r="BE357" s="2">
        <v>100</v>
      </c>
      <c r="BF357" s="2">
        <v>6</v>
      </c>
      <c r="BG357" s="2">
        <v>0</v>
      </c>
      <c r="BH357" s="2">
        <v>90</v>
      </c>
      <c r="BI357" s="2">
        <v>90</v>
      </c>
      <c r="BJ357" s="2">
        <v>45</v>
      </c>
      <c r="BK357" s="2">
        <v>63</v>
      </c>
      <c r="BL357" s="2">
        <v>50</v>
      </c>
      <c r="BM357" s="2">
        <v>71</v>
      </c>
      <c r="BN357" s="2">
        <v>31</v>
      </c>
      <c r="BO357" s="2">
        <v>47</v>
      </c>
      <c r="BP357" s="16">
        <v>15</v>
      </c>
      <c r="BQ357" s="2">
        <f t="shared" si="268"/>
        <v>47.25</v>
      </c>
      <c r="BR357" s="2">
        <f t="shared" si="297"/>
        <v>31</v>
      </c>
      <c r="BS357" s="2">
        <f t="shared" si="298"/>
        <v>10.666666666666666</v>
      </c>
      <c r="BT357" s="17">
        <f t="shared" si="280"/>
        <v>1.9062500000000002</v>
      </c>
      <c r="BU357" s="2">
        <f t="shared" si="299"/>
        <v>31</v>
      </c>
      <c r="BV357" s="2">
        <f t="shared" si="300"/>
        <v>31</v>
      </c>
      <c r="BW357" s="2">
        <f t="shared" si="301"/>
        <v>31</v>
      </c>
      <c r="BX357" s="2">
        <f t="shared" si="302"/>
        <v>31</v>
      </c>
      <c r="BY357" s="2">
        <f t="shared" si="269"/>
        <v>56.25</v>
      </c>
      <c r="BZ357" s="2">
        <f t="shared" si="270"/>
        <v>39.666666666666664</v>
      </c>
      <c r="CA357" s="2">
        <f t="shared" si="271"/>
        <v>44.6</v>
      </c>
    </row>
    <row r="358" spans="1:79" x14ac:dyDescent="0.2">
      <c r="A358" s="3">
        <v>110042</v>
      </c>
      <c r="B358" s="2">
        <v>0</v>
      </c>
      <c r="C358" s="2">
        <v>0</v>
      </c>
      <c r="D358" s="2">
        <v>100</v>
      </c>
      <c r="E358" s="2">
        <v>100</v>
      </c>
      <c r="F358" s="2">
        <v>50</v>
      </c>
      <c r="G358" s="2">
        <v>50</v>
      </c>
      <c r="H358" s="2">
        <v>0</v>
      </c>
      <c r="I358" s="2">
        <v>200</v>
      </c>
      <c r="J358" s="12">
        <v>0</v>
      </c>
      <c r="K358" s="2">
        <v>150</v>
      </c>
      <c r="L358" s="2">
        <v>-50</v>
      </c>
      <c r="M358" s="2">
        <v>100</v>
      </c>
      <c r="N358" s="2">
        <v>0</v>
      </c>
      <c r="O358" s="2">
        <v>220</v>
      </c>
      <c r="P358" s="2">
        <v>0</v>
      </c>
      <c r="Q358" s="2">
        <v>180</v>
      </c>
      <c r="R358" s="2">
        <v>200</v>
      </c>
      <c r="S358" s="2">
        <v>300</v>
      </c>
      <c r="T358" s="2">
        <v>100</v>
      </c>
      <c r="U358" s="2">
        <v>10</v>
      </c>
      <c r="V358" s="2">
        <v>10</v>
      </c>
      <c r="W358" s="2">
        <v>0</v>
      </c>
      <c r="X358" s="2">
        <v>80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K358" s="2">
        <v>200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 s="2">
        <v>50</v>
      </c>
      <c r="AT358" s="2">
        <v>40</v>
      </c>
      <c r="AU358" s="2">
        <v>80</v>
      </c>
      <c r="AW358" s="2">
        <v>30</v>
      </c>
      <c r="AX358" s="2">
        <v>0</v>
      </c>
      <c r="AY358" s="2">
        <v>0</v>
      </c>
      <c r="AZ358" s="2">
        <v>0</v>
      </c>
      <c r="BA358" s="2">
        <v>0</v>
      </c>
      <c r="BB358" s="2">
        <v>0</v>
      </c>
      <c r="BC358" s="2">
        <v>200</v>
      </c>
      <c r="BD358" s="2">
        <v>0</v>
      </c>
      <c r="BE358" s="2">
        <v>0</v>
      </c>
      <c r="BF358" s="2">
        <v>300</v>
      </c>
      <c r="BG358" s="2">
        <v>100</v>
      </c>
      <c r="BH358" s="2">
        <v>100</v>
      </c>
      <c r="BI358" s="2">
        <v>100</v>
      </c>
      <c r="BJ358" s="2">
        <v>100</v>
      </c>
      <c r="BK358" s="2">
        <v>80</v>
      </c>
      <c r="BL358" s="2">
        <v>100</v>
      </c>
      <c r="BM358" s="2">
        <v>320</v>
      </c>
      <c r="BN358" s="2">
        <v>100</v>
      </c>
      <c r="BO358" s="2">
        <v>200</v>
      </c>
      <c r="BP358" s="16">
        <v>100</v>
      </c>
      <c r="BQ358" s="2">
        <f t="shared" si="268"/>
        <v>125</v>
      </c>
      <c r="BR358" s="2">
        <f t="shared" si="297"/>
        <v>133.33333333333334</v>
      </c>
      <c r="BS358" s="2">
        <f t="shared" si="298"/>
        <v>66.666666666666671</v>
      </c>
      <c r="BT358" s="17">
        <f t="shared" si="280"/>
        <v>1</v>
      </c>
      <c r="BU358" s="2">
        <f t="shared" si="299"/>
        <v>133.33333333333334</v>
      </c>
      <c r="BV358" s="2">
        <f t="shared" si="300"/>
        <v>133.33333333333334</v>
      </c>
      <c r="BW358" s="2">
        <f t="shared" si="301"/>
        <v>133.33333333333334</v>
      </c>
      <c r="BX358" s="2">
        <f t="shared" si="302"/>
        <v>133.33333333333334</v>
      </c>
      <c r="BY358" s="2">
        <f t="shared" si="269"/>
        <v>100</v>
      </c>
      <c r="BZ358" s="2">
        <f t="shared" si="270"/>
        <v>160</v>
      </c>
      <c r="CA358" s="2">
        <f t="shared" si="271"/>
        <v>124</v>
      </c>
    </row>
    <row r="359" spans="1:79" x14ac:dyDescent="0.2">
      <c r="A359" s="3">
        <v>110043</v>
      </c>
      <c r="B359" s="2">
        <v>0</v>
      </c>
      <c r="C359" s="2">
        <v>0</v>
      </c>
      <c r="D359" s="2">
        <v>0</v>
      </c>
      <c r="E359" s="2">
        <v>0</v>
      </c>
      <c r="F359" s="2">
        <v>-2</v>
      </c>
      <c r="G359" s="2">
        <v>1</v>
      </c>
      <c r="H359" s="2">
        <v>4</v>
      </c>
      <c r="I359" s="2">
        <v>-8</v>
      </c>
      <c r="J359" s="12">
        <v>1</v>
      </c>
      <c r="K359" s="2">
        <v>-1</v>
      </c>
      <c r="L359" s="2">
        <v>1</v>
      </c>
      <c r="M359" s="2">
        <v>0</v>
      </c>
      <c r="N359" s="2">
        <v>0</v>
      </c>
      <c r="O359" s="2">
        <v>3</v>
      </c>
      <c r="P359" s="2">
        <v>0</v>
      </c>
      <c r="Q359" s="2">
        <v>-1</v>
      </c>
      <c r="R359" s="2">
        <v>0</v>
      </c>
      <c r="S359" s="2">
        <v>0</v>
      </c>
      <c r="T359" s="2">
        <v>1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W359" s="2">
        <v>0</v>
      </c>
      <c r="AX359" s="2">
        <v>1</v>
      </c>
      <c r="AY359" s="2">
        <v>0</v>
      </c>
      <c r="AZ359" s="2">
        <v>0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I359" s="2">
        <v>0</v>
      </c>
      <c r="BJ359" s="2">
        <v>0</v>
      </c>
      <c r="BK359" s="2">
        <v>0</v>
      </c>
      <c r="BM359" s="2">
        <v>0</v>
      </c>
      <c r="BN359" s="2">
        <v>16</v>
      </c>
      <c r="BO359" s="2">
        <v>0</v>
      </c>
      <c r="BP359" s="16">
        <v>0</v>
      </c>
      <c r="BQ359" s="2">
        <f t="shared" si="268"/>
        <v>1.6</v>
      </c>
      <c r="BR359" s="2">
        <f t="shared" si="266"/>
        <v>5.333333333333333</v>
      </c>
      <c r="BS359" s="2">
        <f t="shared" si="267"/>
        <v>0</v>
      </c>
      <c r="BT359" s="17" t="e">
        <f t="shared" si="280"/>
        <v>#DIV/0!</v>
      </c>
      <c r="BU359" s="2">
        <f>IFERROR(IFERROR(IF(OR(BT359&gt;=50%,BT359&lt;=-50%),BR359,(BC359*(1+BT359))),BR359),0.001)</f>
        <v>5.333333333333333</v>
      </c>
      <c r="BV359" s="2">
        <f>IFERROR(IFERROR(IF(OR(BT359&gt;=50%,BT359&lt;=-50%),BR359,(BD359*(1+BT359))),BR359),0.001)</f>
        <v>5.333333333333333</v>
      </c>
      <c r="BW359" s="2">
        <f>IFERROR(IFERROR(IF(OR(BT359&gt;=50%,BT359&lt;=-50%),BR359,(BE359*(1+BT359))),BR359),0.001)</f>
        <v>5.333333333333333</v>
      </c>
      <c r="BX359" s="2">
        <f>IFERROR(IFERROR(IF(OR(BT359&gt;=50%,BT359&lt;=-50%),BR359,(BF359*(1+BT359))),BR359),0.001)</f>
        <v>5.333333333333333</v>
      </c>
      <c r="BY359" s="2" t="e">
        <f t="shared" si="269"/>
        <v>#DIV/0!</v>
      </c>
      <c r="BZ359" s="2" t="e">
        <f t="shared" si="270"/>
        <v>#DIV/0!</v>
      </c>
      <c r="CA359" s="2">
        <f t="shared" si="271"/>
        <v>3.2</v>
      </c>
    </row>
    <row r="360" spans="1:79" x14ac:dyDescent="0.2">
      <c r="A360" s="3">
        <v>110044</v>
      </c>
      <c r="B360" s="2">
        <v>12.923999999999999</v>
      </c>
      <c r="C360" s="2">
        <v>12.923999999999999</v>
      </c>
      <c r="D360" s="2">
        <v>4.9239999999999995</v>
      </c>
      <c r="E360" s="2">
        <v>-6.0779999999999994</v>
      </c>
      <c r="F360" s="2">
        <v>12.000999999999999</v>
      </c>
      <c r="G360" s="2">
        <v>12.923999999999999</v>
      </c>
      <c r="H360" s="2">
        <v>2.077</v>
      </c>
      <c r="I360" s="2">
        <v>-1</v>
      </c>
      <c r="J360" s="12">
        <v>7</v>
      </c>
      <c r="K360" s="2">
        <v>-36</v>
      </c>
      <c r="L360" s="2">
        <v>43</v>
      </c>
      <c r="M360" s="2">
        <v>5</v>
      </c>
      <c r="N360" s="2">
        <v>5</v>
      </c>
      <c r="O360" s="2">
        <v>5</v>
      </c>
      <c r="P360" s="2">
        <v>6</v>
      </c>
      <c r="Q360" s="2">
        <v>6</v>
      </c>
      <c r="R360" s="2">
        <v>20</v>
      </c>
      <c r="S360" s="2">
        <v>-10</v>
      </c>
      <c r="T360" s="2">
        <v>6</v>
      </c>
      <c r="U360" s="2">
        <v>3</v>
      </c>
      <c r="V360" s="2">
        <v>5</v>
      </c>
      <c r="W360" s="2">
        <v>1</v>
      </c>
      <c r="X360" s="2">
        <v>5</v>
      </c>
      <c r="Y360" s="2">
        <v>3</v>
      </c>
      <c r="Z360" s="2">
        <v>4</v>
      </c>
      <c r="AA360" s="2">
        <v>5</v>
      </c>
      <c r="AB360" s="2">
        <v>4</v>
      </c>
      <c r="AC360" s="2">
        <v>2</v>
      </c>
      <c r="AD360" s="2">
        <v>7</v>
      </c>
      <c r="AE360" s="2">
        <v>3</v>
      </c>
      <c r="AF360" s="2">
        <v>0</v>
      </c>
      <c r="AG360" s="2">
        <v>6</v>
      </c>
      <c r="AH360" s="2">
        <v>4</v>
      </c>
      <c r="AI360" s="2">
        <v>1</v>
      </c>
      <c r="AK360" s="2">
        <v>8</v>
      </c>
      <c r="AL360" s="2">
        <v>2</v>
      </c>
      <c r="AM360" s="2">
        <v>3</v>
      </c>
      <c r="AN360" s="2">
        <v>4</v>
      </c>
      <c r="AO360" s="2">
        <v>5</v>
      </c>
      <c r="AP360" s="2">
        <v>3.8400000000000034</v>
      </c>
      <c r="AQ360" s="2">
        <v>4</v>
      </c>
      <c r="AR360" s="2">
        <v>3</v>
      </c>
      <c r="AS360" s="2">
        <v>3</v>
      </c>
      <c r="AT360" s="2">
        <v>3</v>
      </c>
      <c r="AU360" s="2">
        <v>5</v>
      </c>
      <c r="AW360" s="2">
        <v>6</v>
      </c>
      <c r="AX360" s="2">
        <v>3</v>
      </c>
      <c r="AY360" s="2">
        <v>4</v>
      </c>
      <c r="AZ360" s="2">
        <v>2</v>
      </c>
      <c r="BA360" s="2">
        <v>5</v>
      </c>
      <c r="BB360" s="2">
        <v>4</v>
      </c>
      <c r="BC360" s="2">
        <v>4</v>
      </c>
      <c r="BD360" s="2">
        <v>3</v>
      </c>
      <c r="BE360" s="2">
        <v>6</v>
      </c>
      <c r="BF360" s="2">
        <v>3</v>
      </c>
      <c r="BG360" s="2">
        <v>6</v>
      </c>
      <c r="BH360" s="2">
        <v>4</v>
      </c>
      <c r="BI360" s="2">
        <v>7</v>
      </c>
      <c r="BJ360" s="2">
        <v>4</v>
      </c>
      <c r="BK360" s="2">
        <v>5</v>
      </c>
      <c r="BL360" s="2">
        <v>2</v>
      </c>
      <c r="BM360" s="2">
        <v>6</v>
      </c>
      <c r="BN360" s="2">
        <v>3</v>
      </c>
      <c r="BO360" s="2">
        <v>4</v>
      </c>
      <c r="BP360" s="16">
        <v>1</v>
      </c>
      <c r="BQ360" s="2">
        <f t="shared" si="268"/>
        <v>4.416666666666667</v>
      </c>
      <c r="BR360" s="2">
        <f t="shared" ref="BR360:BR361" si="303">AVERAGE(BN360:BP360)</f>
        <v>2.6666666666666665</v>
      </c>
      <c r="BS360" s="2">
        <f t="shared" ref="BS360:BS361" si="304">AVERAGE(BB360:BD360)</f>
        <v>3.6666666666666665</v>
      </c>
      <c r="BT360" s="17">
        <f t="shared" si="280"/>
        <v>-0.27272727272727276</v>
      </c>
      <c r="BU360" s="2">
        <f t="shared" ref="BU360:BU361" si="305">IFERROR(IFERROR(IF(OR(BT360&gt;=50%,BT360&lt;=-50%),BR360,(BE360*(1+BT360))),BR360),0.001)</f>
        <v>4.3636363636363633</v>
      </c>
      <c r="BV360" s="2">
        <f t="shared" ref="BV360:BV361" si="306">IFERROR(IFERROR(IF(OR(BT360&gt;=50%,BT360&lt;=-50%),BR360,(BF360*(1+BT360))),BR360),0.001)</f>
        <v>2.1818181818181817</v>
      </c>
      <c r="BW360" s="2">
        <f t="shared" ref="BW360:BW361" si="307">IFERROR(IFERROR(IF(OR(BT360&gt;=50%,BT360&lt;=-50%),BR360,(BG360*(1+BT360))),BR360),0.001)</f>
        <v>4.3636363636363633</v>
      </c>
      <c r="BX360" s="2">
        <f t="shared" ref="BX360:BX361" si="308">IFERROR(IFERROR(IF(OR(BT360&gt;=50%,BT360&lt;=-50%),BR360,(BH360*(1+BT360))),BR360),0.001)</f>
        <v>2.9090909090909092</v>
      </c>
      <c r="BY360" s="2">
        <f t="shared" si="269"/>
        <v>5.25</v>
      </c>
      <c r="BZ360" s="2">
        <f t="shared" si="270"/>
        <v>3.3333333333333335</v>
      </c>
      <c r="CA360" s="2">
        <f t="shared" si="271"/>
        <v>4.4000000000000004</v>
      </c>
    </row>
    <row r="361" spans="1:79" x14ac:dyDescent="0.2">
      <c r="A361" s="3">
        <v>110045</v>
      </c>
      <c r="B361" s="2">
        <v>69</v>
      </c>
      <c r="C361" s="2">
        <v>66</v>
      </c>
      <c r="D361" s="2">
        <v>126</v>
      </c>
      <c r="E361" s="2">
        <v>75</v>
      </c>
      <c r="F361" s="2">
        <v>128</v>
      </c>
      <c r="G361" s="2">
        <v>118</v>
      </c>
      <c r="H361" s="2">
        <v>66</v>
      </c>
      <c r="I361" s="2">
        <v>93</v>
      </c>
      <c r="J361" s="12">
        <v>105</v>
      </c>
      <c r="K361" s="2">
        <v>105</v>
      </c>
      <c r="L361" s="2">
        <v>118</v>
      </c>
      <c r="M361" s="2">
        <v>114</v>
      </c>
      <c r="N361" s="2">
        <v>69</v>
      </c>
      <c r="O361" s="2">
        <v>65</v>
      </c>
      <c r="P361" s="2">
        <v>1136</v>
      </c>
      <c r="Q361" s="2">
        <v>-10</v>
      </c>
      <c r="R361" s="2">
        <v>91</v>
      </c>
      <c r="S361" s="2">
        <v>79</v>
      </c>
      <c r="T361" s="2">
        <v>80</v>
      </c>
      <c r="U361" s="2">
        <v>74</v>
      </c>
      <c r="V361" s="2">
        <v>72</v>
      </c>
      <c r="W361" s="2">
        <v>53</v>
      </c>
      <c r="X361" s="2">
        <v>54</v>
      </c>
      <c r="Y361" s="2">
        <v>90</v>
      </c>
      <c r="Z361" s="2">
        <v>52</v>
      </c>
      <c r="AA361" s="2">
        <v>137</v>
      </c>
      <c r="AB361" s="2">
        <v>45</v>
      </c>
      <c r="AC361" s="2">
        <v>81</v>
      </c>
      <c r="AD361" s="2">
        <v>91</v>
      </c>
      <c r="AE361" s="2">
        <v>52</v>
      </c>
      <c r="AF361" s="2">
        <v>53</v>
      </c>
      <c r="AG361" s="2">
        <v>66</v>
      </c>
      <c r="AH361" s="2">
        <v>-15</v>
      </c>
      <c r="AI361" s="2">
        <v>38</v>
      </c>
      <c r="AK361" s="2">
        <v>104</v>
      </c>
      <c r="AL361" s="2">
        <v>82</v>
      </c>
      <c r="AM361" s="2">
        <v>58</v>
      </c>
      <c r="AN361" s="2">
        <v>35</v>
      </c>
      <c r="AO361" s="2">
        <v>57</v>
      </c>
      <c r="AP361" s="2">
        <v>56</v>
      </c>
      <c r="AQ361" s="2">
        <v>51</v>
      </c>
      <c r="AR361" s="2">
        <v>40</v>
      </c>
      <c r="AS361" s="2">
        <v>40</v>
      </c>
      <c r="AT361" s="2">
        <v>9</v>
      </c>
      <c r="AU361" s="2">
        <v>50</v>
      </c>
      <c r="AW361" s="2">
        <v>113</v>
      </c>
      <c r="AX361" s="2">
        <v>28</v>
      </c>
      <c r="AY361" s="2">
        <v>63</v>
      </c>
      <c r="AZ361" s="2">
        <v>42</v>
      </c>
      <c r="BB361" s="2">
        <v>37</v>
      </c>
      <c r="BC361" s="2">
        <v>37</v>
      </c>
      <c r="BD361" s="2">
        <v>152</v>
      </c>
      <c r="BE361" s="2">
        <v>35</v>
      </c>
      <c r="BF361" s="2">
        <v>34</v>
      </c>
      <c r="BG361" s="2">
        <v>43</v>
      </c>
      <c r="BH361" s="2">
        <v>43</v>
      </c>
      <c r="BI361" s="2">
        <v>43</v>
      </c>
      <c r="BJ361" s="2">
        <v>46</v>
      </c>
      <c r="BK361" s="2">
        <v>35</v>
      </c>
      <c r="BL361" s="2">
        <v>60</v>
      </c>
      <c r="BM361" s="2">
        <v>60</v>
      </c>
      <c r="BN361" s="2">
        <v>32</v>
      </c>
      <c r="BO361" s="2">
        <v>12</v>
      </c>
      <c r="BP361" s="16">
        <v>6</v>
      </c>
      <c r="BQ361" s="2">
        <f t="shared" si="268"/>
        <v>51.666666666666664</v>
      </c>
      <c r="BR361" s="2">
        <f t="shared" si="303"/>
        <v>16.666666666666668</v>
      </c>
      <c r="BS361" s="2">
        <f t="shared" si="304"/>
        <v>75.333333333333329</v>
      </c>
      <c r="BT361" s="17">
        <f t="shared" si="280"/>
        <v>-0.77876106194690253</v>
      </c>
      <c r="BU361" s="2">
        <f t="shared" si="305"/>
        <v>16.666666666666668</v>
      </c>
      <c r="BV361" s="2">
        <f t="shared" si="306"/>
        <v>16.666666666666668</v>
      </c>
      <c r="BW361" s="2">
        <f t="shared" si="307"/>
        <v>16.666666666666668</v>
      </c>
      <c r="BX361" s="2">
        <f t="shared" si="308"/>
        <v>16.666666666666668</v>
      </c>
      <c r="BY361" s="2">
        <f t="shared" si="269"/>
        <v>43.75</v>
      </c>
      <c r="BZ361" s="2">
        <f t="shared" si="270"/>
        <v>43</v>
      </c>
      <c r="CA361" s="2">
        <f t="shared" si="271"/>
        <v>63.2</v>
      </c>
    </row>
    <row r="362" spans="1:79" x14ac:dyDescent="0.2">
      <c r="A362" s="3">
        <v>110046</v>
      </c>
      <c r="B362" s="2">
        <v>31</v>
      </c>
      <c r="C362" s="2">
        <v>23</v>
      </c>
      <c r="D362" s="2">
        <v>29</v>
      </c>
      <c r="E362" s="2">
        <v>38</v>
      </c>
      <c r="F362" s="2">
        <v>-46</v>
      </c>
      <c r="G362" s="2">
        <v>82</v>
      </c>
      <c r="H362" s="2">
        <v>21</v>
      </c>
      <c r="I362" s="2">
        <v>56</v>
      </c>
      <c r="J362" s="12">
        <v>-14</v>
      </c>
      <c r="K362" s="2">
        <v>17</v>
      </c>
      <c r="L362" s="2">
        <v>48</v>
      </c>
      <c r="M362" s="2">
        <v>-3</v>
      </c>
      <c r="N362" s="2">
        <v>27</v>
      </c>
      <c r="O362" s="2">
        <v>30</v>
      </c>
      <c r="P362" s="2">
        <v>30</v>
      </c>
      <c r="Q362" s="2">
        <v>20</v>
      </c>
      <c r="R362" s="2">
        <v>17</v>
      </c>
      <c r="S362" s="2">
        <v>16</v>
      </c>
      <c r="T362" s="2">
        <v>22</v>
      </c>
      <c r="U362" s="2">
        <v>32</v>
      </c>
      <c r="V362" s="2">
        <v>43</v>
      </c>
      <c r="W362" s="2">
        <v>20</v>
      </c>
      <c r="X362" s="2">
        <v>6</v>
      </c>
      <c r="Y362" s="2">
        <v>2</v>
      </c>
      <c r="Z362" s="2">
        <v>0</v>
      </c>
      <c r="AA362" s="2">
        <v>32</v>
      </c>
      <c r="AB362" s="2">
        <v>21</v>
      </c>
      <c r="AC362" s="2">
        <v>0</v>
      </c>
      <c r="AD362" s="2">
        <v>0</v>
      </c>
      <c r="AE362" s="2">
        <v>9</v>
      </c>
      <c r="AF362" s="2">
        <v>17</v>
      </c>
      <c r="AG362" s="2">
        <v>25</v>
      </c>
      <c r="AH362" s="2">
        <v>19</v>
      </c>
      <c r="AI362" s="2">
        <v>39</v>
      </c>
      <c r="AK362" s="2">
        <v>51</v>
      </c>
      <c r="AL362" s="2">
        <v>8</v>
      </c>
      <c r="AM362" s="2">
        <v>29</v>
      </c>
      <c r="AN362" s="2">
        <v>33</v>
      </c>
      <c r="AO362" s="2">
        <v>20</v>
      </c>
      <c r="AP362" s="2">
        <v>39</v>
      </c>
      <c r="AQ362" s="2">
        <v>25</v>
      </c>
      <c r="AR362" s="2">
        <v>35</v>
      </c>
      <c r="AS362" s="2">
        <v>44</v>
      </c>
      <c r="AT362" s="2">
        <v>40</v>
      </c>
      <c r="AU362" s="2">
        <v>38</v>
      </c>
      <c r="AW362" s="2">
        <v>57</v>
      </c>
      <c r="AX362" s="2">
        <v>49</v>
      </c>
      <c r="AY362" s="2">
        <v>53</v>
      </c>
      <c r="AZ362" s="2">
        <v>9</v>
      </c>
      <c r="BB362" s="2">
        <v>60</v>
      </c>
      <c r="BC362" s="2">
        <v>48</v>
      </c>
      <c r="BD362" s="2">
        <v>184</v>
      </c>
      <c r="BE362" s="2">
        <v>59</v>
      </c>
      <c r="BF362" s="2">
        <v>62</v>
      </c>
      <c r="BG362" s="2">
        <v>93</v>
      </c>
      <c r="BI362" s="2">
        <v>35</v>
      </c>
      <c r="BJ362" s="2">
        <v>57</v>
      </c>
      <c r="BK362" s="2">
        <v>5</v>
      </c>
      <c r="BM362" s="2">
        <v>54</v>
      </c>
      <c r="BN362" s="2">
        <v>14</v>
      </c>
      <c r="BO362" s="2">
        <v>0</v>
      </c>
      <c r="BP362" s="16">
        <v>0</v>
      </c>
      <c r="BQ362" s="2">
        <f t="shared" si="268"/>
        <v>61.1</v>
      </c>
      <c r="BR362" s="2">
        <f t="shared" si="266"/>
        <v>22.666666666666668</v>
      </c>
      <c r="BS362" s="2">
        <f t="shared" si="267"/>
        <v>54</v>
      </c>
      <c r="BT362" s="17">
        <f t="shared" si="280"/>
        <v>-0.58024691358024694</v>
      </c>
      <c r="BU362" s="2">
        <f>IFERROR(IFERROR(IF(OR(BT362&gt;=50%,BT362&lt;=-50%),BR362,(BC362*(1+BT362))),BR362),0.001)</f>
        <v>22.666666666666668</v>
      </c>
      <c r="BV362" s="2">
        <f>IFERROR(IFERROR(IF(OR(BT362&gt;=50%,BT362&lt;=-50%),BR362,(BD362*(1+BT362))),BR362),0.001)</f>
        <v>22.666666666666668</v>
      </c>
      <c r="BW362" s="2">
        <f>IFERROR(IFERROR(IF(OR(BT362&gt;=50%,BT362&lt;=-50%),BR362,(BE362*(1+BT362))),BR362),0.001)</f>
        <v>22.666666666666668</v>
      </c>
      <c r="BX362" s="2">
        <f>IFERROR(IFERROR(IF(OR(BT362&gt;=50%,BT362&lt;=-50%),BR362,(BF362*(1+BT362))),BR362),0.001)</f>
        <v>22.666666666666668</v>
      </c>
      <c r="BY362" s="2" t="e">
        <f t="shared" si="269"/>
        <v>#DIV/0!</v>
      </c>
      <c r="BZ362" s="2" t="e">
        <f t="shared" si="270"/>
        <v>#DIV/0!</v>
      </c>
      <c r="CA362" s="2">
        <f t="shared" si="271"/>
        <v>71.8</v>
      </c>
    </row>
    <row r="363" spans="1:79" x14ac:dyDescent="0.2">
      <c r="A363" s="3">
        <v>110047</v>
      </c>
      <c r="B363" s="2">
        <v>25</v>
      </c>
      <c r="C363" s="2">
        <v>500</v>
      </c>
      <c r="D363" s="2">
        <v>900</v>
      </c>
      <c r="E363" s="2">
        <v>-350</v>
      </c>
      <c r="F363" s="2">
        <v>1025</v>
      </c>
      <c r="G363" s="2">
        <v>565</v>
      </c>
      <c r="H363" s="2">
        <v>185</v>
      </c>
      <c r="I363" s="2">
        <v>750</v>
      </c>
      <c r="J363" s="12">
        <v>325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  <c r="AZ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0</v>
      </c>
      <c r="BM363" s="2">
        <v>0</v>
      </c>
      <c r="BN363" s="2">
        <v>0</v>
      </c>
      <c r="BO363" s="2">
        <v>0</v>
      </c>
      <c r="BP363" s="16">
        <v>0</v>
      </c>
      <c r="BQ363" s="2">
        <f t="shared" si="268"/>
        <v>0</v>
      </c>
      <c r="BR363" s="2">
        <f t="shared" si="266"/>
        <v>0</v>
      </c>
      <c r="BS363" s="2">
        <f t="shared" si="267"/>
        <v>0</v>
      </c>
      <c r="BT363" s="17" t="e">
        <f t="shared" si="280"/>
        <v>#DIV/0!</v>
      </c>
      <c r="BU363" s="2">
        <f>IFERROR(IFERROR(IF(OR(BT363&gt;=50%,BT363&lt;=-50%),BR363,(BC363*(1+BT363))),BR363),0.001)</f>
        <v>0</v>
      </c>
      <c r="BV363" s="2">
        <f>IFERROR(IFERROR(IF(OR(BT363&gt;=50%,BT363&lt;=-50%),BR363,(BD363*(1+BT363))),BR363),0.001)</f>
        <v>0</v>
      </c>
      <c r="BW363" s="2">
        <f>IFERROR(IFERROR(IF(OR(BT363&gt;=50%,BT363&lt;=-50%),BR363,(BE363*(1+BT363))),BR363),0.001)</f>
        <v>0</v>
      </c>
      <c r="BX363" s="2">
        <f>IFERROR(IFERROR(IF(OR(BT363&gt;=50%,BT363&lt;=-50%),BR363,(BF363*(1+BT363))),BR363),0.001)</f>
        <v>0</v>
      </c>
      <c r="BY363" s="2">
        <f t="shared" si="269"/>
        <v>0</v>
      </c>
      <c r="BZ363" s="2">
        <f t="shared" si="270"/>
        <v>0</v>
      </c>
      <c r="CA363" s="2">
        <f t="shared" si="271"/>
        <v>0</v>
      </c>
    </row>
    <row r="364" spans="1:79" x14ac:dyDescent="0.2">
      <c r="A364" s="3">
        <v>110048</v>
      </c>
      <c r="J364" s="12"/>
      <c r="BC364" s="2">
        <v>5</v>
      </c>
      <c r="BD364" s="2">
        <v>0</v>
      </c>
      <c r="BE364" s="2">
        <v>0</v>
      </c>
      <c r="BF364" s="2">
        <v>15</v>
      </c>
      <c r="BG364" s="2">
        <v>10</v>
      </c>
      <c r="BH364" s="2">
        <v>25</v>
      </c>
      <c r="BI364" s="2">
        <v>25</v>
      </c>
      <c r="BJ364" s="2">
        <v>5</v>
      </c>
      <c r="BK364" s="2">
        <v>5</v>
      </c>
      <c r="BL364" s="2">
        <v>10</v>
      </c>
      <c r="BM364" s="2">
        <v>0</v>
      </c>
      <c r="BN364" s="2">
        <v>0</v>
      </c>
      <c r="BO364" s="2">
        <v>10</v>
      </c>
      <c r="BP364" s="16">
        <v>5</v>
      </c>
      <c r="BQ364" s="2">
        <f t="shared" si="268"/>
        <v>8.3333333333333339</v>
      </c>
      <c r="BR364" s="2">
        <f>AVERAGE(BN364:BP364)</f>
        <v>5</v>
      </c>
      <c r="BS364" s="2">
        <f>AVERAGE(BB364:BD364)</f>
        <v>2.5</v>
      </c>
      <c r="BT364" s="17">
        <f t="shared" si="280"/>
        <v>1</v>
      </c>
      <c r="BU364" s="2">
        <f>IFERROR(IFERROR(IF(OR(BT364&gt;=50%,BT364&lt;=-50%),BR364,(BE364*(1+BT364))),BR364),0.001)</f>
        <v>5</v>
      </c>
      <c r="BV364" s="2">
        <f>IFERROR(IFERROR(IF(OR(BT364&gt;=50%,BT364&lt;=-50%),BR364,(BF364*(1+BT364))),BR364),0.001)</f>
        <v>5</v>
      </c>
      <c r="BW364" s="2">
        <f>IFERROR(IFERROR(IF(OR(BT364&gt;=50%,BT364&lt;=-50%),BR364,(BG364*(1+BT364))),BR364),0.001)</f>
        <v>5</v>
      </c>
      <c r="BX364" s="2">
        <f>IFERROR(IFERROR(IF(OR(BT364&gt;=50%,BT364&lt;=-50%),BR364,(BH364*(1+BT364))),BR364),0.001)</f>
        <v>5</v>
      </c>
      <c r="BY364" s="2">
        <f t="shared" si="269"/>
        <v>16.25</v>
      </c>
      <c r="BZ364" s="2">
        <f t="shared" si="270"/>
        <v>10</v>
      </c>
      <c r="CA364" s="2">
        <f t="shared" si="271"/>
        <v>1</v>
      </c>
    </row>
    <row r="365" spans="1:79" x14ac:dyDescent="0.2">
      <c r="A365" s="3">
        <v>110049</v>
      </c>
      <c r="B365" s="2">
        <v>0</v>
      </c>
      <c r="C365" s="2">
        <v>0</v>
      </c>
      <c r="D365" s="2">
        <v>0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1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  <c r="AZ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0</v>
      </c>
      <c r="BM365" s="2">
        <v>0</v>
      </c>
      <c r="BN365" s="2">
        <v>0</v>
      </c>
      <c r="BO365" s="2">
        <v>0</v>
      </c>
      <c r="BP365" s="16">
        <v>0</v>
      </c>
      <c r="BQ365" s="2">
        <f t="shared" ref="BQ365:BQ374" si="309">AVERAGE(BC365:BN365)</f>
        <v>0</v>
      </c>
      <c r="BR365" s="2">
        <f t="shared" ref="BR365:BR427" si="310">AVERAGE(BM365:BO365)</f>
        <v>0</v>
      </c>
      <c r="BS365" s="2">
        <f t="shared" ref="BS365:BS427" si="311">AVERAGE(BA365:BC365)</f>
        <v>0</v>
      </c>
      <c r="BT365" s="17" t="e">
        <f t="shared" si="280"/>
        <v>#DIV/0!</v>
      </c>
      <c r="BU365" s="2">
        <f>IFERROR(IFERROR(IF(OR(BT365&gt;=50%,BT365&lt;=-50%),BR365,(BC365*(1+BT365))),BR365),0.001)</f>
        <v>0</v>
      </c>
      <c r="BV365" s="2">
        <f>IFERROR(IFERROR(IF(OR(BT365&gt;=50%,BT365&lt;=-50%),BR365,(BD365*(1+BT365))),BR365),0.001)</f>
        <v>0</v>
      </c>
      <c r="BW365" s="2">
        <f>IFERROR(IFERROR(IF(OR(BT365&gt;=50%,BT365&lt;=-50%),BR365,(BE365*(1+BT365))),BR365),0.001)</f>
        <v>0</v>
      </c>
      <c r="BX365" s="2">
        <f>IFERROR(IFERROR(IF(OR(BT365&gt;=50%,BT365&lt;=-50%),BR365,(BF365*(1+BT365))),BR365),0.001)</f>
        <v>0</v>
      </c>
      <c r="BY365" s="2">
        <f t="shared" ref="BY365:BY428" si="312">AVERAGE(AVERAGEIF($BC$2:$BN$2,11,BC365:BN365),AVERAGEIF($BC$2:$BN$2,12,BC365:BN365),AVERAGEIF($BC$2:$BN$2,1,BC365:BN365),AVERAGEIF($BC$2:$BN$2,2,BC365:BN365))</f>
        <v>0</v>
      </c>
      <c r="BZ365" s="2">
        <f t="shared" ref="BZ365:BZ428" si="313">AVERAGE(AVERAGEIF($BC$2:$BN$2,3,BC365:BN365),AVERAGEIF($BC$2:$BN$2,4,BC365:BN365),AVERAGEIF($BC$2:$BN$2,10,BC365:BN365))</f>
        <v>0</v>
      </c>
      <c r="CA365" s="2">
        <f t="shared" ref="CA365:CA428" si="314">AVERAGE(AVERAGEIF($BC$2:$BN$2,5,BC365:BN365),AVERAGEIF($BC$2:$BN$2,6,BC365:BN365),AVERAGEIF($BC$2:$BN$2,7,BC365:BN365),AVERAGEIF($BC$2:$BN$2,8,BC365:BN365),AVERAGEIF($BC$2:$BN$2,9,BC365:BN365))</f>
        <v>0</v>
      </c>
    </row>
    <row r="366" spans="1:79" x14ac:dyDescent="0.2">
      <c r="A366" s="3">
        <v>110050</v>
      </c>
      <c r="B366" s="2">
        <v>4</v>
      </c>
      <c r="C366" s="2">
        <v>0</v>
      </c>
      <c r="D366" s="2">
        <v>-4</v>
      </c>
      <c r="E366" s="2">
        <v>3</v>
      </c>
      <c r="F366" s="2">
        <v>-2</v>
      </c>
      <c r="G366" s="2">
        <v>6</v>
      </c>
      <c r="H366" s="2">
        <v>-5</v>
      </c>
      <c r="I366" s="2">
        <v>7</v>
      </c>
      <c r="J366" s="12">
        <v>4</v>
      </c>
      <c r="K366" s="2">
        <v>-4</v>
      </c>
      <c r="L366" s="2">
        <v>-6</v>
      </c>
      <c r="M366" s="2">
        <v>1</v>
      </c>
      <c r="N366" s="2">
        <v>0</v>
      </c>
      <c r="O366" s="2">
        <v>0</v>
      </c>
      <c r="P366" s="2">
        <v>0</v>
      </c>
      <c r="Q366" s="2">
        <v>1</v>
      </c>
      <c r="R366" s="2">
        <v>3</v>
      </c>
      <c r="S366" s="2">
        <v>1</v>
      </c>
      <c r="T366" s="2">
        <v>1.6666666666666667</v>
      </c>
      <c r="W366" s="2">
        <v>0</v>
      </c>
      <c r="X366" s="2">
        <v>0</v>
      </c>
      <c r="Y366" s="2">
        <v>1</v>
      </c>
      <c r="Z366" s="2">
        <v>0</v>
      </c>
      <c r="AA366" s="2">
        <v>1</v>
      </c>
      <c r="AB366" s="2">
        <v>0</v>
      </c>
      <c r="AC366" s="2">
        <v>0</v>
      </c>
      <c r="AD366" s="2">
        <v>0</v>
      </c>
      <c r="AE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3</v>
      </c>
      <c r="AP366" s="2">
        <v>0</v>
      </c>
      <c r="AQ366" s="2">
        <v>-3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  <c r="AZ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3</v>
      </c>
      <c r="BL366" s="2">
        <v>0</v>
      </c>
      <c r="BM366" s="2">
        <v>0</v>
      </c>
      <c r="BN366" s="2">
        <v>0</v>
      </c>
      <c r="BO366" s="2">
        <v>0</v>
      </c>
      <c r="BP366" s="16">
        <v>0</v>
      </c>
      <c r="BQ366" s="2">
        <f t="shared" si="309"/>
        <v>0.25</v>
      </c>
      <c r="BR366" s="2">
        <f t="shared" si="310"/>
        <v>0</v>
      </c>
      <c r="BS366" s="2">
        <f t="shared" si="311"/>
        <v>0</v>
      </c>
      <c r="BT366" s="17" t="e">
        <f t="shared" si="280"/>
        <v>#DIV/0!</v>
      </c>
      <c r="BU366" s="2">
        <f>IFERROR(IFERROR(IF(OR(BT366&gt;=50%,BT366&lt;=-50%),BR366,(BC366*(1+BT366))),BR366),0.001)</f>
        <v>0</v>
      </c>
      <c r="BV366" s="2">
        <f>IFERROR(IFERROR(IF(OR(BT366&gt;=50%,BT366&lt;=-50%),BR366,(BD366*(1+BT366))),BR366),0.001)</f>
        <v>0</v>
      </c>
      <c r="BW366" s="2">
        <f>IFERROR(IFERROR(IF(OR(BT366&gt;=50%,BT366&lt;=-50%),BR366,(BE366*(1+BT366))),BR366),0.001)</f>
        <v>0</v>
      </c>
      <c r="BX366" s="2">
        <f>IFERROR(IFERROR(IF(OR(BT366&gt;=50%,BT366&lt;=-50%),BR366,(BF366*(1+BT366))),BR366),0.001)</f>
        <v>0</v>
      </c>
      <c r="BY366" s="2">
        <f t="shared" si="312"/>
        <v>0</v>
      </c>
      <c r="BZ366" s="2">
        <f t="shared" si="313"/>
        <v>1</v>
      </c>
      <c r="CA366" s="2">
        <f t="shared" si="314"/>
        <v>0</v>
      </c>
    </row>
    <row r="367" spans="1:79" x14ac:dyDescent="0.2">
      <c r="A367" s="3">
        <v>110051</v>
      </c>
      <c r="B367" s="2">
        <v>0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1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0</v>
      </c>
      <c r="AD367" s="2">
        <v>0</v>
      </c>
      <c r="AE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  <c r="AZ367" s="2">
        <v>0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400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16">
        <v>0</v>
      </c>
      <c r="BQ367" s="2">
        <f t="shared" si="309"/>
        <v>33.333333333333336</v>
      </c>
      <c r="BR367" s="2">
        <f t="shared" si="310"/>
        <v>0</v>
      </c>
      <c r="BS367" s="2">
        <f t="shared" si="311"/>
        <v>0</v>
      </c>
      <c r="BT367" s="17" t="e">
        <f t="shared" si="280"/>
        <v>#DIV/0!</v>
      </c>
      <c r="BU367" s="2">
        <f>IFERROR(IFERROR(IF(OR(BT367&gt;=50%,BT367&lt;=-50%),BR367,(BC367*(1+BT367))),BR367),0.001)</f>
        <v>0</v>
      </c>
      <c r="BV367" s="2">
        <f>IFERROR(IFERROR(IF(OR(BT367&gt;=50%,BT367&lt;=-50%),BR367,(BD367*(1+BT367))),BR367),0.001)</f>
        <v>0</v>
      </c>
      <c r="BW367" s="2">
        <f>IFERROR(IFERROR(IF(OR(BT367&gt;=50%,BT367&lt;=-50%),BR367,(BE367*(1+BT367))),BR367),0.001)</f>
        <v>0</v>
      </c>
      <c r="BX367" s="2">
        <f>IFERROR(IFERROR(IF(OR(BT367&gt;=50%,BT367&lt;=-50%),BR367,(BF367*(1+BT367))),BR367),0.001)</f>
        <v>0</v>
      </c>
      <c r="BY367" s="2">
        <f t="shared" si="312"/>
        <v>100</v>
      </c>
      <c r="BZ367" s="2">
        <f t="shared" si="313"/>
        <v>0</v>
      </c>
      <c r="CA367" s="2">
        <f t="shared" si="314"/>
        <v>0</v>
      </c>
    </row>
    <row r="368" spans="1:79" x14ac:dyDescent="0.2">
      <c r="A368" s="3">
        <v>110052</v>
      </c>
      <c r="B368" s="2">
        <v>3300</v>
      </c>
      <c r="C368" s="2">
        <v>2300</v>
      </c>
      <c r="D368" s="2">
        <v>4000</v>
      </c>
      <c r="E368" s="2">
        <v>2900</v>
      </c>
      <c r="F368" s="2">
        <v>2900</v>
      </c>
      <c r="G368" s="2">
        <v>4200</v>
      </c>
      <c r="H368" s="2">
        <v>2800</v>
      </c>
      <c r="I368" s="2">
        <v>2800</v>
      </c>
      <c r="J368" s="12">
        <v>3400</v>
      </c>
      <c r="K368" s="2">
        <v>3600</v>
      </c>
      <c r="L368" s="2">
        <v>2100</v>
      </c>
      <c r="M368" s="2">
        <v>2700</v>
      </c>
      <c r="N368" s="2">
        <v>2200</v>
      </c>
      <c r="O368" s="2">
        <v>2100</v>
      </c>
      <c r="P368" s="2">
        <v>2100</v>
      </c>
      <c r="Q368" s="2">
        <v>2100</v>
      </c>
      <c r="R368" s="2">
        <v>1900</v>
      </c>
      <c r="S368" s="2">
        <v>2900</v>
      </c>
      <c r="T368" s="2">
        <v>2200</v>
      </c>
      <c r="U368" s="2">
        <v>2100</v>
      </c>
      <c r="V368" s="2">
        <v>2100</v>
      </c>
      <c r="W368" s="2">
        <v>2100</v>
      </c>
      <c r="X368" s="2">
        <v>700</v>
      </c>
      <c r="Y368" s="2">
        <v>2800</v>
      </c>
      <c r="Z368" s="2">
        <v>1400</v>
      </c>
      <c r="AA368" s="2">
        <v>1200</v>
      </c>
      <c r="AB368" s="2">
        <v>2300</v>
      </c>
      <c r="AC368" s="2">
        <v>2050</v>
      </c>
      <c r="AD368" s="2">
        <v>2850</v>
      </c>
      <c r="AE368" s="2">
        <v>2100</v>
      </c>
      <c r="AF368" s="2">
        <v>2100</v>
      </c>
      <c r="AG368" s="2">
        <v>2700</v>
      </c>
      <c r="AH368" s="2">
        <v>2900</v>
      </c>
      <c r="AI368" s="2">
        <v>2100</v>
      </c>
      <c r="AK368" s="2">
        <v>4200</v>
      </c>
      <c r="AL368" s="2">
        <v>2800</v>
      </c>
      <c r="AM368" s="2">
        <v>700</v>
      </c>
      <c r="AN368" s="2">
        <v>2600</v>
      </c>
      <c r="AO368" s="2">
        <v>3000</v>
      </c>
      <c r="AP368" s="2">
        <v>3500</v>
      </c>
      <c r="AQ368" s="2">
        <v>2800</v>
      </c>
      <c r="AR368" s="2">
        <v>3500</v>
      </c>
      <c r="AS368" s="2">
        <v>5600</v>
      </c>
      <c r="AT368" s="2">
        <v>2100</v>
      </c>
      <c r="AU368" s="2">
        <v>2800</v>
      </c>
      <c r="AW368" s="2">
        <v>4900</v>
      </c>
      <c r="AX368" s="2">
        <v>2000</v>
      </c>
      <c r="AY368" s="2">
        <v>2900</v>
      </c>
      <c r="AZ368" s="2">
        <v>2100</v>
      </c>
      <c r="BA368" s="2">
        <v>2500</v>
      </c>
      <c r="BB368" s="2">
        <v>3500</v>
      </c>
      <c r="BC368" s="2">
        <v>2100</v>
      </c>
      <c r="BD368" s="2">
        <v>2800</v>
      </c>
      <c r="BE368" s="2">
        <v>2800</v>
      </c>
      <c r="BF368" s="2">
        <v>2100</v>
      </c>
      <c r="BG368" s="2">
        <v>2100</v>
      </c>
      <c r="BH368" s="2">
        <v>2450</v>
      </c>
      <c r="BI368" s="2">
        <v>2450</v>
      </c>
      <c r="BJ368" s="2">
        <v>2000</v>
      </c>
      <c r="BK368" s="2">
        <v>2200</v>
      </c>
      <c r="BL368" s="2">
        <v>3150</v>
      </c>
      <c r="BM368" s="2">
        <v>3150</v>
      </c>
      <c r="BN368" s="2">
        <v>2400</v>
      </c>
      <c r="BO368" s="2">
        <v>3200</v>
      </c>
      <c r="BP368" s="16">
        <v>3200</v>
      </c>
      <c r="BQ368" s="2">
        <f t="shared" si="309"/>
        <v>2475</v>
      </c>
      <c r="BR368" s="2">
        <f t="shared" ref="BR368:BR369" si="315">AVERAGE(BN368:BP368)</f>
        <v>2933.3333333333335</v>
      </c>
      <c r="BS368" s="2">
        <f t="shared" ref="BS368:BS369" si="316">AVERAGE(BB368:BD368)</f>
        <v>2800</v>
      </c>
      <c r="BT368" s="17">
        <f t="shared" si="280"/>
        <v>4.7619047619047672E-2</v>
      </c>
      <c r="BU368" s="2">
        <f t="shared" ref="BU368:BU369" si="317">IFERROR(IFERROR(IF(OR(BT368&gt;=50%,BT368&lt;=-50%),BR368,(BE368*(1+BT368))),BR368),0.001)</f>
        <v>2933.3333333333335</v>
      </c>
      <c r="BV368" s="2">
        <f t="shared" ref="BV368:BV369" si="318">IFERROR(IFERROR(IF(OR(BT368&gt;=50%,BT368&lt;=-50%),BR368,(BF368*(1+BT368))),BR368),0.001)</f>
        <v>2200</v>
      </c>
      <c r="BW368" s="2">
        <f t="shared" ref="BW368:BW369" si="319">IFERROR(IFERROR(IF(OR(BT368&gt;=50%,BT368&lt;=-50%),BR368,(BG368*(1+BT368))),BR368),0.001)</f>
        <v>2200</v>
      </c>
      <c r="BX368" s="2">
        <f t="shared" ref="BX368:BX369" si="320">IFERROR(IFERROR(IF(OR(BT368&gt;=50%,BT368&lt;=-50%),BR368,(BH368*(1+BT368))),BR368),0.001)</f>
        <v>2566.666666666667</v>
      </c>
      <c r="BY368" s="2">
        <f t="shared" si="312"/>
        <v>2250</v>
      </c>
      <c r="BZ368" s="2">
        <f t="shared" si="313"/>
        <v>2483.3333333333335</v>
      </c>
      <c r="CA368" s="2">
        <f t="shared" si="314"/>
        <v>2650</v>
      </c>
    </row>
    <row r="369" spans="1:79" x14ac:dyDescent="0.2">
      <c r="A369" s="3">
        <v>110053</v>
      </c>
      <c r="B369" s="2">
        <v>1</v>
      </c>
      <c r="C369" s="2">
        <v>2</v>
      </c>
      <c r="D369" s="2">
        <v>0</v>
      </c>
      <c r="E369" s="2">
        <v>7</v>
      </c>
      <c r="F369" s="2">
        <v>-4</v>
      </c>
      <c r="G369" s="2">
        <v>4</v>
      </c>
      <c r="H369" s="2">
        <v>-1</v>
      </c>
      <c r="I369" s="2">
        <v>4</v>
      </c>
      <c r="J369" s="12">
        <v>2</v>
      </c>
      <c r="K369" s="2">
        <v>-2</v>
      </c>
      <c r="L369" s="2">
        <v>5</v>
      </c>
      <c r="M369" s="2">
        <v>3</v>
      </c>
      <c r="N369" s="2">
        <v>4</v>
      </c>
      <c r="O369" s="2">
        <v>3</v>
      </c>
      <c r="P369" s="2">
        <v>0</v>
      </c>
      <c r="Q369" s="2">
        <v>6</v>
      </c>
      <c r="R369" s="2">
        <v>0</v>
      </c>
      <c r="S369" s="2">
        <v>3</v>
      </c>
      <c r="T369" s="2">
        <v>3</v>
      </c>
      <c r="U369" s="2">
        <v>2</v>
      </c>
      <c r="V369" s="2">
        <v>4</v>
      </c>
      <c r="W369" s="2">
        <v>1</v>
      </c>
      <c r="X369" s="2">
        <v>1</v>
      </c>
      <c r="Y369" s="2">
        <v>3</v>
      </c>
      <c r="Z369" s="2">
        <v>0</v>
      </c>
      <c r="AA369" s="2">
        <v>4</v>
      </c>
      <c r="AB369" s="2">
        <v>3</v>
      </c>
      <c r="AC369" s="2">
        <v>1</v>
      </c>
      <c r="AD369" s="2">
        <v>6</v>
      </c>
      <c r="AE369" s="2">
        <v>0</v>
      </c>
      <c r="AF369" s="2">
        <v>1</v>
      </c>
      <c r="AG369" s="2">
        <v>0</v>
      </c>
      <c r="AH369" s="2">
        <v>3</v>
      </c>
      <c r="AI369" s="2">
        <v>0</v>
      </c>
      <c r="AK369" s="2">
        <v>2</v>
      </c>
      <c r="AL369" s="2">
        <v>1</v>
      </c>
      <c r="AM369" s="2">
        <v>4</v>
      </c>
      <c r="AN369" s="2">
        <v>1</v>
      </c>
      <c r="AO369" s="2">
        <v>4</v>
      </c>
      <c r="AP369" s="2">
        <v>2</v>
      </c>
      <c r="AQ369" s="2">
        <v>5</v>
      </c>
      <c r="AR369" s="2">
        <v>3</v>
      </c>
      <c r="AS369" s="2">
        <v>3</v>
      </c>
      <c r="AT369" s="2">
        <v>1</v>
      </c>
      <c r="AU369" s="2">
        <v>1</v>
      </c>
      <c r="AW369" s="2">
        <v>5</v>
      </c>
      <c r="AX369" s="2">
        <v>1</v>
      </c>
      <c r="AY369" s="2">
        <v>1</v>
      </c>
      <c r="AZ369" s="2">
        <v>0</v>
      </c>
      <c r="BA369" s="2">
        <v>20</v>
      </c>
      <c r="BB369" s="2">
        <v>2</v>
      </c>
      <c r="BC369" s="2">
        <v>30</v>
      </c>
      <c r="BD369" s="2">
        <v>0</v>
      </c>
      <c r="BE369" s="2">
        <v>60</v>
      </c>
      <c r="BF369" s="2">
        <v>60</v>
      </c>
      <c r="BG369" s="2">
        <v>60</v>
      </c>
      <c r="BH369" s="2">
        <v>60</v>
      </c>
      <c r="BI369" s="2">
        <v>40</v>
      </c>
      <c r="BJ369" s="2">
        <v>12</v>
      </c>
      <c r="BK369" s="2">
        <v>48</v>
      </c>
      <c r="BL369" s="2">
        <v>40</v>
      </c>
      <c r="BM369" s="2">
        <v>60</v>
      </c>
      <c r="BN369" s="2">
        <v>40</v>
      </c>
      <c r="BO369" s="2">
        <v>40</v>
      </c>
      <c r="BP369" s="16">
        <v>20</v>
      </c>
      <c r="BQ369" s="2">
        <f t="shared" si="309"/>
        <v>42.5</v>
      </c>
      <c r="BR369" s="2">
        <f t="shared" si="315"/>
        <v>33.333333333333336</v>
      </c>
      <c r="BS369" s="2">
        <f t="shared" si="316"/>
        <v>10.666666666666666</v>
      </c>
      <c r="BT369" s="17">
        <f t="shared" si="280"/>
        <v>2.1250000000000004</v>
      </c>
      <c r="BU369" s="2">
        <f t="shared" si="317"/>
        <v>33.333333333333336</v>
      </c>
      <c r="BV369" s="2">
        <f t="shared" si="318"/>
        <v>33.333333333333336</v>
      </c>
      <c r="BW369" s="2">
        <f t="shared" si="319"/>
        <v>33.333333333333336</v>
      </c>
      <c r="BX369" s="2">
        <f t="shared" si="320"/>
        <v>33.333333333333336</v>
      </c>
      <c r="BY369" s="2">
        <f t="shared" si="312"/>
        <v>43</v>
      </c>
      <c r="BZ369" s="2">
        <f t="shared" si="313"/>
        <v>49.333333333333336</v>
      </c>
      <c r="CA369" s="2">
        <f t="shared" si="314"/>
        <v>38</v>
      </c>
    </row>
    <row r="370" spans="1:79" x14ac:dyDescent="0.2">
      <c r="A370" s="3">
        <v>110054</v>
      </c>
      <c r="B370" s="2">
        <v>0</v>
      </c>
      <c r="C370" s="2">
        <v>0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1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0</v>
      </c>
      <c r="AN370" s="2">
        <v>0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16">
        <v>0</v>
      </c>
      <c r="BQ370" s="2">
        <f t="shared" si="309"/>
        <v>0</v>
      </c>
      <c r="BR370" s="2">
        <f t="shared" si="310"/>
        <v>0</v>
      </c>
      <c r="BS370" s="2">
        <f t="shared" si="311"/>
        <v>0</v>
      </c>
      <c r="BT370" s="17" t="e">
        <f t="shared" si="280"/>
        <v>#DIV/0!</v>
      </c>
      <c r="BU370" s="2">
        <f>IFERROR(IFERROR(IF(OR(BT370&gt;=50%,BT370&lt;=-50%),BR370,(BC370*(1+BT370))),BR370),0.001)</f>
        <v>0</v>
      </c>
      <c r="BV370" s="2">
        <f>IFERROR(IFERROR(IF(OR(BT370&gt;=50%,BT370&lt;=-50%),BR370,(BD370*(1+BT370))),BR370),0.001)</f>
        <v>0</v>
      </c>
      <c r="BW370" s="2">
        <f>IFERROR(IFERROR(IF(OR(BT370&gt;=50%,BT370&lt;=-50%),BR370,(BE370*(1+BT370))),BR370),0.001)</f>
        <v>0</v>
      </c>
      <c r="BX370" s="2">
        <f>IFERROR(IFERROR(IF(OR(BT370&gt;=50%,BT370&lt;=-50%),BR370,(BF370*(1+BT370))),BR370),0.001)</f>
        <v>0</v>
      </c>
      <c r="BY370" s="2">
        <f t="shared" si="312"/>
        <v>0</v>
      </c>
      <c r="BZ370" s="2">
        <f t="shared" si="313"/>
        <v>0</v>
      </c>
      <c r="CA370" s="2">
        <f t="shared" si="314"/>
        <v>0</v>
      </c>
    </row>
    <row r="371" spans="1:79" x14ac:dyDescent="0.2">
      <c r="A371" s="3">
        <v>110055</v>
      </c>
      <c r="B371" s="2">
        <v>0</v>
      </c>
      <c r="C371" s="2">
        <v>0</v>
      </c>
      <c r="D371" s="2">
        <v>0</v>
      </c>
      <c r="E371" s="2">
        <v>0</v>
      </c>
      <c r="F371" s="2">
        <v>0</v>
      </c>
      <c r="G371" s="2">
        <v>4200</v>
      </c>
      <c r="H371" s="2">
        <v>0</v>
      </c>
      <c r="I371" s="2">
        <v>0</v>
      </c>
      <c r="J371" s="12">
        <v>0</v>
      </c>
      <c r="K371" s="2">
        <v>2300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W371" s="2">
        <v>0</v>
      </c>
      <c r="X371" s="2">
        <v>1000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200</v>
      </c>
      <c r="AH371" s="2">
        <v>0</v>
      </c>
      <c r="AI371" s="2">
        <v>200</v>
      </c>
      <c r="AJ371" s="2">
        <v>0</v>
      </c>
      <c r="AK371" s="2">
        <v>0</v>
      </c>
      <c r="AL371" s="2">
        <v>2500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1000</v>
      </c>
      <c r="AY371" s="2">
        <v>0</v>
      </c>
      <c r="AZ371" s="2">
        <v>0</v>
      </c>
      <c r="BB371" s="2">
        <v>1000</v>
      </c>
      <c r="BC371" s="2">
        <v>0</v>
      </c>
      <c r="BD371" s="2">
        <v>0</v>
      </c>
      <c r="BE371" s="2">
        <v>0</v>
      </c>
      <c r="BF371" s="2">
        <v>1000</v>
      </c>
      <c r="BG371" s="2">
        <v>0</v>
      </c>
      <c r="BH371" s="2">
        <v>0</v>
      </c>
      <c r="BI371" s="2">
        <v>1000</v>
      </c>
      <c r="BJ371" s="2">
        <v>0</v>
      </c>
      <c r="BK371" s="2">
        <v>0</v>
      </c>
      <c r="BL371" s="2">
        <v>0</v>
      </c>
      <c r="BM371" s="2">
        <v>0</v>
      </c>
      <c r="BN371" s="2">
        <v>1000</v>
      </c>
      <c r="BO371" s="2">
        <v>0</v>
      </c>
      <c r="BP371" s="16">
        <v>0</v>
      </c>
      <c r="BQ371" s="2">
        <f t="shared" si="309"/>
        <v>250</v>
      </c>
      <c r="BR371" s="2">
        <f t="shared" si="310"/>
        <v>333.33333333333331</v>
      </c>
      <c r="BS371" s="2">
        <f t="shared" si="311"/>
        <v>500</v>
      </c>
      <c r="BT371" s="17">
        <f t="shared" si="280"/>
        <v>-0.33333333333333337</v>
      </c>
      <c r="BU371" s="2">
        <f>IFERROR(IFERROR(IF(OR(BT371&gt;=50%,BT371&lt;=-50%),BR371,(BC371*(1+BT371))),BR371),0.001)</f>
        <v>0</v>
      </c>
      <c r="BV371" s="2">
        <f>IFERROR(IFERROR(IF(OR(BT371&gt;=50%,BT371&lt;=-50%),BR371,(BD371*(1+BT371))),BR371),0.001)</f>
        <v>0</v>
      </c>
      <c r="BW371" s="2">
        <f>IFERROR(IFERROR(IF(OR(BT371&gt;=50%,BT371&lt;=-50%),BR371,(BE371*(1+BT371))),BR371),0.001)</f>
        <v>0</v>
      </c>
      <c r="BX371" s="2">
        <f>IFERROR(IFERROR(IF(OR(BT371&gt;=50%,BT371&lt;=-50%),BR371,(BF371*(1+BT371))),BR371),0.001)</f>
        <v>666.66666666666663</v>
      </c>
      <c r="BY371" s="2">
        <f t="shared" si="312"/>
        <v>250</v>
      </c>
      <c r="BZ371" s="2">
        <f t="shared" si="313"/>
        <v>333.33333333333331</v>
      </c>
      <c r="CA371" s="2">
        <f t="shared" si="314"/>
        <v>200</v>
      </c>
    </row>
    <row r="372" spans="1:79" x14ac:dyDescent="0.2">
      <c r="A372" s="3">
        <v>110056</v>
      </c>
      <c r="B372" s="2">
        <v>0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1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16">
        <v>0</v>
      </c>
      <c r="BQ372" s="2">
        <f t="shared" si="309"/>
        <v>0</v>
      </c>
      <c r="BR372" s="2">
        <f t="shared" si="310"/>
        <v>0</v>
      </c>
      <c r="BS372" s="2">
        <f t="shared" si="311"/>
        <v>0</v>
      </c>
      <c r="BT372" s="17" t="e">
        <f t="shared" si="280"/>
        <v>#DIV/0!</v>
      </c>
      <c r="BU372" s="2">
        <f>IFERROR(IFERROR(IF(OR(BT372&gt;=50%,BT372&lt;=-50%),BR372,(BC372*(1+BT372))),BR372),0.001)</f>
        <v>0</v>
      </c>
      <c r="BV372" s="2">
        <f>IFERROR(IFERROR(IF(OR(BT372&gt;=50%,BT372&lt;=-50%),BR372,(BD372*(1+BT372))),BR372),0.001)</f>
        <v>0</v>
      </c>
      <c r="BW372" s="2">
        <f>IFERROR(IFERROR(IF(OR(BT372&gt;=50%,BT372&lt;=-50%),BR372,(BE372*(1+BT372))),BR372),0.001)</f>
        <v>0</v>
      </c>
      <c r="BX372" s="2">
        <f>IFERROR(IFERROR(IF(OR(BT372&gt;=50%,BT372&lt;=-50%),BR372,(BF372*(1+BT372))),BR372),0.001)</f>
        <v>0</v>
      </c>
      <c r="BY372" s="2">
        <f t="shared" si="312"/>
        <v>0</v>
      </c>
      <c r="BZ372" s="2">
        <f t="shared" si="313"/>
        <v>0</v>
      </c>
      <c r="CA372" s="2">
        <f t="shared" si="314"/>
        <v>0</v>
      </c>
    </row>
    <row r="373" spans="1:79" x14ac:dyDescent="0.2">
      <c r="A373" s="3">
        <v>110057</v>
      </c>
      <c r="B373" s="2">
        <v>0</v>
      </c>
      <c r="C373" s="2">
        <v>0</v>
      </c>
      <c r="D373" s="2">
        <v>0</v>
      </c>
      <c r="E373" s="2">
        <v>53</v>
      </c>
      <c r="F373" s="2">
        <v>2</v>
      </c>
      <c r="G373" s="2">
        <v>16</v>
      </c>
      <c r="H373" s="2">
        <v>0</v>
      </c>
      <c r="I373" s="2">
        <v>0</v>
      </c>
      <c r="J373" s="12">
        <v>0</v>
      </c>
      <c r="K373" s="2">
        <v>16</v>
      </c>
      <c r="L373" s="2">
        <v>0</v>
      </c>
      <c r="M373" s="2">
        <v>16</v>
      </c>
      <c r="N373" s="2">
        <v>0</v>
      </c>
      <c r="O373" s="2">
        <v>5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2</v>
      </c>
      <c r="AQ373" s="2">
        <v>0</v>
      </c>
      <c r="AR373" s="2">
        <v>0</v>
      </c>
      <c r="AS373" s="2">
        <v>0</v>
      </c>
      <c r="AT373" s="2">
        <v>0</v>
      </c>
      <c r="AU373" s="2">
        <v>15</v>
      </c>
      <c r="AV373" s="2">
        <v>0</v>
      </c>
      <c r="AW373" s="2">
        <v>0</v>
      </c>
      <c r="AX373" s="2">
        <v>0</v>
      </c>
      <c r="AY373" s="2">
        <v>18</v>
      </c>
      <c r="AZ373" s="2">
        <v>0</v>
      </c>
      <c r="BB373" s="2">
        <v>0</v>
      </c>
      <c r="BC373" s="2">
        <v>0</v>
      </c>
      <c r="BD373" s="2">
        <v>20</v>
      </c>
      <c r="BE373" s="2">
        <v>0</v>
      </c>
      <c r="BF373" s="2">
        <v>0</v>
      </c>
      <c r="BG373" s="2">
        <v>0</v>
      </c>
      <c r="BH373" s="2">
        <v>0</v>
      </c>
      <c r="BI373" s="2">
        <v>21</v>
      </c>
      <c r="BJ373" s="2">
        <v>0</v>
      </c>
      <c r="BK373" s="2">
        <v>0</v>
      </c>
      <c r="BL373" s="2">
        <v>0</v>
      </c>
      <c r="BM373" s="2">
        <v>12</v>
      </c>
      <c r="BN373" s="2">
        <v>0</v>
      </c>
      <c r="BO373" s="2">
        <v>19</v>
      </c>
      <c r="BP373" s="16">
        <v>0</v>
      </c>
      <c r="BQ373" s="2">
        <f t="shared" si="309"/>
        <v>4.416666666666667</v>
      </c>
      <c r="BR373" s="2">
        <f t="shared" si="310"/>
        <v>10.333333333333334</v>
      </c>
      <c r="BS373" s="2">
        <f t="shared" si="311"/>
        <v>0</v>
      </c>
      <c r="BT373" s="17" t="e">
        <f t="shared" si="280"/>
        <v>#DIV/0!</v>
      </c>
      <c r="BU373" s="2">
        <f>IFERROR(IFERROR(IF(OR(BT373&gt;=50%,BT373&lt;=-50%),BR373,(BC373*(1+BT373))),BR373),0.001)</f>
        <v>10.333333333333334</v>
      </c>
      <c r="BV373" s="2">
        <f>IFERROR(IFERROR(IF(OR(BT373&gt;=50%,BT373&lt;=-50%),BR373,(BD373*(1+BT373))),BR373),0.001)</f>
        <v>10.333333333333334</v>
      </c>
      <c r="BW373" s="2">
        <f>IFERROR(IFERROR(IF(OR(BT373&gt;=50%,BT373&lt;=-50%),BR373,(BE373*(1+BT373))),BR373),0.001)</f>
        <v>10.333333333333334</v>
      </c>
      <c r="BX373" s="2">
        <f>IFERROR(IFERROR(IF(OR(BT373&gt;=50%,BT373&lt;=-50%),BR373,(BF373*(1+BT373))),BR373),0.001)</f>
        <v>10.333333333333334</v>
      </c>
      <c r="BY373" s="2">
        <f t="shared" si="312"/>
        <v>5.25</v>
      </c>
      <c r="BZ373" s="2">
        <f t="shared" si="313"/>
        <v>0</v>
      </c>
      <c r="CA373" s="2">
        <f t="shared" si="314"/>
        <v>6.4</v>
      </c>
    </row>
    <row r="374" spans="1:79" x14ac:dyDescent="0.2">
      <c r="A374" s="3">
        <v>110058</v>
      </c>
      <c r="B374" s="2">
        <v>1</v>
      </c>
      <c r="C374" s="2">
        <v>1</v>
      </c>
      <c r="D374" s="2">
        <v>0</v>
      </c>
      <c r="E374" s="2">
        <v>0</v>
      </c>
      <c r="F374" s="2">
        <v>0</v>
      </c>
      <c r="G374" s="2">
        <v>5</v>
      </c>
      <c r="H374" s="2">
        <v>0</v>
      </c>
      <c r="I374" s="2">
        <v>0</v>
      </c>
      <c r="J374" s="12">
        <v>1</v>
      </c>
      <c r="K374" s="2">
        <v>0</v>
      </c>
      <c r="L374" s="2">
        <v>0</v>
      </c>
      <c r="M374" s="2">
        <v>3</v>
      </c>
      <c r="N374" s="2">
        <v>1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6</v>
      </c>
      <c r="AD374" s="2">
        <v>0</v>
      </c>
      <c r="AE374" s="2">
        <v>0</v>
      </c>
      <c r="AH374" s="2">
        <v>1</v>
      </c>
      <c r="AI374" s="2">
        <v>3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4</v>
      </c>
      <c r="AS374" s="2">
        <v>0</v>
      </c>
      <c r="AT374" s="2">
        <v>2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  <c r="AZ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16">
        <v>0</v>
      </c>
      <c r="BQ374" s="2">
        <f t="shared" si="309"/>
        <v>0</v>
      </c>
      <c r="BR374" s="2">
        <f t="shared" si="310"/>
        <v>0</v>
      </c>
      <c r="BS374" s="2">
        <f t="shared" si="311"/>
        <v>0</v>
      </c>
      <c r="BT374" s="17" t="e">
        <f t="shared" si="280"/>
        <v>#DIV/0!</v>
      </c>
      <c r="BU374" s="2">
        <f>IFERROR(IFERROR(IF(OR(BT374&gt;=50%,BT374&lt;=-50%),BR374,(BC374*(1+BT374))),BR374),0.001)</f>
        <v>0</v>
      </c>
      <c r="BV374" s="2">
        <f>IFERROR(IFERROR(IF(OR(BT374&gt;=50%,BT374&lt;=-50%),BR374,(BD374*(1+BT374))),BR374),0.001)</f>
        <v>0</v>
      </c>
      <c r="BW374" s="2">
        <f>IFERROR(IFERROR(IF(OR(BT374&gt;=50%,BT374&lt;=-50%),BR374,(BE374*(1+BT374))),BR374),0.001)</f>
        <v>0</v>
      </c>
      <c r="BX374" s="2">
        <f>IFERROR(IFERROR(IF(OR(BT374&gt;=50%,BT374&lt;=-50%),BR374,(BF374*(1+BT374))),BR374),0.001)</f>
        <v>0</v>
      </c>
      <c r="BY374" s="2">
        <f t="shared" si="312"/>
        <v>0</v>
      </c>
      <c r="BZ374" s="2">
        <f t="shared" si="313"/>
        <v>0</v>
      </c>
      <c r="CA374" s="2">
        <f t="shared" si="314"/>
        <v>0</v>
      </c>
    </row>
    <row r="375" spans="1:79" x14ac:dyDescent="0.2">
      <c r="A375" s="3">
        <v>110062</v>
      </c>
      <c r="J375" s="12"/>
      <c r="BO375" s="2">
        <v>41</v>
      </c>
      <c r="BP375" s="16">
        <v>44</v>
      </c>
      <c r="BR375" s="2">
        <f t="shared" ref="BR375:BR377" si="321">AVERAGE(BN375:BP375)</f>
        <v>42.5</v>
      </c>
      <c r="BS375" s="2" t="e">
        <f t="shared" ref="BS375:BS377" si="322">AVERAGE(BB375:BD375)</f>
        <v>#DIV/0!</v>
      </c>
      <c r="BT375" s="17" t="e">
        <f t="shared" si="280"/>
        <v>#DIV/0!</v>
      </c>
      <c r="BU375" s="2">
        <f t="shared" ref="BU375:BU377" si="323">IFERROR(IFERROR(IF(OR(BT375&gt;=50%,BT375&lt;=-50%),BR375,(BE375*(1+BT375))),BR375),0.001)</f>
        <v>42.5</v>
      </c>
      <c r="BV375" s="2">
        <f t="shared" ref="BV375:BV377" si="324">IFERROR(IFERROR(IF(OR(BT375&gt;=50%,BT375&lt;=-50%),BR375,(BF375*(1+BT375))),BR375),0.001)</f>
        <v>42.5</v>
      </c>
      <c r="BW375" s="2">
        <f t="shared" ref="BW375:BW377" si="325">IFERROR(IFERROR(IF(OR(BT375&gt;=50%,BT375&lt;=-50%),BR375,(BG375*(1+BT375))),BR375),0.001)</f>
        <v>42.5</v>
      </c>
      <c r="BX375" s="2">
        <f t="shared" ref="BX375:BX377" si="326">IFERROR(IFERROR(IF(OR(BT375&gt;=50%,BT375&lt;=-50%),BR375,(BH375*(1+BT375))),BR375),0.001)</f>
        <v>42.5</v>
      </c>
      <c r="BY375" s="2" t="e">
        <f t="shared" si="312"/>
        <v>#DIV/0!</v>
      </c>
      <c r="BZ375" s="2" t="e">
        <f t="shared" si="313"/>
        <v>#DIV/0!</v>
      </c>
      <c r="CA375" s="2" t="e">
        <f t="shared" si="314"/>
        <v>#DIV/0!</v>
      </c>
    </row>
    <row r="376" spans="1:79" x14ac:dyDescent="0.2">
      <c r="A376" s="3">
        <v>110063</v>
      </c>
      <c r="J376" s="12"/>
      <c r="BO376" s="2">
        <v>45</v>
      </c>
      <c r="BP376" s="16">
        <v>38</v>
      </c>
      <c r="BR376" s="2">
        <f t="shared" si="321"/>
        <v>41.5</v>
      </c>
      <c r="BS376" s="2" t="e">
        <f t="shared" si="322"/>
        <v>#DIV/0!</v>
      </c>
      <c r="BT376" s="17" t="e">
        <f t="shared" si="280"/>
        <v>#DIV/0!</v>
      </c>
      <c r="BU376" s="2">
        <f t="shared" si="323"/>
        <v>41.5</v>
      </c>
      <c r="BV376" s="2">
        <f t="shared" si="324"/>
        <v>41.5</v>
      </c>
      <c r="BW376" s="2">
        <f t="shared" si="325"/>
        <v>41.5</v>
      </c>
      <c r="BX376" s="2">
        <f t="shared" si="326"/>
        <v>41.5</v>
      </c>
      <c r="BY376" s="2" t="e">
        <f t="shared" si="312"/>
        <v>#DIV/0!</v>
      </c>
      <c r="BZ376" s="2" t="e">
        <f t="shared" si="313"/>
        <v>#DIV/0!</v>
      </c>
      <c r="CA376" s="2" t="e">
        <f t="shared" si="314"/>
        <v>#DIV/0!</v>
      </c>
    </row>
    <row r="377" spans="1:79" x14ac:dyDescent="0.2">
      <c r="A377" s="3">
        <v>110064</v>
      </c>
      <c r="J377" s="12"/>
      <c r="BO377" s="2">
        <v>42</v>
      </c>
      <c r="BP377" s="16">
        <v>46</v>
      </c>
      <c r="BR377" s="2">
        <f t="shared" si="321"/>
        <v>44</v>
      </c>
      <c r="BS377" s="2" t="e">
        <f t="shared" si="322"/>
        <v>#DIV/0!</v>
      </c>
      <c r="BT377" s="17" t="e">
        <f t="shared" si="280"/>
        <v>#DIV/0!</v>
      </c>
      <c r="BU377" s="2">
        <f t="shared" si="323"/>
        <v>44</v>
      </c>
      <c r="BV377" s="2">
        <f t="shared" si="324"/>
        <v>44</v>
      </c>
      <c r="BW377" s="2">
        <f t="shared" si="325"/>
        <v>44</v>
      </c>
      <c r="BX377" s="2">
        <f t="shared" si="326"/>
        <v>44</v>
      </c>
      <c r="BY377" s="2" t="e">
        <f t="shared" si="312"/>
        <v>#DIV/0!</v>
      </c>
      <c r="BZ377" s="2" t="e">
        <f t="shared" si="313"/>
        <v>#DIV/0!</v>
      </c>
      <c r="CA377" s="2" t="e">
        <f t="shared" si="314"/>
        <v>#DIV/0!</v>
      </c>
    </row>
    <row r="378" spans="1:79" x14ac:dyDescent="0.2">
      <c r="A378" s="3">
        <v>110100</v>
      </c>
      <c r="B378" s="2">
        <v>0</v>
      </c>
      <c r="C378" s="2">
        <v>0</v>
      </c>
      <c r="D378" s="2">
        <v>10</v>
      </c>
      <c r="E378" s="2">
        <v>16</v>
      </c>
      <c r="F378" s="2">
        <v>12</v>
      </c>
      <c r="G378" s="2">
        <v>0</v>
      </c>
      <c r="H378" s="2">
        <v>0</v>
      </c>
      <c r="I378" s="2">
        <v>0</v>
      </c>
      <c r="J378" s="12">
        <v>0</v>
      </c>
      <c r="K378" s="2">
        <v>17</v>
      </c>
      <c r="L378" s="2">
        <v>0</v>
      </c>
      <c r="M378" s="2">
        <v>35</v>
      </c>
      <c r="N378" s="2">
        <v>10</v>
      </c>
      <c r="O378" s="2">
        <v>0</v>
      </c>
      <c r="P378" s="2">
        <v>0</v>
      </c>
      <c r="Q378" s="2">
        <v>0</v>
      </c>
      <c r="R378" s="2">
        <v>20</v>
      </c>
      <c r="S378" s="2">
        <v>20</v>
      </c>
      <c r="T378" s="2">
        <v>13.333333333333334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12</v>
      </c>
      <c r="AE378" s="2">
        <v>0</v>
      </c>
      <c r="AH378" s="2">
        <v>20</v>
      </c>
      <c r="AI378" s="2">
        <v>0</v>
      </c>
      <c r="AJ378" s="2">
        <v>0</v>
      </c>
      <c r="AK378" s="2">
        <v>0</v>
      </c>
      <c r="AL378" s="2">
        <v>40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20</v>
      </c>
      <c r="AU378" s="2">
        <v>6</v>
      </c>
      <c r="AV378" s="2">
        <v>0</v>
      </c>
      <c r="AW378" s="2">
        <v>0</v>
      </c>
      <c r="AX378" s="2">
        <v>0</v>
      </c>
      <c r="AY378" s="2">
        <v>12</v>
      </c>
      <c r="AZ378" s="2">
        <v>30</v>
      </c>
      <c r="BB378" s="2">
        <v>0</v>
      </c>
      <c r="BC378" s="2">
        <v>0</v>
      </c>
      <c r="BD378" s="2">
        <v>12</v>
      </c>
      <c r="BE378" s="2">
        <v>6</v>
      </c>
      <c r="BF378" s="2">
        <v>0</v>
      </c>
      <c r="BG378" s="2">
        <v>12</v>
      </c>
      <c r="BH378" s="2">
        <v>0</v>
      </c>
      <c r="BI378" s="2">
        <v>0</v>
      </c>
      <c r="BJ378" s="2">
        <v>12</v>
      </c>
      <c r="BK378" s="2">
        <v>0</v>
      </c>
      <c r="BL378" s="2">
        <v>20</v>
      </c>
      <c r="BM378" s="2">
        <v>0</v>
      </c>
      <c r="BN378" s="2">
        <v>0</v>
      </c>
      <c r="BO378" s="2">
        <v>0</v>
      </c>
      <c r="BP378" s="16">
        <v>10</v>
      </c>
      <c r="BQ378" s="2">
        <f t="shared" ref="BQ378:BQ441" si="327">AVERAGE(BC378:BN378)</f>
        <v>5.166666666666667</v>
      </c>
      <c r="BR378" s="2">
        <f t="shared" si="310"/>
        <v>0</v>
      </c>
      <c r="BS378" s="2">
        <f t="shared" si="311"/>
        <v>0</v>
      </c>
      <c r="BT378" s="17" t="e">
        <f t="shared" si="280"/>
        <v>#DIV/0!</v>
      </c>
      <c r="BU378" s="2">
        <f t="shared" ref="BU378:BU409" si="328">IFERROR(IFERROR(IF(OR(BT378&gt;=50%,BT378&lt;=-50%),BR378,(BC378*(1+BT378))),BR378),0.001)</f>
        <v>0</v>
      </c>
      <c r="BV378" s="2">
        <f t="shared" ref="BV378:BV409" si="329">IFERROR(IFERROR(IF(OR(BT378&gt;=50%,BT378&lt;=-50%),BR378,(BD378*(1+BT378))),BR378),0.001)</f>
        <v>0</v>
      </c>
      <c r="BW378" s="2">
        <f t="shared" ref="BW378:BW409" si="330">IFERROR(IFERROR(IF(OR(BT378&gt;=50%,BT378&lt;=-50%),BR378,(BE378*(1+BT378))),BR378),0.001)</f>
        <v>0</v>
      </c>
      <c r="BX378" s="2">
        <f t="shared" ref="BX378:BX409" si="331">IFERROR(IFERROR(IF(OR(BT378&gt;=50%,BT378&lt;=-50%),BR378,(BF378*(1+BT378))),BR378),0.001)</f>
        <v>0</v>
      </c>
      <c r="BY378" s="2">
        <f t="shared" si="312"/>
        <v>6</v>
      </c>
      <c r="BZ378" s="2">
        <f t="shared" si="313"/>
        <v>6.666666666666667</v>
      </c>
      <c r="CA378" s="2">
        <f t="shared" si="314"/>
        <v>3.6</v>
      </c>
    </row>
    <row r="379" spans="1:79" x14ac:dyDescent="0.2">
      <c r="A379" s="3">
        <v>110101</v>
      </c>
      <c r="B379" s="2">
        <v>0</v>
      </c>
      <c r="C379" s="2">
        <v>0</v>
      </c>
      <c r="D379" s="2">
        <v>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12">
        <v>0</v>
      </c>
      <c r="K379" s="2">
        <v>7</v>
      </c>
      <c r="L379" s="2">
        <v>0</v>
      </c>
      <c r="M379" s="2">
        <v>0</v>
      </c>
      <c r="N379" s="2">
        <v>13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10</v>
      </c>
      <c r="AM379" s="2">
        <v>10</v>
      </c>
      <c r="AN379" s="2">
        <v>0</v>
      </c>
      <c r="AO379" s="2">
        <v>0</v>
      </c>
      <c r="AP379" s="2">
        <v>20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 s="2">
        <v>0</v>
      </c>
      <c r="BB379" s="2">
        <v>0</v>
      </c>
      <c r="BC379" s="2">
        <v>0</v>
      </c>
      <c r="BD379" s="2">
        <v>12</v>
      </c>
      <c r="BE379" s="2">
        <v>0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16">
        <v>0</v>
      </c>
      <c r="BQ379" s="2">
        <f t="shared" si="327"/>
        <v>1</v>
      </c>
      <c r="BR379" s="2">
        <f t="shared" si="310"/>
        <v>0</v>
      </c>
      <c r="BS379" s="2">
        <f t="shared" si="311"/>
        <v>0</v>
      </c>
      <c r="BT379" s="17" t="e">
        <f t="shared" si="280"/>
        <v>#DIV/0!</v>
      </c>
      <c r="BU379" s="2">
        <f t="shared" si="328"/>
        <v>0</v>
      </c>
      <c r="BV379" s="2">
        <f t="shared" si="329"/>
        <v>0</v>
      </c>
      <c r="BW379" s="2">
        <f t="shared" si="330"/>
        <v>0</v>
      </c>
      <c r="BX379" s="2">
        <f t="shared" si="331"/>
        <v>0</v>
      </c>
      <c r="BY379" s="2">
        <f t="shared" si="312"/>
        <v>0</v>
      </c>
      <c r="BZ379" s="2">
        <f t="shared" si="313"/>
        <v>0</v>
      </c>
      <c r="CA379" s="2">
        <f t="shared" si="314"/>
        <v>2.4</v>
      </c>
    </row>
    <row r="380" spans="1:79" x14ac:dyDescent="0.2">
      <c r="A380" s="3">
        <v>110102</v>
      </c>
      <c r="B380" s="2">
        <v>0</v>
      </c>
      <c r="C380" s="2">
        <v>0</v>
      </c>
      <c r="D380" s="2">
        <v>0</v>
      </c>
      <c r="E380" s="2">
        <v>12</v>
      </c>
      <c r="F380" s="2">
        <v>0</v>
      </c>
      <c r="G380" s="2">
        <v>0</v>
      </c>
      <c r="H380" s="2">
        <v>0</v>
      </c>
      <c r="I380" s="2">
        <v>0</v>
      </c>
      <c r="J380" s="12">
        <v>0</v>
      </c>
      <c r="K380" s="2">
        <v>0</v>
      </c>
      <c r="L380" s="2">
        <v>0</v>
      </c>
      <c r="M380" s="2">
        <v>14</v>
      </c>
      <c r="N380" s="2">
        <v>0</v>
      </c>
      <c r="O380" s="2">
        <v>20</v>
      </c>
      <c r="P380" s="2">
        <v>15</v>
      </c>
      <c r="Q380" s="2">
        <v>0</v>
      </c>
      <c r="R380" s="2">
        <v>0</v>
      </c>
      <c r="S380" s="2">
        <v>10</v>
      </c>
      <c r="T380" s="2">
        <v>3.3333333333333335</v>
      </c>
      <c r="W380" s="2">
        <v>0</v>
      </c>
      <c r="X380" s="2">
        <v>0</v>
      </c>
      <c r="Y380" s="2">
        <v>0</v>
      </c>
      <c r="Z380" s="2">
        <v>10</v>
      </c>
      <c r="AA380" s="2">
        <v>0</v>
      </c>
      <c r="AB380" s="2">
        <v>0</v>
      </c>
      <c r="AC380" s="2">
        <v>0</v>
      </c>
      <c r="AD380" s="2">
        <v>0</v>
      </c>
      <c r="AE380" s="2">
        <v>15</v>
      </c>
      <c r="AH380" s="2">
        <v>0</v>
      </c>
      <c r="AI380" s="2">
        <v>0</v>
      </c>
      <c r="AJ380" s="2">
        <v>0</v>
      </c>
      <c r="AK380" s="2">
        <v>5</v>
      </c>
      <c r="AL380" s="2">
        <v>20</v>
      </c>
      <c r="AM380" s="2">
        <v>0</v>
      </c>
      <c r="AN380" s="2">
        <v>0</v>
      </c>
      <c r="AO380" s="2">
        <v>24</v>
      </c>
      <c r="AP380" s="2">
        <v>0</v>
      </c>
      <c r="AQ380" s="2">
        <v>0</v>
      </c>
      <c r="AR380" s="2">
        <v>0</v>
      </c>
      <c r="AS380" s="2">
        <v>0</v>
      </c>
      <c r="AT380" s="2">
        <v>24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 s="2">
        <v>0</v>
      </c>
      <c r="BB380" s="2">
        <v>0</v>
      </c>
      <c r="BC380" s="2">
        <v>12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10</v>
      </c>
      <c r="BK380" s="2">
        <v>0</v>
      </c>
      <c r="BL380" s="2">
        <v>0</v>
      </c>
      <c r="BM380" s="2">
        <v>20</v>
      </c>
      <c r="BN380" s="2">
        <v>24</v>
      </c>
      <c r="BO380" s="2">
        <v>0</v>
      </c>
      <c r="BP380" s="16">
        <v>0</v>
      </c>
      <c r="BQ380" s="2">
        <f t="shared" si="327"/>
        <v>5.5</v>
      </c>
      <c r="BR380" s="2">
        <f t="shared" si="310"/>
        <v>14.666666666666666</v>
      </c>
      <c r="BS380" s="2">
        <f t="shared" si="311"/>
        <v>6</v>
      </c>
      <c r="BT380" s="17">
        <f t="shared" si="280"/>
        <v>1.4444444444444444</v>
      </c>
      <c r="BU380" s="2">
        <f t="shared" si="328"/>
        <v>14.666666666666666</v>
      </c>
      <c r="BV380" s="2">
        <f t="shared" si="329"/>
        <v>14.666666666666666</v>
      </c>
      <c r="BW380" s="2">
        <f t="shared" si="330"/>
        <v>14.666666666666666</v>
      </c>
      <c r="BX380" s="2">
        <f t="shared" si="331"/>
        <v>14.666666666666666</v>
      </c>
      <c r="BY380" s="2">
        <f t="shared" si="312"/>
        <v>2.5</v>
      </c>
      <c r="BZ380" s="2">
        <f t="shared" si="313"/>
        <v>0</v>
      </c>
      <c r="CA380" s="2">
        <f t="shared" si="314"/>
        <v>11.2</v>
      </c>
    </row>
    <row r="381" spans="1:79" x14ac:dyDescent="0.2">
      <c r="A381" s="3">
        <v>110103</v>
      </c>
      <c r="B381" s="2">
        <v>0</v>
      </c>
      <c r="C381" s="2">
        <v>0</v>
      </c>
      <c r="D381" s="2">
        <v>0</v>
      </c>
      <c r="E381" s="2">
        <v>32</v>
      </c>
      <c r="F381" s="2">
        <v>0</v>
      </c>
      <c r="G381" s="2">
        <v>5</v>
      </c>
      <c r="H381" s="2">
        <v>10</v>
      </c>
      <c r="I381" s="2">
        <v>0</v>
      </c>
      <c r="J381" s="12">
        <v>0</v>
      </c>
      <c r="K381" s="2">
        <v>20</v>
      </c>
      <c r="L381" s="2">
        <v>0</v>
      </c>
      <c r="M381" s="2">
        <v>24</v>
      </c>
      <c r="N381" s="2">
        <v>0</v>
      </c>
      <c r="O381" s="2">
        <v>0</v>
      </c>
      <c r="P381" s="2">
        <v>15</v>
      </c>
      <c r="Q381" s="2">
        <v>0</v>
      </c>
      <c r="R381" s="2">
        <v>0</v>
      </c>
      <c r="S381" s="2">
        <v>0</v>
      </c>
      <c r="T381" s="2">
        <v>0</v>
      </c>
      <c r="W381" s="2">
        <v>0</v>
      </c>
      <c r="X381" s="2">
        <v>24</v>
      </c>
      <c r="Y381" s="2">
        <v>0</v>
      </c>
      <c r="Z381" s="2">
        <v>5</v>
      </c>
      <c r="AA381" s="2">
        <v>0</v>
      </c>
      <c r="AB381" s="2">
        <v>0</v>
      </c>
      <c r="AC381" s="2">
        <v>0</v>
      </c>
      <c r="AD381" s="2">
        <v>0</v>
      </c>
      <c r="AE381" s="2">
        <v>15</v>
      </c>
      <c r="AH381" s="2">
        <v>0</v>
      </c>
      <c r="AI381" s="2">
        <v>0</v>
      </c>
      <c r="AJ381" s="2">
        <v>0</v>
      </c>
      <c r="AK381" s="2">
        <v>6</v>
      </c>
      <c r="AL381" s="2">
        <v>14</v>
      </c>
      <c r="AM381" s="2">
        <v>12</v>
      </c>
      <c r="AN381" s="2">
        <v>24</v>
      </c>
      <c r="AO381" s="2">
        <v>24</v>
      </c>
      <c r="AP381" s="2">
        <v>0</v>
      </c>
      <c r="AQ381" s="2">
        <v>0</v>
      </c>
      <c r="AR381" s="2">
        <v>10</v>
      </c>
      <c r="AS381" s="2">
        <v>0</v>
      </c>
      <c r="AT381" s="2">
        <v>48</v>
      </c>
      <c r="AU381" s="2">
        <v>0</v>
      </c>
      <c r="AV381" s="2">
        <v>0</v>
      </c>
      <c r="AW381" s="2">
        <v>0</v>
      </c>
      <c r="AX381" s="2">
        <v>24</v>
      </c>
      <c r="AY381" s="2">
        <v>0</v>
      </c>
      <c r="AZ381" s="2">
        <v>0</v>
      </c>
      <c r="BB381" s="2">
        <v>0</v>
      </c>
      <c r="BC381" s="2">
        <v>24</v>
      </c>
      <c r="BD381" s="2">
        <v>0</v>
      </c>
      <c r="BE381" s="2">
        <v>0</v>
      </c>
      <c r="BF381" s="2">
        <v>0</v>
      </c>
      <c r="BG381" s="2">
        <v>0</v>
      </c>
      <c r="BH381" s="2">
        <v>0</v>
      </c>
      <c r="BI381" s="2">
        <v>0</v>
      </c>
      <c r="BJ381" s="2">
        <v>20</v>
      </c>
      <c r="BK381" s="2">
        <v>0</v>
      </c>
      <c r="BL381" s="2">
        <v>0</v>
      </c>
      <c r="BM381" s="2">
        <v>20</v>
      </c>
      <c r="BN381" s="2">
        <v>24</v>
      </c>
      <c r="BO381" s="2">
        <v>0</v>
      </c>
      <c r="BP381" s="16">
        <v>0</v>
      </c>
      <c r="BQ381" s="2">
        <f t="shared" si="327"/>
        <v>7.333333333333333</v>
      </c>
      <c r="BR381" s="2">
        <f t="shared" si="310"/>
        <v>14.666666666666666</v>
      </c>
      <c r="BS381" s="2">
        <f t="shared" si="311"/>
        <v>12</v>
      </c>
      <c r="BT381" s="17">
        <f t="shared" si="280"/>
        <v>0.22222222222222218</v>
      </c>
      <c r="BU381" s="2">
        <f t="shared" si="328"/>
        <v>29.333333333333329</v>
      </c>
      <c r="BV381" s="2">
        <f t="shared" si="329"/>
        <v>0</v>
      </c>
      <c r="BW381" s="2">
        <f t="shared" si="330"/>
        <v>0</v>
      </c>
      <c r="BX381" s="2">
        <f t="shared" si="331"/>
        <v>0</v>
      </c>
      <c r="BY381" s="2">
        <f t="shared" si="312"/>
        <v>5</v>
      </c>
      <c r="BZ381" s="2">
        <f t="shared" si="313"/>
        <v>0</v>
      </c>
      <c r="CA381" s="2">
        <f t="shared" si="314"/>
        <v>13.6</v>
      </c>
    </row>
    <row r="382" spans="1:79" x14ac:dyDescent="0.2">
      <c r="A382" s="3">
        <v>110104</v>
      </c>
      <c r="B382" s="2">
        <v>0</v>
      </c>
      <c r="C382" s="2">
        <v>0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1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16">
        <v>0</v>
      </c>
      <c r="BQ382" s="2">
        <f t="shared" si="327"/>
        <v>0</v>
      </c>
      <c r="BR382" s="2">
        <f t="shared" si="310"/>
        <v>0</v>
      </c>
      <c r="BS382" s="2">
        <f t="shared" si="311"/>
        <v>0</v>
      </c>
      <c r="BT382" s="17" t="e">
        <f t="shared" si="280"/>
        <v>#DIV/0!</v>
      </c>
      <c r="BU382" s="2">
        <f t="shared" si="328"/>
        <v>0</v>
      </c>
      <c r="BV382" s="2">
        <f t="shared" si="329"/>
        <v>0</v>
      </c>
      <c r="BW382" s="2">
        <f t="shared" si="330"/>
        <v>0</v>
      </c>
      <c r="BX382" s="2">
        <f t="shared" si="331"/>
        <v>0</v>
      </c>
      <c r="BY382" s="2">
        <f t="shared" si="312"/>
        <v>0</v>
      </c>
      <c r="BZ382" s="2">
        <f t="shared" si="313"/>
        <v>0</v>
      </c>
      <c r="CA382" s="2">
        <f t="shared" si="314"/>
        <v>0</v>
      </c>
    </row>
    <row r="383" spans="1:79" x14ac:dyDescent="0.2">
      <c r="A383" s="3">
        <v>110105</v>
      </c>
      <c r="B383" s="2">
        <v>0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1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0</v>
      </c>
      <c r="AN383" s="2">
        <v>0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16">
        <v>0</v>
      </c>
      <c r="BQ383" s="2">
        <f t="shared" si="327"/>
        <v>0</v>
      </c>
      <c r="BR383" s="2">
        <f t="shared" si="310"/>
        <v>0</v>
      </c>
      <c r="BS383" s="2">
        <f t="shared" si="311"/>
        <v>0</v>
      </c>
      <c r="BT383" s="17" t="e">
        <f t="shared" si="280"/>
        <v>#DIV/0!</v>
      </c>
      <c r="BU383" s="2">
        <f t="shared" si="328"/>
        <v>0</v>
      </c>
      <c r="BV383" s="2">
        <f t="shared" si="329"/>
        <v>0</v>
      </c>
      <c r="BW383" s="2">
        <f t="shared" si="330"/>
        <v>0</v>
      </c>
      <c r="BX383" s="2">
        <f t="shared" si="331"/>
        <v>0</v>
      </c>
      <c r="BY383" s="2">
        <f t="shared" si="312"/>
        <v>0</v>
      </c>
      <c r="BZ383" s="2">
        <f t="shared" si="313"/>
        <v>0</v>
      </c>
      <c r="CA383" s="2">
        <f t="shared" si="314"/>
        <v>0</v>
      </c>
    </row>
    <row r="384" spans="1:79" x14ac:dyDescent="0.2">
      <c r="A384" s="3">
        <v>110106</v>
      </c>
      <c r="B384" s="2">
        <v>0</v>
      </c>
      <c r="C384" s="2">
        <v>0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1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  <c r="AZ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0</v>
      </c>
      <c r="BM384" s="2">
        <v>0</v>
      </c>
      <c r="BN384" s="2">
        <v>0</v>
      </c>
      <c r="BO384" s="2">
        <v>0</v>
      </c>
      <c r="BP384" s="16">
        <v>0</v>
      </c>
      <c r="BQ384" s="2">
        <f t="shared" si="327"/>
        <v>0</v>
      </c>
      <c r="BR384" s="2">
        <f t="shared" si="310"/>
        <v>0</v>
      </c>
      <c r="BS384" s="2">
        <f t="shared" si="311"/>
        <v>0</v>
      </c>
      <c r="BT384" s="17" t="e">
        <f t="shared" si="280"/>
        <v>#DIV/0!</v>
      </c>
      <c r="BU384" s="2">
        <f t="shared" si="328"/>
        <v>0</v>
      </c>
      <c r="BV384" s="2">
        <f t="shared" si="329"/>
        <v>0</v>
      </c>
      <c r="BW384" s="2">
        <f t="shared" si="330"/>
        <v>0</v>
      </c>
      <c r="BX384" s="2">
        <f t="shared" si="331"/>
        <v>0</v>
      </c>
      <c r="BY384" s="2">
        <f t="shared" si="312"/>
        <v>0</v>
      </c>
      <c r="BZ384" s="2">
        <f t="shared" si="313"/>
        <v>0</v>
      </c>
      <c r="CA384" s="2">
        <f t="shared" si="314"/>
        <v>0</v>
      </c>
    </row>
    <row r="385" spans="1:79" x14ac:dyDescent="0.2">
      <c r="A385" s="3">
        <v>110107</v>
      </c>
      <c r="B385" s="2">
        <v>0</v>
      </c>
      <c r="C385" s="2">
        <v>0</v>
      </c>
      <c r="D385" s="2">
        <v>0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1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16">
        <v>0</v>
      </c>
      <c r="BQ385" s="2">
        <f t="shared" si="327"/>
        <v>0</v>
      </c>
      <c r="BR385" s="2">
        <f t="shared" si="310"/>
        <v>0</v>
      </c>
      <c r="BS385" s="2">
        <f t="shared" si="311"/>
        <v>0</v>
      </c>
      <c r="BT385" s="17" t="e">
        <f t="shared" si="280"/>
        <v>#DIV/0!</v>
      </c>
      <c r="BU385" s="2">
        <f t="shared" si="328"/>
        <v>0</v>
      </c>
      <c r="BV385" s="2">
        <f t="shared" si="329"/>
        <v>0</v>
      </c>
      <c r="BW385" s="2">
        <f t="shared" si="330"/>
        <v>0</v>
      </c>
      <c r="BX385" s="2">
        <f t="shared" si="331"/>
        <v>0</v>
      </c>
      <c r="BY385" s="2">
        <f t="shared" si="312"/>
        <v>0</v>
      </c>
      <c r="BZ385" s="2">
        <f t="shared" si="313"/>
        <v>0</v>
      </c>
      <c r="CA385" s="2">
        <f t="shared" si="314"/>
        <v>0</v>
      </c>
    </row>
    <row r="386" spans="1:79" x14ac:dyDescent="0.2">
      <c r="A386" s="3">
        <v>110108</v>
      </c>
      <c r="B386" s="2">
        <v>0</v>
      </c>
      <c r="C386" s="2">
        <v>0</v>
      </c>
      <c r="D386" s="2">
        <v>0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1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  <c r="AZ386" s="2">
        <v>0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0</v>
      </c>
      <c r="BM386" s="2">
        <v>0</v>
      </c>
      <c r="BN386" s="2">
        <v>0</v>
      </c>
      <c r="BO386" s="2">
        <v>0</v>
      </c>
      <c r="BP386" s="16">
        <v>0</v>
      </c>
      <c r="BQ386" s="2">
        <f t="shared" si="327"/>
        <v>0</v>
      </c>
      <c r="BR386" s="2">
        <f t="shared" si="310"/>
        <v>0</v>
      </c>
      <c r="BS386" s="2">
        <f t="shared" si="311"/>
        <v>0</v>
      </c>
      <c r="BT386" s="17" t="e">
        <f t="shared" si="280"/>
        <v>#DIV/0!</v>
      </c>
      <c r="BU386" s="2">
        <f t="shared" si="328"/>
        <v>0</v>
      </c>
      <c r="BV386" s="2">
        <f t="shared" si="329"/>
        <v>0</v>
      </c>
      <c r="BW386" s="2">
        <f t="shared" si="330"/>
        <v>0</v>
      </c>
      <c r="BX386" s="2">
        <f t="shared" si="331"/>
        <v>0</v>
      </c>
      <c r="BY386" s="2">
        <f t="shared" si="312"/>
        <v>0</v>
      </c>
      <c r="BZ386" s="2">
        <f t="shared" si="313"/>
        <v>0</v>
      </c>
      <c r="CA386" s="2">
        <f t="shared" si="314"/>
        <v>0</v>
      </c>
    </row>
    <row r="387" spans="1:79" x14ac:dyDescent="0.2">
      <c r="A387" s="3">
        <v>110109</v>
      </c>
      <c r="B387" s="2">
        <v>0</v>
      </c>
      <c r="C387" s="2">
        <v>0</v>
      </c>
      <c r="D387" s="2">
        <v>0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1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16">
        <v>0</v>
      </c>
      <c r="BQ387" s="2">
        <f t="shared" si="327"/>
        <v>0</v>
      </c>
      <c r="BR387" s="2">
        <f t="shared" si="310"/>
        <v>0</v>
      </c>
      <c r="BS387" s="2">
        <f t="shared" si="311"/>
        <v>0</v>
      </c>
      <c r="BT387" s="17" t="e">
        <f t="shared" ref="BT387:BT450" si="332">(BR387-BS387)/BS387</f>
        <v>#DIV/0!</v>
      </c>
      <c r="BU387" s="2">
        <f t="shared" si="328"/>
        <v>0</v>
      </c>
      <c r="BV387" s="2">
        <f t="shared" si="329"/>
        <v>0</v>
      </c>
      <c r="BW387" s="2">
        <f t="shared" si="330"/>
        <v>0</v>
      </c>
      <c r="BX387" s="2">
        <f t="shared" si="331"/>
        <v>0</v>
      </c>
      <c r="BY387" s="2">
        <f t="shared" si="312"/>
        <v>0</v>
      </c>
      <c r="BZ387" s="2">
        <f t="shared" si="313"/>
        <v>0</v>
      </c>
      <c r="CA387" s="2">
        <f t="shared" si="314"/>
        <v>0</v>
      </c>
    </row>
    <row r="388" spans="1:79" x14ac:dyDescent="0.2">
      <c r="A388" s="3">
        <v>110110</v>
      </c>
      <c r="B388" s="2">
        <v>0</v>
      </c>
      <c r="C388" s="2">
        <v>0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1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0</v>
      </c>
      <c r="AN388" s="2">
        <v>0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  <c r="AZ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0</v>
      </c>
      <c r="BM388" s="2">
        <v>0</v>
      </c>
      <c r="BN388" s="2">
        <v>0</v>
      </c>
      <c r="BO388" s="2">
        <v>0</v>
      </c>
      <c r="BP388" s="16">
        <v>0</v>
      </c>
      <c r="BQ388" s="2">
        <f t="shared" si="327"/>
        <v>0</v>
      </c>
      <c r="BR388" s="2">
        <f t="shared" si="310"/>
        <v>0</v>
      </c>
      <c r="BS388" s="2">
        <f t="shared" si="311"/>
        <v>0</v>
      </c>
      <c r="BT388" s="17" t="e">
        <f t="shared" si="332"/>
        <v>#DIV/0!</v>
      </c>
      <c r="BU388" s="2">
        <f t="shared" si="328"/>
        <v>0</v>
      </c>
      <c r="BV388" s="2">
        <f t="shared" si="329"/>
        <v>0</v>
      </c>
      <c r="BW388" s="2">
        <f t="shared" si="330"/>
        <v>0</v>
      </c>
      <c r="BX388" s="2">
        <f t="shared" si="331"/>
        <v>0</v>
      </c>
      <c r="BY388" s="2">
        <f t="shared" si="312"/>
        <v>0</v>
      </c>
      <c r="BZ388" s="2">
        <f t="shared" si="313"/>
        <v>0</v>
      </c>
      <c r="CA388" s="2">
        <f t="shared" si="314"/>
        <v>0</v>
      </c>
    </row>
    <row r="389" spans="1:79" x14ac:dyDescent="0.2">
      <c r="A389" s="3">
        <v>110111</v>
      </c>
      <c r="B389" s="2">
        <v>0</v>
      </c>
      <c r="C389" s="2">
        <v>0</v>
      </c>
      <c r="D389" s="2">
        <v>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1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  <c r="AZ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0</v>
      </c>
      <c r="BM389" s="2">
        <v>0</v>
      </c>
      <c r="BN389" s="2">
        <v>0</v>
      </c>
      <c r="BO389" s="2">
        <v>0</v>
      </c>
      <c r="BP389" s="16">
        <v>0</v>
      </c>
      <c r="BQ389" s="2">
        <f t="shared" si="327"/>
        <v>0</v>
      </c>
      <c r="BR389" s="2">
        <f t="shared" si="310"/>
        <v>0</v>
      </c>
      <c r="BS389" s="2">
        <f t="shared" si="311"/>
        <v>0</v>
      </c>
      <c r="BT389" s="17" t="e">
        <f t="shared" si="332"/>
        <v>#DIV/0!</v>
      </c>
      <c r="BU389" s="2">
        <f t="shared" si="328"/>
        <v>0</v>
      </c>
      <c r="BV389" s="2">
        <f t="shared" si="329"/>
        <v>0</v>
      </c>
      <c r="BW389" s="2">
        <f t="shared" si="330"/>
        <v>0</v>
      </c>
      <c r="BX389" s="2">
        <f t="shared" si="331"/>
        <v>0</v>
      </c>
      <c r="BY389" s="2">
        <f t="shared" si="312"/>
        <v>0</v>
      </c>
      <c r="BZ389" s="2">
        <f t="shared" si="313"/>
        <v>0</v>
      </c>
      <c r="CA389" s="2">
        <f t="shared" si="314"/>
        <v>0</v>
      </c>
    </row>
    <row r="390" spans="1:79" x14ac:dyDescent="0.2">
      <c r="A390" s="3">
        <v>110112</v>
      </c>
      <c r="B390" s="2">
        <v>0</v>
      </c>
      <c r="C390" s="2">
        <v>0</v>
      </c>
      <c r="D390" s="2">
        <v>0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1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  <c r="AZ390" s="2">
        <v>0</v>
      </c>
      <c r="BB390" s="2">
        <v>0</v>
      </c>
      <c r="BC390" s="2">
        <v>10</v>
      </c>
      <c r="BD390" s="2">
        <v>10</v>
      </c>
      <c r="BE390" s="2">
        <v>0</v>
      </c>
      <c r="BF390" s="2">
        <v>0</v>
      </c>
      <c r="BG390" s="2">
        <v>10</v>
      </c>
      <c r="BH390" s="2">
        <v>0</v>
      </c>
      <c r="BI390" s="2">
        <v>0</v>
      </c>
      <c r="BJ390" s="2">
        <v>10</v>
      </c>
      <c r="BK390" s="2">
        <v>0</v>
      </c>
      <c r="BL390" s="2">
        <v>0</v>
      </c>
      <c r="BM390" s="2">
        <v>10</v>
      </c>
      <c r="BN390" s="2">
        <v>0</v>
      </c>
      <c r="BO390" s="2">
        <v>0</v>
      </c>
      <c r="BP390" s="16">
        <v>0</v>
      </c>
      <c r="BQ390" s="2">
        <f t="shared" si="327"/>
        <v>4.166666666666667</v>
      </c>
      <c r="BR390" s="2">
        <f t="shared" si="310"/>
        <v>3.3333333333333335</v>
      </c>
      <c r="BS390" s="2">
        <f t="shared" si="311"/>
        <v>5</v>
      </c>
      <c r="BT390" s="17">
        <f t="shared" si="332"/>
        <v>-0.33333333333333331</v>
      </c>
      <c r="BU390" s="2">
        <f t="shared" si="328"/>
        <v>6.6666666666666679</v>
      </c>
      <c r="BV390" s="2">
        <f t="shared" si="329"/>
        <v>6.6666666666666679</v>
      </c>
      <c r="BW390" s="2">
        <f t="shared" si="330"/>
        <v>0</v>
      </c>
      <c r="BX390" s="2">
        <f t="shared" si="331"/>
        <v>0</v>
      </c>
      <c r="BY390" s="2">
        <f t="shared" si="312"/>
        <v>5</v>
      </c>
      <c r="BZ390" s="2">
        <f t="shared" si="313"/>
        <v>0</v>
      </c>
      <c r="CA390" s="2">
        <f t="shared" si="314"/>
        <v>6</v>
      </c>
    </row>
    <row r="391" spans="1:79" x14ac:dyDescent="0.2">
      <c r="A391" s="3">
        <v>110113</v>
      </c>
      <c r="B391" s="2">
        <v>0</v>
      </c>
      <c r="C391" s="2">
        <v>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12">
        <v>0</v>
      </c>
      <c r="K391" s="2">
        <v>0</v>
      </c>
      <c r="L391" s="2">
        <v>0</v>
      </c>
      <c r="M391" s="2">
        <v>10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10</v>
      </c>
      <c r="AE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10</v>
      </c>
      <c r="AS391" s="2">
        <v>0</v>
      </c>
      <c r="AT391" s="2">
        <v>0</v>
      </c>
      <c r="AU391" s="2">
        <v>5</v>
      </c>
      <c r="AV391" s="2">
        <v>0</v>
      </c>
      <c r="AW391" s="2">
        <v>0</v>
      </c>
      <c r="AX391" s="2">
        <v>0</v>
      </c>
      <c r="AY391" s="2">
        <v>0</v>
      </c>
      <c r="AZ391" s="2">
        <v>0</v>
      </c>
      <c r="BB391" s="2">
        <v>10</v>
      </c>
      <c r="BC391" s="2">
        <v>20</v>
      </c>
      <c r="BD391" s="2">
        <v>0</v>
      </c>
      <c r="BE391" s="2">
        <v>0</v>
      </c>
      <c r="BF391" s="2">
        <v>0</v>
      </c>
      <c r="BG391" s="2">
        <v>10</v>
      </c>
      <c r="BH391" s="2">
        <v>0</v>
      </c>
      <c r="BI391" s="2">
        <v>10</v>
      </c>
      <c r="BJ391" s="2">
        <v>10</v>
      </c>
      <c r="BK391" s="2">
        <v>0</v>
      </c>
      <c r="BL391" s="2">
        <v>0</v>
      </c>
      <c r="BM391" s="2">
        <v>10</v>
      </c>
      <c r="BN391" s="2">
        <v>0</v>
      </c>
      <c r="BO391" s="2">
        <v>0</v>
      </c>
      <c r="BP391" s="16">
        <v>0</v>
      </c>
      <c r="BQ391" s="2">
        <f t="shared" si="327"/>
        <v>5</v>
      </c>
      <c r="BR391" s="2">
        <f t="shared" si="310"/>
        <v>3.3333333333333335</v>
      </c>
      <c r="BS391" s="2">
        <f t="shared" si="311"/>
        <v>15</v>
      </c>
      <c r="BT391" s="17">
        <f t="shared" si="332"/>
        <v>-0.77777777777777779</v>
      </c>
      <c r="BU391" s="2">
        <f t="shared" si="328"/>
        <v>3.3333333333333335</v>
      </c>
      <c r="BV391" s="2">
        <f t="shared" si="329"/>
        <v>3.3333333333333335</v>
      </c>
      <c r="BW391" s="2">
        <f t="shared" si="330"/>
        <v>3.3333333333333335</v>
      </c>
      <c r="BX391" s="2">
        <f t="shared" si="331"/>
        <v>3.3333333333333335</v>
      </c>
      <c r="BY391" s="2">
        <f t="shared" si="312"/>
        <v>7.5</v>
      </c>
      <c r="BZ391" s="2">
        <f t="shared" si="313"/>
        <v>0</v>
      </c>
      <c r="CA391" s="2">
        <f t="shared" si="314"/>
        <v>6</v>
      </c>
    </row>
    <row r="392" spans="1:79" x14ac:dyDescent="0.2">
      <c r="A392" s="3">
        <v>110114</v>
      </c>
      <c r="B392" s="2">
        <v>0</v>
      </c>
      <c r="C392" s="2">
        <v>0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12">
        <v>0</v>
      </c>
      <c r="K392" s="2">
        <v>0</v>
      </c>
      <c r="L392" s="2">
        <v>0</v>
      </c>
      <c r="M392" s="2">
        <v>10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15</v>
      </c>
      <c r="AD392" s="2">
        <v>10</v>
      </c>
      <c r="AE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16</v>
      </c>
      <c r="AS392" s="2">
        <v>0</v>
      </c>
      <c r="AT392" s="2">
        <v>0</v>
      </c>
      <c r="AU392" s="2">
        <v>20</v>
      </c>
      <c r="AV392" s="2">
        <v>0</v>
      </c>
      <c r="AW392" s="2">
        <v>0</v>
      </c>
      <c r="AX392" s="2">
        <v>10</v>
      </c>
      <c r="AY392" s="2">
        <v>0</v>
      </c>
      <c r="AZ392" s="2">
        <v>0</v>
      </c>
      <c r="BB392" s="2">
        <v>10</v>
      </c>
      <c r="BC392" s="2">
        <v>5</v>
      </c>
      <c r="BD392" s="2">
        <v>5</v>
      </c>
      <c r="BE392" s="2">
        <v>5</v>
      </c>
      <c r="BF392" s="2">
        <v>0</v>
      </c>
      <c r="BG392" s="2">
        <v>5</v>
      </c>
      <c r="BH392" s="2">
        <v>0</v>
      </c>
      <c r="BI392" s="2">
        <v>10</v>
      </c>
      <c r="BJ392" s="2">
        <v>0</v>
      </c>
      <c r="BK392" s="2">
        <v>0</v>
      </c>
      <c r="BL392" s="2">
        <v>0</v>
      </c>
      <c r="BM392" s="2">
        <v>10</v>
      </c>
      <c r="BN392" s="2">
        <v>0</v>
      </c>
      <c r="BO392" s="2">
        <v>0</v>
      </c>
      <c r="BP392" s="16">
        <v>0</v>
      </c>
      <c r="BQ392" s="2">
        <f t="shared" si="327"/>
        <v>3.3333333333333335</v>
      </c>
      <c r="BR392" s="2">
        <f t="shared" si="310"/>
        <v>3.3333333333333335</v>
      </c>
      <c r="BS392" s="2">
        <f t="shared" si="311"/>
        <v>7.5</v>
      </c>
      <c r="BT392" s="17">
        <f t="shared" si="332"/>
        <v>-0.55555555555555547</v>
      </c>
      <c r="BU392" s="2">
        <f t="shared" si="328"/>
        <v>3.3333333333333335</v>
      </c>
      <c r="BV392" s="2">
        <f t="shared" si="329"/>
        <v>3.3333333333333335</v>
      </c>
      <c r="BW392" s="2">
        <f t="shared" si="330"/>
        <v>3.3333333333333335</v>
      </c>
      <c r="BX392" s="2">
        <f t="shared" si="331"/>
        <v>3.3333333333333335</v>
      </c>
      <c r="BY392" s="2">
        <f t="shared" si="312"/>
        <v>3.75</v>
      </c>
      <c r="BZ392" s="2">
        <f t="shared" si="313"/>
        <v>0</v>
      </c>
      <c r="CA392" s="2">
        <f t="shared" si="314"/>
        <v>5</v>
      </c>
    </row>
    <row r="393" spans="1:79" x14ac:dyDescent="0.2">
      <c r="A393" s="3">
        <v>110115</v>
      </c>
      <c r="B393" s="2">
        <v>0</v>
      </c>
      <c r="C393" s="2">
        <v>0</v>
      </c>
      <c r="D393" s="2">
        <v>0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12">
        <v>0</v>
      </c>
      <c r="K393" s="2">
        <v>0</v>
      </c>
      <c r="L393" s="2">
        <v>0</v>
      </c>
      <c r="M393" s="2">
        <v>10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  <c r="AZ393" s="2">
        <v>0</v>
      </c>
      <c r="BB393" s="2">
        <v>0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0</v>
      </c>
      <c r="BM393" s="2">
        <v>0</v>
      </c>
      <c r="BN393" s="2">
        <v>0</v>
      </c>
      <c r="BO393" s="2">
        <v>0</v>
      </c>
      <c r="BP393" s="16">
        <v>0</v>
      </c>
      <c r="BQ393" s="2">
        <f t="shared" si="327"/>
        <v>0</v>
      </c>
      <c r="BR393" s="2">
        <f t="shared" si="310"/>
        <v>0</v>
      </c>
      <c r="BS393" s="2">
        <f t="shared" si="311"/>
        <v>0</v>
      </c>
      <c r="BT393" s="17" t="e">
        <f t="shared" si="332"/>
        <v>#DIV/0!</v>
      </c>
      <c r="BU393" s="2">
        <f t="shared" si="328"/>
        <v>0</v>
      </c>
      <c r="BV393" s="2">
        <f t="shared" si="329"/>
        <v>0</v>
      </c>
      <c r="BW393" s="2">
        <f t="shared" si="330"/>
        <v>0</v>
      </c>
      <c r="BX393" s="2">
        <f t="shared" si="331"/>
        <v>0</v>
      </c>
      <c r="BY393" s="2">
        <f t="shared" si="312"/>
        <v>0</v>
      </c>
      <c r="BZ393" s="2">
        <f t="shared" si="313"/>
        <v>0</v>
      </c>
      <c r="CA393" s="2">
        <f t="shared" si="314"/>
        <v>0</v>
      </c>
    </row>
    <row r="394" spans="1:79" x14ac:dyDescent="0.2">
      <c r="A394" s="3">
        <v>110116</v>
      </c>
      <c r="B394" s="2">
        <v>0</v>
      </c>
      <c r="C394" s="2">
        <v>0</v>
      </c>
      <c r="D394" s="2">
        <v>0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1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2">
        <v>0</v>
      </c>
      <c r="AN394" s="2">
        <v>0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  <c r="AZ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0</v>
      </c>
      <c r="BM394" s="2">
        <v>0</v>
      </c>
      <c r="BN394" s="2">
        <v>0</v>
      </c>
      <c r="BO394" s="2">
        <v>0</v>
      </c>
      <c r="BP394" s="16">
        <v>0</v>
      </c>
      <c r="BQ394" s="2">
        <f t="shared" si="327"/>
        <v>0</v>
      </c>
      <c r="BR394" s="2">
        <f t="shared" si="310"/>
        <v>0</v>
      </c>
      <c r="BS394" s="2">
        <f t="shared" si="311"/>
        <v>0</v>
      </c>
      <c r="BT394" s="17" t="e">
        <f t="shared" si="332"/>
        <v>#DIV/0!</v>
      </c>
      <c r="BU394" s="2">
        <f t="shared" si="328"/>
        <v>0</v>
      </c>
      <c r="BV394" s="2">
        <f t="shared" si="329"/>
        <v>0</v>
      </c>
      <c r="BW394" s="2">
        <f t="shared" si="330"/>
        <v>0</v>
      </c>
      <c r="BX394" s="2">
        <f t="shared" si="331"/>
        <v>0</v>
      </c>
      <c r="BY394" s="2">
        <f t="shared" si="312"/>
        <v>0</v>
      </c>
      <c r="BZ394" s="2">
        <f t="shared" si="313"/>
        <v>0</v>
      </c>
      <c r="CA394" s="2">
        <f t="shared" si="314"/>
        <v>0</v>
      </c>
    </row>
    <row r="395" spans="1:79" x14ac:dyDescent="0.2">
      <c r="A395" s="3">
        <v>110117</v>
      </c>
      <c r="B395" s="2">
        <v>0</v>
      </c>
      <c r="C395" s="2">
        <v>0</v>
      </c>
      <c r="D395" s="2">
        <v>0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1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10</v>
      </c>
      <c r="Q395" s="2">
        <v>0</v>
      </c>
      <c r="R395" s="2">
        <v>0</v>
      </c>
      <c r="S395" s="2">
        <v>0</v>
      </c>
      <c r="T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  <c r="AZ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0</v>
      </c>
      <c r="BM395" s="2">
        <v>0</v>
      </c>
      <c r="BN395" s="2">
        <v>0</v>
      </c>
      <c r="BO395" s="2">
        <v>0</v>
      </c>
      <c r="BP395" s="16">
        <v>0</v>
      </c>
      <c r="BQ395" s="2">
        <f t="shared" si="327"/>
        <v>0</v>
      </c>
      <c r="BR395" s="2">
        <f t="shared" si="310"/>
        <v>0</v>
      </c>
      <c r="BS395" s="2">
        <f t="shared" si="311"/>
        <v>0</v>
      </c>
      <c r="BT395" s="17" t="e">
        <f t="shared" si="332"/>
        <v>#DIV/0!</v>
      </c>
      <c r="BU395" s="2">
        <f t="shared" si="328"/>
        <v>0</v>
      </c>
      <c r="BV395" s="2">
        <f t="shared" si="329"/>
        <v>0</v>
      </c>
      <c r="BW395" s="2">
        <f t="shared" si="330"/>
        <v>0</v>
      </c>
      <c r="BX395" s="2">
        <f t="shared" si="331"/>
        <v>0</v>
      </c>
      <c r="BY395" s="2">
        <f t="shared" si="312"/>
        <v>0</v>
      </c>
      <c r="BZ395" s="2">
        <f t="shared" si="313"/>
        <v>0</v>
      </c>
      <c r="CA395" s="2">
        <f t="shared" si="314"/>
        <v>0</v>
      </c>
    </row>
    <row r="396" spans="1:79" x14ac:dyDescent="0.2">
      <c r="A396" s="3">
        <v>110118</v>
      </c>
      <c r="B396" s="2">
        <v>0</v>
      </c>
      <c r="C396" s="2">
        <v>0</v>
      </c>
      <c r="D396" s="2">
        <v>0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1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  <c r="AZ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0</v>
      </c>
      <c r="BM396" s="2">
        <v>0</v>
      </c>
      <c r="BN396" s="2">
        <v>0</v>
      </c>
      <c r="BO396" s="2">
        <v>0</v>
      </c>
      <c r="BP396" s="16">
        <v>0</v>
      </c>
      <c r="BQ396" s="2">
        <f t="shared" si="327"/>
        <v>0</v>
      </c>
      <c r="BR396" s="2">
        <f t="shared" si="310"/>
        <v>0</v>
      </c>
      <c r="BS396" s="2">
        <f t="shared" si="311"/>
        <v>0</v>
      </c>
      <c r="BT396" s="17" t="e">
        <f t="shared" si="332"/>
        <v>#DIV/0!</v>
      </c>
      <c r="BU396" s="2">
        <f t="shared" si="328"/>
        <v>0</v>
      </c>
      <c r="BV396" s="2">
        <f t="shared" si="329"/>
        <v>0</v>
      </c>
      <c r="BW396" s="2">
        <f t="shared" si="330"/>
        <v>0</v>
      </c>
      <c r="BX396" s="2">
        <f t="shared" si="331"/>
        <v>0</v>
      </c>
      <c r="BY396" s="2">
        <f t="shared" si="312"/>
        <v>0</v>
      </c>
      <c r="BZ396" s="2">
        <f t="shared" si="313"/>
        <v>0</v>
      </c>
      <c r="CA396" s="2">
        <f t="shared" si="314"/>
        <v>0</v>
      </c>
    </row>
    <row r="397" spans="1:79" x14ac:dyDescent="0.2">
      <c r="A397" s="3">
        <v>110119</v>
      </c>
      <c r="B397" s="2">
        <v>0</v>
      </c>
      <c r="C397" s="2">
        <v>0</v>
      </c>
      <c r="D397" s="2">
        <v>0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1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2">
        <v>0</v>
      </c>
      <c r="AN397" s="2">
        <v>0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  <c r="AZ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  <c r="BH397" s="2">
        <v>0</v>
      </c>
      <c r="BI397" s="2">
        <v>0</v>
      </c>
      <c r="BJ397" s="2">
        <v>0</v>
      </c>
      <c r="BK397" s="2">
        <v>0</v>
      </c>
      <c r="BL397" s="2">
        <v>0</v>
      </c>
      <c r="BM397" s="2">
        <v>0</v>
      </c>
      <c r="BN397" s="2">
        <v>2</v>
      </c>
      <c r="BO397" s="2">
        <v>0</v>
      </c>
      <c r="BP397" s="16">
        <v>0</v>
      </c>
      <c r="BQ397" s="2">
        <f t="shared" si="327"/>
        <v>0.16666666666666666</v>
      </c>
      <c r="BR397" s="2">
        <f t="shared" si="310"/>
        <v>0.66666666666666663</v>
      </c>
      <c r="BS397" s="2">
        <f t="shared" si="311"/>
        <v>0</v>
      </c>
      <c r="BT397" s="17" t="e">
        <f t="shared" si="332"/>
        <v>#DIV/0!</v>
      </c>
      <c r="BU397" s="2">
        <f t="shared" si="328"/>
        <v>0.66666666666666663</v>
      </c>
      <c r="BV397" s="2">
        <f t="shared" si="329"/>
        <v>0.66666666666666663</v>
      </c>
      <c r="BW397" s="2">
        <f t="shared" si="330"/>
        <v>0.66666666666666663</v>
      </c>
      <c r="BX397" s="2">
        <f t="shared" si="331"/>
        <v>0.66666666666666663</v>
      </c>
      <c r="BY397" s="2">
        <f t="shared" si="312"/>
        <v>0</v>
      </c>
      <c r="BZ397" s="2">
        <f t="shared" si="313"/>
        <v>0</v>
      </c>
      <c r="CA397" s="2">
        <f t="shared" si="314"/>
        <v>0.4</v>
      </c>
    </row>
    <row r="398" spans="1:79" x14ac:dyDescent="0.2">
      <c r="A398" s="3">
        <v>110120</v>
      </c>
      <c r="B398" s="2">
        <v>0</v>
      </c>
      <c r="C398" s="2">
        <v>0</v>
      </c>
      <c r="D398" s="2">
        <v>0</v>
      </c>
      <c r="E398" s="2">
        <v>4</v>
      </c>
      <c r="F398" s="2">
        <v>0</v>
      </c>
      <c r="G398" s="2">
        <v>0</v>
      </c>
      <c r="H398" s="2">
        <v>6</v>
      </c>
      <c r="I398" s="2">
        <v>0</v>
      </c>
      <c r="J398" s="12">
        <v>0</v>
      </c>
      <c r="K398" s="2">
        <v>9</v>
      </c>
      <c r="L398" s="2">
        <v>5</v>
      </c>
      <c r="M398" s="2">
        <v>16</v>
      </c>
      <c r="N398" s="2">
        <v>0</v>
      </c>
      <c r="O398" s="2">
        <v>0</v>
      </c>
      <c r="P398" s="2">
        <v>5</v>
      </c>
      <c r="Q398" s="2">
        <v>0</v>
      </c>
      <c r="R398" s="2">
        <v>0</v>
      </c>
      <c r="S398" s="2">
        <v>0</v>
      </c>
      <c r="T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8</v>
      </c>
      <c r="AB398" s="2">
        <v>0</v>
      </c>
      <c r="AC398" s="2">
        <v>0</v>
      </c>
      <c r="AD398" s="2">
        <v>0</v>
      </c>
      <c r="AE398" s="2">
        <v>0</v>
      </c>
      <c r="AH398" s="2">
        <v>5</v>
      </c>
      <c r="AI398" s="2">
        <v>0</v>
      </c>
      <c r="AJ398" s="2">
        <v>0</v>
      </c>
      <c r="AK398" s="2">
        <v>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10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9</v>
      </c>
      <c r="AY398" s="2">
        <v>0</v>
      </c>
      <c r="AZ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3</v>
      </c>
      <c r="BJ398" s="2">
        <v>0</v>
      </c>
      <c r="BK398" s="2">
        <v>0</v>
      </c>
      <c r="BL398" s="2">
        <v>0</v>
      </c>
      <c r="BM398" s="2">
        <v>0</v>
      </c>
      <c r="BN398" s="2">
        <v>0</v>
      </c>
      <c r="BO398" s="2">
        <v>0</v>
      </c>
      <c r="BP398" s="16">
        <v>0</v>
      </c>
      <c r="BQ398" s="2">
        <f t="shared" si="327"/>
        <v>0.25</v>
      </c>
      <c r="BR398" s="2">
        <f t="shared" si="310"/>
        <v>0</v>
      </c>
      <c r="BS398" s="2">
        <f t="shared" si="311"/>
        <v>0</v>
      </c>
      <c r="BT398" s="17" t="e">
        <f t="shared" si="332"/>
        <v>#DIV/0!</v>
      </c>
      <c r="BU398" s="2">
        <f t="shared" si="328"/>
        <v>0</v>
      </c>
      <c r="BV398" s="2">
        <f t="shared" si="329"/>
        <v>0</v>
      </c>
      <c r="BW398" s="2">
        <f t="shared" si="330"/>
        <v>0</v>
      </c>
      <c r="BX398" s="2">
        <f t="shared" si="331"/>
        <v>0</v>
      </c>
      <c r="BY398" s="2">
        <f t="shared" si="312"/>
        <v>0.75</v>
      </c>
      <c r="BZ398" s="2">
        <f t="shared" si="313"/>
        <v>0</v>
      </c>
      <c r="CA398" s="2">
        <f t="shared" si="314"/>
        <v>0</v>
      </c>
    </row>
    <row r="399" spans="1:79" x14ac:dyDescent="0.2">
      <c r="A399" s="3">
        <v>110121</v>
      </c>
      <c r="B399" s="2">
        <v>0</v>
      </c>
      <c r="C399" s="2">
        <v>0</v>
      </c>
      <c r="D399" s="2">
        <v>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1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2">
        <v>0</v>
      </c>
      <c r="AN399" s="2">
        <v>0</v>
      </c>
      <c r="AO399" s="2">
        <v>0</v>
      </c>
      <c r="AP399" s="2">
        <v>0</v>
      </c>
      <c r="AQ399" s="2">
        <v>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  <c r="AZ399" s="2">
        <v>0</v>
      </c>
      <c r="BB399" s="2">
        <v>0</v>
      </c>
      <c r="BC399" s="2">
        <v>0</v>
      </c>
      <c r="BD399" s="2">
        <v>0</v>
      </c>
      <c r="BE399" s="2">
        <v>0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0</v>
      </c>
      <c r="BM399" s="2">
        <v>0</v>
      </c>
      <c r="BN399" s="2">
        <v>0</v>
      </c>
      <c r="BO399" s="2">
        <v>0</v>
      </c>
      <c r="BP399" s="16">
        <v>0</v>
      </c>
      <c r="BQ399" s="2">
        <f t="shared" si="327"/>
        <v>0</v>
      </c>
      <c r="BR399" s="2">
        <f t="shared" si="310"/>
        <v>0</v>
      </c>
      <c r="BS399" s="2">
        <f t="shared" si="311"/>
        <v>0</v>
      </c>
      <c r="BT399" s="17" t="e">
        <f t="shared" si="332"/>
        <v>#DIV/0!</v>
      </c>
      <c r="BU399" s="2">
        <f t="shared" si="328"/>
        <v>0</v>
      </c>
      <c r="BV399" s="2">
        <f t="shared" si="329"/>
        <v>0</v>
      </c>
      <c r="BW399" s="2">
        <f t="shared" si="330"/>
        <v>0</v>
      </c>
      <c r="BX399" s="2">
        <f t="shared" si="331"/>
        <v>0</v>
      </c>
      <c r="BY399" s="2">
        <f t="shared" si="312"/>
        <v>0</v>
      </c>
      <c r="BZ399" s="2">
        <f t="shared" si="313"/>
        <v>0</v>
      </c>
      <c r="CA399" s="2">
        <f t="shared" si="314"/>
        <v>0</v>
      </c>
    </row>
    <row r="400" spans="1:79" x14ac:dyDescent="0.2">
      <c r="A400" s="3">
        <v>110122</v>
      </c>
      <c r="B400" s="2">
        <v>0</v>
      </c>
      <c r="C400" s="2">
        <v>0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12">
        <v>0</v>
      </c>
      <c r="K400" s="2">
        <v>1</v>
      </c>
      <c r="L400" s="2">
        <v>0</v>
      </c>
      <c r="M400" s="2">
        <v>3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  <c r="AZ400" s="2">
        <v>0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  <c r="BI400" s="2">
        <v>2</v>
      </c>
      <c r="BJ400" s="2">
        <v>0</v>
      </c>
      <c r="BK400" s="2">
        <v>0</v>
      </c>
      <c r="BL400" s="2">
        <v>0</v>
      </c>
      <c r="BM400" s="2">
        <v>0</v>
      </c>
      <c r="BN400" s="2">
        <v>0</v>
      </c>
      <c r="BO400" s="2">
        <v>0</v>
      </c>
      <c r="BP400" s="16">
        <v>0</v>
      </c>
      <c r="BQ400" s="2">
        <f t="shared" si="327"/>
        <v>0.16666666666666666</v>
      </c>
      <c r="BR400" s="2">
        <f t="shared" si="310"/>
        <v>0</v>
      </c>
      <c r="BS400" s="2">
        <f t="shared" si="311"/>
        <v>0</v>
      </c>
      <c r="BT400" s="17" t="e">
        <f t="shared" si="332"/>
        <v>#DIV/0!</v>
      </c>
      <c r="BU400" s="2">
        <f t="shared" si="328"/>
        <v>0</v>
      </c>
      <c r="BV400" s="2">
        <f t="shared" si="329"/>
        <v>0</v>
      </c>
      <c r="BW400" s="2">
        <f t="shared" si="330"/>
        <v>0</v>
      </c>
      <c r="BX400" s="2">
        <f t="shared" si="331"/>
        <v>0</v>
      </c>
      <c r="BY400" s="2">
        <f t="shared" si="312"/>
        <v>0.5</v>
      </c>
      <c r="BZ400" s="2">
        <f t="shared" si="313"/>
        <v>0</v>
      </c>
      <c r="CA400" s="2">
        <f t="shared" si="314"/>
        <v>0</v>
      </c>
    </row>
    <row r="401" spans="1:79" x14ac:dyDescent="0.2">
      <c r="A401" s="3">
        <v>110123</v>
      </c>
      <c r="B401" s="2">
        <v>0</v>
      </c>
      <c r="C401" s="2">
        <v>0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12">
        <v>0</v>
      </c>
      <c r="K401" s="2">
        <v>3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3</v>
      </c>
      <c r="AB401" s="2">
        <v>0</v>
      </c>
      <c r="AC401" s="2">
        <v>0</v>
      </c>
      <c r="AD401" s="2">
        <v>0</v>
      </c>
      <c r="AE401" s="2">
        <v>0</v>
      </c>
      <c r="AH401" s="2">
        <v>1</v>
      </c>
      <c r="AI401" s="2">
        <v>0</v>
      </c>
      <c r="AJ401" s="2">
        <v>0</v>
      </c>
      <c r="AK401" s="2">
        <v>0</v>
      </c>
      <c r="AL401" s="2">
        <v>0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3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3</v>
      </c>
      <c r="AY401" s="2">
        <v>0</v>
      </c>
      <c r="AZ401" s="2">
        <v>0</v>
      </c>
      <c r="BB401" s="2">
        <v>0</v>
      </c>
      <c r="BC401" s="2">
        <v>0</v>
      </c>
      <c r="BD401" s="2">
        <v>0</v>
      </c>
      <c r="BE401" s="2">
        <v>0</v>
      </c>
      <c r="BF401" s="2">
        <v>0</v>
      </c>
      <c r="BG401" s="2">
        <v>0</v>
      </c>
      <c r="BH401" s="2">
        <v>0</v>
      </c>
      <c r="BI401" s="2">
        <v>0</v>
      </c>
      <c r="BJ401" s="2">
        <v>4</v>
      </c>
      <c r="BK401" s="2">
        <v>0</v>
      </c>
      <c r="BL401" s="2">
        <v>0</v>
      </c>
      <c r="BM401" s="2">
        <v>0</v>
      </c>
      <c r="BN401" s="2">
        <v>0</v>
      </c>
      <c r="BO401" s="2">
        <v>0</v>
      </c>
      <c r="BP401" s="16">
        <v>0</v>
      </c>
      <c r="BQ401" s="2">
        <f t="shared" si="327"/>
        <v>0.33333333333333331</v>
      </c>
      <c r="BR401" s="2">
        <f t="shared" si="310"/>
        <v>0</v>
      </c>
      <c r="BS401" s="2">
        <f t="shared" si="311"/>
        <v>0</v>
      </c>
      <c r="BT401" s="17" t="e">
        <f t="shared" si="332"/>
        <v>#DIV/0!</v>
      </c>
      <c r="BU401" s="2">
        <f t="shared" si="328"/>
        <v>0</v>
      </c>
      <c r="BV401" s="2">
        <f t="shared" si="329"/>
        <v>0</v>
      </c>
      <c r="BW401" s="2">
        <f t="shared" si="330"/>
        <v>0</v>
      </c>
      <c r="BX401" s="2">
        <f t="shared" si="331"/>
        <v>0</v>
      </c>
      <c r="BY401" s="2">
        <f t="shared" si="312"/>
        <v>1</v>
      </c>
      <c r="BZ401" s="2">
        <f t="shared" si="313"/>
        <v>0</v>
      </c>
      <c r="CA401" s="2">
        <f t="shared" si="314"/>
        <v>0</v>
      </c>
    </row>
    <row r="402" spans="1:79" x14ac:dyDescent="0.2">
      <c r="A402" s="3">
        <v>110124</v>
      </c>
      <c r="B402" s="2">
        <v>0</v>
      </c>
      <c r="C402" s="2">
        <v>0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12">
        <v>0</v>
      </c>
      <c r="K402" s="2">
        <v>3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1</v>
      </c>
      <c r="AB402" s="2">
        <v>0</v>
      </c>
      <c r="AC402" s="2">
        <v>0</v>
      </c>
      <c r="AD402" s="2">
        <v>0</v>
      </c>
      <c r="AE402" s="2">
        <v>0</v>
      </c>
      <c r="AH402" s="2">
        <v>4</v>
      </c>
      <c r="AI402" s="2">
        <v>0</v>
      </c>
      <c r="AJ402" s="2">
        <v>0</v>
      </c>
      <c r="AK402" s="2">
        <v>0</v>
      </c>
      <c r="AL402" s="2">
        <v>0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3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3</v>
      </c>
      <c r="AY402" s="2">
        <v>0</v>
      </c>
      <c r="AZ402" s="2">
        <v>0</v>
      </c>
      <c r="BB402" s="2">
        <v>0</v>
      </c>
      <c r="BC402" s="2">
        <v>0</v>
      </c>
      <c r="BD402" s="2">
        <v>0</v>
      </c>
      <c r="BE402" s="2">
        <v>0</v>
      </c>
      <c r="BF402" s="2">
        <v>0</v>
      </c>
      <c r="BG402" s="2">
        <v>0</v>
      </c>
      <c r="BH402" s="2">
        <v>0</v>
      </c>
      <c r="BI402" s="2">
        <v>2</v>
      </c>
      <c r="BJ402" s="2">
        <v>4</v>
      </c>
      <c r="BK402" s="2">
        <v>0</v>
      </c>
      <c r="BL402" s="2">
        <v>0</v>
      </c>
      <c r="BM402" s="2">
        <v>0</v>
      </c>
      <c r="BN402" s="2">
        <v>0</v>
      </c>
      <c r="BO402" s="2">
        <v>0</v>
      </c>
      <c r="BP402" s="16">
        <v>0</v>
      </c>
      <c r="BQ402" s="2">
        <f t="shared" si="327"/>
        <v>0.5</v>
      </c>
      <c r="BR402" s="2">
        <f t="shared" si="310"/>
        <v>0</v>
      </c>
      <c r="BS402" s="2">
        <f t="shared" si="311"/>
        <v>0</v>
      </c>
      <c r="BT402" s="17" t="e">
        <f t="shared" si="332"/>
        <v>#DIV/0!</v>
      </c>
      <c r="BU402" s="2">
        <f t="shared" si="328"/>
        <v>0</v>
      </c>
      <c r="BV402" s="2">
        <f t="shared" si="329"/>
        <v>0</v>
      </c>
      <c r="BW402" s="2">
        <f t="shared" si="330"/>
        <v>0</v>
      </c>
      <c r="BX402" s="2">
        <f t="shared" si="331"/>
        <v>0</v>
      </c>
      <c r="BY402" s="2">
        <f t="shared" si="312"/>
        <v>1.5</v>
      </c>
      <c r="BZ402" s="2">
        <f t="shared" si="313"/>
        <v>0</v>
      </c>
      <c r="CA402" s="2">
        <f t="shared" si="314"/>
        <v>0</v>
      </c>
    </row>
    <row r="403" spans="1:79" x14ac:dyDescent="0.2">
      <c r="A403" s="3">
        <v>110125</v>
      </c>
      <c r="B403" s="2">
        <v>0</v>
      </c>
      <c r="C403" s="2">
        <v>0</v>
      </c>
      <c r="D403" s="2">
        <v>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1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2">
        <v>0</v>
      </c>
      <c r="AN403" s="2">
        <v>0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  <c r="AZ403" s="2">
        <v>0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0</v>
      </c>
      <c r="BM403" s="2">
        <v>0</v>
      </c>
      <c r="BN403" s="2">
        <v>0</v>
      </c>
      <c r="BO403" s="2">
        <v>0</v>
      </c>
      <c r="BP403" s="16">
        <v>0</v>
      </c>
      <c r="BQ403" s="2">
        <f t="shared" si="327"/>
        <v>0</v>
      </c>
      <c r="BR403" s="2">
        <f t="shared" si="310"/>
        <v>0</v>
      </c>
      <c r="BS403" s="2">
        <f t="shared" si="311"/>
        <v>0</v>
      </c>
      <c r="BT403" s="17" t="e">
        <f t="shared" si="332"/>
        <v>#DIV/0!</v>
      </c>
      <c r="BU403" s="2">
        <f t="shared" si="328"/>
        <v>0</v>
      </c>
      <c r="BV403" s="2">
        <f t="shared" si="329"/>
        <v>0</v>
      </c>
      <c r="BW403" s="2">
        <f t="shared" si="330"/>
        <v>0</v>
      </c>
      <c r="BX403" s="2">
        <f t="shared" si="331"/>
        <v>0</v>
      </c>
      <c r="BY403" s="2">
        <f t="shared" si="312"/>
        <v>0</v>
      </c>
      <c r="BZ403" s="2">
        <f t="shared" si="313"/>
        <v>0</v>
      </c>
      <c r="CA403" s="2">
        <f t="shared" si="314"/>
        <v>0</v>
      </c>
    </row>
    <row r="404" spans="1:79" x14ac:dyDescent="0.2">
      <c r="A404" s="3">
        <v>110126</v>
      </c>
      <c r="B404" s="2">
        <v>0</v>
      </c>
      <c r="C404" s="2">
        <v>0</v>
      </c>
      <c r="D404" s="2">
        <v>8</v>
      </c>
      <c r="E404" s="2">
        <v>6</v>
      </c>
      <c r="F404" s="2">
        <v>0</v>
      </c>
      <c r="G404" s="2">
        <v>0</v>
      </c>
      <c r="H404" s="2">
        <v>0</v>
      </c>
      <c r="I404" s="2">
        <v>0</v>
      </c>
      <c r="J404" s="12">
        <v>0</v>
      </c>
      <c r="K404" s="2">
        <v>18</v>
      </c>
      <c r="L404" s="2">
        <v>0</v>
      </c>
      <c r="M404" s="2">
        <v>10</v>
      </c>
      <c r="N404" s="2">
        <v>0</v>
      </c>
      <c r="O404" s="2">
        <v>0</v>
      </c>
      <c r="P404" s="2">
        <v>0</v>
      </c>
      <c r="Q404" s="2">
        <v>0</v>
      </c>
      <c r="R404" s="2">
        <v>10</v>
      </c>
      <c r="S404" s="2">
        <v>10</v>
      </c>
      <c r="T404" s="2">
        <v>6.666666666666667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8</v>
      </c>
      <c r="AE404" s="2">
        <v>0</v>
      </c>
      <c r="AH404" s="2">
        <v>0</v>
      </c>
      <c r="AI404" s="2">
        <v>0</v>
      </c>
      <c r="AJ404" s="2">
        <v>0</v>
      </c>
      <c r="AK404" s="2">
        <v>10</v>
      </c>
      <c r="AL404" s="2">
        <v>0</v>
      </c>
      <c r="AM404" s="2">
        <v>0</v>
      </c>
      <c r="AN404" s="2">
        <v>10</v>
      </c>
      <c r="AO404" s="2">
        <v>6</v>
      </c>
      <c r="AP404" s="2">
        <v>0</v>
      </c>
      <c r="AQ404" s="2">
        <v>0</v>
      </c>
      <c r="AR404" s="2">
        <v>20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10</v>
      </c>
      <c r="AY404" s="2">
        <v>5</v>
      </c>
      <c r="AZ404" s="2">
        <v>0</v>
      </c>
      <c r="BB404" s="2">
        <v>5</v>
      </c>
      <c r="BC404" s="2">
        <v>0</v>
      </c>
      <c r="BD404" s="2">
        <v>5</v>
      </c>
      <c r="BE404" s="2">
        <v>0</v>
      </c>
      <c r="BF404" s="2">
        <v>0</v>
      </c>
      <c r="BG404" s="2">
        <v>10</v>
      </c>
      <c r="BH404" s="2">
        <v>0</v>
      </c>
      <c r="BI404" s="2">
        <v>0</v>
      </c>
      <c r="BJ404" s="2">
        <v>10</v>
      </c>
      <c r="BK404" s="2">
        <v>0</v>
      </c>
      <c r="BL404" s="2">
        <v>10</v>
      </c>
      <c r="BM404" s="2">
        <v>10</v>
      </c>
      <c r="BN404" s="2">
        <v>0</v>
      </c>
      <c r="BO404" s="2">
        <v>0</v>
      </c>
      <c r="BP404" s="16">
        <v>0</v>
      </c>
      <c r="BQ404" s="2">
        <f t="shared" si="327"/>
        <v>3.75</v>
      </c>
      <c r="BR404" s="2">
        <f t="shared" si="310"/>
        <v>3.3333333333333335</v>
      </c>
      <c r="BS404" s="2">
        <f t="shared" si="311"/>
        <v>2.5</v>
      </c>
      <c r="BT404" s="17">
        <f t="shared" si="332"/>
        <v>0.33333333333333337</v>
      </c>
      <c r="BU404" s="2">
        <f t="shared" si="328"/>
        <v>0</v>
      </c>
      <c r="BV404" s="2">
        <f t="shared" si="329"/>
        <v>6.6666666666666679</v>
      </c>
      <c r="BW404" s="2">
        <f t="shared" si="330"/>
        <v>0</v>
      </c>
      <c r="BX404" s="2">
        <f t="shared" si="331"/>
        <v>0</v>
      </c>
      <c r="BY404" s="2">
        <f t="shared" si="312"/>
        <v>5</v>
      </c>
      <c r="BZ404" s="2">
        <f t="shared" si="313"/>
        <v>3.3333333333333335</v>
      </c>
      <c r="CA404" s="2">
        <f t="shared" si="314"/>
        <v>3</v>
      </c>
    </row>
    <row r="405" spans="1:79" x14ac:dyDescent="0.2">
      <c r="A405" s="3">
        <v>110127</v>
      </c>
      <c r="B405" s="2">
        <v>0</v>
      </c>
      <c r="C405" s="2">
        <v>0</v>
      </c>
      <c r="D405" s="2">
        <v>0</v>
      </c>
      <c r="E405" s="2">
        <v>6</v>
      </c>
      <c r="F405" s="2">
        <v>0</v>
      </c>
      <c r="G405" s="2">
        <v>0</v>
      </c>
      <c r="H405" s="2">
        <v>0</v>
      </c>
      <c r="I405" s="2">
        <v>0</v>
      </c>
      <c r="J405" s="12">
        <v>0</v>
      </c>
      <c r="K405" s="2">
        <v>10</v>
      </c>
      <c r="L405" s="2">
        <v>0</v>
      </c>
      <c r="M405" s="2">
        <v>6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6</v>
      </c>
      <c r="AE405" s="2">
        <v>0</v>
      </c>
      <c r="AH405" s="2">
        <v>0</v>
      </c>
      <c r="AI405" s="2">
        <v>0</v>
      </c>
      <c r="AJ405" s="2">
        <v>0</v>
      </c>
      <c r="AK405" s="2">
        <v>5</v>
      </c>
      <c r="AL405" s="2">
        <v>10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5</v>
      </c>
      <c r="AY405" s="2">
        <v>0</v>
      </c>
      <c r="AZ405" s="2">
        <v>0</v>
      </c>
      <c r="BB405" s="2">
        <v>0</v>
      </c>
      <c r="BC405" s="2">
        <v>0</v>
      </c>
      <c r="BD405" s="2">
        <v>5</v>
      </c>
      <c r="BE405" s="2">
        <v>0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5</v>
      </c>
      <c r="BM405" s="2">
        <v>5</v>
      </c>
      <c r="BN405" s="2">
        <v>0</v>
      </c>
      <c r="BO405" s="2">
        <v>0</v>
      </c>
      <c r="BP405" s="16">
        <v>0</v>
      </c>
      <c r="BQ405" s="2">
        <f t="shared" si="327"/>
        <v>1.25</v>
      </c>
      <c r="BR405" s="2">
        <f t="shared" si="310"/>
        <v>1.6666666666666667</v>
      </c>
      <c r="BS405" s="2">
        <f t="shared" si="311"/>
        <v>0</v>
      </c>
      <c r="BT405" s="17" t="e">
        <f t="shared" si="332"/>
        <v>#DIV/0!</v>
      </c>
      <c r="BU405" s="2">
        <f t="shared" si="328"/>
        <v>1.6666666666666667</v>
      </c>
      <c r="BV405" s="2">
        <f t="shared" si="329"/>
        <v>1.6666666666666667</v>
      </c>
      <c r="BW405" s="2">
        <f t="shared" si="330"/>
        <v>1.6666666666666667</v>
      </c>
      <c r="BX405" s="2">
        <f t="shared" si="331"/>
        <v>1.6666666666666667</v>
      </c>
      <c r="BY405" s="2">
        <f t="shared" si="312"/>
        <v>0</v>
      </c>
      <c r="BZ405" s="2">
        <f t="shared" si="313"/>
        <v>1.6666666666666667</v>
      </c>
      <c r="CA405" s="2">
        <f t="shared" si="314"/>
        <v>2</v>
      </c>
    </row>
    <row r="406" spans="1:79" x14ac:dyDescent="0.2">
      <c r="A406" s="3">
        <v>110128</v>
      </c>
      <c r="B406" s="2">
        <v>0</v>
      </c>
      <c r="C406" s="2">
        <v>0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12">
        <v>0</v>
      </c>
      <c r="K406" s="2">
        <v>0</v>
      </c>
      <c r="L406" s="2">
        <v>0</v>
      </c>
      <c r="M406" s="2">
        <v>2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W406" s="2">
        <v>0</v>
      </c>
      <c r="X406" s="2">
        <v>0</v>
      </c>
      <c r="Y406" s="2">
        <v>0</v>
      </c>
      <c r="Z406" s="2">
        <v>4</v>
      </c>
      <c r="AA406" s="2">
        <v>0</v>
      </c>
      <c r="AB406" s="2">
        <v>0</v>
      </c>
      <c r="AC406" s="2">
        <v>0</v>
      </c>
      <c r="AD406" s="2">
        <v>4</v>
      </c>
      <c r="AE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4</v>
      </c>
      <c r="AM406" s="2">
        <v>0</v>
      </c>
      <c r="AN406" s="2">
        <v>0</v>
      </c>
      <c r="AO406" s="2">
        <v>0</v>
      </c>
      <c r="AP406" s="2">
        <v>5</v>
      </c>
      <c r="AQ406" s="2">
        <v>0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3</v>
      </c>
      <c r="AZ406" s="2">
        <v>0</v>
      </c>
      <c r="BB406" s="2">
        <v>0</v>
      </c>
      <c r="BC406" s="2">
        <v>0</v>
      </c>
      <c r="BD406" s="2">
        <v>5</v>
      </c>
      <c r="BE406" s="2">
        <v>0</v>
      </c>
      <c r="BF406" s="2">
        <v>0</v>
      </c>
      <c r="BG406" s="2">
        <v>5</v>
      </c>
      <c r="BH406" s="2">
        <v>0</v>
      </c>
      <c r="BI406" s="2">
        <v>0</v>
      </c>
      <c r="BJ406" s="2">
        <v>0</v>
      </c>
      <c r="BK406" s="2">
        <v>0</v>
      </c>
      <c r="BL406" s="2">
        <v>5</v>
      </c>
      <c r="BM406" s="2">
        <v>5</v>
      </c>
      <c r="BN406" s="2">
        <v>0</v>
      </c>
      <c r="BO406" s="2">
        <v>0</v>
      </c>
      <c r="BP406" s="16">
        <v>0</v>
      </c>
      <c r="BQ406" s="2">
        <f t="shared" si="327"/>
        <v>1.6666666666666667</v>
      </c>
      <c r="BR406" s="2">
        <f t="shared" si="310"/>
        <v>1.6666666666666667</v>
      </c>
      <c r="BS406" s="2">
        <f t="shared" si="311"/>
        <v>0</v>
      </c>
      <c r="BT406" s="17" t="e">
        <f t="shared" si="332"/>
        <v>#DIV/0!</v>
      </c>
      <c r="BU406" s="2">
        <f t="shared" si="328"/>
        <v>1.6666666666666667</v>
      </c>
      <c r="BV406" s="2">
        <f t="shared" si="329"/>
        <v>1.6666666666666667</v>
      </c>
      <c r="BW406" s="2">
        <f t="shared" si="330"/>
        <v>1.6666666666666667</v>
      </c>
      <c r="BX406" s="2">
        <f t="shared" si="331"/>
        <v>1.6666666666666667</v>
      </c>
      <c r="BY406" s="2">
        <f t="shared" si="312"/>
        <v>1.25</v>
      </c>
      <c r="BZ406" s="2">
        <f t="shared" si="313"/>
        <v>1.6666666666666667</v>
      </c>
      <c r="CA406" s="2">
        <f t="shared" si="314"/>
        <v>2</v>
      </c>
    </row>
    <row r="407" spans="1:79" x14ac:dyDescent="0.2">
      <c r="A407" s="3">
        <v>110129</v>
      </c>
      <c r="B407" s="2">
        <v>0</v>
      </c>
      <c r="C407" s="2">
        <v>0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12">
        <v>0</v>
      </c>
      <c r="K407" s="2">
        <v>0</v>
      </c>
      <c r="L407" s="2">
        <v>0</v>
      </c>
      <c r="M407" s="2">
        <v>5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W407" s="2">
        <v>0</v>
      </c>
      <c r="X407" s="2">
        <v>0</v>
      </c>
      <c r="Y407" s="2">
        <v>0</v>
      </c>
      <c r="Z407" s="2">
        <v>4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4</v>
      </c>
      <c r="AM407" s="2">
        <v>0</v>
      </c>
      <c r="AN407" s="2">
        <v>0</v>
      </c>
      <c r="AO407" s="2">
        <v>0</v>
      </c>
      <c r="AP407" s="2">
        <v>5</v>
      </c>
      <c r="AQ407" s="2">
        <v>0</v>
      </c>
      <c r="AR407" s="2">
        <v>0</v>
      </c>
      <c r="AS407" s="2">
        <v>0</v>
      </c>
      <c r="AT407" s="2">
        <v>0</v>
      </c>
      <c r="AU407" s="2">
        <v>5</v>
      </c>
      <c r="AV407" s="2">
        <v>0</v>
      </c>
      <c r="AW407" s="2">
        <v>0</v>
      </c>
      <c r="AX407" s="2">
        <v>0</v>
      </c>
      <c r="AY407" s="2">
        <v>6</v>
      </c>
      <c r="AZ407" s="2">
        <v>0</v>
      </c>
      <c r="BB407" s="2">
        <v>0</v>
      </c>
      <c r="BC407" s="2">
        <v>0</v>
      </c>
      <c r="BD407" s="2">
        <v>0</v>
      </c>
      <c r="BE407" s="2">
        <v>0</v>
      </c>
      <c r="BF407" s="2">
        <v>0</v>
      </c>
      <c r="BG407" s="2">
        <v>5</v>
      </c>
      <c r="BH407" s="2">
        <v>0</v>
      </c>
      <c r="BI407" s="2">
        <v>0</v>
      </c>
      <c r="BJ407" s="2">
        <v>0</v>
      </c>
      <c r="BK407" s="2">
        <v>0</v>
      </c>
      <c r="BL407" s="2">
        <v>5</v>
      </c>
      <c r="BM407" s="2">
        <v>5</v>
      </c>
      <c r="BN407" s="2">
        <v>0</v>
      </c>
      <c r="BO407" s="2">
        <v>0</v>
      </c>
      <c r="BP407" s="16">
        <v>0</v>
      </c>
      <c r="BQ407" s="2">
        <f t="shared" si="327"/>
        <v>1.25</v>
      </c>
      <c r="BR407" s="2">
        <f t="shared" si="310"/>
        <v>1.6666666666666667</v>
      </c>
      <c r="BS407" s="2">
        <f t="shared" si="311"/>
        <v>0</v>
      </c>
      <c r="BT407" s="17" t="e">
        <f t="shared" si="332"/>
        <v>#DIV/0!</v>
      </c>
      <c r="BU407" s="2">
        <f t="shared" si="328"/>
        <v>1.6666666666666667</v>
      </c>
      <c r="BV407" s="2">
        <f t="shared" si="329"/>
        <v>1.6666666666666667</v>
      </c>
      <c r="BW407" s="2">
        <f t="shared" si="330"/>
        <v>1.6666666666666667</v>
      </c>
      <c r="BX407" s="2">
        <f t="shared" si="331"/>
        <v>1.6666666666666667</v>
      </c>
      <c r="BY407" s="2">
        <f t="shared" si="312"/>
        <v>1.25</v>
      </c>
      <c r="BZ407" s="2">
        <f t="shared" si="313"/>
        <v>1.6666666666666667</v>
      </c>
      <c r="CA407" s="2">
        <f t="shared" si="314"/>
        <v>1</v>
      </c>
    </row>
    <row r="408" spans="1:79" x14ac:dyDescent="0.2">
      <c r="A408" s="3">
        <v>110130</v>
      </c>
      <c r="B408" s="2">
        <v>0</v>
      </c>
      <c r="C408" s="2">
        <v>0</v>
      </c>
      <c r="D408" s="2">
        <v>0</v>
      </c>
      <c r="E408" s="2">
        <v>2</v>
      </c>
      <c r="F408" s="2">
        <v>0</v>
      </c>
      <c r="G408" s="2">
        <v>0</v>
      </c>
      <c r="H408" s="2">
        <v>0</v>
      </c>
      <c r="I408" s="2">
        <v>0</v>
      </c>
      <c r="J408" s="1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2</v>
      </c>
      <c r="AB408" s="2">
        <v>0</v>
      </c>
      <c r="AC408" s="2">
        <v>0</v>
      </c>
      <c r="AD408" s="2">
        <v>0</v>
      </c>
      <c r="AE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  <c r="AZ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0</v>
      </c>
      <c r="BM408" s="2">
        <v>0</v>
      </c>
      <c r="BN408" s="2">
        <v>0</v>
      </c>
      <c r="BO408" s="2">
        <v>0</v>
      </c>
      <c r="BP408" s="16">
        <v>0</v>
      </c>
      <c r="BQ408" s="2">
        <f t="shared" si="327"/>
        <v>0</v>
      </c>
      <c r="BR408" s="2">
        <f t="shared" si="310"/>
        <v>0</v>
      </c>
      <c r="BS408" s="2">
        <f t="shared" si="311"/>
        <v>0</v>
      </c>
      <c r="BT408" s="17" t="e">
        <f t="shared" si="332"/>
        <v>#DIV/0!</v>
      </c>
      <c r="BU408" s="2">
        <f t="shared" si="328"/>
        <v>0</v>
      </c>
      <c r="BV408" s="2">
        <f t="shared" si="329"/>
        <v>0</v>
      </c>
      <c r="BW408" s="2">
        <f t="shared" si="330"/>
        <v>0</v>
      </c>
      <c r="BX408" s="2">
        <f t="shared" si="331"/>
        <v>0</v>
      </c>
      <c r="BY408" s="2">
        <f t="shared" si="312"/>
        <v>0</v>
      </c>
      <c r="BZ408" s="2">
        <f t="shared" si="313"/>
        <v>0</v>
      </c>
      <c r="CA408" s="2">
        <f t="shared" si="314"/>
        <v>0</v>
      </c>
    </row>
    <row r="409" spans="1:79" x14ac:dyDescent="0.2">
      <c r="A409" s="3">
        <v>110131</v>
      </c>
      <c r="B409" s="2">
        <v>0</v>
      </c>
      <c r="C409" s="2">
        <v>0</v>
      </c>
      <c r="D409" s="2">
        <v>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1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2">
        <v>0</v>
      </c>
      <c r="AN409" s="2">
        <v>0</v>
      </c>
      <c r="AO409" s="2">
        <v>0</v>
      </c>
      <c r="AP409" s="2">
        <v>0</v>
      </c>
      <c r="AQ409" s="2">
        <v>0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  <c r="AZ409" s="2">
        <v>0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0</v>
      </c>
      <c r="BM409" s="2">
        <v>0</v>
      </c>
      <c r="BN409" s="2">
        <v>0</v>
      </c>
      <c r="BO409" s="2">
        <v>0</v>
      </c>
      <c r="BP409" s="16">
        <v>0</v>
      </c>
      <c r="BQ409" s="2">
        <f t="shared" si="327"/>
        <v>0</v>
      </c>
      <c r="BR409" s="2">
        <f t="shared" si="310"/>
        <v>0</v>
      </c>
      <c r="BS409" s="2">
        <f t="shared" si="311"/>
        <v>0</v>
      </c>
      <c r="BT409" s="17" t="e">
        <f t="shared" si="332"/>
        <v>#DIV/0!</v>
      </c>
      <c r="BU409" s="2">
        <f t="shared" si="328"/>
        <v>0</v>
      </c>
      <c r="BV409" s="2">
        <f t="shared" si="329"/>
        <v>0</v>
      </c>
      <c r="BW409" s="2">
        <f t="shared" si="330"/>
        <v>0</v>
      </c>
      <c r="BX409" s="2">
        <f t="shared" si="331"/>
        <v>0</v>
      </c>
      <c r="BY409" s="2">
        <f t="shared" si="312"/>
        <v>0</v>
      </c>
      <c r="BZ409" s="2">
        <f t="shared" si="313"/>
        <v>0</v>
      </c>
      <c r="CA409" s="2">
        <f t="shared" si="314"/>
        <v>0</v>
      </c>
    </row>
    <row r="410" spans="1:79" x14ac:dyDescent="0.2">
      <c r="A410" s="3">
        <v>110132</v>
      </c>
      <c r="B410" s="2">
        <v>0</v>
      </c>
      <c r="C410" s="2">
        <v>0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1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  <c r="AZ410" s="2">
        <v>0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0</v>
      </c>
      <c r="BM410" s="2">
        <v>0</v>
      </c>
      <c r="BN410" s="2">
        <v>0</v>
      </c>
      <c r="BO410" s="2">
        <v>0</v>
      </c>
      <c r="BP410" s="16">
        <v>0</v>
      </c>
      <c r="BQ410" s="2">
        <f t="shared" si="327"/>
        <v>0</v>
      </c>
      <c r="BR410" s="2">
        <f t="shared" si="310"/>
        <v>0</v>
      </c>
      <c r="BS410" s="2">
        <f t="shared" si="311"/>
        <v>0</v>
      </c>
      <c r="BT410" s="17" t="e">
        <f t="shared" si="332"/>
        <v>#DIV/0!</v>
      </c>
      <c r="BU410" s="2">
        <f t="shared" ref="BU410:BU441" si="333">IFERROR(IFERROR(IF(OR(BT410&gt;=50%,BT410&lt;=-50%),BR410,(BC410*(1+BT410))),BR410),0.001)</f>
        <v>0</v>
      </c>
      <c r="BV410" s="2">
        <f t="shared" ref="BV410:BV441" si="334">IFERROR(IFERROR(IF(OR(BT410&gt;=50%,BT410&lt;=-50%),BR410,(BD410*(1+BT410))),BR410),0.001)</f>
        <v>0</v>
      </c>
      <c r="BW410" s="2">
        <f t="shared" ref="BW410:BW441" si="335">IFERROR(IFERROR(IF(OR(BT410&gt;=50%,BT410&lt;=-50%),BR410,(BE410*(1+BT410))),BR410),0.001)</f>
        <v>0</v>
      </c>
      <c r="BX410" s="2">
        <f t="shared" ref="BX410:BX441" si="336">IFERROR(IFERROR(IF(OR(BT410&gt;=50%,BT410&lt;=-50%),BR410,(BF410*(1+BT410))),BR410),0.001)</f>
        <v>0</v>
      </c>
      <c r="BY410" s="2">
        <f t="shared" si="312"/>
        <v>0</v>
      </c>
      <c r="BZ410" s="2">
        <f t="shared" si="313"/>
        <v>0</v>
      </c>
      <c r="CA410" s="2">
        <f t="shared" si="314"/>
        <v>0</v>
      </c>
    </row>
    <row r="411" spans="1:79" x14ac:dyDescent="0.2">
      <c r="A411" s="3">
        <v>110133</v>
      </c>
      <c r="B411" s="2">
        <v>0</v>
      </c>
      <c r="C411" s="2">
        <v>0</v>
      </c>
      <c r="D411" s="2">
        <v>0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1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0</v>
      </c>
      <c r="BB411" s="2">
        <v>0</v>
      </c>
      <c r="BC411" s="2">
        <v>0</v>
      </c>
      <c r="BD411" s="2">
        <v>0</v>
      </c>
      <c r="BE411" s="2">
        <v>0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0</v>
      </c>
      <c r="BM411" s="2">
        <v>0</v>
      </c>
      <c r="BN411" s="2">
        <v>0</v>
      </c>
      <c r="BO411" s="2">
        <v>0</v>
      </c>
      <c r="BP411" s="16">
        <v>0</v>
      </c>
      <c r="BQ411" s="2">
        <f t="shared" si="327"/>
        <v>0</v>
      </c>
      <c r="BR411" s="2">
        <f t="shared" si="310"/>
        <v>0</v>
      </c>
      <c r="BS411" s="2">
        <f t="shared" si="311"/>
        <v>0</v>
      </c>
      <c r="BT411" s="17" t="e">
        <f t="shared" si="332"/>
        <v>#DIV/0!</v>
      </c>
      <c r="BU411" s="2">
        <f t="shared" si="333"/>
        <v>0</v>
      </c>
      <c r="BV411" s="2">
        <f t="shared" si="334"/>
        <v>0</v>
      </c>
      <c r="BW411" s="2">
        <f t="shared" si="335"/>
        <v>0</v>
      </c>
      <c r="BX411" s="2">
        <f t="shared" si="336"/>
        <v>0</v>
      </c>
      <c r="BY411" s="2">
        <f t="shared" si="312"/>
        <v>0</v>
      </c>
      <c r="BZ411" s="2">
        <f t="shared" si="313"/>
        <v>0</v>
      </c>
      <c r="CA411" s="2">
        <f t="shared" si="314"/>
        <v>0</v>
      </c>
    </row>
    <row r="412" spans="1:79" x14ac:dyDescent="0.2">
      <c r="A412" s="3">
        <v>110134</v>
      </c>
      <c r="B412" s="2">
        <v>0</v>
      </c>
      <c r="C412" s="2">
        <v>0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1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  <c r="AZ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0</v>
      </c>
      <c r="BM412" s="2">
        <v>0</v>
      </c>
      <c r="BN412" s="2">
        <v>0</v>
      </c>
      <c r="BO412" s="2">
        <v>0</v>
      </c>
      <c r="BP412" s="16">
        <v>0</v>
      </c>
      <c r="BQ412" s="2">
        <f t="shared" si="327"/>
        <v>0</v>
      </c>
      <c r="BR412" s="2">
        <f t="shared" si="310"/>
        <v>0</v>
      </c>
      <c r="BS412" s="2">
        <f t="shared" si="311"/>
        <v>0</v>
      </c>
      <c r="BT412" s="17" t="e">
        <f t="shared" si="332"/>
        <v>#DIV/0!</v>
      </c>
      <c r="BU412" s="2">
        <f t="shared" si="333"/>
        <v>0</v>
      </c>
      <c r="BV412" s="2">
        <f t="shared" si="334"/>
        <v>0</v>
      </c>
      <c r="BW412" s="2">
        <f t="shared" si="335"/>
        <v>0</v>
      </c>
      <c r="BX412" s="2">
        <f t="shared" si="336"/>
        <v>0</v>
      </c>
      <c r="BY412" s="2">
        <f t="shared" si="312"/>
        <v>0</v>
      </c>
      <c r="BZ412" s="2">
        <f t="shared" si="313"/>
        <v>0</v>
      </c>
      <c r="CA412" s="2">
        <f t="shared" si="314"/>
        <v>0</v>
      </c>
    </row>
    <row r="413" spans="1:79" x14ac:dyDescent="0.2">
      <c r="A413" s="3">
        <v>110135</v>
      </c>
      <c r="B413" s="2">
        <v>0</v>
      </c>
      <c r="C413" s="2">
        <v>0</v>
      </c>
      <c r="D413" s="2">
        <v>0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12">
        <v>0</v>
      </c>
      <c r="K413" s="2">
        <v>0</v>
      </c>
      <c r="L413" s="2">
        <v>0</v>
      </c>
      <c r="M413" s="2">
        <v>1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2">
        <v>0</v>
      </c>
      <c r="AN413" s="2">
        <v>0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  <c r="AZ413" s="2">
        <v>0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0</v>
      </c>
      <c r="BM413" s="2">
        <v>0</v>
      </c>
      <c r="BN413" s="2">
        <v>0</v>
      </c>
      <c r="BO413" s="2">
        <v>0</v>
      </c>
      <c r="BP413" s="16">
        <v>0</v>
      </c>
      <c r="BQ413" s="2">
        <f t="shared" si="327"/>
        <v>0</v>
      </c>
      <c r="BR413" s="2">
        <f t="shared" si="310"/>
        <v>0</v>
      </c>
      <c r="BS413" s="2">
        <f t="shared" si="311"/>
        <v>0</v>
      </c>
      <c r="BT413" s="17" t="e">
        <f t="shared" si="332"/>
        <v>#DIV/0!</v>
      </c>
      <c r="BU413" s="2">
        <f t="shared" si="333"/>
        <v>0</v>
      </c>
      <c r="BV413" s="2">
        <f t="shared" si="334"/>
        <v>0</v>
      </c>
      <c r="BW413" s="2">
        <f t="shared" si="335"/>
        <v>0</v>
      </c>
      <c r="BX413" s="2">
        <f t="shared" si="336"/>
        <v>0</v>
      </c>
      <c r="BY413" s="2">
        <f t="shared" si="312"/>
        <v>0</v>
      </c>
      <c r="BZ413" s="2">
        <f t="shared" si="313"/>
        <v>0</v>
      </c>
      <c r="CA413" s="2">
        <f t="shared" si="314"/>
        <v>0</v>
      </c>
    </row>
    <row r="414" spans="1:79" x14ac:dyDescent="0.2">
      <c r="A414" s="3">
        <v>110136</v>
      </c>
      <c r="B414" s="2">
        <v>0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1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  <c r="AZ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0</v>
      </c>
      <c r="BM414" s="2">
        <v>0</v>
      </c>
      <c r="BN414" s="2">
        <v>0</v>
      </c>
      <c r="BO414" s="2">
        <v>0</v>
      </c>
      <c r="BP414" s="16">
        <v>0</v>
      </c>
      <c r="BQ414" s="2">
        <f t="shared" si="327"/>
        <v>0</v>
      </c>
      <c r="BR414" s="2">
        <f t="shared" si="310"/>
        <v>0</v>
      </c>
      <c r="BS414" s="2">
        <f t="shared" si="311"/>
        <v>0</v>
      </c>
      <c r="BT414" s="17" t="e">
        <f t="shared" si="332"/>
        <v>#DIV/0!</v>
      </c>
      <c r="BU414" s="2">
        <f t="shared" si="333"/>
        <v>0</v>
      </c>
      <c r="BV414" s="2">
        <f t="shared" si="334"/>
        <v>0</v>
      </c>
      <c r="BW414" s="2">
        <f t="shared" si="335"/>
        <v>0</v>
      </c>
      <c r="BX414" s="2">
        <f t="shared" si="336"/>
        <v>0</v>
      </c>
      <c r="BY414" s="2">
        <f t="shared" si="312"/>
        <v>0</v>
      </c>
      <c r="BZ414" s="2">
        <f t="shared" si="313"/>
        <v>0</v>
      </c>
      <c r="CA414" s="2">
        <f t="shared" si="314"/>
        <v>0</v>
      </c>
    </row>
    <row r="415" spans="1:79" x14ac:dyDescent="0.2">
      <c r="A415" s="3">
        <v>110137</v>
      </c>
      <c r="B415" s="2">
        <v>0</v>
      </c>
      <c r="C415" s="2">
        <v>0</v>
      </c>
      <c r="D415" s="2">
        <v>0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1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  <c r="AZ415" s="2">
        <v>0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0</v>
      </c>
      <c r="BM415" s="2">
        <v>0</v>
      </c>
      <c r="BN415" s="2">
        <v>0</v>
      </c>
      <c r="BO415" s="2">
        <v>0</v>
      </c>
      <c r="BP415" s="16">
        <v>0</v>
      </c>
      <c r="BQ415" s="2">
        <f t="shared" si="327"/>
        <v>0</v>
      </c>
      <c r="BR415" s="2">
        <f t="shared" si="310"/>
        <v>0</v>
      </c>
      <c r="BS415" s="2">
        <f t="shared" si="311"/>
        <v>0</v>
      </c>
      <c r="BT415" s="17" t="e">
        <f t="shared" si="332"/>
        <v>#DIV/0!</v>
      </c>
      <c r="BU415" s="2">
        <f t="shared" si="333"/>
        <v>0</v>
      </c>
      <c r="BV415" s="2">
        <f t="shared" si="334"/>
        <v>0</v>
      </c>
      <c r="BW415" s="2">
        <f t="shared" si="335"/>
        <v>0</v>
      </c>
      <c r="BX415" s="2">
        <f t="shared" si="336"/>
        <v>0</v>
      </c>
      <c r="BY415" s="2">
        <f t="shared" si="312"/>
        <v>0</v>
      </c>
      <c r="BZ415" s="2">
        <f t="shared" si="313"/>
        <v>0</v>
      </c>
      <c r="CA415" s="2">
        <f t="shared" si="314"/>
        <v>0</v>
      </c>
    </row>
    <row r="416" spans="1:79" x14ac:dyDescent="0.2">
      <c r="A416" s="3">
        <v>110138</v>
      </c>
      <c r="B416" s="2">
        <v>0</v>
      </c>
      <c r="C416" s="2">
        <v>0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1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  <c r="AZ416" s="2">
        <v>0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0</v>
      </c>
      <c r="BM416" s="2">
        <v>0</v>
      </c>
      <c r="BN416" s="2">
        <v>0</v>
      </c>
      <c r="BO416" s="2">
        <v>0</v>
      </c>
      <c r="BP416" s="16">
        <v>0</v>
      </c>
      <c r="BQ416" s="2">
        <f t="shared" si="327"/>
        <v>0</v>
      </c>
      <c r="BR416" s="2">
        <f t="shared" si="310"/>
        <v>0</v>
      </c>
      <c r="BS416" s="2">
        <f t="shared" si="311"/>
        <v>0</v>
      </c>
      <c r="BT416" s="17" t="e">
        <f t="shared" si="332"/>
        <v>#DIV/0!</v>
      </c>
      <c r="BU416" s="2">
        <f t="shared" si="333"/>
        <v>0</v>
      </c>
      <c r="BV416" s="2">
        <f t="shared" si="334"/>
        <v>0</v>
      </c>
      <c r="BW416" s="2">
        <f t="shared" si="335"/>
        <v>0</v>
      </c>
      <c r="BX416" s="2">
        <f t="shared" si="336"/>
        <v>0</v>
      </c>
      <c r="BY416" s="2">
        <f t="shared" si="312"/>
        <v>0</v>
      </c>
      <c r="BZ416" s="2">
        <f t="shared" si="313"/>
        <v>0</v>
      </c>
      <c r="CA416" s="2">
        <f t="shared" si="314"/>
        <v>0</v>
      </c>
    </row>
    <row r="417" spans="1:79" x14ac:dyDescent="0.2">
      <c r="A417" s="3">
        <v>110139</v>
      </c>
      <c r="B417" s="2">
        <v>0</v>
      </c>
      <c r="C417" s="2">
        <v>0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1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  <c r="AZ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0</v>
      </c>
      <c r="BM417" s="2">
        <v>0</v>
      </c>
      <c r="BN417" s="2">
        <v>0</v>
      </c>
      <c r="BO417" s="2">
        <v>0</v>
      </c>
      <c r="BP417" s="16">
        <v>0</v>
      </c>
      <c r="BQ417" s="2">
        <f t="shared" si="327"/>
        <v>0</v>
      </c>
      <c r="BR417" s="2">
        <f t="shared" si="310"/>
        <v>0</v>
      </c>
      <c r="BS417" s="2">
        <f t="shared" si="311"/>
        <v>0</v>
      </c>
      <c r="BT417" s="17" t="e">
        <f t="shared" si="332"/>
        <v>#DIV/0!</v>
      </c>
      <c r="BU417" s="2">
        <f t="shared" si="333"/>
        <v>0</v>
      </c>
      <c r="BV417" s="2">
        <f t="shared" si="334"/>
        <v>0</v>
      </c>
      <c r="BW417" s="2">
        <f t="shared" si="335"/>
        <v>0</v>
      </c>
      <c r="BX417" s="2">
        <f t="shared" si="336"/>
        <v>0</v>
      </c>
      <c r="BY417" s="2">
        <f t="shared" si="312"/>
        <v>0</v>
      </c>
      <c r="BZ417" s="2">
        <f t="shared" si="313"/>
        <v>0</v>
      </c>
      <c r="CA417" s="2">
        <f t="shared" si="314"/>
        <v>0</v>
      </c>
    </row>
    <row r="418" spans="1:79" x14ac:dyDescent="0.2">
      <c r="A418" s="3">
        <v>110140</v>
      </c>
      <c r="B418" s="2">
        <v>0</v>
      </c>
      <c r="C418" s="2">
        <v>0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1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  <c r="AZ418" s="2">
        <v>0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0</v>
      </c>
      <c r="BM418" s="2">
        <v>0</v>
      </c>
      <c r="BN418" s="2">
        <v>0</v>
      </c>
      <c r="BO418" s="2">
        <v>0</v>
      </c>
      <c r="BP418" s="16">
        <v>0</v>
      </c>
      <c r="BQ418" s="2">
        <f t="shared" si="327"/>
        <v>0</v>
      </c>
      <c r="BR418" s="2">
        <f t="shared" si="310"/>
        <v>0</v>
      </c>
      <c r="BS418" s="2">
        <f t="shared" si="311"/>
        <v>0</v>
      </c>
      <c r="BT418" s="17" t="e">
        <f t="shared" si="332"/>
        <v>#DIV/0!</v>
      </c>
      <c r="BU418" s="2">
        <f t="shared" si="333"/>
        <v>0</v>
      </c>
      <c r="BV418" s="2">
        <f t="shared" si="334"/>
        <v>0</v>
      </c>
      <c r="BW418" s="2">
        <f t="shared" si="335"/>
        <v>0</v>
      </c>
      <c r="BX418" s="2">
        <f t="shared" si="336"/>
        <v>0</v>
      </c>
      <c r="BY418" s="2">
        <f t="shared" si="312"/>
        <v>0</v>
      </c>
      <c r="BZ418" s="2">
        <f t="shared" si="313"/>
        <v>0</v>
      </c>
      <c r="CA418" s="2">
        <f t="shared" si="314"/>
        <v>0</v>
      </c>
    </row>
    <row r="419" spans="1:79" x14ac:dyDescent="0.2">
      <c r="A419" s="3">
        <v>110141</v>
      </c>
      <c r="B419" s="2">
        <v>0</v>
      </c>
      <c r="C419" s="2">
        <v>0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1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3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0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  <c r="AZ419" s="2">
        <v>0</v>
      </c>
      <c r="BB419" s="2">
        <v>1</v>
      </c>
      <c r="BC419" s="2">
        <v>0</v>
      </c>
      <c r="BD419" s="2">
        <v>0</v>
      </c>
      <c r="BE419" s="2">
        <v>0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0</v>
      </c>
      <c r="BM419" s="2">
        <v>0</v>
      </c>
      <c r="BN419" s="2">
        <v>0</v>
      </c>
      <c r="BO419" s="2">
        <v>0</v>
      </c>
      <c r="BP419" s="16">
        <v>0</v>
      </c>
      <c r="BQ419" s="2">
        <f t="shared" si="327"/>
        <v>0</v>
      </c>
      <c r="BR419" s="2">
        <f t="shared" si="310"/>
        <v>0</v>
      </c>
      <c r="BS419" s="2">
        <f t="shared" si="311"/>
        <v>0.5</v>
      </c>
      <c r="BT419" s="17">
        <f t="shared" si="332"/>
        <v>-1</v>
      </c>
      <c r="BU419" s="2">
        <f t="shared" si="333"/>
        <v>0</v>
      </c>
      <c r="BV419" s="2">
        <f t="shared" si="334"/>
        <v>0</v>
      </c>
      <c r="BW419" s="2">
        <f t="shared" si="335"/>
        <v>0</v>
      </c>
      <c r="BX419" s="2">
        <f t="shared" si="336"/>
        <v>0</v>
      </c>
      <c r="BY419" s="2">
        <f t="shared" si="312"/>
        <v>0</v>
      </c>
      <c r="BZ419" s="2">
        <f t="shared" si="313"/>
        <v>0</v>
      </c>
      <c r="CA419" s="2">
        <f t="shared" si="314"/>
        <v>0</v>
      </c>
    </row>
    <row r="420" spans="1:79" x14ac:dyDescent="0.2">
      <c r="A420" s="3">
        <v>110142</v>
      </c>
      <c r="B420" s="2">
        <v>0</v>
      </c>
      <c r="C420" s="2">
        <v>0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1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0</v>
      </c>
      <c r="AN420" s="2">
        <v>0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  <c r="AZ420" s="2">
        <v>0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0</v>
      </c>
      <c r="BM420" s="2">
        <v>0</v>
      </c>
      <c r="BN420" s="2">
        <v>0</v>
      </c>
      <c r="BO420" s="2">
        <v>0</v>
      </c>
      <c r="BP420" s="16">
        <v>0</v>
      </c>
      <c r="BQ420" s="2">
        <f t="shared" si="327"/>
        <v>0</v>
      </c>
      <c r="BR420" s="2">
        <f t="shared" si="310"/>
        <v>0</v>
      </c>
      <c r="BS420" s="2">
        <f t="shared" si="311"/>
        <v>0</v>
      </c>
      <c r="BT420" s="17" t="e">
        <f t="shared" si="332"/>
        <v>#DIV/0!</v>
      </c>
      <c r="BU420" s="2">
        <f t="shared" si="333"/>
        <v>0</v>
      </c>
      <c r="BV420" s="2">
        <f t="shared" si="334"/>
        <v>0</v>
      </c>
      <c r="BW420" s="2">
        <f t="shared" si="335"/>
        <v>0</v>
      </c>
      <c r="BX420" s="2">
        <f t="shared" si="336"/>
        <v>0</v>
      </c>
      <c r="BY420" s="2">
        <f t="shared" si="312"/>
        <v>0</v>
      </c>
      <c r="BZ420" s="2">
        <f t="shared" si="313"/>
        <v>0</v>
      </c>
      <c r="CA420" s="2">
        <f t="shared" si="314"/>
        <v>0</v>
      </c>
    </row>
    <row r="421" spans="1:79" x14ac:dyDescent="0.2">
      <c r="A421" s="3">
        <v>110143</v>
      </c>
      <c r="B421" s="2">
        <v>0</v>
      </c>
      <c r="C421" s="2">
        <v>0</v>
      </c>
      <c r="D421" s="2">
        <v>0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1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0</v>
      </c>
      <c r="AN421" s="2">
        <v>0</v>
      </c>
      <c r="AO421" s="2">
        <v>0</v>
      </c>
      <c r="AP421" s="2">
        <v>0</v>
      </c>
      <c r="AQ421" s="2">
        <v>1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  <c r="AZ421" s="2">
        <v>0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0</v>
      </c>
      <c r="BM421" s="2">
        <v>0</v>
      </c>
      <c r="BN421" s="2">
        <v>0</v>
      </c>
      <c r="BO421" s="2">
        <v>0</v>
      </c>
      <c r="BP421" s="16">
        <v>0</v>
      </c>
      <c r="BQ421" s="2">
        <f t="shared" si="327"/>
        <v>0</v>
      </c>
      <c r="BR421" s="2">
        <f t="shared" si="310"/>
        <v>0</v>
      </c>
      <c r="BS421" s="2">
        <f t="shared" si="311"/>
        <v>0</v>
      </c>
      <c r="BT421" s="17" t="e">
        <f t="shared" si="332"/>
        <v>#DIV/0!</v>
      </c>
      <c r="BU421" s="2">
        <f t="shared" si="333"/>
        <v>0</v>
      </c>
      <c r="BV421" s="2">
        <f t="shared" si="334"/>
        <v>0</v>
      </c>
      <c r="BW421" s="2">
        <f t="shared" si="335"/>
        <v>0</v>
      </c>
      <c r="BX421" s="2">
        <f t="shared" si="336"/>
        <v>0</v>
      </c>
      <c r="BY421" s="2">
        <f t="shared" si="312"/>
        <v>0</v>
      </c>
      <c r="BZ421" s="2">
        <f t="shared" si="313"/>
        <v>0</v>
      </c>
      <c r="CA421" s="2">
        <f t="shared" si="314"/>
        <v>0</v>
      </c>
    </row>
    <row r="422" spans="1:79" x14ac:dyDescent="0.2">
      <c r="A422" s="3">
        <v>110144</v>
      </c>
      <c r="B422" s="2">
        <v>0</v>
      </c>
      <c r="C422" s="2">
        <v>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2</v>
      </c>
      <c r="J422" s="12">
        <v>0</v>
      </c>
      <c r="K422" s="2">
        <v>0</v>
      </c>
      <c r="L422" s="2">
        <v>0</v>
      </c>
      <c r="M422" s="2">
        <v>2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H422" s="2">
        <v>2</v>
      </c>
      <c r="AI422" s="2">
        <v>0</v>
      </c>
      <c r="AJ422" s="2">
        <v>0</v>
      </c>
      <c r="AK422" s="2">
        <v>0</v>
      </c>
      <c r="AL422" s="2">
        <v>0</v>
      </c>
      <c r="AM422" s="2">
        <v>0</v>
      </c>
      <c r="AN422" s="2">
        <v>0</v>
      </c>
      <c r="AO422" s="2">
        <v>0</v>
      </c>
      <c r="AP422" s="2">
        <v>0</v>
      </c>
      <c r="AQ422" s="2">
        <v>1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  <c r="AZ422" s="2">
        <v>0</v>
      </c>
      <c r="BB422" s="2">
        <v>0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0</v>
      </c>
      <c r="BM422" s="2">
        <v>0</v>
      </c>
      <c r="BN422" s="2">
        <v>0</v>
      </c>
      <c r="BO422" s="2">
        <v>0</v>
      </c>
      <c r="BP422" s="16">
        <v>0</v>
      </c>
      <c r="BQ422" s="2">
        <f t="shared" si="327"/>
        <v>0</v>
      </c>
      <c r="BR422" s="2">
        <f t="shared" si="310"/>
        <v>0</v>
      </c>
      <c r="BS422" s="2">
        <f t="shared" si="311"/>
        <v>0</v>
      </c>
      <c r="BT422" s="17" t="e">
        <f t="shared" si="332"/>
        <v>#DIV/0!</v>
      </c>
      <c r="BU422" s="2">
        <f t="shared" si="333"/>
        <v>0</v>
      </c>
      <c r="BV422" s="2">
        <f t="shared" si="334"/>
        <v>0</v>
      </c>
      <c r="BW422" s="2">
        <f t="shared" si="335"/>
        <v>0</v>
      </c>
      <c r="BX422" s="2">
        <f t="shared" si="336"/>
        <v>0</v>
      </c>
      <c r="BY422" s="2">
        <f t="shared" si="312"/>
        <v>0</v>
      </c>
      <c r="BZ422" s="2">
        <f t="shared" si="313"/>
        <v>0</v>
      </c>
      <c r="CA422" s="2">
        <f t="shared" si="314"/>
        <v>0</v>
      </c>
    </row>
    <row r="423" spans="1:79" x14ac:dyDescent="0.2">
      <c r="A423" s="3">
        <v>110145</v>
      </c>
      <c r="B423" s="2">
        <v>0</v>
      </c>
      <c r="C423" s="2">
        <v>0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1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2">
        <v>0</v>
      </c>
      <c r="AN423" s="2">
        <v>0</v>
      </c>
      <c r="AO423" s="2">
        <v>0</v>
      </c>
      <c r="AP423" s="2">
        <v>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  <c r="AZ423" s="2">
        <v>0</v>
      </c>
      <c r="BB423" s="2">
        <v>0</v>
      </c>
      <c r="BC423" s="2">
        <v>0</v>
      </c>
      <c r="BD423" s="2">
        <v>0</v>
      </c>
      <c r="BE423" s="2">
        <v>0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0</v>
      </c>
      <c r="BM423" s="2">
        <v>0</v>
      </c>
      <c r="BN423" s="2">
        <v>0</v>
      </c>
      <c r="BO423" s="2">
        <v>0</v>
      </c>
      <c r="BP423" s="16">
        <v>0</v>
      </c>
      <c r="BQ423" s="2">
        <f t="shared" si="327"/>
        <v>0</v>
      </c>
      <c r="BR423" s="2">
        <f t="shared" si="310"/>
        <v>0</v>
      </c>
      <c r="BS423" s="2">
        <f t="shared" si="311"/>
        <v>0</v>
      </c>
      <c r="BT423" s="17" t="e">
        <f t="shared" si="332"/>
        <v>#DIV/0!</v>
      </c>
      <c r="BU423" s="2">
        <f t="shared" si="333"/>
        <v>0</v>
      </c>
      <c r="BV423" s="2">
        <f t="shared" si="334"/>
        <v>0</v>
      </c>
      <c r="BW423" s="2">
        <f t="shared" si="335"/>
        <v>0</v>
      </c>
      <c r="BX423" s="2">
        <f t="shared" si="336"/>
        <v>0</v>
      </c>
      <c r="BY423" s="2">
        <f t="shared" si="312"/>
        <v>0</v>
      </c>
      <c r="BZ423" s="2">
        <f t="shared" si="313"/>
        <v>0</v>
      </c>
      <c r="CA423" s="2">
        <f t="shared" si="314"/>
        <v>0</v>
      </c>
    </row>
    <row r="424" spans="1:79" x14ac:dyDescent="0.2">
      <c r="A424" s="3">
        <v>110146</v>
      </c>
      <c r="B424" s="2">
        <v>0</v>
      </c>
      <c r="C424" s="2">
        <v>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12">
        <v>0</v>
      </c>
      <c r="K424" s="2">
        <v>0</v>
      </c>
      <c r="L424" s="2">
        <v>0</v>
      </c>
      <c r="M424" s="2">
        <v>1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0</v>
      </c>
      <c r="AN424" s="2">
        <v>0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  <c r="AZ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0</v>
      </c>
      <c r="BM424" s="2">
        <v>0</v>
      </c>
      <c r="BN424" s="2">
        <v>0</v>
      </c>
      <c r="BO424" s="2">
        <v>0</v>
      </c>
      <c r="BP424" s="16">
        <v>0</v>
      </c>
      <c r="BQ424" s="2">
        <f t="shared" si="327"/>
        <v>0</v>
      </c>
      <c r="BR424" s="2">
        <f t="shared" si="310"/>
        <v>0</v>
      </c>
      <c r="BS424" s="2">
        <f t="shared" si="311"/>
        <v>0</v>
      </c>
      <c r="BT424" s="17" t="e">
        <f t="shared" si="332"/>
        <v>#DIV/0!</v>
      </c>
      <c r="BU424" s="2">
        <f t="shared" si="333"/>
        <v>0</v>
      </c>
      <c r="BV424" s="2">
        <f t="shared" si="334"/>
        <v>0</v>
      </c>
      <c r="BW424" s="2">
        <f t="shared" si="335"/>
        <v>0</v>
      </c>
      <c r="BX424" s="2">
        <f t="shared" si="336"/>
        <v>0</v>
      </c>
      <c r="BY424" s="2">
        <f t="shared" si="312"/>
        <v>0</v>
      </c>
      <c r="BZ424" s="2">
        <f t="shared" si="313"/>
        <v>0</v>
      </c>
      <c r="CA424" s="2">
        <f t="shared" si="314"/>
        <v>0</v>
      </c>
    </row>
    <row r="425" spans="1:79" x14ac:dyDescent="0.2">
      <c r="A425" s="3">
        <v>110147</v>
      </c>
      <c r="B425" s="2">
        <v>0</v>
      </c>
      <c r="C425" s="2">
        <v>0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1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2">
        <v>0</v>
      </c>
      <c r="AN425" s="2">
        <v>0</v>
      </c>
      <c r="AO425" s="2">
        <v>0</v>
      </c>
      <c r="AP425" s="2">
        <v>0</v>
      </c>
      <c r="AQ425" s="2">
        <v>0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  <c r="AZ425" s="2">
        <v>0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0</v>
      </c>
      <c r="BM425" s="2">
        <v>0</v>
      </c>
      <c r="BN425" s="2">
        <v>0</v>
      </c>
      <c r="BO425" s="2">
        <v>0</v>
      </c>
      <c r="BP425" s="16">
        <v>0</v>
      </c>
      <c r="BQ425" s="2">
        <f t="shared" si="327"/>
        <v>0</v>
      </c>
      <c r="BR425" s="2">
        <f t="shared" si="310"/>
        <v>0</v>
      </c>
      <c r="BS425" s="2">
        <f t="shared" si="311"/>
        <v>0</v>
      </c>
      <c r="BT425" s="17" t="e">
        <f t="shared" si="332"/>
        <v>#DIV/0!</v>
      </c>
      <c r="BU425" s="2">
        <f t="shared" si="333"/>
        <v>0</v>
      </c>
      <c r="BV425" s="2">
        <f t="shared" si="334"/>
        <v>0</v>
      </c>
      <c r="BW425" s="2">
        <f t="shared" si="335"/>
        <v>0</v>
      </c>
      <c r="BX425" s="2">
        <f t="shared" si="336"/>
        <v>0</v>
      </c>
      <c r="BY425" s="2">
        <f t="shared" si="312"/>
        <v>0</v>
      </c>
      <c r="BZ425" s="2">
        <f t="shared" si="313"/>
        <v>0</v>
      </c>
      <c r="CA425" s="2">
        <f t="shared" si="314"/>
        <v>0</v>
      </c>
    </row>
    <row r="426" spans="1:79" x14ac:dyDescent="0.2">
      <c r="A426" s="3">
        <v>110148</v>
      </c>
      <c r="B426" s="2">
        <v>0</v>
      </c>
      <c r="C426" s="2">
        <v>0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1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  <c r="AZ426" s="2">
        <v>0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0</v>
      </c>
      <c r="BM426" s="2">
        <v>0</v>
      </c>
      <c r="BN426" s="2">
        <v>0</v>
      </c>
      <c r="BO426" s="2">
        <v>0</v>
      </c>
      <c r="BP426" s="16">
        <v>0</v>
      </c>
      <c r="BQ426" s="2">
        <f t="shared" si="327"/>
        <v>0</v>
      </c>
      <c r="BR426" s="2">
        <f t="shared" si="310"/>
        <v>0</v>
      </c>
      <c r="BS426" s="2">
        <f t="shared" si="311"/>
        <v>0</v>
      </c>
      <c r="BT426" s="17" t="e">
        <f t="shared" si="332"/>
        <v>#DIV/0!</v>
      </c>
      <c r="BU426" s="2">
        <f t="shared" si="333"/>
        <v>0</v>
      </c>
      <c r="BV426" s="2">
        <f t="shared" si="334"/>
        <v>0</v>
      </c>
      <c r="BW426" s="2">
        <f t="shared" si="335"/>
        <v>0</v>
      </c>
      <c r="BX426" s="2">
        <f t="shared" si="336"/>
        <v>0</v>
      </c>
      <c r="BY426" s="2">
        <f t="shared" si="312"/>
        <v>0</v>
      </c>
      <c r="BZ426" s="2">
        <f t="shared" si="313"/>
        <v>0</v>
      </c>
      <c r="CA426" s="2">
        <f t="shared" si="314"/>
        <v>0</v>
      </c>
    </row>
    <row r="427" spans="1:79" x14ac:dyDescent="0.2">
      <c r="A427" s="3">
        <v>110149</v>
      </c>
      <c r="B427" s="2">
        <v>0</v>
      </c>
      <c r="C427" s="2">
        <v>0</v>
      </c>
      <c r="D427" s="2">
        <v>0</v>
      </c>
      <c r="E427" s="2">
        <v>0</v>
      </c>
      <c r="F427" s="2">
        <v>1</v>
      </c>
      <c r="G427" s="2">
        <v>2</v>
      </c>
      <c r="H427" s="2">
        <v>0</v>
      </c>
      <c r="I427" s="2">
        <v>0</v>
      </c>
      <c r="J427" s="1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H427" s="2">
        <v>2</v>
      </c>
      <c r="AI427" s="2">
        <v>0</v>
      </c>
      <c r="AJ427" s="2">
        <v>0</v>
      </c>
      <c r="AK427" s="2">
        <v>0</v>
      </c>
      <c r="AL427" s="2">
        <v>0</v>
      </c>
      <c r="AM427" s="2">
        <v>0</v>
      </c>
      <c r="AN427" s="2">
        <v>0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  <c r="AZ427" s="2">
        <v>0</v>
      </c>
      <c r="BB427" s="2">
        <v>2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0</v>
      </c>
      <c r="BM427" s="2">
        <v>0</v>
      </c>
      <c r="BN427" s="2">
        <v>0</v>
      </c>
      <c r="BO427" s="2">
        <v>0</v>
      </c>
      <c r="BP427" s="16">
        <v>0</v>
      </c>
      <c r="BQ427" s="2">
        <f t="shared" si="327"/>
        <v>0</v>
      </c>
      <c r="BR427" s="2">
        <f t="shared" si="310"/>
        <v>0</v>
      </c>
      <c r="BS427" s="2">
        <f t="shared" si="311"/>
        <v>1</v>
      </c>
      <c r="BT427" s="17">
        <f t="shared" si="332"/>
        <v>-1</v>
      </c>
      <c r="BU427" s="2">
        <f t="shared" si="333"/>
        <v>0</v>
      </c>
      <c r="BV427" s="2">
        <f t="shared" si="334"/>
        <v>0</v>
      </c>
      <c r="BW427" s="2">
        <f t="shared" si="335"/>
        <v>0</v>
      </c>
      <c r="BX427" s="2">
        <f t="shared" si="336"/>
        <v>0</v>
      </c>
      <c r="BY427" s="2">
        <f t="shared" si="312"/>
        <v>0</v>
      </c>
      <c r="BZ427" s="2">
        <f t="shared" si="313"/>
        <v>0</v>
      </c>
      <c r="CA427" s="2">
        <f t="shared" si="314"/>
        <v>0</v>
      </c>
    </row>
    <row r="428" spans="1:79" x14ac:dyDescent="0.2">
      <c r="A428" s="3">
        <v>110150</v>
      </c>
      <c r="B428" s="2">
        <v>0</v>
      </c>
      <c r="C428" s="2">
        <v>0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1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2</v>
      </c>
      <c r="AE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2">
        <v>0</v>
      </c>
      <c r="AN428" s="2">
        <v>0</v>
      </c>
      <c r="AO428" s="2">
        <v>0</v>
      </c>
      <c r="AP428" s="2">
        <v>0</v>
      </c>
      <c r="AQ428" s="2">
        <v>1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  <c r="AZ428" s="2">
        <v>0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0</v>
      </c>
      <c r="BM428" s="2">
        <v>0</v>
      </c>
      <c r="BN428" s="2">
        <v>0</v>
      </c>
      <c r="BO428" s="2">
        <v>0</v>
      </c>
      <c r="BP428" s="16">
        <v>0</v>
      </c>
      <c r="BQ428" s="2">
        <f t="shared" si="327"/>
        <v>0</v>
      </c>
      <c r="BR428" s="2">
        <f t="shared" ref="BR428:BR491" si="337">AVERAGE(BM428:BO428)</f>
        <v>0</v>
      </c>
      <c r="BS428" s="2">
        <f t="shared" ref="BS428:BS491" si="338">AVERAGE(BA428:BC428)</f>
        <v>0</v>
      </c>
      <c r="BT428" s="17" t="e">
        <f t="shared" si="332"/>
        <v>#DIV/0!</v>
      </c>
      <c r="BU428" s="2">
        <f t="shared" si="333"/>
        <v>0</v>
      </c>
      <c r="BV428" s="2">
        <f t="shared" si="334"/>
        <v>0</v>
      </c>
      <c r="BW428" s="2">
        <f t="shared" si="335"/>
        <v>0</v>
      </c>
      <c r="BX428" s="2">
        <f t="shared" si="336"/>
        <v>0</v>
      </c>
      <c r="BY428" s="2">
        <f t="shared" si="312"/>
        <v>0</v>
      </c>
      <c r="BZ428" s="2">
        <f t="shared" si="313"/>
        <v>0</v>
      </c>
      <c r="CA428" s="2">
        <f t="shared" si="314"/>
        <v>0</v>
      </c>
    </row>
    <row r="429" spans="1:79" x14ac:dyDescent="0.2">
      <c r="A429" s="3">
        <v>110151</v>
      </c>
      <c r="B429" s="2">
        <v>0</v>
      </c>
      <c r="C429" s="2">
        <v>0</v>
      </c>
      <c r="D429" s="2">
        <v>0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1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1</v>
      </c>
      <c r="AE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2">
        <v>0</v>
      </c>
      <c r="AN429" s="2">
        <v>0</v>
      </c>
      <c r="AO429" s="2">
        <v>0</v>
      </c>
      <c r="AP429" s="2">
        <v>0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  <c r="AZ429" s="2">
        <v>0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0</v>
      </c>
      <c r="BM429" s="2">
        <v>0</v>
      </c>
      <c r="BN429" s="2">
        <v>0</v>
      </c>
      <c r="BO429" s="2">
        <v>0</v>
      </c>
      <c r="BP429" s="16">
        <v>0</v>
      </c>
      <c r="BQ429" s="2">
        <f t="shared" si="327"/>
        <v>0</v>
      </c>
      <c r="BR429" s="2">
        <f t="shared" si="337"/>
        <v>0</v>
      </c>
      <c r="BS429" s="2">
        <f t="shared" si="338"/>
        <v>0</v>
      </c>
      <c r="BT429" s="17" t="e">
        <f t="shared" si="332"/>
        <v>#DIV/0!</v>
      </c>
      <c r="BU429" s="2">
        <f t="shared" si="333"/>
        <v>0</v>
      </c>
      <c r="BV429" s="2">
        <f t="shared" si="334"/>
        <v>0</v>
      </c>
      <c r="BW429" s="2">
        <f t="shared" si="335"/>
        <v>0</v>
      </c>
      <c r="BX429" s="2">
        <f t="shared" si="336"/>
        <v>0</v>
      </c>
      <c r="BY429" s="2">
        <f t="shared" ref="BY429:BY492" si="339">AVERAGE(AVERAGEIF($BC$2:$BN$2,11,BC429:BN429),AVERAGEIF($BC$2:$BN$2,12,BC429:BN429),AVERAGEIF($BC$2:$BN$2,1,BC429:BN429),AVERAGEIF($BC$2:$BN$2,2,BC429:BN429))</f>
        <v>0</v>
      </c>
      <c r="BZ429" s="2">
        <f t="shared" ref="BZ429:BZ492" si="340">AVERAGE(AVERAGEIF($BC$2:$BN$2,3,BC429:BN429),AVERAGEIF($BC$2:$BN$2,4,BC429:BN429),AVERAGEIF($BC$2:$BN$2,10,BC429:BN429))</f>
        <v>0</v>
      </c>
      <c r="CA429" s="2">
        <f t="shared" ref="CA429:CA492" si="341">AVERAGE(AVERAGEIF($BC$2:$BN$2,5,BC429:BN429),AVERAGEIF($BC$2:$BN$2,6,BC429:BN429),AVERAGEIF($BC$2:$BN$2,7,BC429:BN429),AVERAGEIF($BC$2:$BN$2,8,BC429:BN429),AVERAGEIF($BC$2:$BN$2,9,BC429:BN429))</f>
        <v>0</v>
      </c>
    </row>
    <row r="430" spans="1:79" x14ac:dyDescent="0.2">
      <c r="A430" s="3">
        <v>110152</v>
      </c>
      <c r="B430" s="2">
        <v>0</v>
      </c>
      <c r="C430" s="2">
        <v>0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1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2</v>
      </c>
      <c r="AE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2">
        <v>0</v>
      </c>
      <c r="AN430" s="2">
        <v>0</v>
      </c>
      <c r="AO430" s="2">
        <v>0</v>
      </c>
      <c r="AP430" s="2">
        <v>0</v>
      </c>
      <c r="AQ430" s="2">
        <v>1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  <c r="AZ430" s="2">
        <v>0</v>
      </c>
      <c r="BB430" s="2">
        <v>0</v>
      </c>
      <c r="BC430" s="2">
        <v>0</v>
      </c>
      <c r="BD430" s="2">
        <v>0</v>
      </c>
      <c r="BE430" s="2">
        <v>0</v>
      </c>
      <c r="BF430" s="2">
        <v>0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0</v>
      </c>
      <c r="BM430" s="2">
        <v>0</v>
      </c>
      <c r="BN430" s="2">
        <v>0</v>
      </c>
      <c r="BO430" s="2">
        <v>0</v>
      </c>
      <c r="BP430" s="16">
        <v>0</v>
      </c>
      <c r="BQ430" s="2">
        <f t="shared" si="327"/>
        <v>0</v>
      </c>
      <c r="BR430" s="2">
        <f t="shared" si="337"/>
        <v>0</v>
      </c>
      <c r="BS430" s="2">
        <f t="shared" si="338"/>
        <v>0</v>
      </c>
      <c r="BT430" s="17" t="e">
        <f t="shared" si="332"/>
        <v>#DIV/0!</v>
      </c>
      <c r="BU430" s="2">
        <f t="shared" si="333"/>
        <v>0</v>
      </c>
      <c r="BV430" s="2">
        <f t="shared" si="334"/>
        <v>0</v>
      </c>
      <c r="BW430" s="2">
        <f t="shared" si="335"/>
        <v>0</v>
      </c>
      <c r="BX430" s="2">
        <f t="shared" si="336"/>
        <v>0</v>
      </c>
      <c r="BY430" s="2">
        <f t="shared" si="339"/>
        <v>0</v>
      </c>
      <c r="BZ430" s="2">
        <f t="shared" si="340"/>
        <v>0</v>
      </c>
      <c r="CA430" s="2">
        <f t="shared" si="341"/>
        <v>0</v>
      </c>
    </row>
    <row r="431" spans="1:79" x14ac:dyDescent="0.2">
      <c r="A431" s="3">
        <v>110153</v>
      </c>
      <c r="B431" s="2">
        <v>0</v>
      </c>
      <c r="C431" s="2">
        <v>0</v>
      </c>
      <c r="D431" s="2">
        <v>0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1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2">
        <v>0</v>
      </c>
      <c r="AN431" s="2">
        <v>0</v>
      </c>
      <c r="AO431" s="2">
        <v>0</v>
      </c>
      <c r="AP431" s="2">
        <v>0</v>
      </c>
      <c r="AQ431" s="2">
        <v>0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  <c r="AZ431" s="2">
        <v>0</v>
      </c>
      <c r="BB431" s="2">
        <v>0</v>
      </c>
      <c r="BC431" s="2">
        <v>0</v>
      </c>
      <c r="BD431" s="2">
        <v>0</v>
      </c>
      <c r="BE431" s="2">
        <v>0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0</v>
      </c>
      <c r="BM431" s="2">
        <v>0</v>
      </c>
      <c r="BN431" s="2">
        <v>0</v>
      </c>
      <c r="BO431" s="2">
        <v>0</v>
      </c>
      <c r="BP431" s="16">
        <v>0</v>
      </c>
      <c r="BQ431" s="2">
        <f t="shared" si="327"/>
        <v>0</v>
      </c>
      <c r="BR431" s="2">
        <f t="shared" si="337"/>
        <v>0</v>
      </c>
      <c r="BS431" s="2">
        <f t="shared" si="338"/>
        <v>0</v>
      </c>
      <c r="BT431" s="17" t="e">
        <f t="shared" si="332"/>
        <v>#DIV/0!</v>
      </c>
      <c r="BU431" s="2">
        <f t="shared" si="333"/>
        <v>0</v>
      </c>
      <c r="BV431" s="2">
        <f t="shared" si="334"/>
        <v>0</v>
      </c>
      <c r="BW431" s="2">
        <f t="shared" si="335"/>
        <v>0</v>
      </c>
      <c r="BX431" s="2">
        <f t="shared" si="336"/>
        <v>0</v>
      </c>
      <c r="BY431" s="2">
        <f t="shared" si="339"/>
        <v>0</v>
      </c>
      <c r="BZ431" s="2">
        <f t="shared" si="340"/>
        <v>0</v>
      </c>
      <c r="CA431" s="2">
        <f t="shared" si="341"/>
        <v>0</v>
      </c>
    </row>
    <row r="432" spans="1:79" x14ac:dyDescent="0.2">
      <c r="A432" s="3">
        <v>110154</v>
      </c>
      <c r="B432" s="2">
        <v>0</v>
      </c>
      <c r="C432" s="2">
        <v>0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1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  <c r="AZ432" s="2">
        <v>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0</v>
      </c>
      <c r="BM432" s="2">
        <v>0</v>
      </c>
      <c r="BN432" s="2">
        <v>0</v>
      </c>
      <c r="BO432" s="2">
        <v>0</v>
      </c>
      <c r="BP432" s="16">
        <v>0</v>
      </c>
      <c r="BQ432" s="2">
        <f t="shared" si="327"/>
        <v>0</v>
      </c>
      <c r="BR432" s="2">
        <f t="shared" si="337"/>
        <v>0</v>
      </c>
      <c r="BS432" s="2">
        <f t="shared" si="338"/>
        <v>0</v>
      </c>
      <c r="BT432" s="17" t="e">
        <f t="shared" si="332"/>
        <v>#DIV/0!</v>
      </c>
      <c r="BU432" s="2">
        <f t="shared" si="333"/>
        <v>0</v>
      </c>
      <c r="BV432" s="2">
        <f t="shared" si="334"/>
        <v>0</v>
      </c>
      <c r="BW432" s="2">
        <f t="shared" si="335"/>
        <v>0</v>
      </c>
      <c r="BX432" s="2">
        <f t="shared" si="336"/>
        <v>0</v>
      </c>
      <c r="BY432" s="2">
        <f t="shared" si="339"/>
        <v>0</v>
      </c>
      <c r="BZ432" s="2">
        <f t="shared" si="340"/>
        <v>0</v>
      </c>
      <c r="CA432" s="2">
        <f t="shared" si="341"/>
        <v>0</v>
      </c>
    </row>
    <row r="433" spans="1:79" x14ac:dyDescent="0.2">
      <c r="A433" s="3">
        <v>110155</v>
      </c>
      <c r="B433" s="2">
        <v>0</v>
      </c>
      <c r="C433" s="2">
        <v>0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1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0</v>
      </c>
      <c r="AN433" s="2">
        <v>0</v>
      </c>
      <c r="AO433" s="2">
        <v>0</v>
      </c>
      <c r="AP433" s="2">
        <v>0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  <c r="AZ433" s="2">
        <v>0</v>
      </c>
      <c r="BB433" s="2">
        <v>0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0</v>
      </c>
      <c r="BM433" s="2">
        <v>0</v>
      </c>
      <c r="BN433" s="2">
        <v>0</v>
      </c>
      <c r="BO433" s="2">
        <v>0</v>
      </c>
      <c r="BP433" s="16">
        <v>0</v>
      </c>
      <c r="BQ433" s="2">
        <f t="shared" si="327"/>
        <v>0</v>
      </c>
      <c r="BR433" s="2">
        <f t="shared" si="337"/>
        <v>0</v>
      </c>
      <c r="BS433" s="2">
        <f t="shared" si="338"/>
        <v>0</v>
      </c>
      <c r="BT433" s="17" t="e">
        <f t="shared" si="332"/>
        <v>#DIV/0!</v>
      </c>
      <c r="BU433" s="2">
        <f t="shared" si="333"/>
        <v>0</v>
      </c>
      <c r="BV433" s="2">
        <f t="shared" si="334"/>
        <v>0</v>
      </c>
      <c r="BW433" s="2">
        <f t="shared" si="335"/>
        <v>0</v>
      </c>
      <c r="BX433" s="2">
        <f t="shared" si="336"/>
        <v>0</v>
      </c>
      <c r="BY433" s="2">
        <f t="shared" si="339"/>
        <v>0</v>
      </c>
      <c r="BZ433" s="2">
        <f t="shared" si="340"/>
        <v>0</v>
      </c>
      <c r="CA433" s="2">
        <f t="shared" si="341"/>
        <v>0</v>
      </c>
    </row>
    <row r="434" spans="1:79" x14ac:dyDescent="0.2">
      <c r="A434" s="3">
        <v>110156</v>
      </c>
      <c r="B434" s="2">
        <v>0</v>
      </c>
      <c r="C434" s="2">
        <v>0</v>
      </c>
      <c r="D434" s="2">
        <v>0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1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  <c r="AZ434" s="2">
        <v>0</v>
      </c>
      <c r="BB434" s="2">
        <v>0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0</v>
      </c>
      <c r="BM434" s="2">
        <v>0</v>
      </c>
      <c r="BN434" s="2">
        <v>0</v>
      </c>
      <c r="BO434" s="2">
        <v>0</v>
      </c>
      <c r="BP434" s="16">
        <v>0</v>
      </c>
      <c r="BQ434" s="2">
        <f t="shared" si="327"/>
        <v>0</v>
      </c>
      <c r="BR434" s="2">
        <f t="shared" si="337"/>
        <v>0</v>
      </c>
      <c r="BS434" s="2">
        <f t="shared" si="338"/>
        <v>0</v>
      </c>
      <c r="BT434" s="17" t="e">
        <f t="shared" si="332"/>
        <v>#DIV/0!</v>
      </c>
      <c r="BU434" s="2">
        <f t="shared" si="333"/>
        <v>0</v>
      </c>
      <c r="BV434" s="2">
        <f t="shared" si="334"/>
        <v>0</v>
      </c>
      <c r="BW434" s="2">
        <f t="shared" si="335"/>
        <v>0</v>
      </c>
      <c r="BX434" s="2">
        <f t="shared" si="336"/>
        <v>0</v>
      </c>
      <c r="BY434" s="2">
        <f t="shared" si="339"/>
        <v>0</v>
      </c>
      <c r="BZ434" s="2">
        <f t="shared" si="340"/>
        <v>0</v>
      </c>
      <c r="CA434" s="2">
        <f t="shared" si="341"/>
        <v>0</v>
      </c>
    </row>
    <row r="435" spans="1:79" x14ac:dyDescent="0.2">
      <c r="A435" s="3">
        <v>110157</v>
      </c>
      <c r="B435" s="2">
        <v>0</v>
      </c>
      <c r="C435" s="2">
        <v>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1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2">
        <v>0</v>
      </c>
      <c r="AN435" s="2">
        <v>0</v>
      </c>
      <c r="AO435" s="2">
        <v>0</v>
      </c>
      <c r="AP435" s="2">
        <v>0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  <c r="AZ435" s="2">
        <v>0</v>
      </c>
      <c r="BB435" s="2">
        <v>0</v>
      </c>
      <c r="BC435" s="2">
        <v>0</v>
      </c>
      <c r="BD435" s="2">
        <v>0</v>
      </c>
      <c r="BE435" s="2">
        <v>0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0</v>
      </c>
      <c r="BM435" s="2">
        <v>0</v>
      </c>
      <c r="BN435" s="2">
        <v>0</v>
      </c>
      <c r="BO435" s="2">
        <v>0</v>
      </c>
      <c r="BP435" s="16">
        <v>0</v>
      </c>
      <c r="BQ435" s="2">
        <f t="shared" si="327"/>
        <v>0</v>
      </c>
      <c r="BR435" s="2">
        <f t="shared" si="337"/>
        <v>0</v>
      </c>
      <c r="BS435" s="2">
        <f t="shared" si="338"/>
        <v>0</v>
      </c>
      <c r="BT435" s="17" t="e">
        <f t="shared" si="332"/>
        <v>#DIV/0!</v>
      </c>
      <c r="BU435" s="2">
        <f t="shared" si="333"/>
        <v>0</v>
      </c>
      <c r="BV435" s="2">
        <f t="shared" si="334"/>
        <v>0</v>
      </c>
      <c r="BW435" s="2">
        <f t="shared" si="335"/>
        <v>0</v>
      </c>
      <c r="BX435" s="2">
        <f t="shared" si="336"/>
        <v>0</v>
      </c>
      <c r="BY435" s="2">
        <f t="shared" si="339"/>
        <v>0</v>
      </c>
      <c r="BZ435" s="2">
        <f t="shared" si="340"/>
        <v>0</v>
      </c>
      <c r="CA435" s="2">
        <f t="shared" si="341"/>
        <v>0</v>
      </c>
    </row>
    <row r="436" spans="1:79" x14ac:dyDescent="0.2">
      <c r="A436" s="3">
        <v>110158</v>
      </c>
      <c r="B436" s="2">
        <v>0</v>
      </c>
      <c r="C436" s="2">
        <v>0</v>
      </c>
      <c r="D436" s="2">
        <v>0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12">
        <v>0</v>
      </c>
      <c r="K436" s="2">
        <v>0</v>
      </c>
      <c r="L436" s="2">
        <v>0</v>
      </c>
      <c r="M436" s="2">
        <v>1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W436" s="2">
        <v>0</v>
      </c>
      <c r="X436" s="2">
        <v>0</v>
      </c>
      <c r="Y436" s="2">
        <v>0</v>
      </c>
      <c r="Z436" s="2">
        <v>1</v>
      </c>
      <c r="AA436" s="2">
        <v>0</v>
      </c>
      <c r="AB436" s="2">
        <v>0</v>
      </c>
      <c r="AC436" s="2">
        <v>0</v>
      </c>
      <c r="AD436" s="2">
        <v>2</v>
      </c>
      <c r="AE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  <c r="AZ436" s="2">
        <v>0</v>
      </c>
      <c r="BB436" s="2">
        <v>0</v>
      </c>
      <c r="BC436" s="2">
        <v>0</v>
      </c>
      <c r="BD436" s="2">
        <v>0</v>
      </c>
      <c r="BE436" s="2">
        <v>0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0</v>
      </c>
      <c r="BM436" s="2">
        <v>0</v>
      </c>
      <c r="BN436" s="2">
        <v>0</v>
      </c>
      <c r="BO436" s="2">
        <v>0</v>
      </c>
      <c r="BP436" s="16">
        <v>0</v>
      </c>
      <c r="BQ436" s="2">
        <f t="shared" si="327"/>
        <v>0</v>
      </c>
      <c r="BR436" s="2">
        <f t="shared" si="337"/>
        <v>0</v>
      </c>
      <c r="BS436" s="2">
        <f t="shared" si="338"/>
        <v>0</v>
      </c>
      <c r="BT436" s="17" t="e">
        <f t="shared" si="332"/>
        <v>#DIV/0!</v>
      </c>
      <c r="BU436" s="2">
        <f t="shared" si="333"/>
        <v>0</v>
      </c>
      <c r="BV436" s="2">
        <f t="shared" si="334"/>
        <v>0</v>
      </c>
      <c r="BW436" s="2">
        <f t="shared" si="335"/>
        <v>0</v>
      </c>
      <c r="BX436" s="2">
        <f t="shared" si="336"/>
        <v>0</v>
      </c>
      <c r="BY436" s="2">
        <f t="shared" si="339"/>
        <v>0</v>
      </c>
      <c r="BZ436" s="2">
        <f t="shared" si="340"/>
        <v>0</v>
      </c>
      <c r="CA436" s="2">
        <f t="shared" si="341"/>
        <v>0</v>
      </c>
    </row>
    <row r="437" spans="1:79" x14ac:dyDescent="0.2">
      <c r="A437" s="3">
        <v>110159</v>
      </c>
      <c r="B437" s="2">
        <v>0</v>
      </c>
      <c r="C437" s="2">
        <v>0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1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0</v>
      </c>
      <c r="AN437" s="2">
        <v>0</v>
      </c>
      <c r="AO437" s="2">
        <v>0</v>
      </c>
      <c r="AP437" s="2">
        <v>0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  <c r="AZ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0</v>
      </c>
      <c r="BM437" s="2">
        <v>0</v>
      </c>
      <c r="BN437" s="2">
        <v>0</v>
      </c>
      <c r="BO437" s="2">
        <v>0</v>
      </c>
      <c r="BP437" s="16">
        <v>0</v>
      </c>
      <c r="BQ437" s="2">
        <f t="shared" si="327"/>
        <v>0</v>
      </c>
      <c r="BR437" s="2">
        <f t="shared" si="337"/>
        <v>0</v>
      </c>
      <c r="BS437" s="2">
        <f t="shared" si="338"/>
        <v>0</v>
      </c>
      <c r="BT437" s="17" t="e">
        <f t="shared" si="332"/>
        <v>#DIV/0!</v>
      </c>
      <c r="BU437" s="2">
        <f t="shared" si="333"/>
        <v>0</v>
      </c>
      <c r="BV437" s="2">
        <f t="shared" si="334"/>
        <v>0</v>
      </c>
      <c r="BW437" s="2">
        <f t="shared" si="335"/>
        <v>0</v>
      </c>
      <c r="BX437" s="2">
        <f t="shared" si="336"/>
        <v>0</v>
      </c>
      <c r="BY437" s="2">
        <f t="shared" si="339"/>
        <v>0</v>
      </c>
      <c r="BZ437" s="2">
        <f t="shared" si="340"/>
        <v>0</v>
      </c>
      <c r="CA437" s="2">
        <f t="shared" si="341"/>
        <v>0</v>
      </c>
    </row>
    <row r="438" spans="1:79" x14ac:dyDescent="0.2">
      <c r="A438" s="3">
        <v>110160</v>
      </c>
      <c r="B438" s="2">
        <v>0</v>
      </c>
      <c r="C438" s="2">
        <v>0</v>
      </c>
      <c r="D438" s="2">
        <v>0</v>
      </c>
      <c r="E438" s="2">
        <v>0</v>
      </c>
      <c r="F438" s="2">
        <v>0</v>
      </c>
      <c r="G438" s="2">
        <v>0</v>
      </c>
      <c r="H438" s="2">
        <v>0</v>
      </c>
      <c r="I438" s="2">
        <v>9</v>
      </c>
      <c r="J438" s="12">
        <v>-9</v>
      </c>
      <c r="K438" s="2">
        <v>10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W438" s="2">
        <v>0</v>
      </c>
      <c r="X438" s="2">
        <v>10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10</v>
      </c>
      <c r="AE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  <c r="AZ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0</v>
      </c>
      <c r="BM438" s="2">
        <v>0</v>
      </c>
      <c r="BN438" s="2">
        <v>0</v>
      </c>
      <c r="BO438" s="2">
        <v>0</v>
      </c>
      <c r="BP438" s="16">
        <v>0</v>
      </c>
      <c r="BQ438" s="2">
        <f t="shared" si="327"/>
        <v>0</v>
      </c>
      <c r="BR438" s="2">
        <f t="shared" si="337"/>
        <v>0</v>
      </c>
      <c r="BS438" s="2">
        <f t="shared" si="338"/>
        <v>0</v>
      </c>
      <c r="BT438" s="17" t="e">
        <f t="shared" si="332"/>
        <v>#DIV/0!</v>
      </c>
      <c r="BU438" s="2">
        <f t="shared" si="333"/>
        <v>0</v>
      </c>
      <c r="BV438" s="2">
        <f t="shared" si="334"/>
        <v>0</v>
      </c>
      <c r="BW438" s="2">
        <f t="shared" si="335"/>
        <v>0</v>
      </c>
      <c r="BX438" s="2">
        <f t="shared" si="336"/>
        <v>0</v>
      </c>
      <c r="BY438" s="2">
        <f t="shared" si="339"/>
        <v>0</v>
      </c>
      <c r="BZ438" s="2">
        <f t="shared" si="340"/>
        <v>0</v>
      </c>
      <c r="CA438" s="2">
        <f t="shared" si="341"/>
        <v>0</v>
      </c>
    </row>
    <row r="439" spans="1:79" x14ac:dyDescent="0.2">
      <c r="A439" s="3">
        <v>110161</v>
      </c>
      <c r="B439" s="2">
        <v>0</v>
      </c>
      <c r="C439" s="2">
        <v>0</v>
      </c>
      <c r="D439" s="2">
        <v>0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12">
        <v>0</v>
      </c>
      <c r="K439" s="2">
        <v>0</v>
      </c>
      <c r="L439" s="2">
        <v>0</v>
      </c>
      <c r="M439" s="2">
        <v>1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W439" s="2">
        <v>0</v>
      </c>
      <c r="X439" s="2">
        <v>0</v>
      </c>
      <c r="Y439" s="2">
        <v>0</v>
      </c>
      <c r="Z439" s="2">
        <v>0</v>
      </c>
      <c r="AA439" s="2">
        <v>0</v>
      </c>
      <c r="AB439" s="2">
        <v>0</v>
      </c>
      <c r="AC439" s="2">
        <v>0</v>
      </c>
      <c r="AD439" s="2">
        <v>0</v>
      </c>
      <c r="AE439" s="2">
        <v>0</v>
      </c>
      <c r="AH439" s="2">
        <v>0</v>
      </c>
      <c r="AI439" s="2">
        <v>0</v>
      </c>
      <c r="AJ439" s="2">
        <v>0</v>
      </c>
      <c r="AK439" s="2">
        <v>0</v>
      </c>
      <c r="AL439" s="2">
        <v>0</v>
      </c>
      <c r="AM439" s="2">
        <v>0</v>
      </c>
      <c r="AN439" s="2">
        <v>0</v>
      </c>
      <c r="AO439" s="2">
        <v>0</v>
      </c>
      <c r="AP439" s="2">
        <v>0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  <c r="AZ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0</v>
      </c>
      <c r="BM439" s="2">
        <v>0</v>
      </c>
      <c r="BN439" s="2">
        <v>0</v>
      </c>
      <c r="BO439" s="2">
        <v>0</v>
      </c>
      <c r="BP439" s="16">
        <v>0</v>
      </c>
      <c r="BQ439" s="2">
        <f t="shared" si="327"/>
        <v>0</v>
      </c>
      <c r="BR439" s="2">
        <f t="shared" si="337"/>
        <v>0</v>
      </c>
      <c r="BS439" s="2">
        <f t="shared" si="338"/>
        <v>0</v>
      </c>
      <c r="BT439" s="17" t="e">
        <f t="shared" si="332"/>
        <v>#DIV/0!</v>
      </c>
      <c r="BU439" s="2">
        <f t="shared" si="333"/>
        <v>0</v>
      </c>
      <c r="BV439" s="2">
        <f t="shared" si="334"/>
        <v>0</v>
      </c>
      <c r="BW439" s="2">
        <f t="shared" si="335"/>
        <v>0</v>
      </c>
      <c r="BX439" s="2">
        <f t="shared" si="336"/>
        <v>0</v>
      </c>
      <c r="BY439" s="2">
        <f t="shared" si="339"/>
        <v>0</v>
      </c>
      <c r="BZ439" s="2">
        <f t="shared" si="340"/>
        <v>0</v>
      </c>
      <c r="CA439" s="2">
        <f t="shared" si="341"/>
        <v>0</v>
      </c>
    </row>
    <row r="440" spans="1:79" x14ac:dyDescent="0.2">
      <c r="A440" s="3">
        <v>110162</v>
      </c>
      <c r="B440" s="2">
        <v>0</v>
      </c>
      <c r="C440" s="2">
        <v>0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1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H440" s="2">
        <v>0</v>
      </c>
      <c r="AI440" s="2">
        <v>0</v>
      </c>
      <c r="AJ440" s="2">
        <v>0</v>
      </c>
      <c r="AK440" s="2">
        <v>0</v>
      </c>
      <c r="AL440" s="2">
        <v>0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  <c r="AZ440" s="2">
        <v>0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0</v>
      </c>
      <c r="BM440" s="2">
        <v>0</v>
      </c>
      <c r="BN440" s="2">
        <v>0</v>
      </c>
      <c r="BO440" s="2">
        <v>0</v>
      </c>
      <c r="BP440" s="16">
        <v>0</v>
      </c>
      <c r="BQ440" s="2">
        <f t="shared" si="327"/>
        <v>0</v>
      </c>
      <c r="BR440" s="2">
        <f t="shared" si="337"/>
        <v>0</v>
      </c>
      <c r="BS440" s="2">
        <f t="shared" si="338"/>
        <v>0</v>
      </c>
      <c r="BT440" s="17" t="e">
        <f t="shared" si="332"/>
        <v>#DIV/0!</v>
      </c>
      <c r="BU440" s="2">
        <f t="shared" si="333"/>
        <v>0</v>
      </c>
      <c r="BV440" s="2">
        <f t="shared" si="334"/>
        <v>0</v>
      </c>
      <c r="BW440" s="2">
        <f t="shared" si="335"/>
        <v>0</v>
      </c>
      <c r="BX440" s="2">
        <f t="shared" si="336"/>
        <v>0</v>
      </c>
      <c r="BY440" s="2">
        <f t="shared" si="339"/>
        <v>0</v>
      </c>
      <c r="BZ440" s="2">
        <f t="shared" si="340"/>
        <v>0</v>
      </c>
      <c r="CA440" s="2">
        <f t="shared" si="341"/>
        <v>0</v>
      </c>
    </row>
    <row r="441" spans="1:79" x14ac:dyDescent="0.2">
      <c r="A441" s="3">
        <v>110163</v>
      </c>
      <c r="B441" s="2">
        <v>0</v>
      </c>
      <c r="C441" s="2">
        <v>0</v>
      </c>
      <c r="D441" s="2">
        <v>0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1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2</v>
      </c>
      <c r="P441" s="2">
        <v>0</v>
      </c>
      <c r="Q441" s="2">
        <v>0</v>
      </c>
      <c r="R441" s="2">
        <v>0</v>
      </c>
      <c r="S441" s="2">
        <v>0</v>
      </c>
      <c r="T441" s="2">
        <v>0</v>
      </c>
      <c r="W441" s="2">
        <v>0</v>
      </c>
      <c r="X441" s="2">
        <v>0</v>
      </c>
      <c r="Y441" s="2">
        <v>0</v>
      </c>
      <c r="Z441" s="2">
        <v>0</v>
      </c>
      <c r="AA441" s="2">
        <v>0</v>
      </c>
      <c r="AB441" s="2">
        <v>0</v>
      </c>
      <c r="AC441" s="2">
        <v>0</v>
      </c>
      <c r="AD441" s="2">
        <v>0</v>
      </c>
      <c r="AE441" s="2">
        <v>0</v>
      </c>
      <c r="AH441" s="2">
        <v>0</v>
      </c>
      <c r="AI441" s="2">
        <v>0</v>
      </c>
      <c r="AJ441" s="2">
        <v>0</v>
      </c>
      <c r="AK441" s="2">
        <v>0</v>
      </c>
      <c r="AL441" s="2">
        <v>0</v>
      </c>
      <c r="AM441" s="2">
        <v>0</v>
      </c>
      <c r="AN441" s="2">
        <v>0</v>
      </c>
      <c r="AO441" s="2">
        <v>0</v>
      </c>
      <c r="AP441" s="2">
        <v>0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  <c r="AZ441" s="2">
        <v>0</v>
      </c>
      <c r="BB441" s="2">
        <v>1</v>
      </c>
      <c r="BC441" s="2">
        <v>0</v>
      </c>
      <c r="BD441" s="2">
        <v>0</v>
      </c>
      <c r="BE441" s="2">
        <v>0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0</v>
      </c>
      <c r="BM441" s="2">
        <v>0</v>
      </c>
      <c r="BN441" s="2">
        <v>0</v>
      </c>
      <c r="BO441" s="2">
        <v>0</v>
      </c>
      <c r="BP441" s="16">
        <v>0</v>
      </c>
      <c r="BQ441" s="2">
        <f t="shared" si="327"/>
        <v>0</v>
      </c>
      <c r="BR441" s="2">
        <f t="shared" si="337"/>
        <v>0</v>
      </c>
      <c r="BS441" s="2">
        <f t="shared" si="338"/>
        <v>0.5</v>
      </c>
      <c r="BT441" s="17">
        <f t="shared" si="332"/>
        <v>-1</v>
      </c>
      <c r="BU441" s="2">
        <f t="shared" si="333"/>
        <v>0</v>
      </c>
      <c r="BV441" s="2">
        <f t="shared" si="334"/>
        <v>0</v>
      </c>
      <c r="BW441" s="2">
        <f t="shared" si="335"/>
        <v>0</v>
      </c>
      <c r="BX441" s="2">
        <f t="shared" si="336"/>
        <v>0</v>
      </c>
      <c r="BY441" s="2">
        <f t="shared" si="339"/>
        <v>0</v>
      </c>
      <c r="BZ441" s="2">
        <f t="shared" si="340"/>
        <v>0</v>
      </c>
      <c r="CA441" s="2">
        <f t="shared" si="341"/>
        <v>0</v>
      </c>
    </row>
    <row r="442" spans="1:79" x14ac:dyDescent="0.2">
      <c r="A442" s="3">
        <v>110164</v>
      </c>
      <c r="B442" s="2">
        <v>0</v>
      </c>
      <c r="C442" s="2">
        <v>0</v>
      </c>
      <c r="D442" s="2">
        <v>0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1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W442" s="2">
        <v>0</v>
      </c>
      <c r="X442" s="2">
        <v>0</v>
      </c>
      <c r="Y442" s="2">
        <v>0</v>
      </c>
      <c r="Z442" s="2">
        <v>0</v>
      </c>
      <c r="AA442" s="2">
        <v>0</v>
      </c>
      <c r="AB442" s="2">
        <v>0</v>
      </c>
      <c r="AC442" s="2">
        <v>0</v>
      </c>
      <c r="AD442" s="2">
        <v>0</v>
      </c>
      <c r="AE442" s="2">
        <v>0</v>
      </c>
      <c r="AH442" s="2">
        <v>1</v>
      </c>
      <c r="AI442" s="2">
        <v>0</v>
      </c>
      <c r="AJ442" s="2">
        <v>0</v>
      </c>
      <c r="AK442" s="2">
        <v>0</v>
      </c>
      <c r="AL442" s="2">
        <v>0</v>
      </c>
      <c r="AM442" s="2">
        <v>0</v>
      </c>
      <c r="AN442" s="2">
        <v>0</v>
      </c>
      <c r="AO442" s="2">
        <v>0</v>
      </c>
      <c r="AP442" s="2">
        <v>0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  <c r="AZ442" s="2">
        <v>0</v>
      </c>
      <c r="BB442" s="2">
        <v>0</v>
      </c>
      <c r="BC442" s="2">
        <v>0</v>
      </c>
      <c r="BD442" s="2">
        <v>0</v>
      </c>
      <c r="BE442" s="2">
        <v>0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0</v>
      </c>
      <c r="BM442" s="2">
        <v>0</v>
      </c>
      <c r="BN442" s="2">
        <v>0</v>
      </c>
      <c r="BO442" s="2">
        <v>0</v>
      </c>
      <c r="BP442" s="16">
        <v>0</v>
      </c>
      <c r="BQ442" s="2">
        <f t="shared" ref="BQ442:BQ505" si="342">AVERAGE(BC442:BN442)</f>
        <v>0</v>
      </c>
      <c r="BR442" s="2">
        <f t="shared" si="337"/>
        <v>0</v>
      </c>
      <c r="BS442" s="2">
        <f t="shared" si="338"/>
        <v>0</v>
      </c>
      <c r="BT442" s="17" t="e">
        <f t="shared" si="332"/>
        <v>#DIV/0!</v>
      </c>
      <c r="BU442" s="2">
        <f t="shared" ref="BU442:BU449" si="343">IFERROR(IFERROR(IF(OR(BT442&gt;=50%,BT442&lt;=-50%),BR442,(BC442*(1+BT442))),BR442),0.001)</f>
        <v>0</v>
      </c>
      <c r="BV442" s="2">
        <f t="shared" ref="BV442:BV449" si="344">IFERROR(IFERROR(IF(OR(BT442&gt;=50%,BT442&lt;=-50%),BR442,(BD442*(1+BT442))),BR442),0.001)</f>
        <v>0</v>
      </c>
      <c r="BW442" s="2">
        <f t="shared" ref="BW442:BW449" si="345">IFERROR(IFERROR(IF(OR(BT442&gt;=50%,BT442&lt;=-50%),BR442,(BE442*(1+BT442))),BR442),0.001)</f>
        <v>0</v>
      </c>
      <c r="BX442" s="2">
        <f t="shared" ref="BX442:BX449" si="346">IFERROR(IFERROR(IF(OR(BT442&gt;=50%,BT442&lt;=-50%),BR442,(BF442*(1+BT442))),BR442),0.001)</f>
        <v>0</v>
      </c>
      <c r="BY442" s="2">
        <f t="shared" si="339"/>
        <v>0</v>
      </c>
      <c r="BZ442" s="2">
        <f t="shared" si="340"/>
        <v>0</v>
      </c>
      <c r="CA442" s="2">
        <f t="shared" si="341"/>
        <v>0</v>
      </c>
    </row>
    <row r="443" spans="1:79" x14ac:dyDescent="0.2">
      <c r="A443" s="3">
        <v>110165</v>
      </c>
      <c r="B443" s="2">
        <v>0</v>
      </c>
      <c r="C443" s="2">
        <v>0</v>
      </c>
      <c r="D443" s="2">
        <v>0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1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3</v>
      </c>
      <c r="S443" s="2">
        <v>0</v>
      </c>
      <c r="T443" s="2">
        <v>1</v>
      </c>
      <c r="W443" s="2">
        <v>0</v>
      </c>
      <c r="X443" s="2">
        <v>0</v>
      </c>
      <c r="Y443" s="2">
        <v>0</v>
      </c>
      <c r="Z443" s="2">
        <v>0</v>
      </c>
      <c r="AA443" s="2">
        <v>0</v>
      </c>
      <c r="AB443" s="2">
        <v>0</v>
      </c>
      <c r="AC443" s="2">
        <v>0</v>
      </c>
      <c r="AD443" s="2">
        <v>0</v>
      </c>
      <c r="AE443" s="2">
        <v>0</v>
      </c>
      <c r="AH443" s="2">
        <v>2</v>
      </c>
      <c r="AI443" s="2">
        <v>0</v>
      </c>
      <c r="AJ443" s="2">
        <v>0</v>
      </c>
      <c r="AK443" s="2">
        <v>0</v>
      </c>
      <c r="AL443" s="2">
        <v>1</v>
      </c>
      <c r="AM443" s="2">
        <v>0</v>
      </c>
      <c r="AN443" s="2">
        <v>0</v>
      </c>
      <c r="AO443" s="2">
        <v>0</v>
      </c>
      <c r="AP443" s="2">
        <v>1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  <c r="AZ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0</v>
      </c>
      <c r="BM443" s="2">
        <v>0</v>
      </c>
      <c r="BN443" s="2">
        <v>0</v>
      </c>
      <c r="BO443" s="2">
        <v>0</v>
      </c>
      <c r="BP443" s="16">
        <v>0</v>
      </c>
      <c r="BQ443" s="2">
        <f t="shared" si="342"/>
        <v>0</v>
      </c>
      <c r="BR443" s="2">
        <f t="shared" si="337"/>
        <v>0</v>
      </c>
      <c r="BS443" s="2">
        <f t="shared" si="338"/>
        <v>0</v>
      </c>
      <c r="BT443" s="17" t="e">
        <f t="shared" si="332"/>
        <v>#DIV/0!</v>
      </c>
      <c r="BU443" s="2">
        <f t="shared" si="343"/>
        <v>0</v>
      </c>
      <c r="BV443" s="2">
        <f t="shared" si="344"/>
        <v>0</v>
      </c>
      <c r="BW443" s="2">
        <f t="shared" si="345"/>
        <v>0</v>
      </c>
      <c r="BX443" s="2">
        <f t="shared" si="346"/>
        <v>0</v>
      </c>
      <c r="BY443" s="2">
        <f t="shared" si="339"/>
        <v>0</v>
      </c>
      <c r="BZ443" s="2">
        <f t="shared" si="340"/>
        <v>0</v>
      </c>
      <c r="CA443" s="2">
        <f t="shared" si="341"/>
        <v>0</v>
      </c>
    </row>
    <row r="444" spans="1:79" x14ac:dyDescent="0.2">
      <c r="A444" s="3">
        <v>110166</v>
      </c>
      <c r="B444" s="2">
        <v>0</v>
      </c>
      <c r="C444" s="2">
        <v>0</v>
      </c>
      <c r="D444" s="2">
        <v>1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1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H444" s="2">
        <v>0</v>
      </c>
      <c r="AI444" s="2">
        <v>0</v>
      </c>
      <c r="AJ444" s="2">
        <v>0</v>
      </c>
      <c r="AK444" s="2">
        <v>0</v>
      </c>
      <c r="AL444" s="2">
        <v>0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  <c r="AZ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1</v>
      </c>
      <c r="BK444" s="2">
        <v>0</v>
      </c>
      <c r="BL444" s="2">
        <v>0</v>
      </c>
      <c r="BM444" s="2">
        <v>0</v>
      </c>
      <c r="BN444" s="2">
        <v>0</v>
      </c>
      <c r="BO444" s="2">
        <v>0</v>
      </c>
      <c r="BP444" s="16">
        <v>0</v>
      </c>
      <c r="BQ444" s="2">
        <f t="shared" si="342"/>
        <v>8.3333333333333329E-2</v>
      </c>
      <c r="BR444" s="2">
        <f t="shared" si="337"/>
        <v>0</v>
      </c>
      <c r="BS444" s="2">
        <f t="shared" si="338"/>
        <v>0</v>
      </c>
      <c r="BT444" s="17" t="e">
        <f t="shared" si="332"/>
        <v>#DIV/0!</v>
      </c>
      <c r="BU444" s="2">
        <f t="shared" si="343"/>
        <v>0</v>
      </c>
      <c r="BV444" s="2">
        <f t="shared" si="344"/>
        <v>0</v>
      </c>
      <c r="BW444" s="2">
        <f t="shared" si="345"/>
        <v>0</v>
      </c>
      <c r="BX444" s="2">
        <f t="shared" si="346"/>
        <v>0</v>
      </c>
      <c r="BY444" s="2">
        <f t="shared" si="339"/>
        <v>0.25</v>
      </c>
      <c r="BZ444" s="2">
        <f t="shared" si="340"/>
        <v>0</v>
      </c>
      <c r="CA444" s="2">
        <f t="shared" si="341"/>
        <v>0</v>
      </c>
    </row>
    <row r="445" spans="1:79" x14ac:dyDescent="0.2">
      <c r="A445" s="3">
        <v>110167</v>
      </c>
      <c r="B445" s="2">
        <v>0</v>
      </c>
      <c r="C445" s="2">
        <v>0</v>
      </c>
      <c r="D445" s="2">
        <v>0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1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W445" s="2">
        <v>0</v>
      </c>
      <c r="X445" s="2">
        <v>0</v>
      </c>
      <c r="Y445" s="2">
        <v>0</v>
      </c>
      <c r="Z445" s="2">
        <v>0</v>
      </c>
      <c r="AA445" s="2">
        <v>0</v>
      </c>
      <c r="AB445" s="2">
        <v>0</v>
      </c>
      <c r="AC445" s="2">
        <v>0</v>
      </c>
      <c r="AD445" s="2">
        <v>0</v>
      </c>
      <c r="AE445" s="2">
        <v>0</v>
      </c>
      <c r="AH445" s="2">
        <v>0</v>
      </c>
      <c r="AI445" s="2">
        <v>0</v>
      </c>
      <c r="AJ445" s="2">
        <v>0</v>
      </c>
      <c r="AK445" s="2">
        <v>0</v>
      </c>
      <c r="AL445" s="2">
        <v>0</v>
      </c>
      <c r="AM445" s="2">
        <v>0</v>
      </c>
      <c r="AN445" s="2">
        <v>0</v>
      </c>
      <c r="AO445" s="2">
        <v>0</v>
      </c>
      <c r="AP445" s="2">
        <v>0</v>
      </c>
      <c r="AQ445" s="2">
        <v>2</v>
      </c>
      <c r="AR445" s="2">
        <v>0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  <c r="AZ445" s="2">
        <v>0</v>
      </c>
      <c r="BB445" s="2">
        <v>0</v>
      </c>
      <c r="BC445" s="2">
        <v>0</v>
      </c>
      <c r="BD445" s="2">
        <v>0</v>
      </c>
      <c r="BE445" s="2">
        <v>0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0</v>
      </c>
      <c r="BM445" s="2">
        <v>0</v>
      </c>
      <c r="BN445" s="2">
        <v>0</v>
      </c>
      <c r="BO445" s="2">
        <v>0</v>
      </c>
      <c r="BP445" s="16">
        <v>0</v>
      </c>
      <c r="BQ445" s="2">
        <f t="shared" si="342"/>
        <v>0</v>
      </c>
      <c r="BR445" s="2">
        <f t="shared" si="337"/>
        <v>0</v>
      </c>
      <c r="BS445" s="2">
        <f t="shared" si="338"/>
        <v>0</v>
      </c>
      <c r="BT445" s="17" t="e">
        <f t="shared" si="332"/>
        <v>#DIV/0!</v>
      </c>
      <c r="BU445" s="2">
        <f t="shared" si="343"/>
        <v>0</v>
      </c>
      <c r="BV445" s="2">
        <f t="shared" si="344"/>
        <v>0</v>
      </c>
      <c r="BW445" s="2">
        <f t="shared" si="345"/>
        <v>0</v>
      </c>
      <c r="BX445" s="2">
        <f t="shared" si="346"/>
        <v>0</v>
      </c>
      <c r="BY445" s="2">
        <f t="shared" si="339"/>
        <v>0</v>
      </c>
      <c r="BZ445" s="2">
        <f t="shared" si="340"/>
        <v>0</v>
      </c>
      <c r="CA445" s="2">
        <f t="shared" si="341"/>
        <v>0</v>
      </c>
    </row>
    <row r="446" spans="1:79" x14ac:dyDescent="0.2">
      <c r="A446" s="3">
        <v>110168</v>
      </c>
      <c r="B446" s="2">
        <v>0</v>
      </c>
      <c r="C446" s="2">
        <v>0</v>
      </c>
      <c r="D446" s="2">
        <v>0</v>
      </c>
      <c r="E446" s="2">
        <v>0</v>
      </c>
      <c r="F446" s="2">
        <v>1</v>
      </c>
      <c r="G446" s="2">
        <v>0</v>
      </c>
      <c r="H446" s="2">
        <v>0</v>
      </c>
      <c r="I446" s="2">
        <v>0</v>
      </c>
      <c r="J446" s="1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>
        <v>0</v>
      </c>
      <c r="T446" s="2">
        <v>0</v>
      </c>
      <c r="W446" s="2">
        <v>0</v>
      </c>
      <c r="X446" s="2">
        <v>0</v>
      </c>
      <c r="Y446" s="2">
        <v>0</v>
      </c>
      <c r="Z446" s="2">
        <v>0</v>
      </c>
      <c r="AA446" s="2">
        <v>0</v>
      </c>
      <c r="AB446" s="2">
        <v>0</v>
      </c>
      <c r="AC446" s="2">
        <v>0</v>
      </c>
      <c r="AD446" s="2">
        <v>2</v>
      </c>
      <c r="AE446" s="2">
        <v>0</v>
      </c>
      <c r="AH446" s="2">
        <v>3</v>
      </c>
      <c r="AI446" s="2">
        <v>0</v>
      </c>
      <c r="AJ446" s="2">
        <v>0</v>
      </c>
      <c r="AK446" s="2">
        <v>0</v>
      </c>
      <c r="AL446" s="2">
        <v>0</v>
      </c>
      <c r="AM446" s="2">
        <v>0</v>
      </c>
      <c r="AN446" s="2">
        <v>0</v>
      </c>
      <c r="AO446" s="2">
        <v>0</v>
      </c>
      <c r="AP446" s="2">
        <v>0</v>
      </c>
      <c r="AQ446" s="2">
        <v>4</v>
      </c>
      <c r="AR446" s="2">
        <v>0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  <c r="AZ446" s="2">
        <v>0</v>
      </c>
      <c r="BB446" s="2">
        <v>0</v>
      </c>
      <c r="BC446" s="2">
        <v>0</v>
      </c>
      <c r="BD446" s="2">
        <v>0</v>
      </c>
      <c r="BE446" s="2">
        <v>0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0</v>
      </c>
      <c r="BM446" s="2">
        <v>0</v>
      </c>
      <c r="BN446" s="2">
        <v>0</v>
      </c>
      <c r="BO446" s="2">
        <v>0</v>
      </c>
      <c r="BP446" s="16">
        <v>0</v>
      </c>
      <c r="BQ446" s="2">
        <f t="shared" si="342"/>
        <v>0</v>
      </c>
      <c r="BR446" s="2">
        <f t="shared" si="337"/>
        <v>0</v>
      </c>
      <c r="BS446" s="2">
        <f t="shared" si="338"/>
        <v>0</v>
      </c>
      <c r="BT446" s="17" t="e">
        <f t="shared" si="332"/>
        <v>#DIV/0!</v>
      </c>
      <c r="BU446" s="2">
        <f t="shared" si="343"/>
        <v>0</v>
      </c>
      <c r="BV446" s="2">
        <f t="shared" si="344"/>
        <v>0</v>
      </c>
      <c r="BW446" s="2">
        <f t="shared" si="345"/>
        <v>0</v>
      </c>
      <c r="BX446" s="2">
        <f t="shared" si="346"/>
        <v>0</v>
      </c>
      <c r="BY446" s="2">
        <f t="shared" si="339"/>
        <v>0</v>
      </c>
      <c r="BZ446" s="2">
        <f t="shared" si="340"/>
        <v>0</v>
      </c>
      <c r="CA446" s="2">
        <f t="shared" si="341"/>
        <v>0</v>
      </c>
    </row>
    <row r="447" spans="1:79" x14ac:dyDescent="0.2">
      <c r="A447" s="3">
        <v>110169</v>
      </c>
      <c r="B447" s="2">
        <v>0</v>
      </c>
      <c r="C447" s="2">
        <v>0</v>
      </c>
      <c r="D447" s="2">
        <v>0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1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2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W447" s="2">
        <v>0</v>
      </c>
      <c r="X447" s="2">
        <v>0</v>
      </c>
      <c r="Y447" s="2">
        <v>0</v>
      </c>
      <c r="Z447" s="2">
        <v>0</v>
      </c>
      <c r="AA447" s="2">
        <v>0</v>
      </c>
      <c r="AB447" s="2">
        <v>0</v>
      </c>
      <c r="AC447" s="2">
        <v>0</v>
      </c>
      <c r="AD447" s="2">
        <v>0</v>
      </c>
      <c r="AE447" s="2">
        <v>0</v>
      </c>
      <c r="AH447" s="2">
        <v>0</v>
      </c>
      <c r="AI447" s="2">
        <v>0</v>
      </c>
      <c r="AJ447" s="2">
        <v>0</v>
      </c>
      <c r="AK447" s="2">
        <v>0</v>
      </c>
      <c r="AL447" s="2">
        <v>0</v>
      </c>
      <c r="AM447" s="2">
        <v>0</v>
      </c>
      <c r="AN447" s="2">
        <v>0</v>
      </c>
      <c r="AO447" s="2">
        <v>0</v>
      </c>
      <c r="AP447" s="2">
        <v>0</v>
      </c>
      <c r="AQ447" s="2">
        <v>0</v>
      </c>
      <c r="AR447" s="2">
        <v>0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  <c r="AZ447" s="2">
        <v>0</v>
      </c>
      <c r="BB447" s="2">
        <v>0</v>
      </c>
      <c r="BC447" s="2">
        <v>0</v>
      </c>
      <c r="BD447" s="2">
        <v>0</v>
      </c>
      <c r="BE447" s="2">
        <v>0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0</v>
      </c>
      <c r="BM447" s="2">
        <v>0</v>
      </c>
      <c r="BN447" s="2">
        <v>0</v>
      </c>
      <c r="BO447" s="2">
        <v>0</v>
      </c>
      <c r="BP447" s="16">
        <v>0</v>
      </c>
      <c r="BQ447" s="2">
        <f t="shared" si="342"/>
        <v>0</v>
      </c>
      <c r="BR447" s="2">
        <f t="shared" si="337"/>
        <v>0</v>
      </c>
      <c r="BS447" s="2">
        <f t="shared" si="338"/>
        <v>0</v>
      </c>
      <c r="BT447" s="17" t="e">
        <f t="shared" si="332"/>
        <v>#DIV/0!</v>
      </c>
      <c r="BU447" s="2">
        <f t="shared" si="343"/>
        <v>0</v>
      </c>
      <c r="BV447" s="2">
        <f t="shared" si="344"/>
        <v>0</v>
      </c>
      <c r="BW447" s="2">
        <f t="shared" si="345"/>
        <v>0</v>
      </c>
      <c r="BX447" s="2">
        <f t="shared" si="346"/>
        <v>0</v>
      </c>
      <c r="BY447" s="2">
        <f t="shared" si="339"/>
        <v>0</v>
      </c>
      <c r="BZ447" s="2">
        <f t="shared" si="340"/>
        <v>0</v>
      </c>
      <c r="CA447" s="2">
        <f t="shared" si="341"/>
        <v>0</v>
      </c>
    </row>
    <row r="448" spans="1:79" x14ac:dyDescent="0.2">
      <c r="A448" s="3">
        <v>110170</v>
      </c>
      <c r="B448" s="2">
        <v>0</v>
      </c>
      <c r="C448" s="2">
        <v>0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1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W448" s="2">
        <v>0</v>
      </c>
      <c r="X448" s="2">
        <v>1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H448" s="2">
        <v>1</v>
      </c>
      <c r="AI448" s="2">
        <v>0</v>
      </c>
      <c r="AJ448" s="2">
        <v>0</v>
      </c>
      <c r="AK448" s="2">
        <v>0</v>
      </c>
      <c r="AL448" s="2">
        <v>0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  <c r="AZ448" s="2">
        <v>0</v>
      </c>
      <c r="BB448" s="2">
        <v>0</v>
      </c>
      <c r="BC448" s="2">
        <v>0</v>
      </c>
      <c r="BD448" s="2">
        <v>0</v>
      </c>
      <c r="BE448" s="2">
        <v>0</v>
      </c>
      <c r="BF448" s="2">
        <v>0</v>
      </c>
      <c r="BG448" s="2">
        <v>0</v>
      </c>
      <c r="BH448" s="2">
        <v>0</v>
      </c>
      <c r="BI448" s="2">
        <v>0</v>
      </c>
      <c r="BJ448" s="2">
        <v>0</v>
      </c>
      <c r="BK448" s="2">
        <v>0</v>
      </c>
      <c r="BL448" s="2">
        <v>0</v>
      </c>
      <c r="BM448" s="2">
        <v>0</v>
      </c>
      <c r="BN448" s="2">
        <v>0</v>
      </c>
      <c r="BO448" s="2">
        <v>0</v>
      </c>
      <c r="BP448" s="16">
        <v>0</v>
      </c>
      <c r="BQ448" s="2">
        <f t="shared" si="342"/>
        <v>0</v>
      </c>
      <c r="BR448" s="2">
        <f t="shared" si="337"/>
        <v>0</v>
      </c>
      <c r="BS448" s="2">
        <f t="shared" si="338"/>
        <v>0</v>
      </c>
      <c r="BT448" s="17" t="e">
        <f t="shared" si="332"/>
        <v>#DIV/0!</v>
      </c>
      <c r="BU448" s="2">
        <f t="shared" si="343"/>
        <v>0</v>
      </c>
      <c r="BV448" s="2">
        <f t="shared" si="344"/>
        <v>0</v>
      </c>
      <c r="BW448" s="2">
        <f t="shared" si="345"/>
        <v>0</v>
      </c>
      <c r="BX448" s="2">
        <f t="shared" si="346"/>
        <v>0</v>
      </c>
      <c r="BY448" s="2">
        <f t="shared" si="339"/>
        <v>0</v>
      </c>
      <c r="BZ448" s="2">
        <f t="shared" si="340"/>
        <v>0</v>
      </c>
      <c r="CA448" s="2">
        <f t="shared" si="341"/>
        <v>0</v>
      </c>
    </row>
    <row r="449" spans="1:79" x14ac:dyDescent="0.2">
      <c r="A449" s="3">
        <v>120000</v>
      </c>
      <c r="B449" s="2">
        <v>0</v>
      </c>
      <c r="C449" s="2">
        <v>0</v>
      </c>
      <c r="D449" s="2">
        <v>0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1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>
        <v>0</v>
      </c>
      <c r="T449" s="2">
        <v>0</v>
      </c>
      <c r="W449" s="2">
        <v>0</v>
      </c>
      <c r="X449" s="2">
        <v>0</v>
      </c>
      <c r="Y449" s="2">
        <v>0</v>
      </c>
      <c r="Z449" s="2">
        <v>0</v>
      </c>
      <c r="AA449" s="2">
        <v>0</v>
      </c>
      <c r="AB449" s="2">
        <v>0</v>
      </c>
      <c r="AC449" s="2">
        <v>0</v>
      </c>
      <c r="AD449" s="2">
        <v>0</v>
      </c>
      <c r="AE449" s="2">
        <v>0</v>
      </c>
      <c r="AH449" s="2">
        <v>0</v>
      </c>
      <c r="AI449" s="2">
        <v>0</v>
      </c>
      <c r="AJ449" s="2">
        <v>0</v>
      </c>
      <c r="AK449" s="2">
        <v>0</v>
      </c>
      <c r="AL449" s="2">
        <v>0</v>
      </c>
      <c r="AM449" s="2">
        <v>0</v>
      </c>
      <c r="AN449" s="2">
        <v>0</v>
      </c>
      <c r="AO449" s="2">
        <v>0</v>
      </c>
      <c r="AP449" s="2">
        <v>0</v>
      </c>
      <c r="AQ449" s="2">
        <v>0</v>
      </c>
      <c r="AR449" s="2">
        <v>0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  <c r="AZ449" s="2">
        <v>0</v>
      </c>
      <c r="BB449" s="2">
        <v>0</v>
      </c>
      <c r="BC449" s="2">
        <v>0</v>
      </c>
      <c r="BD449" s="2">
        <v>0</v>
      </c>
      <c r="BE449" s="2">
        <v>0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0</v>
      </c>
      <c r="BM449" s="2">
        <v>0</v>
      </c>
      <c r="BN449" s="2">
        <v>0</v>
      </c>
      <c r="BO449" s="2">
        <v>0</v>
      </c>
      <c r="BP449" s="16">
        <v>0</v>
      </c>
      <c r="BQ449" s="2">
        <f t="shared" si="342"/>
        <v>0</v>
      </c>
      <c r="BR449" s="2">
        <f t="shared" si="337"/>
        <v>0</v>
      </c>
      <c r="BS449" s="2">
        <f t="shared" si="338"/>
        <v>0</v>
      </c>
      <c r="BT449" s="17" t="e">
        <f t="shared" si="332"/>
        <v>#DIV/0!</v>
      </c>
      <c r="BU449" s="2">
        <f t="shared" si="343"/>
        <v>0</v>
      </c>
      <c r="BV449" s="2">
        <f t="shared" si="344"/>
        <v>0</v>
      </c>
      <c r="BW449" s="2">
        <f t="shared" si="345"/>
        <v>0</v>
      </c>
      <c r="BX449" s="2">
        <f t="shared" si="346"/>
        <v>0</v>
      </c>
      <c r="BY449" s="2">
        <f t="shared" si="339"/>
        <v>0</v>
      </c>
      <c r="BZ449" s="2">
        <f t="shared" si="340"/>
        <v>0</v>
      </c>
      <c r="CA449" s="2">
        <f t="shared" si="341"/>
        <v>0</v>
      </c>
    </row>
    <row r="450" spans="1:79" x14ac:dyDescent="0.2">
      <c r="A450" s="14">
        <v>120001</v>
      </c>
      <c r="J450" s="12"/>
      <c r="X450" s="2">
        <v>0</v>
      </c>
      <c r="Y450" s="2">
        <v>160</v>
      </c>
      <c r="Z450" s="2">
        <v>1000</v>
      </c>
      <c r="AA450" s="2">
        <v>0</v>
      </c>
      <c r="AB450" s="2">
        <v>1000</v>
      </c>
      <c r="AC450" s="2">
        <v>1760</v>
      </c>
      <c r="AD450" s="2">
        <v>-1660</v>
      </c>
      <c r="AE450" s="2">
        <v>0</v>
      </c>
      <c r="AF450" s="2">
        <v>560</v>
      </c>
      <c r="AG450" s="2">
        <v>500</v>
      </c>
      <c r="AH450" s="2">
        <v>400</v>
      </c>
      <c r="AI450" s="2">
        <v>100</v>
      </c>
      <c r="AK450" s="2">
        <v>-100</v>
      </c>
      <c r="AL450" s="2">
        <v>40</v>
      </c>
      <c r="AM450" s="2">
        <v>20</v>
      </c>
      <c r="AN450" s="2">
        <v>0</v>
      </c>
      <c r="AO450" s="2">
        <v>40</v>
      </c>
      <c r="AP450" s="2">
        <v>100</v>
      </c>
      <c r="AQ450" s="2">
        <v>200</v>
      </c>
      <c r="AR450" s="2">
        <v>100</v>
      </c>
      <c r="AS450" s="2">
        <v>0</v>
      </c>
      <c r="AT450" s="2">
        <v>50</v>
      </c>
      <c r="AU450" s="2">
        <v>50</v>
      </c>
      <c r="AW450" s="2">
        <v>800</v>
      </c>
      <c r="AX450" s="2">
        <v>530</v>
      </c>
      <c r="AY450" s="2">
        <v>1070</v>
      </c>
      <c r="AZ450" s="2">
        <v>40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-40</v>
      </c>
      <c r="BH450" s="2">
        <v>0</v>
      </c>
      <c r="BI450" s="2">
        <v>120</v>
      </c>
      <c r="BJ450" s="2">
        <v>0</v>
      </c>
      <c r="BK450" s="2">
        <v>0</v>
      </c>
      <c r="BL450" s="2">
        <v>0</v>
      </c>
      <c r="BM450" s="2">
        <v>0</v>
      </c>
      <c r="BN450" s="2">
        <v>0</v>
      </c>
      <c r="BO450" s="2">
        <v>0</v>
      </c>
      <c r="BP450" s="16">
        <v>0</v>
      </c>
      <c r="BQ450" s="2">
        <f t="shared" si="342"/>
        <v>6.666666666666667</v>
      </c>
      <c r="BR450" s="2">
        <f>AVERAGE(BN450:BP450)</f>
        <v>0</v>
      </c>
      <c r="BS450" s="2">
        <f>AVERAGE(BB450:BD450)</f>
        <v>0</v>
      </c>
      <c r="BT450" s="17" t="e">
        <f t="shared" si="332"/>
        <v>#DIV/0!</v>
      </c>
      <c r="BU450" s="2">
        <f>IFERROR(IFERROR(IF(OR(BT450&gt;=50%,BT450&lt;=-50%),BR450,(BE450*(1+BT450))),BR450),0.001)</f>
        <v>0</v>
      </c>
      <c r="BV450" s="2">
        <f>IFERROR(IFERROR(IF(OR(BT450&gt;=50%,BT450&lt;=-50%),BR450,(BF450*(1+BT450))),BR450),0.001)</f>
        <v>0</v>
      </c>
      <c r="BW450" s="2">
        <f>IFERROR(IFERROR(IF(OR(BT450&gt;=50%,BT450&lt;=-50%),BR450,(BG450*(1+BT450))),BR450),0.001)</f>
        <v>0</v>
      </c>
      <c r="BX450" s="2">
        <f>IFERROR(IFERROR(IF(OR(BT450&gt;=50%,BT450&lt;=-50%),BR450,(BH450*(1+BT450))),BR450),0.001)</f>
        <v>0</v>
      </c>
      <c r="BY450" s="2">
        <f t="shared" si="339"/>
        <v>20</v>
      </c>
      <c r="BZ450" s="2">
        <f t="shared" si="340"/>
        <v>0</v>
      </c>
      <c r="CA450" s="2">
        <f t="shared" si="341"/>
        <v>0</v>
      </c>
    </row>
    <row r="451" spans="1:79" x14ac:dyDescent="0.2">
      <c r="A451" s="14">
        <v>120002</v>
      </c>
      <c r="J451" s="12"/>
      <c r="X451" s="2">
        <v>0</v>
      </c>
      <c r="Y451" s="2">
        <v>40</v>
      </c>
      <c r="Z451" s="2">
        <v>0</v>
      </c>
      <c r="AA451" s="2">
        <v>0</v>
      </c>
      <c r="AB451" s="2">
        <v>40</v>
      </c>
      <c r="AC451" s="2">
        <v>500</v>
      </c>
      <c r="AD451" s="2">
        <v>200</v>
      </c>
      <c r="AE451" s="2">
        <v>-200</v>
      </c>
      <c r="AH451" s="2">
        <v>0</v>
      </c>
      <c r="AI451" s="2">
        <v>0</v>
      </c>
      <c r="AJ451" s="2">
        <v>0</v>
      </c>
      <c r="AK451" s="2">
        <v>0</v>
      </c>
      <c r="AL451" s="2">
        <v>0</v>
      </c>
      <c r="AM451" s="2">
        <v>0</v>
      </c>
      <c r="AN451" s="2">
        <v>0</v>
      </c>
      <c r="AO451" s="2">
        <v>0</v>
      </c>
      <c r="AP451" s="2">
        <v>0</v>
      </c>
      <c r="AQ451" s="2">
        <v>0</v>
      </c>
      <c r="AR451" s="2">
        <v>0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  <c r="AZ451" s="2">
        <v>0</v>
      </c>
      <c r="BB451" s="2">
        <v>0</v>
      </c>
      <c r="BC451" s="2">
        <v>0</v>
      </c>
      <c r="BD451" s="2">
        <v>0</v>
      </c>
      <c r="BE451" s="2">
        <v>0</v>
      </c>
      <c r="BF451" s="2">
        <v>0</v>
      </c>
      <c r="BG451" s="2">
        <v>0</v>
      </c>
      <c r="BH451" s="2">
        <v>0</v>
      </c>
      <c r="BI451" s="2">
        <v>0</v>
      </c>
      <c r="BJ451" s="2">
        <v>0</v>
      </c>
      <c r="BK451" s="2">
        <v>0</v>
      </c>
      <c r="BL451" s="2">
        <v>0</v>
      </c>
      <c r="BM451" s="2">
        <v>0</v>
      </c>
      <c r="BN451" s="2">
        <v>0</v>
      </c>
      <c r="BO451" s="2">
        <v>0</v>
      </c>
      <c r="BP451" s="16">
        <v>0</v>
      </c>
      <c r="BQ451" s="2">
        <f t="shared" si="342"/>
        <v>0</v>
      </c>
      <c r="BR451" s="2">
        <f t="shared" si="337"/>
        <v>0</v>
      </c>
      <c r="BS451" s="2">
        <f t="shared" si="338"/>
        <v>0</v>
      </c>
      <c r="BT451" s="17" t="e">
        <f t="shared" ref="BT451:BT514" si="347">(BR451-BS451)/BS451</f>
        <v>#DIV/0!</v>
      </c>
      <c r="BU451" s="2">
        <f>IFERROR(IFERROR(IF(OR(BT451&gt;=50%,BT451&lt;=-50%),BR451,(BC451*(1+BT451))),BR451),0.001)</f>
        <v>0</v>
      </c>
      <c r="BV451" s="2">
        <f>IFERROR(IFERROR(IF(OR(BT451&gt;=50%,BT451&lt;=-50%),BR451,(BD451*(1+BT451))),BR451),0.001)</f>
        <v>0</v>
      </c>
      <c r="BW451" s="2">
        <f>IFERROR(IFERROR(IF(OR(BT451&gt;=50%,BT451&lt;=-50%),BR451,(BE451*(1+BT451))),BR451),0.001)</f>
        <v>0</v>
      </c>
      <c r="BX451" s="2">
        <f>IFERROR(IFERROR(IF(OR(BT451&gt;=50%,BT451&lt;=-50%),BR451,(BF451*(1+BT451))),BR451),0.001)</f>
        <v>0</v>
      </c>
      <c r="BY451" s="2">
        <f t="shared" si="339"/>
        <v>0</v>
      </c>
      <c r="BZ451" s="2">
        <f t="shared" si="340"/>
        <v>0</v>
      </c>
      <c r="CA451" s="2">
        <f t="shared" si="341"/>
        <v>0</v>
      </c>
    </row>
    <row r="452" spans="1:79" x14ac:dyDescent="0.2">
      <c r="A452" s="3">
        <v>120003</v>
      </c>
      <c r="B452" s="2">
        <v>6150</v>
      </c>
      <c r="C452" s="2">
        <v>-4000</v>
      </c>
      <c r="D452" s="2">
        <v>500</v>
      </c>
      <c r="E452" s="2">
        <v>3000</v>
      </c>
      <c r="F452" s="2">
        <v>1000</v>
      </c>
      <c r="G452" s="2">
        <v>1250</v>
      </c>
      <c r="H452" s="2">
        <v>2500</v>
      </c>
      <c r="I452" s="2">
        <v>1050</v>
      </c>
      <c r="J452" s="12">
        <v>700</v>
      </c>
      <c r="K452" s="2">
        <v>1000</v>
      </c>
      <c r="L452" s="2">
        <v>1000</v>
      </c>
      <c r="M452" s="2">
        <v>2300</v>
      </c>
      <c r="N452" s="2">
        <v>300</v>
      </c>
      <c r="O452" s="2">
        <v>900</v>
      </c>
      <c r="P452" s="2">
        <v>1000</v>
      </c>
      <c r="Q452" s="2">
        <v>1000</v>
      </c>
      <c r="R452" s="2">
        <v>1200</v>
      </c>
      <c r="S452" s="2">
        <v>900</v>
      </c>
      <c r="T452" s="2">
        <v>1500</v>
      </c>
      <c r="U452" s="2">
        <v>900</v>
      </c>
      <c r="V452" s="2">
        <v>1250</v>
      </c>
      <c r="W452" s="2">
        <v>450</v>
      </c>
      <c r="X452" s="2">
        <v>500</v>
      </c>
      <c r="Y452" s="2">
        <v>300</v>
      </c>
      <c r="Z452" s="2">
        <v>0</v>
      </c>
      <c r="AA452" s="2">
        <v>-200</v>
      </c>
      <c r="AB452" s="2">
        <v>300</v>
      </c>
      <c r="AC452" s="2">
        <v>900</v>
      </c>
      <c r="AD452" s="2">
        <v>1000</v>
      </c>
      <c r="AE452" s="2">
        <v>800</v>
      </c>
      <c r="AF452" s="2">
        <v>1200</v>
      </c>
      <c r="AG452" s="2">
        <v>200</v>
      </c>
      <c r="AH452" s="2">
        <v>700</v>
      </c>
      <c r="AI452" s="2">
        <v>100</v>
      </c>
      <c r="AK452" s="2">
        <v>1320</v>
      </c>
      <c r="AL452" s="2">
        <v>2400</v>
      </c>
      <c r="AM452" s="2">
        <v>670</v>
      </c>
      <c r="AN452" s="2">
        <v>1010</v>
      </c>
      <c r="AO452" s="2">
        <v>2160</v>
      </c>
      <c r="AP452" s="2">
        <v>1030</v>
      </c>
      <c r="AQ452" s="2">
        <v>-1010</v>
      </c>
      <c r="AR452" s="2">
        <v>1140</v>
      </c>
      <c r="AS452" s="2">
        <v>1540</v>
      </c>
      <c r="AT452" s="2">
        <v>540</v>
      </c>
      <c r="AU452" s="2">
        <v>660</v>
      </c>
      <c r="AW452" s="2">
        <v>1200</v>
      </c>
      <c r="AX452" s="2">
        <v>300</v>
      </c>
      <c r="AY452" s="2">
        <v>0</v>
      </c>
      <c r="AZ452" s="2">
        <v>220</v>
      </c>
      <c r="BA452" s="2">
        <v>1000</v>
      </c>
      <c r="BB452" s="2">
        <v>2700</v>
      </c>
      <c r="BC452" s="2">
        <v>390</v>
      </c>
      <c r="BD452" s="2">
        <v>1930</v>
      </c>
      <c r="BE452" s="2">
        <v>380</v>
      </c>
      <c r="BF452" s="2">
        <v>680</v>
      </c>
      <c r="BG452" s="2">
        <v>1200</v>
      </c>
      <c r="BH452" s="2">
        <v>1400</v>
      </c>
      <c r="BI452" s="2">
        <v>1468</v>
      </c>
      <c r="BJ452" s="2">
        <v>995</v>
      </c>
      <c r="BK452" s="2">
        <v>1597</v>
      </c>
      <c r="BL452" s="2">
        <v>1600</v>
      </c>
      <c r="BM452" s="2">
        <v>1728</v>
      </c>
      <c r="BN452" s="2">
        <v>1512</v>
      </c>
      <c r="BO452" s="2">
        <v>2290</v>
      </c>
      <c r="BP452" s="16">
        <v>1800</v>
      </c>
      <c r="BQ452" s="2">
        <f t="shared" si="342"/>
        <v>1240</v>
      </c>
      <c r="BR452" s="2">
        <f>AVERAGE(BN452:BP452)</f>
        <v>1867.3333333333333</v>
      </c>
      <c r="BS452" s="2">
        <f>AVERAGE(BB452:BD452)</f>
        <v>1673.3333333333333</v>
      </c>
      <c r="BT452" s="17">
        <f t="shared" si="347"/>
        <v>0.11593625498007969</v>
      </c>
      <c r="BU452" s="2">
        <f>IFERROR(IFERROR(IF(OR(BT452&gt;=50%,BT452&lt;=-50%),BR452,(BE452*(1+BT452))),BR452),0.001)</f>
        <v>424.05577689243029</v>
      </c>
      <c r="BV452" s="2">
        <f>IFERROR(IFERROR(IF(OR(BT452&gt;=50%,BT452&lt;=-50%),BR452,(BF452*(1+BT452))),BR452),0.001)</f>
        <v>758.83665338645426</v>
      </c>
      <c r="BW452" s="2">
        <f>IFERROR(IFERROR(IF(OR(BT452&gt;=50%,BT452&lt;=-50%),BR452,(BG452*(1+BT452))),BR452),0.001)</f>
        <v>1339.1235059760957</v>
      </c>
      <c r="BX452" s="2">
        <f>IFERROR(IFERROR(IF(OR(BT452&gt;=50%,BT452&lt;=-50%),BR452,(BH452*(1+BT452))),BR452),0.001)</f>
        <v>1562.3107569721117</v>
      </c>
      <c r="BY452" s="2">
        <f t="shared" si="339"/>
        <v>1265.75</v>
      </c>
      <c r="BZ452" s="2">
        <f t="shared" si="340"/>
        <v>1292.3333333333333</v>
      </c>
      <c r="CA452" s="2">
        <f t="shared" si="341"/>
        <v>1188</v>
      </c>
    </row>
    <row r="453" spans="1:79" x14ac:dyDescent="0.2">
      <c r="A453" s="3">
        <v>120004</v>
      </c>
      <c r="B453" s="2">
        <v>14386</v>
      </c>
      <c r="C453" s="2">
        <v>1</v>
      </c>
      <c r="D453" s="2">
        <v>2</v>
      </c>
      <c r="E453" s="2">
        <v>-8089</v>
      </c>
      <c r="F453" s="2">
        <v>-25850</v>
      </c>
      <c r="G453" s="2">
        <v>29450</v>
      </c>
      <c r="H453" s="2">
        <v>2700</v>
      </c>
      <c r="I453" s="2">
        <v>0</v>
      </c>
      <c r="J453" s="12">
        <v>1800</v>
      </c>
      <c r="K453" s="2">
        <v>0</v>
      </c>
      <c r="L453" s="2">
        <v>16000</v>
      </c>
      <c r="M453" s="2">
        <v>-14000</v>
      </c>
      <c r="N453" s="2">
        <v>1000</v>
      </c>
      <c r="O453" s="2">
        <v>1600</v>
      </c>
      <c r="P453" s="2">
        <v>400</v>
      </c>
      <c r="Q453" s="2">
        <v>0</v>
      </c>
      <c r="R453" s="2">
        <v>1000</v>
      </c>
      <c r="S453" s="2">
        <v>2000</v>
      </c>
      <c r="T453" s="2">
        <v>0</v>
      </c>
      <c r="U453" s="2">
        <v>2000</v>
      </c>
      <c r="V453" s="2">
        <v>3000</v>
      </c>
      <c r="W453" s="2">
        <v>1000</v>
      </c>
      <c r="X453" s="2">
        <v>1000</v>
      </c>
      <c r="Y453" s="2">
        <v>-650</v>
      </c>
      <c r="Z453" s="2">
        <v>1000</v>
      </c>
      <c r="AA453" s="2">
        <v>0</v>
      </c>
      <c r="AB453" s="2">
        <v>900</v>
      </c>
      <c r="AC453" s="2">
        <v>3100</v>
      </c>
      <c r="AD453" s="2">
        <v>3000</v>
      </c>
      <c r="AE453" s="2">
        <v>1000</v>
      </c>
      <c r="AF453" s="2">
        <v>2000</v>
      </c>
      <c r="AG453" s="2">
        <v>4000</v>
      </c>
      <c r="AH453" s="2">
        <v>1600</v>
      </c>
      <c r="AI453" s="2">
        <v>-1600</v>
      </c>
      <c r="AK453" s="2">
        <v>6400</v>
      </c>
      <c r="AL453" s="2">
        <v>-400</v>
      </c>
      <c r="AM453" s="2">
        <v>1000</v>
      </c>
      <c r="AN453" s="2">
        <v>1000</v>
      </c>
      <c r="AO453" s="2">
        <v>3000</v>
      </c>
      <c r="AP453" s="2">
        <v>2000</v>
      </c>
      <c r="AQ453" s="2">
        <v>3100</v>
      </c>
      <c r="AR453" s="2">
        <v>1900</v>
      </c>
      <c r="AS453" s="2">
        <v>3100</v>
      </c>
      <c r="AT453" s="2">
        <v>2000</v>
      </c>
      <c r="AU453" s="2">
        <v>2000</v>
      </c>
      <c r="AW453" s="2">
        <v>3000</v>
      </c>
      <c r="AX453" s="2">
        <v>2450</v>
      </c>
      <c r="AY453" s="2">
        <v>2000</v>
      </c>
      <c r="AZ453" s="2">
        <v>1000</v>
      </c>
      <c r="BB453" s="2">
        <v>2500</v>
      </c>
      <c r="BC453" s="2">
        <v>1000</v>
      </c>
      <c r="BD453" s="2">
        <v>4000</v>
      </c>
      <c r="BE453" s="2">
        <v>3000</v>
      </c>
      <c r="BF453" s="2">
        <v>2000</v>
      </c>
      <c r="BG453" s="2">
        <v>2400</v>
      </c>
      <c r="BH453" s="2">
        <v>950</v>
      </c>
      <c r="BI453" s="2">
        <v>3800</v>
      </c>
      <c r="BJ453" s="2">
        <v>950</v>
      </c>
      <c r="BK453" s="2">
        <v>1900</v>
      </c>
      <c r="BL453" s="2">
        <v>0</v>
      </c>
      <c r="BM453" s="2">
        <v>0</v>
      </c>
      <c r="BN453" s="2">
        <v>0</v>
      </c>
      <c r="BO453" s="2">
        <v>0</v>
      </c>
      <c r="BP453" s="16">
        <v>0</v>
      </c>
      <c r="BQ453" s="2">
        <f t="shared" si="342"/>
        <v>1666.6666666666667</v>
      </c>
      <c r="BR453" s="2">
        <f t="shared" si="337"/>
        <v>0</v>
      </c>
      <c r="BS453" s="2">
        <f t="shared" si="338"/>
        <v>1750</v>
      </c>
      <c r="BT453" s="17">
        <f t="shared" si="347"/>
        <v>-1</v>
      </c>
      <c r="BU453" s="2">
        <f>IFERROR(IFERROR(IF(OR(BT453&gt;=50%,BT453&lt;=-50%),BR453,(BC453*(1+BT453))),BR453),0.001)</f>
        <v>0</v>
      </c>
      <c r="BV453" s="2">
        <f>IFERROR(IFERROR(IF(OR(BT453&gt;=50%,BT453&lt;=-50%),BR453,(BD453*(1+BT453))),BR453),0.001)</f>
        <v>0</v>
      </c>
      <c r="BW453" s="2">
        <f>IFERROR(IFERROR(IF(OR(BT453&gt;=50%,BT453&lt;=-50%),BR453,(BE453*(1+BT453))),BR453),0.001)</f>
        <v>0</v>
      </c>
      <c r="BX453" s="2">
        <f>IFERROR(IFERROR(IF(OR(BT453&gt;=50%,BT453&lt;=-50%),BR453,(BF453*(1+BT453))),BR453),0.001)</f>
        <v>0</v>
      </c>
      <c r="BY453" s="2">
        <f t="shared" si="339"/>
        <v>2025</v>
      </c>
      <c r="BZ453" s="2">
        <f t="shared" si="340"/>
        <v>1300</v>
      </c>
      <c r="CA453" s="2">
        <f t="shared" si="341"/>
        <v>1600</v>
      </c>
    </row>
    <row r="454" spans="1:79" x14ac:dyDescent="0.2">
      <c r="A454" s="3">
        <v>120005</v>
      </c>
      <c r="B454" s="2">
        <v>518.5</v>
      </c>
      <c r="C454" s="2">
        <v>0</v>
      </c>
      <c r="D454" s="2">
        <v>1195.5</v>
      </c>
      <c r="E454" s="2">
        <v>1038</v>
      </c>
      <c r="F454" s="2">
        <v>267</v>
      </c>
      <c r="G454" s="2">
        <v>455</v>
      </c>
      <c r="H454" s="2">
        <v>821</v>
      </c>
      <c r="I454" s="2">
        <v>220</v>
      </c>
      <c r="J454" s="12">
        <v>469</v>
      </c>
      <c r="K454" s="2">
        <v>866</v>
      </c>
      <c r="L454" s="2">
        <v>19</v>
      </c>
      <c r="M454" s="2">
        <v>497</v>
      </c>
      <c r="N454" s="2">
        <v>370</v>
      </c>
      <c r="O454" s="2">
        <v>365</v>
      </c>
      <c r="P454" s="2">
        <v>0</v>
      </c>
      <c r="Q454" s="2">
        <v>1037</v>
      </c>
      <c r="R454" s="2">
        <v>572</v>
      </c>
      <c r="S454" s="2">
        <v>389</v>
      </c>
      <c r="T454" s="2">
        <v>600</v>
      </c>
      <c r="U454" s="2">
        <v>493</v>
      </c>
      <c r="V454" s="2">
        <v>450</v>
      </c>
      <c r="W454" s="2">
        <v>374</v>
      </c>
      <c r="X454" s="2">
        <v>375</v>
      </c>
      <c r="Y454" s="2">
        <v>500</v>
      </c>
      <c r="Z454" s="2">
        <v>277</v>
      </c>
      <c r="AA454" s="2">
        <v>482</v>
      </c>
      <c r="AB454" s="2">
        <v>350</v>
      </c>
      <c r="AC454" s="2">
        <v>322</v>
      </c>
      <c r="AD454" s="2">
        <v>527</v>
      </c>
      <c r="AE454" s="2">
        <v>426</v>
      </c>
      <c r="AF454" s="2">
        <v>305</v>
      </c>
      <c r="AG454" s="2">
        <v>607</v>
      </c>
      <c r="AH454" s="2">
        <v>381</v>
      </c>
      <c r="AI454" s="2">
        <v>400</v>
      </c>
      <c r="AK454" s="2">
        <v>810</v>
      </c>
      <c r="AL454" s="2">
        <v>322</v>
      </c>
      <c r="AM454" s="2">
        <v>799</v>
      </c>
      <c r="AN454" s="2">
        <v>-31</v>
      </c>
      <c r="AO454" s="2">
        <v>527</v>
      </c>
      <c r="AP454" s="2">
        <v>556</v>
      </c>
      <c r="AQ454" s="2">
        <v>498</v>
      </c>
      <c r="AR454" s="2">
        <v>539</v>
      </c>
      <c r="AS454" s="2">
        <v>518</v>
      </c>
      <c r="AT454" s="2">
        <v>476</v>
      </c>
      <c r="AU454" s="2">
        <v>475</v>
      </c>
      <c r="AW454" s="2">
        <v>876</v>
      </c>
      <c r="AX454" s="2">
        <v>429</v>
      </c>
      <c r="AY454" s="2">
        <v>485</v>
      </c>
      <c r="AZ454" s="2">
        <v>353</v>
      </c>
      <c r="BA454" s="2">
        <v>708</v>
      </c>
      <c r="BB454" s="2">
        <v>628</v>
      </c>
      <c r="BC454" s="2">
        <v>570</v>
      </c>
      <c r="BD454" s="2">
        <v>450</v>
      </c>
      <c r="BE454" s="2">
        <v>619</v>
      </c>
      <c r="BF454" s="2">
        <v>463</v>
      </c>
      <c r="BG454" s="2">
        <v>400</v>
      </c>
      <c r="BH454" s="2">
        <f>927/2</f>
        <v>463.5</v>
      </c>
      <c r="BI454" s="2">
        <f>927/2</f>
        <v>463.5</v>
      </c>
      <c r="BJ454" s="2">
        <v>517</v>
      </c>
      <c r="BK454" s="2">
        <v>450</v>
      </c>
      <c r="BL454" s="2">
        <f>911/2</f>
        <v>455.5</v>
      </c>
      <c r="BM454" s="2">
        <f>911/2</f>
        <v>455.5</v>
      </c>
      <c r="BN454" s="2">
        <v>483</v>
      </c>
      <c r="BO454" s="2">
        <v>562</v>
      </c>
      <c r="BP454" s="16">
        <v>608</v>
      </c>
      <c r="BQ454" s="2">
        <f t="shared" si="342"/>
        <v>482.5</v>
      </c>
      <c r="BR454" s="2">
        <f t="shared" ref="BR454:BR455" si="348">AVERAGE(BN454:BP454)</f>
        <v>551</v>
      </c>
      <c r="BS454" s="2">
        <f t="shared" ref="BS454:BS455" si="349">AVERAGE(BB454:BD454)</f>
        <v>549.33333333333337</v>
      </c>
      <c r="BT454" s="17">
        <f t="shared" si="347"/>
        <v>3.0339805825242028E-3</v>
      </c>
      <c r="BU454" s="2">
        <f t="shared" ref="BU454:BU455" si="350">IFERROR(IFERROR(IF(OR(BT454&gt;=50%,BT454&lt;=-50%),BR454,(BE454*(1+BT454))),BR454),0.001)</f>
        <v>620.87803398058247</v>
      </c>
      <c r="BV454" s="2">
        <f t="shared" ref="BV454:BV455" si="351">IFERROR(IFERROR(IF(OR(BT454&gt;=50%,BT454&lt;=-50%),BR454,(BF454*(1+BT454))),BR454),0.001)</f>
        <v>464.40473300970865</v>
      </c>
      <c r="BW454" s="2">
        <f t="shared" ref="BW454:BW455" si="352">IFERROR(IFERROR(IF(OR(BT454&gt;=50%,BT454&lt;=-50%),BR454,(BG454*(1+BT454))),BR454),0.001)</f>
        <v>401.21359223300965</v>
      </c>
      <c r="BX454" s="2">
        <f t="shared" ref="BX454:BX455" si="353">IFERROR(IFERROR(IF(OR(BT454&gt;=50%,BT454&lt;=-50%),BR454,(BH454*(1+BT454))),BR454),0.001)</f>
        <v>464.90624999999994</v>
      </c>
      <c r="BY454" s="2">
        <f t="shared" si="339"/>
        <v>461</v>
      </c>
      <c r="BZ454" s="2">
        <f t="shared" si="340"/>
        <v>456.16666666666669</v>
      </c>
      <c r="CA454" s="2">
        <f t="shared" si="341"/>
        <v>515.5</v>
      </c>
    </row>
    <row r="455" spans="1:79" x14ac:dyDescent="0.2">
      <c r="A455" s="3">
        <v>120006</v>
      </c>
      <c r="J455" s="12"/>
      <c r="BJ455" s="2">
        <v>950</v>
      </c>
      <c r="BK455" s="2">
        <v>850</v>
      </c>
      <c r="BL455" s="2">
        <v>1200</v>
      </c>
      <c r="BM455" s="2">
        <v>1200</v>
      </c>
      <c r="BN455" s="2">
        <v>3600</v>
      </c>
      <c r="BO455" s="2">
        <f>25700-20700</f>
        <v>5000</v>
      </c>
      <c r="BP455" s="16">
        <v>7500</v>
      </c>
      <c r="BQ455" s="2">
        <f t="shared" si="342"/>
        <v>1560</v>
      </c>
      <c r="BR455" s="2">
        <f t="shared" si="348"/>
        <v>5366.666666666667</v>
      </c>
      <c r="BS455" s="2" t="e">
        <f t="shared" si="349"/>
        <v>#DIV/0!</v>
      </c>
      <c r="BT455" s="17" t="e">
        <f t="shared" si="347"/>
        <v>#DIV/0!</v>
      </c>
      <c r="BU455" s="2">
        <f t="shared" si="350"/>
        <v>5366.666666666667</v>
      </c>
      <c r="BV455" s="2">
        <f t="shared" si="351"/>
        <v>5366.666666666667</v>
      </c>
      <c r="BW455" s="2">
        <f t="shared" si="352"/>
        <v>5366.666666666667</v>
      </c>
      <c r="BX455" s="2">
        <f t="shared" si="353"/>
        <v>5366.666666666667</v>
      </c>
      <c r="BY455" s="2" t="e">
        <f t="shared" si="339"/>
        <v>#DIV/0!</v>
      </c>
      <c r="BZ455" s="2" t="e">
        <f t="shared" si="340"/>
        <v>#DIV/0!</v>
      </c>
      <c r="CA455" s="2" t="e">
        <f t="shared" si="341"/>
        <v>#DIV/0!</v>
      </c>
    </row>
    <row r="456" spans="1:79" x14ac:dyDescent="0.2">
      <c r="A456" s="3">
        <v>120007</v>
      </c>
      <c r="B456" s="2">
        <v>0</v>
      </c>
      <c r="C456" s="2">
        <v>0</v>
      </c>
      <c r="D456" s="2">
        <v>0</v>
      </c>
      <c r="E456" s="2">
        <v>0</v>
      </c>
      <c r="F456" s="2">
        <v>3</v>
      </c>
      <c r="G456" s="2">
        <v>-900</v>
      </c>
      <c r="H456" s="2">
        <v>0</v>
      </c>
      <c r="I456" s="2">
        <v>100</v>
      </c>
      <c r="J456" s="12">
        <v>0</v>
      </c>
      <c r="K456" s="2">
        <v>1700</v>
      </c>
      <c r="L456" s="2">
        <v>300</v>
      </c>
      <c r="M456" s="2">
        <v>0</v>
      </c>
      <c r="N456" s="2">
        <v>0</v>
      </c>
      <c r="O456" s="2">
        <v>300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K456" s="2">
        <v>0</v>
      </c>
      <c r="AL456" s="2">
        <v>0</v>
      </c>
      <c r="AM456" s="2">
        <v>0</v>
      </c>
      <c r="AN456" s="2">
        <v>0</v>
      </c>
      <c r="AO456" s="2">
        <v>0</v>
      </c>
      <c r="AP456" s="2">
        <v>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W456" s="2">
        <v>0</v>
      </c>
      <c r="AX456" s="2">
        <v>0</v>
      </c>
      <c r="AY456" s="2">
        <v>0</v>
      </c>
      <c r="AZ456" s="2">
        <v>0</v>
      </c>
      <c r="BB456" s="2">
        <v>0</v>
      </c>
      <c r="BC456" s="2">
        <v>0</v>
      </c>
      <c r="BD456" s="2">
        <v>0</v>
      </c>
      <c r="BE456" s="2">
        <v>2100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0</v>
      </c>
      <c r="BM456" s="2">
        <v>0</v>
      </c>
      <c r="BN456" s="2">
        <v>0</v>
      </c>
      <c r="BO456" s="2">
        <v>0</v>
      </c>
      <c r="BP456" s="16">
        <v>0</v>
      </c>
      <c r="BQ456" s="2">
        <f t="shared" si="342"/>
        <v>175</v>
      </c>
      <c r="BR456" s="2">
        <f t="shared" si="337"/>
        <v>0</v>
      </c>
      <c r="BS456" s="2">
        <f t="shared" si="338"/>
        <v>0</v>
      </c>
      <c r="BT456" s="17" t="e">
        <f t="shared" si="347"/>
        <v>#DIV/0!</v>
      </c>
      <c r="BU456" s="2">
        <f>IFERROR(IFERROR(IF(OR(BT456&gt;=50%,BT456&lt;=-50%),BR456,(BC456*(1+BT456))),BR456),0.001)</f>
        <v>0</v>
      </c>
      <c r="BV456" s="2">
        <f>IFERROR(IFERROR(IF(OR(BT456&gt;=50%,BT456&lt;=-50%),BR456,(BD456*(1+BT456))),BR456),0.001)</f>
        <v>0</v>
      </c>
      <c r="BW456" s="2">
        <f>IFERROR(IFERROR(IF(OR(BT456&gt;=50%,BT456&lt;=-50%),BR456,(BE456*(1+BT456))),BR456),0.001)</f>
        <v>0</v>
      </c>
      <c r="BX456" s="2">
        <f>IFERROR(IFERROR(IF(OR(BT456&gt;=50%,BT456&lt;=-50%),BR456,(BF456*(1+BT456))),BR456),0.001)</f>
        <v>0</v>
      </c>
      <c r="BY456" s="2">
        <f t="shared" si="339"/>
        <v>0</v>
      </c>
      <c r="BZ456" s="2">
        <f t="shared" si="340"/>
        <v>0</v>
      </c>
      <c r="CA456" s="2">
        <f t="shared" si="341"/>
        <v>420</v>
      </c>
    </row>
    <row r="457" spans="1:79" x14ac:dyDescent="0.2">
      <c r="A457" s="3">
        <v>120008</v>
      </c>
      <c r="B457" s="2">
        <v>0</v>
      </c>
      <c r="C457" s="2">
        <v>0</v>
      </c>
      <c r="D457" s="2">
        <v>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1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>
        <v>0</v>
      </c>
      <c r="T457" s="2">
        <v>0</v>
      </c>
      <c r="W457" s="2">
        <v>0</v>
      </c>
      <c r="X457" s="2">
        <v>0</v>
      </c>
      <c r="Y457" s="2">
        <v>0</v>
      </c>
      <c r="Z457" s="2">
        <v>0</v>
      </c>
      <c r="AA457" s="2">
        <v>0</v>
      </c>
      <c r="AB457" s="2">
        <v>0</v>
      </c>
      <c r="AC457" s="2">
        <v>0</v>
      </c>
      <c r="AD457" s="2">
        <v>0</v>
      </c>
      <c r="AE457" s="2">
        <v>0</v>
      </c>
      <c r="AH457" s="2">
        <v>0</v>
      </c>
      <c r="AI457" s="2">
        <v>0</v>
      </c>
      <c r="AJ457" s="2">
        <v>0</v>
      </c>
      <c r="AK457" s="2">
        <v>0</v>
      </c>
      <c r="AL457" s="2">
        <v>0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  <c r="AZ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0</v>
      </c>
      <c r="BM457" s="2">
        <v>0</v>
      </c>
      <c r="BN457" s="2">
        <v>0</v>
      </c>
      <c r="BO457" s="2">
        <v>0</v>
      </c>
      <c r="BP457" s="16">
        <v>0</v>
      </c>
      <c r="BQ457" s="2">
        <f t="shared" si="342"/>
        <v>0</v>
      </c>
      <c r="BR457" s="2">
        <f t="shared" si="337"/>
        <v>0</v>
      </c>
      <c r="BS457" s="2">
        <f t="shared" si="338"/>
        <v>0</v>
      </c>
      <c r="BT457" s="17" t="e">
        <f t="shared" si="347"/>
        <v>#DIV/0!</v>
      </c>
      <c r="BU457" s="2">
        <f>IFERROR(IFERROR(IF(OR(BT457&gt;=50%,BT457&lt;=-50%),BR457,(BC457*(1+BT457))),BR457),0.001)</f>
        <v>0</v>
      </c>
      <c r="BV457" s="2">
        <f>IFERROR(IFERROR(IF(OR(BT457&gt;=50%,BT457&lt;=-50%),BR457,(BD457*(1+BT457))),BR457),0.001)</f>
        <v>0</v>
      </c>
      <c r="BW457" s="2">
        <f>IFERROR(IFERROR(IF(OR(BT457&gt;=50%,BT457&lt;=-50%),BR457,(BE457*(1+BT457))),BR457),0.001)</f>
        <v>0</v>
      </c>
      <c r="BX457" s="2">
        <f>IFERROR(IFERROR(IF(OR(BT457&gt;=50%,BT457&lt;=-50%),BR457,(BF457*(1+BT457))),BR457),0.001)</f>
        <v>0</v>
      </c>
      <c r="BY457" s="2">
        <f t="shared" si="339"/>
        <v>0</v>
      </c>
      <c r="BZ457" s="2">
        <f t="shared" si="340"/>
        <v>0</v>
      </c>
      <c r="CA457" s="2">
        <f t="shared" si="341"/>
        <v>0</v>
      </c>
    </row>
    <row r="458" spans="1:79" x14ac:dyDescent="0.2">
      <c r="A458" s="3">
        <v>120009</v>
      </c>
      <c r="B458" s="2">
        <v>22800</v>
      </c>
      <c r="C458" s="2">
        <v>-14250</v>
      </c>
      <c r="D458" s="2">
        <v>23750</v>
      </c>
      <c r="E458" s="2">
        <v>30400</v>
      </c>
      <c r="F458" s="2">
        <v>30400</v>
      </c>
      <c r="G458" s="2">
        <v>22300</v>
      </c>
      <c r="H458" s="2">
        <v>25650</v>
      </c>
      <c r="I458" s="2">
        <v>7050</v>
      </c>
      <c r="J458" s="12">
        <v>52800</v>
      </c>
      <c r="K458" s="2">
        <v>16150</v>
      </c>
      <c r="L458" s="2">
        <v>20900</v>
      </c>
      <c r="M458" s="2">
        <v>22220</v>
      </c>
      <c r="N458" s="2">
        <v>21480</v>
      </c>
      <c r="O458" s="2">
        <v>25830</v>
      </c>
      <c r="P458" s="2">
        <v>31720</v>
      </c>
      <c r="Q458" s="2">
        <v>36400</v>
      </c>
      <c r="R458" s="2">
        <v>25950</v>
      </c>
      <c r="S458" s="2">
        <v>29450</v>
      </c>
      <c r="T458" s="2">
        <v>26180</v>
      </c>
      <c r="U458" s="2">
        <v>28500</v>
      </c>
      <c r="V458" s="2">
        <v>22800</v>
      </c>
      <c r="W458" s="2">
        <v>38929</v>
      </c>
      <c r="X458" s="2">
        <v>21</v>
      </c>
      <c r="Y458" s="2">
        <v>26600</v>
      </c>
      <c r="Z458" s="2">
        <v>28950</v>
      </c>
      <c r="AA458" s="2">
        <v>13000</v>
      </c>
      <c r="AB458" s="2">
        <v>19950</v>
      </c>
      <c r="AC458" s="2">
        <v>18050</v>
      </c>
      <c r="AD458" s="2">
        <v>15200</v>
      </c>
      <c r="AE458" s="2">
        <v>24700</v>
      </c>
      <c r="AF458" s="2">
        <v>21300</v>
      </c>
      <c r="AG458" s="2">
        <v>47500</v>
      </c>
      <c r="AH458" s="2">
        <v>19950</v>
      </c>
      <c r="AI458" s="2">
        <v>19000</v>
      </c>
      <c r="AK458" s="2">
        <v>27550</v>
      </c>
      <c r="AL458" s="2">
        <v>18050</v>
      </c>
      <c r="AM458" s="2">
        <v>18300</v>
      </c>
      <c r="AN458" s="2">
        <v>16450</v>
      </c>
      <c r="AO458" s="2">
        <v>14250</v>
      </c>
      <c r="AP458" s="2">
        <v>17100</v>
      </c>
      <c r="AQ458" s="2">
        <v>20120</v>
      </c>
      <c r="AR458" s="2">
        <v>18050</v>
      </c>
      <c r="AS458" s="2">
        <v>12350</v>
      </c>
      <c r="AT458" s="2">
        <v>12350</v>
      </c>
      <c r="AU458" s="2">
        <v>15200</v>
      </c>
      <c r="AW458" s="2">
        <v>24990</v>
      </c>
      <c r="AX458" s="2">
        <v>12760</v>
      </c>
      <c r="AY458" s="2">
        <v>15160</v>
      </c>
      <c r="AZ458" s="2">
        <v>16100</v>
      </c>
      <c r="BA458" s="2">
        <v>14500</v>
      </c>
      <c r="BB458" s="2">
        <v>8020</v>
      </c>
      <c r="BC458" s="2">
        <v>17100</v>
      </c>
      <c r="BD458" s="2">
        <v>17760</v>
      </c>
      <c r="BE458" s="2">
        <v>13000</v>
      </c>
      <c r="BF458" s="2">
        <v>15000</v>
      </c>
      <c r="BG458" s="2">
        <v>11700</v>
      </c>
      <c r="BH458" s="2">
        <f>34200/2</f>
        <v>17100</v>
      </c>
      <c r="BI458" s="2">
        <f>34200/2</f>
        <v>17100</v>
      </c>
      <c r="BJ458" s="2">
        <v>13150</v>
      </c>
      <c r="BK458" s="2">
        <v>16150</v>
      </c>
      <c r="BL458" s="2">
        <v>15500</v>
      </c>
      <c r="BM458" s="2">
        <f>31000/2</f>
        <v>15500</v>
      </c>
      <c r="BN458" s="2">
        <f>31000/2</f>
        <v>15500</v>
      </c>
      <c r="BO458" s="2">
        <f>-12700+20700</f>
        <v>8000</v>
      </c>
      <c r="BP458" s="16">
        <v>24000</v>
      </c>
      <c r="BQ458" s="2">
        <f t="shared" si="342"/>
        <v>15380</v>
      </c>
      <c r="BR458" s="2">
        <f>AVERAGE(BN458:BP458)</f>
        <v>15833.333333333334</v>
      </c>
      <c r="BS458" s="2">
        <f>AVERAGE(BB458:BD458)</f>
        <v>14293.333333333334</v>
      </c>
      <c r="BT458" s="17">
        <f t="shared" si="347"/>
        <v>0.10774253731343283</v>
      </c>
      <c r="BU458" s="2">
        <f>IFERROR(IFERROR(IF(OR(BT458&gt;=50%,BT458&lt;=-50%),BR458,(BE458*(1+BT458))),BR458),0.001)</f>
        <v>14400.652985074626</v>
      </c>
      <c r="BV458" s="2">
        <f>IFERROR(IFERROR(IF(OR(BT458&gt;=50%,BT458&lt;=-50%),BR458,(BF458*(1+BT458))),BR458),0.001)</f>
        <v>16616.138059701494</v>
      </c>
      <c r="BW458" s="2">
        <f>IFERROR(IFERROR(IF(OR(BT458&gt;=50%,BT458&lt;=-50%),BR458,(BG458*(1+BT458))),BR458),0.001)</f>
        <v>12960.587686567165</v>
      </c>
      <c r="BX458" s="2">
        <f>IFERROR(IFERROR(IF(OR(BT458&gt;=50%,BT458&lt;=-50%),BR458,(BH458*(1+BT458))),BR458),0.001)</f>
        <v>18942.3973880597</v>
      </c>
      <c r="BY458" s="2">
        <f t="shared" si="339"/>
        <v>14762.5</v>
      </c>
      <c r="BZ458" s="2">
        <f t="shared" si="340"/>
        <v>15550</v>
      </c>
      <c r="CA458" s="2">
        <f t="shared" si="341"/>
        <v>15772</v>
      </c>
    </row>
    <row r="459" spans="1:79" x14ac:dyDescent="0.2">
      <c r="A459" s="3">
        <v>120010</v>
      </c>
      <c r="B459" s="2">
        <v>0</v>
      </c>
      <c r="C459" s="2">
        <v>34200</v>
      </c>
      <c r="D459" s="2">
        <v>0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1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W459" s="2">
        <v>0</v>
      </c>
      <c r="X459" s="2">
        <v>0</v>
      </c>
      <c r="Y459" s="2">
        <v>0</v>
      </c>
      <c r="Z459" s="2">
        <v>0</v>
      </c>
      <c r="AA459" s="2">
        <v>0</v>
      </c>
      <c r="AB459" s="2">
        <v>0</v>
      </c>
      <c r="AC459" s="2">
        <v>0</v>
      </c>
      <c r="AD459" s="2">
        <v>0</v>
      </c>
      <c r="AE459" s="2">
        <v>0</v>
      </c>
      <c r="AH459" s="2">
        <v>0</v>
      </c>
      <c r="AI459" s="2">
        <v>0</v>
      </c>
      <c r="AJ459" s="2">
        <v>0</v>
      </c>
      <c r="AK459" s="2">
        <v>0</v>
      </c>
      <c r="AL459" s="2">
        <v>0</v>
      </c>
      <c r="AM459" s="2">
        <v>0</v>
      </c>
      <c r="AN459" s="2">
        <v>0</v>
      </c>
      <c r="AO459" s="2">
        <v>0</v>
      </c>
      <c r="AP459" s="2">
        <v>0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  <c r="AZ459" s="2">
        <v>0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0</v>
      </c>
      <c r="BM459" s="2">
        <v>0</v>
      </c>
      <c r="BN459" s="2">
        <v>0</v>
      </c>
      <c r="BO459" s="2">
        <v>0</v>
      </c>
      <c r="BP459" s="16">
        <v>0</v>
      </c>
      <c r="BQ459" s="2">
        <f t="shared" si="342"/>
        <v>0</v>
      </c>
      <c r="BR459" s="2">
        <f t="shared" si="337"/>
        <v>0</v>
      </c>
      <c r="BS459" s="2">
        <f t="shared" si="338"/>
        <v>0</v>
      </c>
      <c r="BT459" s="17" t="e">
        <f t="shared" si="347"/>
        <v>#DIV/0!</v>
      </c>
      <c r="BU459" s="2">
        <f>IFERROR(IFERROR(IF(OR(BT459&gt;=50%,BT459&lt;=-50%),BR459,(BC459*(1+BT459))),BR459),0.001)</f>
        <v>0</v>
      </c>
      <c r="BV459" s="2">
        <f>IFERROR(IFERROR(IF(OR(BT459&gt;=50%,BT459&lt;=-50%),BR459,(BD459*(1+BT459))),BR459),0.001)</f>
        <v>0</v>
      </c>
      <c r="BW459" s="2">
        <f>IFERROR(IFERROR(IF(OR(BT459&gt;=50%,BT459&lt;=-50%),BR459,(BE459*(1+BT459))),BR459),0.001)</f>
        <v>0</v>
      </c>
      <c r="BX459" s="2">
        <f>IFERROR(IFERROR(IF(OR(BT459&gt;=50%,BT459&lt;=-50%),BR459,(BF459*(1+BT459))),BR459),0.001)</f>
        <v>0</v>
      </c>
      <c r="BY459" s="2">
        <f t="shared" si="339"/>
        <v>0</v>
      </c>
      <c r="BZ459" s="2">
        <f t="shared" si="340"/>
        <v>0</v>
      </c>
      <c r="CA459" s="2">
        <f t="shared" si="341"/>
        <v>0</v>
      </c>
    </row>
    <row r="460" spans="1:79" x14ac:dyDescent="0.2">
      <c r="A460" s="3">
        <v>120011</v>
      </c>
      <c r="B460" s="2">
        <v>7484</v>
      </c>
      <c r="C460" s="2">
        <v>7050</v>
      </c>
      <c r="D460" s="2">
        <v>8410</v>
      </c>
      <c r="E460" s="2">
        <v>0</v>
      </c>
      <c r="F460" s="2">
        <v>15460</v>
      </c>
      <c r="G460" s="2">
        <v>8352</v>
      </c>
      <c r="H460" s="2">
        <v>7920</v>
      </c>
      <c r="I460" s="2">
        <v>10080</v>
      </c>
      <c r="J460" s="12">
        <v>7200</v>
      </c>
      <c r="K460" s="2">
        <v>2880</v>
      </c>
      <c r="L460" s="2">
        <v>4320</v>
      </c>
      <c r="M460" s="2">
        <v>7200</v>
      </c>
      <c r="N460" s="2">
        <v>7200</v>
      </c>
      <c r="O460" s="2">
        <v>16368</v>
      </c>
      <c r="P460" s="2">
        <v>18720</v>
      </c>
      <c r="Q460" s="2">
        <v>23040</v>
      </c>
      <c r="R460" s="2">
        <v>21600</v>
      </c>
      <c r="S460" s="2">
        <v>18720</v>
      </c>
      <c r="T460" s="2">
        <v>18720</v>
      </c>
      <c r="U460" s="2">
        <v>16368</v>
      </c>
      <c r="V460" s="2">
        <v>15840</v>
      </c>
      <c r="W460" s="2">
        <v>14256</v>
      </c>
      <c r="X460" s="2">
        <v>12960</v>
      </c>
      <c r="Y460" s="2">
        <v>16536</v>
      </c>
      <c r="Z460" s="2">
        <v>11520</v>
      </c>
      <c r="AA460" s="2">
        <v>12960</v>
      </c>
      <c r="AB460" s="2">
        <v>13968</v>
      </c>
      <c r="AC460" s="2">
        <v>11580</v>
      </c>
      <c r="AD460" s="2">
        <v>14940</v>
      </c>
      <c r="AE460" s="2">
        <v>14160</v>
      </c>
      <c r="AF460" s="2">
        <v>11688</v>
      </c>
      <c r="AG460" s="2">
        <v>17890</v>
      </c>
      <c r="AH460" s="2">
        <v>11660</v>
      </c>
      <c r="AI460" s="2">
        <v>11480</v>
      </c>
      <c r="AK460" s="2">
        <v>18720</v>
      </c>
      <c r="AL460" s="2">
        <v>8640</v>
      </c>
      <c r="AM460" s="2">
        <v>12040</v>
      </c>
      <c r="AN460" s="2">
        <v>11424</v>
      </c>
      <c r="AO460" s="2">
        <v>8640</v>
      </c>
      <c r="AP460" s="2">
        <v>12096</v>
      </c>
      <c r="AQ460" s="2">
        <v>11520</v>
      </c>
      <c r="AR460" s="2">
        <v>13344</v>
      </c>
      <c r="AS460" s="2">
        <v>10080</v>
      </c>
      <c r="AT460" s="2">
        <v>10080</v>
      </c>
      <c r="AU460" s="2">
        <v>10080</v>
      </c>
      <c r="AW460" s="2">
        <v>19524</v>
      </c>
      <c r="AX460" s="2">
        <v>8640</v>
      </c>
      <c r="AY460" s="2">
        <v>11520</v>
      </c>
      <c r="AZ460" s="2">
        <v>7200</v>
      </c>
      <c r="BA460" s="2">
        <v>12000</v>
      </c>
      <c r="BB460" s="2">
        <v>12084</v>
      </c>
      <c r="BC460" s="2">
        <v>10464</v>
      </c>
      <c r="BD460" s="2">
        <v>11648</v>
      </c>
      <c r="BE460" s="2">
        <v>12930</v>
      </c>
      <c r="BF460" s="2">
        <v>8640</v>
      </c>
      <c r="BG460" s="2">
        <v>11550</v>
      </c>
      <c r="BH460" s="2">
        <f>19728/2</f>
        <v>9864</v>
      </c>
      <c r="BI460" s="2">
        <f>19728/2</f>
        <v>9864</v>
      </c>
      <c r="BJ460" s="2">
        <v>8160</v>
      </c>
      <c r="BK460" s="2">
        <v>8640</v>
      </c>
      <c r="BL460" s="2">
        <v>10400</v>
      </c>
      <c r="BM460" s="2">
        <v>10400</v>
      </c>
      <c r="BN460" s="2">
        <v>10400</v>
      </c>
      <c r="BO460" s="2">
        <v>13600</v>
      </c>
      <c r="BP460" s="16">
        <v>21200</v>
      </c>
      <c r="BQ460" s="2">
        <f t="shared" si="342"/>
        <v>10246.666666666666</v>
      </c>
      <c r="BR460" s="2">
        <f>AVERAGE(BN460:BP460)</f>
        <v>15066.666666666666</v>
      </c>
      <c r="BS460" s="2">
        <f>AVERAGE(BB460:BD460)</f>
        <v>11398.666666666666</v>
      </c>
      <c r="BT460" s="17">
        <f t="shared" si="347"/>
        <v>0.32179202245876715</v>
      </c>
      <c r="BU460" s="2">
        <f>IFERROR(IFERROR(IF(OR(BT460&gt;=50%,BT460&lt;=-50%),BR460,(BE460*(1+BT460))),BR460),0.001)</f>
        <v>17090.770850391858</v>
      </c>
      <c r="BV460" s="2">
        <f>IFERROR(IFERROR(IF(OR(BT460&gt;=50%,BT460&lt;=-50%),BR460,(BF460*(1+BT460))),BR460),0.001)</f>
        <v>11420.283074043748</v>
      </c>
      <c r="BW460" s="2">
        <f>IFERROR(IFERROR(IF(OR(BT460&gt;=50%,BT460&lt;=-50%),BR460,(BG460*(1+BT460))),BR460),0.001)</f>
        <v>15266.697859398761</v>
      </c>
      <c r="BX460" s="2">
        <f>IFERROR(IFERROR(IF(OR(BT460&gt;=50%,BT460&lt;=-50%),BR460,(BH460*(1+BT460))),BR460),0.001)</f>
        <v>13038.156509533279</v>
      </c>
      <c r="BY460" s="2">
        <f t="shared" si="339"/>
        <v>9859.5</v>
      </c>
      <c r="BZ460" s="2">
        <f t="shared" si="340"/>
        <v>9226.6666666666661</v>
      </c>
      <c r="CA460" s="2">
        <f t="shared" si="341"/>
        <v>11168.4</v>
      </c>
    </row>
    <row r="461" spans="1:79" x14ac:dyDescent="0.2">
      <c r="A461" s="3">
        <v>120012</v>
      </c>
      <c r="B461" s="2">
        <v>0</v>
      </c>
      <c r="C461" s="2">
        <v>1560</v>
      </c>
      <c r="D461" s="2">
        <v>0</v>
      </c>
      <c r="E461" s="2">
        <v>0</v>
      </c>
      <c r="F461" s="2">
        <v>2995</v>
      </c>
      <c r="G461" s="2">
        <v>540</v>
      </c>
      <c r="H461" s="2">
        <v>1365</v>
      </c>
      <c r="I461" s="2">
        <v>1020</v>
      </c>
      <c r="J461" s="12">
        <v>0</v>
      </c>
      <c r="K461" s="2">
        <v>1560</v>
      </c>
      <c r="L461" s="2">
        <v>4440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>
        <v>0</v>
      </c>
      <c r="T461" s="2">
        <v>0</v>
      </c>
      <c r="W461" s="2">
        <v>0</v>
      </c>
      <c r="X461" s="2">
        <v>0</v>
      </c>
      <c r="Y461" s="2">
        <v>0</v>
      </c>
      <c r="Z461" s="2">
        <v>0</v>
      </c>
      <c r="AA461" s="2">
        <v>0</v>
      </c>
      <c r="AB461" s="2">
        <v>0</v>
      </c>
      <c r="AC461" s="2">
        <v>0</v>
      </c>
      <c r="AD461" s="2">
        <v>0</v>
      </c>
      <c r="AE461" s="2">
        <v>0</v>
      </c>
      <c r="AH461" s="2">
        <v>0</v>
      </c>
      <c r="AI461" s="2">
        <v>0</v>
      </c>
      <c r="AJ461" s="2">
        <v>0</v>
      </c>
      <c r="AK461" s="2">
        <v>0</v>
      </c>
      <c r="AL461" s="2">
        <v>0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  <c r="AZ461" s="2">
        <v>0</v>
      </c>
      <c r="BB461" s="2">
        <v>0</v>
      </c>
      <c r="BC461" s="2">
        <v>0</v>
      </c>
      <c r="BD461" s="2">
        <v>0</v>
      </c>
      <c r="BE461" s="2">
        <v>0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0</v>
      </c>
      <c r="BM461" s="2">
        <v>0</v>
      </c>
      <c r="BN461" s="2">
        <v>0</v>
      </c>
      <c r="BO461" s="2">
        <v>0</v>
      </c>
      <c r="BP461" s="16">
        <v>0</v>
      </c>
      <c r="BQ461" s="2">
        <f t="shared" si="342"/>
        <v>0</v>
      </c>
      <c r="BR461" s="2">
        <f t="shared" si="337"/>
        <v>0</v>
      </c>
      <c r="BS461" s="2">
        <f t="shared" si="338"/>
        <v>0</v>
      </c>
      <c r="BT461" s="17" t="e">
        <f t="shared" si="347"/>
        <v>#DIV/0!</v>
      </c>
      <c r="BU461" s="2">
        <f t="shared" ref="BU461:BU466" si="354">IFERROR(IFERROR(IF(OR(BT461&gt;=50%,BT461&lt;=-50%),BR461,(BC461*(1+BT461))),BR461),0.001)</f>
        <v>0</v>
      </c>
      <c r="BV461" s="2">
        <f t="shared" ref="BV461:BV466" si="355">IFERROR(IFERROR(IF(OR(BT461&gt;=50%,BT461&lt;=-50%),BR461,(BD461*(1+BT461))),BR461),0.001)</f>
        <v>0</v>
      </c>
      <c r="BW461" s="2">
        <f t="shared" ref="BW461:BW466" si="356">IFERROR(IFERROR(IF(OR(BT461&gt;=50%,BT461&lt;=-50%),BR461,(BE461*(1+BT461))),BR461),0.001)</f>
        <v>0</v>
      </c>
      <c r="BX461" s="2">
        <f t="shared" ref="BX461:BX466" si="357">IFERROR(IFERROR(IF(OR(BT461&gt;=50%,BT461&lt;=-50%),BR461,(BF461*(1+BT461))),BR461),0.001)</f>
        <v>0</v>
      </c>
      <c r="BY461" s="2">
        <f t="shared" si="339"/>
        <v>0</v>
      </c>
      <c r="BZ461" s="2">
        <f t="shared" si="340"/>
        <v>0</v>
      </c>
      <c r="CA461" s="2">
        <f t="shared" si="341"/>
        <v>0</v>
      </c>
    </row>
    <row r="462" spans="1:79" x14ac:dyDescent="0.2">
      <c r="A462" s="3">
        <v>120013</v>
      </c>
      <c r="B462" s="2">
        <v>1000</v>
      </c>
      <c r="C462" s="2">
        <v>1300</v>
      </c>
      <c r="D462" s="2">
        <v>0</v>
      </c>
      <c r="E462" s="2">
        <v>0</v>
      </c>
      <c r="F462" s="2">
        <v>7200</v>
      </c>
      <c r="G462" s="2">
        <v>0</v>
      </c>
      <c r="H462" s="2">
        <v>4320</v>
      </c>
      <c r="I462" s="2">
        <v>0</v>
      </c>
      <c r="J462" s="12">
        <v>2880</v>
      </c>
      <c r="K462" s="2">
        <v>3320</v>
      </c>
      <c r="L462" s="2">
        <v>1270</v>
      </c>
      <c r="M462" s="2">
        <v>1980</v>
      </c>
      <c r="N462" s="2">
        <v>270</v>
      </c>
      <c r="O462" s="2">
        <v>0</v>
      </c>
      <c r="P462" s="2">
        <v>0</v>
      </c>
      <c r="Q462" s="2">
        <v>0</v>
      </c>
      <c r="R462" s="2">
        <v>0</v>
      </c>
      <c r="S462" s="2">
        <v>0</v>
      </c>
      <c r="T462" s="2">
        <v>0</v>
      </c>
      <c r="W462" s="2">
        <v>0</v>
      </c>
      <c r="X462" s="2">
        <v>0</v>
      </c>
      <c r="Y462" s="2">
        <v>0</v>
      </c>
      <c r="Z462" s="2">
        <v>0</v>
      </c>
      <c r="AA462" s="2">
        <v>0</v>
      </c>
      <c r="AB462" s="2">
        <v>0</v>
      </c>
      <c r="AC462" s="2">
        <v>0</v>
      </c>
      <c r="AD462" s="2">
        <v>0</v>
      </c>
      <c r="AE462" s="2">
        <v>0</v>
      </c>
      <c r="AH462" s="2">
        <v>0</v>
      </c>
      <c r="AI462" s="2">
        <v>0</v>
      </c>
      <c r="AJ462" s="2">
        <v>0</v>
      </c>
      <c r="AK462" s="2">
        <v>0</v>
      </c>
      <c r="AL462" s="2">
        <v>0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  <c r="AZ462" s="2">
        <v>0</v>
      </c>
      <c r="BB462" s="2">
        <v>0</v>
      </c>
      <c r="BC462" s="2">
        <v>0</v>
      </c>
      <c r="BD462" s="2">
        <v>0</v>
      </c>
      <c r="BE462" s="2">
        <v>0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0</v>
      </c>
      <c r="BM462" s="2">
        <v>0</v>
      </c>
      <c r="BN462" s="2">
        <v>0</v>
      </c>
      <c r="BO462" s="2">
        <v>0</v>
      </c>
      <c r="BP462" s="16">
        <v>0</v>
      </c>
      <c r="BQ462" s="2">
        <f t="shared" si="342"/>
        <v>0</v>
      </c>
      <c r="BR462" s="2">
        <f t="shared" si="337"/>
        <v>0</v>
      </c>
      <c r="BS462" s="2">
        <f t="shared" si="338"/>
        <v>0</v>
      </c>
      <c r="BT462" s="17" t="e">
        <f t="shared" si="347"/>
        <v>#DIV/0!</v>
      </c>
      <c r="BU462" s="2">
        <f t="shared" si="354"/>
        <v>0</v>
      </c>
      <c r="BV462" s="2">
        <f t="shared" si="355"/>
        <v>0</v>
      </c>
      <c r="BW462" s="2">
        <f t="shared" si="356"/>
        <v>0</v>
      </c>
      <c r="BX462" s="2">
        <f t="shared" si="357"/>
        <v>0</v>
      </c>
      <c r="BY462" s="2">
        <f t="shared" si="339"/>
        <v>0</v>
      </c>
      <c r="BZ462" s="2">
        <f t="shared" si="340"/>
        <v>0</v>
      </c>
      <c r="CA462" s="2">
        <f t="shared" si="341"/>
        <v>0</v>
      </c>
    </row>
    <row r="463" spans="1:79" x14ac:dyDescent="0.2">
      <c r="A463" s="3">
        <v>120014</v>
      </c>
      <c r="B463" s="2">
        <v>0</v>
      </c>
      <c r="C463" s="2">
        <v>0</v>
      </c>
      <c r="D463" s="2">
        <v>0</v>
      </c>
      <c r="E463" s="2">
        <v>0</v>
      </c>
      <c r="F463" s="2">
        <v>0</v>
      </c>
      <c r="G463" s="2">
        <v>0</v>
      </c>
      <c r="H463" s="2">
        <v>0</v>
      </c>
      <c r="I463" s="2">
        <v>0</v>
      </c>
      <c r="J463" s="1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W463" s="2">
        <v>0</v>
      </c>
      <c r="X463" s="2">
        <v>0</v>
      </c>
      <c r="Y463" s="2">
        <v>0</v>
      </c>
      <c r="Z463" s="2">
        <v>0</v>
      </c>
      <c r="AA463" s="2">
        <v>0</v>
      </c>
      <c r="AB463" s="2">
        <v>0</v>
      </c>
      <c r="AC463" s="2">
        <v>0</v>
      </c>
      <c r="AD463" s="2">
        <v>0</v>
      </c>
      <c r="AE463" s="2">
        <v>0</v>
      </c>
      <c r="AH463" s="2">
        <v>0</v>
      </c>
      <c r="AI463" s="2">
        <v>0</v>
      </c>
      <c r="AJ463" s="2">
        <v>0</v>
      </c>
      <c r="AK463" s="2">
        <v>0</v>
      </c>
      <c r="AL463" s="2">
        <v>0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  <c r="AZ463" s="2">
        <v>0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0</v>
      </c>
      <c r="BM463" s="2">
        <v>0</v>
      </c>
      <c r="BN463" s="2">
        <v>0</v>
      </c>
      <c r="BO463" s="2">
        <v>0</v>
      </c>
      <c r="BP463" s="16">
        <v>0</v>
      </c>
      <c r="BQ463" s="2">
        <f t="shared" si="342"/>
        <v>0</v>
      </c>
      <c r="BR463" s="2">
        <f t="shared" si="337"/>
        <v>0</v>
      </c>
      <c r="BS463" s="2">
        <f t="shared" si="338"/>
        <v>0</v>
      </c>
      <c r="BT463" s="17" t="e">
        <f t="shared" si="347"/>
        <v>#DIV/0!</v>
      </c>
      <c r="BU463" s="2">
        <f t="shared" si="354"/>
        <v>0</v>
      </c>
      <c r="BV463" s="2">
        <f t="shared" si="355"/>
        <v>0</v>
      </c>
      <c r="BW463" s="2">
        <f t="shared" si="356"/>
        <v>0</v>
      </c>
      <c r="BX463" s="2">
        <f t="shared" si="357"/>
        <v>0</v>
      </c>
      <c r="BY463" s="2">
        <f t="shared" si="339"/>
        <v>0</v>
      </c>
      <c r="BZ463" s="2">
        <f t="shared" si="340"/>
        <v>0</v>
      </c>
      <c r="CA463" s="2">
        <f t="shared" si="341"/>
        <v>0</v>
      </c>
    </row>
    <row r="464" spans="1:79" x14ac:dyDescent="0.2">
      <c r="A464" s="3">
        <v>120015</v>
      </c>
      <c r="B464" s="2">
        <v>0</v>
      </c>
      <c r="C464" s="2">
        <v>0</v>
      </c>
      <c r="D464" s="2">
        <v>0</v>
      </c>
      <c r="E464" s="2">
        <v>0</v>
      </c>
      <c r="F464" s="2">
        <v>1100</v>
      </c>
      <c r="G464" s="2">
        <v>0</v>
      </c>
      <c r="H464" s="2">
        <v>0</v>
      </c>
      <c r="I464" s="2">
        <v>0</v>
      </c>
      <c r="J464" s="1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W464" s="2">
        <v>0</v>
      </c>
      <c r="X464" s="2">
        <v>0</v>
      </c>
      <c r="Y464" s="2">
        <v>0</v>
      </c>
      <c r="Z464" s="2">
        <v>0</v>
      </c>
      <c r="AA464" s="2">
        <v>0</v>
      </c>
      <c r="AB464" s="2">
        <v>0</v>
      </c>
      <c r="AC464" s="2">
        <v>0</v>
      </c>
      <c r="AD464" s="2">
        <v>0</v>
      </c>
      <c r="AE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  <c r="AZ464" s="2">
        <v>0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0</v>
      </c>
      <c r="BM464" s="2">
        <v>0</v>
      </c>
      <c r="BN464" s="2">
        <v>0</v>
      </c>
      <c r="BO464" s="2">
        <v>0</v>
      </c>
      <c r="BP464" s="16">
        <v>0</v>
      </c>
      <c r="BQ464" s="2">
        <f t="shared" si="342"/>
        <v>0</v>
      </c>
      <c r="BR464" s="2">
        <f t="shared" si="337"/>
        <v>0</v>
      </c>
      <c r="BS464" s="2">
        <f t="shared" si="338"/>
        <v>0</v>
      </c>
      <c r="BT464" s="17" t="e">
        <f t="shared" si="347"/>
        <v>#DIV/0!</v>
      </c>
      <c r="BU464" s="2">
        <f t="shared" si="354"/>
        <v>0</v>
      </c>
      <c r="BV464" s="2">
        <f t="shared" si="355"/>
        <v>0</v>
      </c>
      <c r="BW464" s="2">
        <f t="shared" si="356"/>
        <v>0</v>
      </c>
      <c r="BX464" s="2">
        <f t="shared" si="357"/>
        <v>0</v>
      </c>
      <c r="BY464" s="2">
        <f t="shared" si="339"/>
        <v>0</v>
      </c>
      <c r="BZ464" s="2">
        <f t="shared" si="340"/>
        <v>0</v>
      </c>
      <c r="CA464" s="2">
        <f t="shared" si="341"/>
        <v>0</v>
      </c>
    </row>
    <row r="465" spans="1:79" x14ac:dyDescent="0.2">
      <c r="A465" s="3">
        <v>120016</v>
      </c>
      <c r="J465" s="12"/>
      <c r="AK465" s="2">
        <v>0</v>
      </c>
      <c r="AL465" s="2">
        <v>0</v>
      </c>
      <c r="AM465" s="2">
        <v>850</v>
      </c>
      <c r="AN465" s="2">
        <v>1400</v>
      </c>
      <c r="AO465" s="2">
        <v>2850</v>
      </c>
      <c r="AP465" s="2">
        <v>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W465" s="2">
        <v>0</v>
      </c>
      <c r="AX465" s="2">
        <v>0</v>
      </c>
      <c r="AY465" s="2">
        <v>0</v>
      </c>
      <c r="AZ465" s="2">
        <v>0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75</v>
      </c>
      <c r="BH465" s="2">
        <v>0</v>
      </c>
      <c r="BI465" s="2">
        <v>70</v>
      </c>
      <c r="BJ465" s="2">
        <v>0</v>
      </c>
      <c r="BK465" s="2">
        <v>0</v>
      </c>
      <c r="BL465" s="2">
        <v>0</v>
      </c>
      <c r="BM465" s="2">
        <v>0</v>
      </c>
      <c r="BN465" s="2">
        <v>0</v>
      </c>
      <c r="BO465" s="2">
        <v>0</v>
      </c>
      <c r="BP465" s="16">
        <v>0</v>
      </c>
      <c r="BQ465" s="2">
        <f t="shared" si="342"/>
        <v>12.083333333333334</v>
      </c>
      <c r="BR465" s="2">
        <f t="shared" si="337"/>
        <v>0</v>
      </c>
      <c r="BS465" s="2">
        <f t="shared" si="338"/>
        <v>0</v>
      </c>
      <c r="BT465" s="17" t="e">
        <f t="shared" si="347"/>
        <v>#DIV/0!</v>
      </c>
      <c r="BU465" s="2">
        <f t="shared" si="354"/>
        <v>0</v>
      </c>
      <c r="BV465" s="2">
        <f t="shared" si="355"/>
        <v>0</v>
      </c>
      <c r="BW465" s="2">
        <f t="shared" si="356"/>
        <v>0</v>
      </c>
      <c r="BX465" s="2">
        <f t="shared" si="357"/>
        <v>0</v>
      </c>
      <c r="BY465" s="2">
        <f t="shared" si="339"/>
        <v>36.25</v>
      </c>
      <c r="BZ465" s="2">
        <f t="shared" si="340"/>
        <v>0</v>
      </c>
      <c r="CA465" s="2">
        <f t="shared" si="341"/>
        <v>0</v>
      </c>
    </row>
    <row r="466" spans="1:79" x14ac:dyDescent="0.2">
      <c r="A466" s="3">
        <v>120100</v>
      </c>
      <c r="B466" s="2">
        <v>0</v>
      </c>
      <c r="C466" s="2">
        <v>0</v>
      </c>
      <c r="D466" s="2">
        <v>0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1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W466" s="2">
        <v>0</v>
      </c>
      <c r="X466" s="2">
        <v>0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H466" s="2">
        <v>0</v>
      </c>
      <c r="AI466" s="2">
        <v>0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  <c r="AZ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0</v>
      </c>
      <c r="BM466" s="2">
        <v>0</v>
      </c>
      <c r="BN466" s="2">
        <v>0</v>
      </c>
      <c r="BO466" s="2">
        <v>0</v>
      </c>
      <c r="BP466" s="16">
        <v>0</v>
      </c>
      <c r="BQ466" s="2">
        <f t="shared" si="342"/>
        <v>0</v>
      </c>
      <c r="BR466" s="2">
        <f t="shared" si="337"/>
        <v>0</v>
      </c>
      <c r="BS466" s="2">
        <f t="shared" si="338"/>
        <v>0</v>
      </c>
      <c r="BT466" s="17" t="e">
        <f t="shared" si="347"/>
        <v>#DIV/0!</v>
      </c>
      <c r="BU466" s="2">
        <f t="shared" si="354"/>
        <v>0</v>
      </c>
      <c r="BV466" s="2">
        <f t="shared" si="355"/>
        <v>0</v>
      </c>
      <c r="BW466" s="2">
        <f t="shared" si="356"/>
        <v>0</v>
      </c>
      <c r="BX466" s="2">
        <f t="shared" si="357"/>
        <v>0</v>
      </c>
      <c r="BY466" s="2">
        <f t="shared" si="339"/>
        <v>0</v>
      </c>
      <c r="BZ466" s="2">
        <f t="shared" si="340"/>
        <v>0</v>
      </c>
      <c r="CA466" s="2">
        <f t="shared" si="341"/>
        <v>0</v>
      </c>
    </row>
    <row r="467" spans="1:79" x14ac:dyDescent="0.2">
      <c r="A467" s="3">
        <v>120101</v>
      </c>
      <c r="B467" s="2">
        <v>75000</v>
      </c>
      <c r="C467" s="2">
        <v>70500</v>
      </c>
      <c r="D467" s="2">
        <v>141000</v>
      </c>
      <c r="E467" s="2">
        <v>109500</v>
      </c>
      <c r="F467" s="2">
        <v>121500</v>
      </c>
      <c r="G467" s="2">
        <v>136500</v>
      </c>
      <c r="H467" s="2">
        <v>93000</v>
      </c>
      <c r="I467" s="2">
        <v>94500</v>
      </c>
      <c r="J467" s="12">
        <v>118500</v>
      </c>
      <c r="K467" s="2">
        <v>82500</v>
      </c>
      <c r="L467" s="2">
        <v>85500</v>
      </c>
      <c r="M467" s="2">
        <v>104000</v>
      </c>
      <c r="N467" s="2">
        <v>76500</v>
      </c>
      <c r="O467" s="2">
        <v>72000</v>
      </c>
      <c r="P467" s="2">
        <v>72000</v>
      </c>
      <c r="Q467" s="2">
        <v>82500</v>
      </c>
      <c r="R467" s="2">
        <v>96000</v>
      </c>
      <c r="S467" s="2">
        <v>97500</v>
      </c>
      <c r="T467" s="2">
        <v>87000</v>
      </c>
      <c r="U467" s="2">
        <v>85000</v>
      </c>
      <c r="V467" s="2">
        <v>68000</v>
      </c>
      <c r="W467" s="2">
        <v>60000</v>
      </c>
      <c r="X467" s="2">
        <v>37500</v>
      </c>
      <c r="Y467" s="2">
        <v>85500</v>
      </c>
      <c r="Z467" s="2">
        <v>49500</v>
      </c>
      <c r="AA467" s="2">
        <v>75000</v>
      </c>
      <c r="AB467" s="2">
        <v>46500</v>
      </c>
      <c r="AC467" s="2">
        <v>75000</v>
      </c>
      <c r="AD467" s="2">
        <v>88500</v>
      </c>
      <c r="AE467" s="2">
        <v>85500</v>
      </c>
      <c r="AF467" s="2">
        <v>13500</v>
      </c>
      <c r="AG467" s="2">
        <v>167100</v>
      </c>
      <c r="AH467" s="2">
        <v>47400</v>
      </c>
      <c r="AI467" s="2">
        <v>69000</v>
      </c>
      <c r="AK467" s="2">
        <v>144000</v>
      </c>
      <c r="AL467" s="2">
        <v>60000</v>
      </c>
      <c r="AM467" s="2">
        <v>93000</v>
      </c>
      <c r="AN467" s="2">
        <v>72000</v>
      </c>
      <c r="AO467" s="2">
        <v>96000</v>
      </c>
      <c r="AP467" s="2">
        <v>105000</v>
      </c>
      <c r="AQ467" s="2">
        <v>90000</v>
      </c>
      <c r="AR467" s="2">
        <v>108000</v>
      </c>
      <c r="AS467" s="2">
        <v>87000</v>
      </c>
      <c r="AT467" s="2">
        <v>84000</v>
      </c>
      <c r="AU467" s="2">
        <v>69000</v>
      </c>
      <c r="AW467" s="2">
        <v>39000</v>
      </c>
      <c r="AX467" s="2">
        <v>189000</v>
      </c>
      <c r="AY467" s="2">
        <v>96000</v>
      </c>
      <c r="AZ467" s="2">
        <v>54000</v>
      </c>
      <c r="BA467" s="2">
        <f>159000/2</f>
        <v>79500</v>
      </c>
      <c r="BB467" s="2">
        <f>159000/2</f>
        <v>79500</v>
      </c>
      <c r="BC467" s="2">
        <v>99000</v>
      </c>
      <c r="BD467" s="2">
        <v>90000</v>
      </c>
      <c r="BE467" s="2">
        <v>96000</v>
      </c>
      <c r="BF467" s="2">
        <v>99000</v>
      </c>
      <c r="BG467" s="2">
        <v>96000</v>
      </c>
      <c r="BH467" s="2">
        <f>177000/2</f>
        <v>88500</v>
      </c>
      <c r="BI467" s="2">
        <f>177000/2</f>
        <v>88500</v>
      </c>
      <c r="BJ467" s="2">
        <v>70000</v>
      </c>
      <c r="BK467" s="2">
        <v>90000</v>
      </c>
      <c r="BL467" s="2">
        <v>82000</v>
      </c>
      <c r="BM467" s="2">
        <v>82000</v>
      </c>
      <c r="BN467" s="2">
        <v>64000</v>
      </c>
      <c r="BO467" s="2">
        <v>154000</v>
      </c>
      <c r="BP467" s="16">
        <v>104000</v>
      </c>
      <c r="BQ467" s="2">
        <f t="shared" si="342"/>
        <v>87083.333333333328</v>
      </c>
      <c r="BR467" s="2">
        <f t="shared" ref="BR467:BR468" si="358">AVERAGE(BN467:BP467)</f>
        <v>107333.33333333333</v>
      </c>
      <c r="BS467" s="2">
        <f t="shared" ref="BS467:BS468" si="359">AVERAGE(BB467:BD467)</f>
        <v>89500</v>
      </c>
      <c r="BT467" s="17">
        <f t="shared" si="347"/>
        <v>0.1992551210428305</v>
      </c>
      <c r="BU467" s="2">
        <f t="shared" ref="BU467:BU468" si="360">IFERROR(IFERROR(IF(OR(BT467&gt;=50%,BT467&lt;=-50%),BR467,(BE467*(1+BT467))),BR467),0.001)</f>
        <v>115128.49162011172</v>
      </c>
      <c r="BV467" s="2">
        <f t="shared" ref="BV467:BV468" si="361">IFERROR(IFERROR(IF(OR(BT467&gt;=50%,BT467&lt;=-50%),BR467,(BF467*(1+BT467))),BR467),0.001)</f>
        <v>118726.25698324021</v>
      </c>
      <c r="BW467" s="2">
        <f t="shared" ref="BW467:BW468" si="362">IFERROR(IFERROR(IF(OR(BT467&gt;=50%,BT467&lt;=-50%),BR467,(BG467*(1+BT467))),BR467),0.001)</f>
        <v>115128.49162011172</v>
      </c>
      <c r="BX467" s="2">
        <f t="shared" ref="BX467:BX468" si="363">IFERROR(IFERROR(IF(OR(BT467&gt;=50%,BT467&lt;=-50%),BR467,(BH467*(1+BT467))),BR467),0.001)</f>
        <v>106134.07821229049</v>
      </c>
      <c r="BY467" s="2">
        <f t="shared" si="339"/>
        <v>85750</v>
      </c>
      <c r="BZ467" s="2">
        <f t="shared" si="340"/>
        <v>90333.333333333328</v>
      </c>
      <c r="CA467" s="2">
        <f t="shared" si="341"/>
        <v>86200</v>
      </c>
    </row>
    <row r="468" spans="1:79" x14ac:dyDescent="0.2">
      <c r="A468" s="3">
        <v>120102</v>
      </c>
      <c r="B468" s="2">
        <v>35000</v>
      </c>
      <c r="C468" s="2">
        <v>140000</v>
      </c>
      <c r="D468" s="2">
        <v>227500</v>
      </c>
      <c r="E468" s="2">
        <v>172500</v>
      </c>
      <c r="F468" s="2">
        <v>172500</v>
      </c>
      <c r="G468" s="2">
        <v>220000</v>
      </c>
      <c r="H468" s="2">
        <v>192500</v>
      </c>
      <c r="I468" s="2">
        <v>227500</v>
      </c>
      <c r="J468" s="12">
        <v>247500</v>
      </c>
      <c r="K468" s="2">
        <v>147500</v>
      </c>
      <c r="L468" s="2">
        <v>167500</v>
      </c>
      <c r="M468" s="2">
        <v>180000</v>
      </c>
      <c r="N468" s="2">
        <v>147500</v>
      </c>
      <c r="O468" s="2">
        <v>240000</v>
      </c>
      <c r="P468" s="2">
        <v>336500</v>
      </c>
      <c r="Q468" s="2">
        <v>412500</v>
      </c>
      <c r="R468" s="2">
        <v>350000</v>
      </c>
      <c r="S468" s="2">
        <v>287500</v>
      </c>
      <c r="T468" s="2">
        <v>287500</v>
      </c>
      <c r="U468" s="2">
        <v>295000</v>
      </c>
      <c r="V468" s="2">
        <v>165000</v>
      </c>
      <c r="W468" s="2">
        <v>245000</v>
      </c>
      <c r="X468" s="2">
        <v>215000</v>
      </c>
      <c r="Y468" s="2">
        <v>580000</v>
      </c>
      <c r="Z468" s="2">
        <v>-130000</v>
      </c>
      <c r="AA468" s="2">
        <v>220000</v>
      </c>
      <c r="AB468" s="2">
        <v>210000</v>
      </c>
      <c r="AC468" s="2">
        <v>210000</v>
      </c>
      <c r="AD468" s="2">
        <v>210000</v>
      </c>
      <c r="AE468" s="2">
        <v>210000</v>
      </c>
      <c r="AF468" s="2">
        <v>215000</v>
      </c>
      <c r="AG468" s="2">
        <v>245000</v>
      </c>
      <c r="AH468" s="2">
        <v>160000</v>
      </c>
      <c r="AI468" s="2">
        <v>150000</v>
      </c>
      <c r="AK468" s="2">
        <v>290000</v>
      </c>
      <c r="AL468" s="2">
        <v>115000</v>
      </c>
      <c r="AM468" s="2">
        <v>275000</v>
      </c>
      <c r="AN468" s="2">
        <v>156000</v>
      </c>
      <c r="AO468" s="2">
        <v>150000</v>
      </c>
      <c r="AP468" s="2">
        <v>150000</v>
      </c>
      <c r="AQ468" s="2">
        <v>130000</v>
      </c>
      <c r="AR468" s="2">
        <v>200000</v>
      </c>
      <c r="AS468" s="2">
        <v>130000</v>
      </c>
      <c r="AT468" s="2">
        <v>105000</v>
      </c>
      <c r="AU468" s="2">
        <v>115000</v>
      </c>
      <c r="AW468" s="2">
        <v>225000</v>
      </c>
      <c r="AX468" s="2">
        <v>95000</v>
      </c>
      <c r="AY468" s="2">
        <v>110000</v>
      </c>
      <c r="AZ468" s="2">
        <v>85000</v>
      </c>
      <c r="BA468" s="2">
        <v>96000</v>
      </c>
      <c r="BB468" s="2">
        <v>135000</v>
      </c>
      <c r="BC468" s="2">
        <v>115000</v>
      </c>
      <c r="BD468" s="2">
        <v>120000</v>
      </c>
      <c r="BE468" s="2">
        <v>125000</v>
      </c>
      <c r="BF468" s="2">
        <v>80000</v>
      </c>
      <c r="BG468" s="2">
        <v>85000</v>
      </c>
      <c r="BH468" s="2">
        <f>225000/2</f>
        <v>112500</v>
      </c>
      <c r="BI468" s="2">
        <f>225000/2</f>
        <v>112500</v>
      </c>
      <c r="BJ468" s="2">
        <v>90000</v>
      </c>
      <c r="BK468" s="2">
        <v>85000</v>
      </c>
      <c r="BL468" s="2">
        <v>95000</v>
      </c>
      <c r="BM468" s="2">
        <v>95000</v>
      </c>
      <c r="BN468" s="2">
        <v>95000</v>
      </c>
      <c r="BO468" s="2">
        <v>100000</v>
      </c>
      <c r="BP468" s="16">
        <v>100000</v>
      </c>
      <c r="BQ468" s="2">
        <f t="shared" si="342"/>
        <v>100833.33333333333</v>
      </c>
      <c r="BR468" s="2">
        <f t="shared" si="358"/>
        <v>98333.333333333328</v>
      </c>
      <c r="BS468" s="2">
        <f t="shared" si="359"/>
        <v>123333.33333333333</v>
      </c>
      <c r="BT468" s="17">
        <f t="shared" si="347"/>
        <v>-0.20270270270270271</v>
      </c>
      <c r="BU468" s="2">
        <f t="shared" si="360"/>
        <v>99662.16216216216</v>
      </c>
      <c r="BV468" s="2">
        <f t="shared" si="361"/>
        <v>63783.78378378378</v>
      </c>
      <c r="BW468" s="2">
        <f t="shared" si="362"/>
        <v>67770.270270270266</v>
      </c>
      <c r="BX468" s="2">
        <f t="shared" si="363"/>
        <v>89695.945945945947</v>
      </c>
      <c r="BY468" s="2">
        <f t="shared" si="339"/>
        <v>100000</v>
      </c>
      <c r="BZ468" s="2">
        <f t="shared" si="340"/>
        <v>86666.666666666672</v>
      </c>
      <c r="CA468" s="2">
        <f t="shared" si="341"/>
        <v>110000</v>
      </c>
    </row>
    <row r="469" spans="1:79" x14ac:dyDescent="0.2">
      <c r="A469" s="3">
        <v>120103</v>
      </c>
      <c r="B469" s="2">
        <v>36100</v>
      </c>
      <c r="C469" s="2">
        <v>0</v>
      </c>
      <c r="D469" s="2">
        <v>51900</v>
      </c>
      <c r="E469" s="2">
        <v>32000</v>
      </c>
      <c r="F469" s="2">
        <v>41200</v>
      </c>
      <c r="G469" s="2">
        <v>106800</v>
      </c>
      <c r="H469" s="2">
        <v>29200</v>
      </c>
      <c r="I469" s="2">
        <v>23800</v>
      </c>
      <c r="J469" s="12">
        <v>37200</v>
      </c>
      <c r="K469" s="2">
        <v>44000</v>
      </c>
      <c r="L469" s="2">
        <v>5200</v>
      </c>
      <c r="M469" s="2">
        <v>73600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W469" s="2">
        <v>0</v>
      </c>
      <c r="X469" s="2">
        <v>0</v>
      </c>
      <c r="Y469" s="2">
        <v>0</v>
      </c>
      <c r="Z469" s="2">
        <v>0</v>
      </c>
      <c r="AA469" s="2">
        <v>0</v>
      </c>
      <c r="AB469" s="2">
        <v>0</v>
      </c>
      <c r="AC469" s="2">
        <v>0</v>
      </c>
      <c r="AD469" s="2">
        <v>0</v>
      </c>
      <c r="AE469" s="2">
        <v>0</v>
      </c>
      <c r="AH469" s="2">
        <v>0</v>
      </c>
      <c r="AI469" s="2">
        <v>0</v>
      </c>
      <c r="AJ469" s="2">
        <v>0</v>
      </c>
      <c r="AK469" s="2">
        <v>0</v>
      </c>
      <c r="AL469" s="2">
        <v>0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  <c r="AZ469" s="2">
        <v>0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0</v>
      </c>
      <c r="BM469" s="2">
        <v>0</v>
      </c>
      <c r="BN469" s="2">
        <v>0</v>
      </c>
      <c r="BO469" s="2">
        <v>0</v>
      </c>
      <c r="BP469" s="16">
        <v>0</v>
      </c>
      <c r="BQ469" s="2">
        <f t="shared" si="342"/>
        <v>0</v>
      </c>
      <c r="BR469" s="2">
        <f t="shared" si="337"/>
        <v>0</v>
      </c>
      <c r="BS469" s="2">
        <f t="shared" si="338"/>
        <v>0</v>
      </c>
      <c r="BT469" s="17" t="e">
        <f t="shared" si="347"/>
        <v>#DIV/0!</v>
      </c>
      <c r="BU469" s="2">
        <f>IFERROR(IFERROR(IF(OR(BT469&gt;=50%,BT469&lt;=-50%),BR469,(BC469*(1+BT469))),BR469),0.001)</f>
        <v>0</v>
      </c>
      <c r="BV469" s="2">
        <f>IFERROR(IFERROR(IF(OR(BT469&gt;=50%,BT469&lt;=-50%),BR469,(BD469*(1+BT469))),BR469),0.001)</f>
        <v>0</v>
      </c>
      <c r="BW469" s="2">
        <f>IFERROR(IFERROR(IF(OR(BT469&gt;=50%,BT469&lt;=-50%),BR469,(BE469*(1+BT469))),BR469),0.001)</f>
        <v>0</v>
      </c>
      <c r="BX469" s="2">
        <f>IFERROR(IFERROR(IF(OR(BT469&gt;=50%,BT469&lt;=-50%),BR469,(BF469*(1+BT469))),BR469),0.001)</f>
        <v>0</v>
      </c>
      <c r="BY469" s="2">
        <f t="shared" si="339"/>
        <v>0</v>
      </c>
      <c r="BZ469" s="2">
        <f t="shared" si="340"/>
        <v>0</v>
      </c>
      <c r="CA469" s="2">
        <f t="shared" si="341"/>
        <v>0</v>
      </c>
    </row>
    <row r="470" spans="1:79" x14ac:dyDescent="0.2">
      <c r="A470" s="3">
        <v>120104</v>
      </c>
      <c r="B470" s="2">
        <v>3500</v>
      </c>
      <c r="C470" s="2">
        <v>7000</v>
      </c>
      <c r="D470" s="2">
        <v>21000</v>
      </c>
      <c r="E470" s="2">
        <v>0</v>
      </c>
      <c r="F470" s="2">
        <v>21000</v>
      </c>
      <c r="G470" s="2">
        <v>8200</v>
      </c>
      <c r="H470" s="2">
        <v>47800</v>
      </c>
      <c r="I470" s="2">
        <v>10500</v>
      </c>
      <c r="J470" s="12">
        <v>10500</v>
      </c>
      <c r="K470" s="2">
        <v>10500</v>
      </c>
      <c r="L470" s="2">
        <v>7000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>
        <v>0</v>
      </c>
      <c r="T470" s="2">
        <v>0</v>
      </c>
      <c r="W470" s="2">
        <v>0</v>
      </c>
      <c r="X470" s="2">
        <v>0</v>
      </c>
      <c r="Y470" s="2">
        <v>0</v>
      </c>
      <c r="Z470" s="2">
        <v>0</v>
      </c>
      <c r="AA470" s="2">
        <v>0</v>
      </c>
      <c r="AB470" s="2">
        <v>0</v>
      </c>
      <c r="AC470" s="2">
        <v>0</v>
      </c>
      <c r="AD470" s="2">
        <v>0</v>
      </c>
      <c r="AE470" s="2">
        <v>0</v>
      </c>
      <c r="AH470" s="2">
        <v>0</v>
      </c>
      <c r="AI470" s="2">
        <v>0</v>
      </c>
      <c r="AJ470" s="2"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  <c r="AZ470" s="2">
        <v>0</v>
      </c>
      <c r="BB470" s="2">
        <v>0</v>
      </c>
      <c r="BC470" s="2">
        <v>0</v>
      </c>
      <c r="BD470" s="2">
        <v>0</v>
      </c>
      <c r="BE470" s="2">
        <v>0</v>
      </c>
      <c r="BF470" s="2">
        <v>0</v>
      </c>
      <c r="BG470" s="2">
        <v>0</v>
      </c>
      <c r="BH470" s="2">
        <v>0</v>
      </c>
      <c r="BI470" s="2">
        <v>0</v>
      </c>
      <c r="BJ470" s="2">
        <v>0</v>
      </c>
      <c r="BK470" s="2">
        <v>0</v>
      </c>
      <c r="BL470" s="2">
        <v>0</v>
      </c>
      <c r="BM470" s="2">
        <v>0</v>
      </c>
      <c r="BN470" s="2">
        <v>0</v>
      </c>
      <c r="BO470" s="2">
        <v>0</v>
      </c>
      <c r="BP470" s="16">
        <v>0</v>
      </c>
      <c r="BQ470" s="2">
        <f t="shared" si="342"/>
        <v>0</v>
      </c>
      <c r="BR470" s="2">
        <f t="shared" si="337"/>
        <v>0</v>
      </c>
      <c r="BS470" s="2">
        <f t="shared" si="338"/>
        <v>0</v>
      </c>
      <c r="BT470" s="17" t="e">
        <f t="shared" si="347"/>
        <v>#DIV/0!</v>
      </c>
      <c r="BU470" s="2">
        <f>IFERROR(IFERROR(IF(OR(BT470&gt;=50%,BT470&lt;=-50%),BR470,(BC470*(1+BT470))),BR470),0.001)</f>
        <v>0</v>
      </c>
      <c r="BV470" s="2">
        <f>IFERROR(IFERROR(IF(OR(BT470&gt;=50%,BT470&lt;=-50%),BR470,(BD470*(1+BT470))),BR470),0.001)</f>
        <v>0</v>
      </c>
      <c r="BW470" s="2">
        <f>IFERROR(IFERROR(IF(OR(BT470&gt;=50%,BT470&lt;=-50%),BR470,(BE470*(1+BT470))),BR470),0.001)</f>
        <v>0</v>
      </c>
      <c r="BX470" s="2">
        <f>IFERROR(IFERROR(IF(OR(BT470&gt;=50%,BT470&lt;=-50%),BR470,(BF470*(1+BT470))),BR470),0.001)</f>
        <v>0</v>
      </c>
      <c r="BY470" s="2">
        <f t="shared" si="339"/>
        <v>0</v>
      </c>
      <c r="BZ470" s="2">
        <f t="shared" si="340"/>
        <v>0</v>
      </c>
      <c r="CA470" s="2">
        <f t="shared" si="341"/>
        <v>0</v>
      </c>
    </row>
    <row r="471" spans="1:79" x14ac:dyDescent="0.2">
      <c r="A471" s="3">
        <v>120105</v>
      </c>
      <c r="B471" s="2">
        <v>0</v>
      </c>
      <c r="C471" s="2">
        <v>0</v>
      </c>
      <c r="D471" s="2">
        <v>0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1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W471" s="2">
        <v>0</v>
      </c>
      <c r="X471" s="2">
        <v>0</v>
      </c>
      <c r="Y471" s="2">
        <v>0</v>
      </c>
      <c r="Z471" s="2">
        <v>0</v>
      </c>
      <c r="AA471" s="2">
        <v>0</v>
      </c>
      <c r="AB471" s="2">
        <v>0</v>
      </c>
      <c r="AC471" s="2">
        <v>0</v>
      </c>
      <c r="AD471" s="2">
        <v>0</v>
      </c>
      <c r="AE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  <c r="AZ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0</v>
      </c>
      <c r="BM471" s="2">
        <v>0</v>
      </c>
      <c r="BN471" s="2">
        <v>0</v>
      </c>
      <c r="BO471" s="2">
        <v>0</v>
      </c>
      <c r="BP471" s="16">
        <v>0</v>
      </c>
      <c r="BQ471" s="2">
        <f t="shared" si="342"/>
        <v>0</v>
      </c>
      <c r="BR471" s="2">
        <f t="shared" si="337"/>
        <v>0</v>
      </c>
      <c r="BS471" s="2">
        <f t="shared" si="338"/>
        <v>0</v>
      </c>
      <c r="BT471" s="17" t="e">
        <f t="shared" si="347"/>
        <v>#DIV/0!</v>
      </c>
      <c r="BU471" s="2">
        <f>IFERROR(IFERROR(IF(OR(BT471&gt;=50%,BT471&lt;=-50%),BR471,(BC471*(1+BT471))),BR471),0.001)</f>
        <v>0</v>
      </c>
      <c r="BV471" s="2">
        <f>IFERROR(IFERROR(IF(OR(BT471&gt;=50%,BT471&lt;=-50%),BR471,(BD471*(1+BT471))),BR471),0.001)</f>
        <v>0</v>
      </c>
      <c r="BW471" s="2">
        <f>IFERROR(IFERROR(IF(OR(BT471&gt;=50%,BT471&lt;=-50%),BR471,(BE471*(1+BT471))),BR471),0.001)</f>
        <v>0</v>
      </c>
      <c r="BX471" s="2">
        <f>IFERROR(IFERROR(IF(OR(BT471&gt;=50%,BT471&lt;=-50%),BR471,(BF471*(1+BT471))),BR471),0.001)</f>
        <v>0</v>
      </c>
      <c r="BY471" s="2">
        <f t="shared" si="339"/>
        <v>0</v>
      </c>
      <c r="BZ471" s="2">
        <f t="shared" si="340"/>
        <v>0</v>
      </c>
      <c r="CA471" s="2">
        <f t="shared" si="341"/>
        <v>0</v>
      </c>
    </row>
    <row r="472" spans="1:79" x14ac:dyDescent="0.2">
      <c r="A472" s="3">
        <v>120106</v>
      </c>
      <c r="B472" s="2">
        <v>0</v>
      </c>
      <c r="C472" s="2">
        <v>0</v>
      </c>
      <c r="D472" s="2">
        <v>5000</v>
      </c>
      <c r="E472" s="2">
        <v>-251000</v>
      </c>
      <c r="F472" s="2">
        <v>260000</v>
      </c>
      <c r="G472" s="2">
        <v>1500</v>
      </c>
      <c r="H472" s="2">
        <v>9750</v>
      </c>
      <c r="I472" s="2">
        <v>-1500</v>
      </c>
      <c r="J472" s="12">
        <v>3000</v>
      </c>
      <c r="K472" s="2">
        <v>3000</v>
      </c>
      <c r="L472" s="2">
        <v>5250</v>
      </c>
      <c r="M472" s="2">
        <v>3000</v>
      </c>
      <c r="N472" s="2">
        <v>1500</v>
      </c>
      <c r="O472" s="2">
        <v>2400</v>
      </c>
      <c r="P472" s="2">
        <v>3100</v>
      </c>
      <c r="Q472" s="2">
        <v>2400</v>
      </c>
      <c r="R472" s="2">
        <v>900</v>
      </c>
      <c r="S472" s="2">
        <v>2400</v>
      </c>
      <c r="T472" s="2">
        <v>2300</v>
      </c>
      <c r="U472" s="2">
        <v>2400</v>
      </c>
      <c r="V472" s="2">
        <v>1400</v>
      </c>
      <c r="W472" s="2">
        <v>1800</v>
      </c>
      <c r="X472" s="2">
        <v>1600</v>
      </c>
      <c r="Y472" s="2">
        <v>1600</v>
      </c>
      <c r="Z472" s="2">
        <v>2400</v>
      </c>
      <c r="AA472" s="2">
        <v>1600</v>
      </c>
      <c r="AB472" s="2">
        <v>1600</v>
      </c>
      <c r="AC472" s="2">
        <v>1600</v>
      </c>
      <c r="AD472" s="2">
        <v>2400</v>
      </c>
      <c r="AE472" s="2">
        <v>1600</v>
      </c>
      <c r="AF472" s="2">
        <v>2400</v>
      </c>
      <c r="AG472" s="2">
        <v>2400</v>
      </c>
      <c r="AH472" s="2">
        <v>2400</v>
      </c>
      <c r="AI472" s="2">
        <v>2400</v>
      </c>
      <c r="AK472" s="2">
        <v>2400</v>
      </c>
      <c r="AL472" s="2">
        <v>1600</v>
      </c>
      <c r="AM472" s="2">
        <v>2400</v>
      </c>
      <c r="AN472" s="2">
        <v>1600</v>
      </c>
      <c r="AO472" s="2">
        <v>2400</v>
      </c>
      <c r="AP472" s="2">
        <v>3200</v>
      </c>
      <c r="AQ472" s="2">
        <v>2400</v>
      </c>
      <c r="AR472" s="2">
        <v>2400</v>
      </c>
      <c r="AS472" s="2">
        <v>3200</v>
      </c>
      <c r="AT472" s="2">
        <v>1600</v>
      </c>
      <c r="AU472" s="2">
        <v>1600</v>
      </c>
      <c r="AW472" s="2">
        <v>4800</v>
      </c>
      <c r="AX472" s="2">
        <v>2400</v>
      </c>
      <c r="AY472" s="2">
        <v>2400</v>
      </c>
      <c r="AZ472" s="2">
        <v>1600</v>
      </c>
      <c r="BA472" s="2">
        <v>1600</v>
      </c>
      <c r="BB472" s="2">
        <v>1600</v>
      </c>
      <c r="BC472" s="2">
        <v>2400</v>
      </c>
      <c r="BD472" s="2">
        <v>2400</v>
      </c>
      <c r="BE472" s="2">
        <v>2400</v>
      </c>
      <c r="BF472" s="2">
        <v>2400</v>
      </c>
      <c r="BG472" s="2">
        <v>2400</v>
      </c>
      <c r="BH472" s="2">
        <v>2400</v>
      </c>
      <c r="BI472" s="2">
        <v>2400</v>
      </c>
      <c r="BJ472" s="2">
        <v>2400</v>
      </c>
      <c r="BK472" s="2">
        <v>2400</v>
      </c>
      <c r="BL472" s="2">
        <v>2400</v>
      </c>
      <c r="BM472" s="2">
        <f>5600/2</f>
        <v>2800</v>
      </c>
      <c r="BN472" s="2">
        <f>5600/2</f>
        <v>2800</v>
      </c>
      <c r="BO472" s="2">
        <v>0</v>
      </c>
      <c r="BP472" s="16">
        <v>2400</v>
      </c>
      <c r="BQ472" s="2">
        <f t="shared" si="342"/>
        <v>2466.6666666666665</v>
      </c>
      <c r="BR472" s="2">
        <f>AVERAGE(BN472:BP472)</f>
        <v>1733.3333333333333</v>
      </c>
      <c r="BS472" s="2">
        <f>AVERAGE(BB472:BD472)</f>
        <v>2133.3333333333335</v>
      </c>
      <c r="BT472" s="17">
        <f t="shared" si="347"/>
        <v>-0.18750000000000008</v>
      </c>
      <c r="BU472" s="2">
        <f>IFERROR(IFERROR(IF(OR(BT472&gt;=50%,BT472&lt;=-50%),BR472,(BE472*(1+BT472))),BR472),0.001)</f>
        <v>1949.9999999999998</v>
      </c>
      <c r="BV472" s="2">
        <f>IFERROR(IFERROR(IF(OR(BT472&gt;=50%,BT472&lt;=-50%),BR472,(BF472*(1+BT472))),BR472),0.001)</f>
        <v>1949.9999999999998</v>
      </c>
      <c r="BW472" s="2">
        <f>IFERROR(IFERROR(IF(OR(BT472&gt;=50%,BT472&lt;=-50%),BR472,(BG472*(1+BT472))),BR472),0.001)</f>
        <v>1949.9999999999998</v>
      </c>
      <c r="BX472" s="2">
        <f>IFERROR(IFERROR(IF(OR(BT472&gt;=50%,BT472&lt;=-50%),BR472,(BH472*(1+BT472))),BR472),0.001)</f>
        <v>1949.9999999999998</v>
      </c>
      <c r="BY472" s="2">
        <f t="shared" si="339"/>
        <v>2400</v>
      </c>
      <c r="BZ472" s="2">
        <f t="shared" si="340"/>
        <v>2400</v>
      </c>
      <c r="CA472" s="2">
        <f t="shared" si="341"/>
        <v>2560</v>
      </c>
    </row>
    <row r="473" spans="1:79" x14ac:dyDescent="0.2">
      <c r="A473" s="3">
        <v>120107</v>
      </c>
      <c r="B473" s="2">
        <v>0</v>
      </c>
      <c r="C473" s="2">
        <v>0</v>
      </c>
      <c r="D473" s="2">
        <v>0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1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>
        <v>0</v>
      </c>
      <c r="T473" s="2">
        <v>0</v>
      </c>
      <c r="W473" s="2">
        <v>0</v>
      </c>
      <c r="X473" s="2">
        <v>0</v>
      </c>
      <c r="Y473" s="2">
        <v>0</v>
      </c>
      <c r="Z473" s="2">
        <v>0</v>
      </c>
      <c r="AA473" s="2">
        <v>0</v>
      </c>
      <c r="AB473" s="2">
        <v>0</v>
      </c>
      <c r="AC473" s="2">
        <v>0</v>
      </c>
      <c r="AD473" s="2">
        <v>0</v>
      </c>
      <c r="AE473" s="2">
        <v>0</v>
      </c>
      <c r="AH473" s="2">
        <v>0</v>
      </c>
      <c r="AI473" s="2">
        <v>0</v>
      </c>
      <c r="AJ473" s="2">
        <v>0</v>
      </c>
      <c r="AK473" s="2">
        <v>0</v>
      </c>
      <c r="AL473" s="2">
        <v>0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  <c r="AZ473" s="2">
        <v>0</v>
      </c>
      <c r="BB473" s="2">
        <v>0</v>
      </c>
      <c r="BC473" s="2">
        <v>0</v>
      </c>
      <c r="BD473" s="2">
        <v>0</v>
      </c>
      <c r="BE473" s="2">
        <v>0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0</v>
      </c>
      <c r="BM473" s="2">
        <v>0</v>
      </c>
      <c r="BN473" s="2">
        <v>0</v>
      </c>
      <c r="BO473" s="2">
        <v>0</v>
      </c>
      <c r="BP473" s="16">
        <v>0</v>
      </c>
      <c r="BQ473" s="2">
        <f t="shared" si="342"/>
        <v>0</v>
      </c>
      <c r="BR473" s="2">
        <f t="shared" si="337"/>
        <v>0</v>
      </c>
      <c r="BS473" s="2">
        <f t="shared" si="338"/>
        <v>0</v>
      </c>
      <c r="BT473" s="17" t="e">
        <f t="shared" si="347"/>
        <v>#DIV/0!</v>
      </c>
      <c r="BU473" s="2">
        <f>IFERROR(IFERROR(IF(OR(BT473&gt;=50%,BT473&lt;=-50%),BR473,(BC473*(1+BT473))),BR473),0.001)</f>
        <v>0</v>
      </c>
      <c r="BV473" s="2">
        <f>IFERROR(IFERROR(IF(OR(BT473&gt;=50%,BT473&lt;=-50%),BR473,(BD473*(1+BT473))),BR473),0.001)</f>
        <v>0</v>
      </c>
      <c r="BW473" s="2">
        <f>IFERROR(IFERROR(IF(OR(BT473&gt;=50%,BT473&lt;=-50%),BR473,(BE473*(1+BT473))),BR473),0.001)</f>
        <v>0</v>
      </c>
      <c r="BX473" s="2">
        <f>IFERROR(IFERROR(IF(OR(BT473&gt;=50%,BT473&lt;=-50%),BR473,(BF473*(1+BT473))),BR473),0.001)</f>
        <v>0</v>
      </c>
      <c r="BY473" s="2">
        <f t="shared" si="339"/>
        <v>0</v>
      </c>
      <c r="BZ473" s="2">
        <f t="shared" si="340"/>
        <v>0</v>
      </c>
      <c r="CA473" s="2">
        <f t="shared" si="341"/>
        <v>0</v>
      </c>
    </row>
    <row r="474" spans="1:79" x14ac:dyDescent="0.2">
      <c r="A474" s="3">
        <v>120108</v>
      </c>
      <c r="B474" s="2">
        <v>0</v>
      </c>
      <c r="C474" s="2">
        <v>0</v>
      </c>
      <c r="D474" s="2">
        <v>0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1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W474" s="2">
        <v>0</v>
      </c>
      <c r="X474" s="2">
        <v>0</v>
      </c>
      <c r="Y474" s="2">
        <v>0</v>
      </c>
      <c r="Z474" s="2">
        <v>0</v>
      </c>
      <c r="AA474" s="2">
        <v>0</v>
      </c>
      <c r="AB474" s="2">
        <v>0</v>
      </c>
      <c r="AC474" s="2">
        <v>0</v>
      </c>
      <c r="AD474" s="2">
        <v>0</v>
      </c>
      <c r="AE474" s="2">
        <v>0</v>
      </c>
      <c r="AH474" s="2">
        <v>0</v>
      </c>
      <c r="AI474" s="2">
        <v>0</v>
      </c>
      <c r="AJ474" s="2">
        <v>0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  <c r="AZ474" s="2">
        <v>0</v>
      </c>
      <c r="BB474" s="2">
        <v>0</v>
      </c>
      <c r="BC474" s="2">
        <v>0</v>
      </c>
      <c r="BD474" s="2">
        <v>0</v>
      </c>
      <c r="BE474" s="2">
        <v>0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0</v>
      </c>
      <c r="BM474" s="2">
        <v>0</v>
      </c>
      <c r="BN474" s="2">
        <v>0</v>
      </c>
      <c r="BO474" s="2">
        <v>0</v>
      </c>
      <c r="BP474" s="16">
        <v>0</v>
      </c>
      <c r="BQ474" s="2">
        <f t="shared" si="342"/>
        <v>0</v>
      </c>
      <c r="BR474" s="2">
        <f t="shared" si="337"/>
        <v>0</v>
      </c>
      <c r="BS474" s="2">
        <f t="shared" si="338"/>
        <v>0</v>
      </c>
      <c r="BT474" s="17" t="e">
        <f t="shared" si="347"/>
        <v>#DIV/0!</v>
      </c>
      <c r="BU474" s="2">
        <f>IFERROR(IFERROR(IF(OR(BT474&gt;=50%,BT474&lt;=-50%),BR474,(BC474*(1+BT474))),BR474),0.001)</f>
        <v>0</v>
      </c>
      <c r="BV474" s="2">
        <f>IFERROR(IFERROR(IF(OR(BT474&gt;=50%,BT474&lt;=-50%),BR474,(BD474*(1+BT474))),BR474),0.001)</f>
        <v>0</v>
      </c>
      <c r="BW474" s="2">
        <f>IFERROR(IFERROR(IF(OR(BT474&gt;=50%,BT474&lt;=-50%),BR474,(BE474*(1+BT474))),BR474),0.001)</f>
        <v>0</v>
      </c>
      <c r="BX474" s="2">
        <f>IFERROR(IFERROR(IF(OR(BT474&gt;=50%,BT474&lt;=-50%),BR474,(BF474*(1+BT474))),BR474),0.001)</f>
        <v>0</v>
      </c>
      <c r="BY474" s="2">
        <f t="shared" si="339"/>
        <v>0</v>
      </c>
      <c r="BZ474" s="2">
        <f t="shared" si="340"/>
        <v>0</v>
      </c>
      <c r="CA474" s="2">
        <f t="shared" si="341"/>
        <v>0</v>
      </c>
    </row>
    <row r="475" spans="1:79" x14ac:dyDescent="0.2">
      <c r="A475" s="3">
        <v>120109</v>
      </c>
      <c r="B475" s="2">
        <v>0</v>
      </c>
      <c r="C475" s="2">
        <v>0</v>
      </c>
      <c r="D475" s="2">
        <v>0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1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W475" s="2">
        <v>0</v>
      </c>
      <c r="X475" s="2">
        <v>0</v>
      </c>
      <c r="Y475" s="2">
        <v>0</v>
      </c>
      <c r="Z475" s="2">
        <v>0</v>
      </c>
      <c r="AA475" s="2">
        <v>0</v>
      </c>
      <c r="AB475" s="2">
        <v>0</v>
      </c>
      <c r="AC475" s="2">
        <v>0</v>
      </c>
      <c r="AD475" s="2">
        <v>0</v>
      </c>
      <c r="AE475" s="2">
        <v>0</v>
      </c>
      <c r="AH475" s="2">
        <v>0</v>
      </c>
      <c r="AI475" s="2">
        <v>0</v>
      </c>
      <c r="AJ475" s="2">
        <v>0</v>
      </c>
      <c r="AK475" s="2">
        <v>0</v>
      </c>
      <c r="AL475" s="2">
        <v>0</v>
      </c>
      <c r="AM475" s="2">
        <v>0</v>
      </c>
      <c r="AN475" s="2">
        <v>0</v>
      </c>
      <c r="AO475" s="2">
        <v>0</v>
      </c>
      <c r="AP475" s="2">
        <v>0</v>
      </c>
      <c r="AQ475" s="2">
        <v>0</v>
      </c>
      <c r="AR475" s="2">
        <v>0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  <c r="AZ475" s="2">
        <v>0</v>
      </c>
      <c r="BB475" s="2">
        <v>0</v>
      </c>
      <c r="BC475" s="2">
        <v>0</v>
      </c>
      <c r="BD475" s="2">
        <v>0</v>
      </c>
      <c r="BE475" s="2">
        <v>0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0</v>
      </c>
      <c r="BM475" s="2">
        <v>0</v>
      </c>
      <c r="BN475" s="2">
        <v>0</v>
      </c>
      <c r="BO475" s="2">
        <v>0</v>
      </c>
      <c r="BP475" s="16">
        <v>0</v>
      </c>
      <c r="BQ475" s="2">
        <f t="shared" si="342"/>
        <v>0</v>
      </c>
      <c r="BR475" s="2">
        <f t="shared" si="337"/>
        <v>0</v>
      </c>
      <c r="BS475" s="2">
        <f t="shared" si="338"/>
        <v>0</v>
      </c>
      <c r="BT475" s="17" t="e">
        <f t="shared" si="347"/>
        <v>#DIV/0!</v>
      </c>
      <c r="BU475" s="2">
        <f>IFERROR(IFERROR(IF(OR(BT475&gt;=50%,BT475&lt;=-50%),BR475,(BC475*(1+BT475))),BR475),0.001)</f>
        <v>0</v>
      </c>
      <c r="BV475" s="2">
        <f>IFERROR(IFERROR(IF(OR(BT475&gt;=50%,BT475&lt;=-50%),BR475,(BD475*(1+BT475))),BR475),0.001)</f>
        <v>0</v>
      </c>
      <c r="BW475" s="2">
        <f>IFERROR(IFERROR(IF(OR(BT475&gt;=50%,BT475&lt;=-50%),BR475,(BE475*(1+BT475))),BR475),0.001)</f>
        <v>0</v>
      </c>
      <c r="BX475" s="2">
        <f>IFERROR(IFERROR(IF(OR(BT475&gt;=50%,BT475&lt;=-50%),BR475,(BF475*(1+BT475))),BR475),0.001)</f>
        <v>0</v>
      </c>
      <c r="BY475" s="2">
        <f t="shared" si="339"/>
        <v>0</v>
      </c>
      <c r="BZ475" s="2">
        <f t="shared" si="340"/>
        <v>0</v>
      </c>
      <c r="CA475" s="2">
        <f t="shared" si="341"/>
        <v>0</v>
      </c>
    </row>
    <row r="476" spans="1:79" x14ac:dyDescent="0.2">
      <c r="A476" s="3">
        <v>120110</v>
      </c>
      <c r="B476" s="2">
        <v>43000</v>
      </c>
      <c r="C476" s="2">
        <v>0</v>
      </c>
      <c r="D476" s="2">
        <v>50000</v>
      </c>
      <c r="E476" s="2">
        <v>248000</v>
      </c>
      <c r="F476" s="2">
        <v>-173000</v>
      </c>
      <c r="G476" s="2">
        <v>0</v>
      </c>
      <c r="H476" s="2">
        <v>57000</v>
      </c>
      <c r="I476" s="2">
        <v>29000</v>
      </c>
      <c r="J476" s="12">
        <v>27000</v>
      </c>
      <c r="K476" s="2">
        <v>27000</v>
      </c>
      <c r="L476" s="2">
        <v>83000</v>
      </c>
      <c r="M476" s="2">
        <v>-31000</v>
      </c>
      <c r="N476" s="2">
        <v>13000</v>
      </c>
      <c r="O476" s="2">
        <v>20000</v>
      </c>
      <c r="P476" s="2">
        <v>13000</v>
      </c>
      <c r="Q476" s="2">
        <v>19000</v>
      </c>
      <c r="R476" s="2">
        <v>18000</v>
      </c>
      <c r="S476" s="2">
        <v>22000</v>
      </c>
      <c r="T476" s="2">
        <v>16000</v>
      </c>
      <c r="U476" s="2">
        <v>42000</v>
      </c>
      <c r="V476" s="2">
        <v>-2000</v>
      </c>
      <c r="W476" s="2">
        <v>15000</v>
      </c>
      <c r="X476" s="2">
        <v>8000</v>
      </c>
      <c r="Y476" s="2">
        <v>17000</v>
      </c>
      <c r="Z476" s="2">
        <v>10000</v>
      </c>
      <c r="AA476" s="2">
        <v>14000</v>
      </c>
      <c r="AB476" s="2">
        <v>13000</v>
      </c>
      <c r="AC476" s="2">
        <v>16000</v>
      </c>
      <c r="AD476" s="2">
        <v>17000</v>
      </c>
      <c r="AE476" s="2">
        <v>17000</v>
      </c>
      <c r="AF476" s="2">
        <v>23000</v>
      </c>
      <c r="AG476" s="2">
        <v>20000</v>
      </c>
      <c r="AH476" s="2">
        <v>1500</v>
      </c>
      <c r="AI476" s="2">
        <v>25500</v>
      </c>
      <c r="AK476" s="2">
        <v>24000</v>
      </c>
      <c r="AL476" s="2">
        <v>12000</v>
      </c>
      <c r="AM476" s="2">
        <v>23000</v>
      </c>
      <c r="AN476" s="2">
        <v>14000</v>
      </c>
      <c r="AO476" s="2">
        <v>17000</v>
      </c>
      <c r="AP476" s="2">
        <v>26000</v>
      </c>
      <c r="AQ476" s="2">
        <v>14000</v>
      </c>
      <c r="AR476" s="2">
        <v>17000</v>
      </c>
      <c r="AS476" s="2">
        <v>17000</v>
      </c>
      <c r="AT476" s="2">
        <v>16000</v>
      </c>
      <c r="AU476" s="2">
        <v>15000</v>
      </c>
      <c r="AW476" s="2">
        <v>29000</v>
      </c>
      <c r="AX476" s="2">
        <v>11000</v>
      </c>
      <c r="AY476" s="2">
        <v>17000</v>
      </c>
      <c r="AZ476" s="2">
        <v>12000</v>
      </c>
      <c r="BB476" s="2">
        <v>32000</v>
      </c>
      <c r="BC476" s="2">
        <v>11000</v>
      </c>
      <c r="BD476" s="2">
        <v>29000</v>
      </c>
      <c r="BE476" s="2">
        <v>9000</v>
      </c>
      <c r="BF476" s="2">
        <v>17000</v>
      </c>
      <c r="BG476" s="2">
        <v>13000</v>
      </c>
      <c r="BH476" s="2">
        <f>27000/2</f>
        <v>13500</v>
      </c>
      <c r="BI476" s="2">
        <f>27000/2</f>
        <v>13500</v>
      </c>
      <c r="BJ476" s="2">
        <v>15000</v>
      </c>
      <c r="BK476" s="2">
        <v>25000</v>
      </c>
      <c r="BL476" s="2">
        <v>25000</v>
      </c>
      <c r="BM476" s="2">
        <f>51250/2</f>
        <v>25625</v>
      </c>
      <c r="BN476" s="2">
        <f>51250/2</f>
        <v>25625</v>
      </c>
      <c r="BO476" s="2">
        <v>18125</v>
      </c>
      <c r="BP476" s="16">
        <v>20000</v>
      </c>
      <c r="BQ476" s="2">
        <f t="shared" si="342"/>
        <v>18520.833333333332</v>
      </c>
      <c r="BR476" s="2">
        <f t="shared" ref="BR476:BR477" si="364">AVERAGE(BN476:BP476)</f>
        <v>21250</v>
      </c>
      <c r="BS476" s="2">
        <f t="shared" ref="BS476:BS477" si="365">AVERAGE(BB476:BD476)</f>
        <v>24000</v>
      </c>
      <c r="BT476" s="17">
        <f t="shared" si="347"/>
        <v>-0.11458333333333333</v>
      </c>
      <c r="BU476" s="2">
        <f t="shared" ref="BU476:BU477" si="366">IFERROR(IFERROR(IF(OR(BT476&gt;=50%,BT476&lt;=-50%),BR476,(BE476*(1+BT476))),BR476),0.001)</f>
        <v>7968.75</v>
      </c>
      <c r="BV476" s="2">
        <f t="shared" ref="BV476:BV477" si="367">IFERROR(IFERROR(IF(OR(BT476&gt;=50%,BT476&lt;=-50%),BR476,(BF476*(1+BT476))),BR476),0.001)</f>
        <v>15052.083333333332</v>
      </c>
      <c r="BW476" s="2">
        <f t="shared" ref="BW476:BW477" si="368">IFERROR(IFERROR(IF(OR(BT476&gt;=50%,BT476&lt;=-50%),BR476,(BG476*(1+BT476))),BR476),0.001)</f>
        <v>11510.416666666666</v>
      </c>
      <c r="BX476" s="2">
        <f t="shared" ref="BX476:BX477" si="369">IFERROR(IFERROR(IF(OR(BT476&gt;=50%,BT476&lt;=-50%),BR476,(BH476*(1+BT476))),BR476),0.001)</f>
        <v>11953.125</v>
      </c>
      <c r="BY476" s="2">
        <f t="shared" si="339"/>
        <v>13750</v>
      </c>
      <c r="BZ476" s="2">
        <f t="shared" si="340"/>
        <v>22333.333333333332</v>
      </c>
      <c r="CA476" s="2">
        <f t="shared" si="341"/>
        <v>20050</v>
      </c>
    </row>
    <row r="477" spans="1:79" x14ac:dyDescent="0.2">
      <c r="A477" s="3">
        <v>120111</v>
      </c>
      <c r="B477" s="2">
        <v>36000</v>
      </c>
      <c r="C477" s="2">
        <v>0</v>
      </c>
      <c r="D477" s="2">
        <v>10000</v>
      </c>
      <c r="E477" s="2">
        <v>-15000</v>
      </c>
      <c r="F477" s="2">
        <v>75000</v>
      </c>
      <c r="G477" s="2">
        <v>15000</v>
      </c>
      <c r="H477" s="2">
        <v>10000</v>
      </c>
      <c r="I477" s="2">
        <v>20000</v>
      </c>
      <c r="J477" s="12">
        <v>15000</v>
      </c>
      <c r="K477" s="2">
        <v>25000</v>
      </c>
      <c r="L477" s="2">
        <v>30000</v>
      </c>
      <c r="M477" s="2">
        <v>25000</v>
      </c>
      <c r="N477" s="2">
        <v>30000</v>
      </c>
      <c r="O477" s="2">
        <v>40000</v>
      </c>
      <c r="P477" s="2">
        <v>35000</v>
      </c>
      <c r="Q477" s="2">
        <v>35000</v>
      </c>
      <c r="R477" s="2">
        <v>30000</v>
      </c>
      <c r="S477" s="2">
        <v>25000</v>
      </c>
      <c r="T477" s="2">
        <v>30000</v>
      </c>
      <c r="U477" s="2">
        <v>0</v>
      </c>
      <c r="V477" s="2">
        <v>50000</v>
      </c>
      <c r="W477" s="2">
        <v>20000</v>
      </c>
      <c r="X477" s="2">
        <v>25000</v>
      </c>
      <c r="Y477" s="2">
        <v>25000</v>
      </c>
      <c r="Z477" s="2">
        <v>20000</v>
      </c>
      <c r="AA477" s="2">
        <v>35000</v>
      </c>
      <c r="AB477" s="2">
        <v>20000</v>
      </c>
      <c r="AC477" s="2">
        <v>25000</v>
      </c>
      <c r="AD477" s="2">
        <v>15000</v>
      </c>
      <c r="AE477" s="2">
        <v>25000</v>
      </c>
      <c r="AF477" s="2">
        <v>15000</v>
      </c>
      <c r="AG477" s="2">
        <v>20000</v>
      </c>
      <c r="AH477" s="2">
        <v>35000</v>
      </c>
      <c r="AI477" s="2">
        <v>30000</v>
      </c>
      <c r="AK477" s="2">
        <v>60000</v>
      </c>
      <c r="AL477" s="2">
        <v>25000</v>
      </c>
      <c r="AM477" s="2">
        <v>15000</v>
      </c>
      <c r="AN477" s="2">
        <v>29000</v>
      </c>
      <c r="AO477" s="2">
        <v>20000</v>
      </c>
      <c r="AP477" s="2">
        <v>45000</v>
      </c>
      <c r="AQ477" s="2">
        <v>45000</v>
      </c>
      <c r="AR477" s="2">
        <v>40000</v>
      </c>
      <c r="AS477" s="2">
        <v>40000</v>
      </c>
      <c r="AT477" s="2">
        <v>45000</v>
      </c>
      <c r="AU477" s="2">
        <v>45000</v>
      </c>
      <c r="AW477" s="2">
        <v>90000</v>
      </c>
      <c r="AX477" s="2">
        <v>35000</v>
      </c>
      <c r="AY477" s="2">
        <v>45000</v>
      </c>
      <c r="AZ477" s="2">
        <v>35000</v>
      </c>
      <c r="BA477" s="2">
        <v>40000</v>
      </c>
      <c r="BB477" s="2">
        <v>40000</v>
      </c>
      <c r="BC477" s="2">
        <v>55000</v>
      </c>
      <c r="BD477" s="2">
        <v>75000</v>
      </c>
      <c r="BE477" s="2">
        <v>45000</v>
      </c>
      <c r="BF477" s="2">
        <v>65000</v>
      </c>
      <c r="BG477" s="2">
        <v>60000</v>
      </c>
      <c r="BH477" s="2">
        <f>135000/2</f>
        <v>67500</v>
      </c>
      <c r="BI477" s="2">
        <f>135000/2</f>
        <v>67500</v>
      </c>
      <c r="BJ477" s="2">
        <v>80000</v>
      </c>
      <c r="BK477" s="2">
        <v>95000</v>
      </c>
      <c r="BL477" s="2">
        <v>80000</v>
      </c>
      <c r="BM477" s="2">
        <v>80000</v>
      </c>
      <c r="BN477" s="2">
        <v>75000</v>
      </c>
      <c r="BO477" s="2">
        <v>120000</v>
      </c>
      <c r="BP477" s="16">
        <v>80000</v>
      </c>
      <c r="BQ477" s="2">
        <f t="shared" si="342"/>
        <v>70416.666666666672</v>
      </c>
      <c r="BR477" s="2">
        <f t="shared" si="364"/>
        <v>91666.666666666672</v>
      </c>
      <c r="BS477" s="2">
        <f t="shared" si="365"/>
        <v>56666.666666666664</v>
      </c>
      <c r="BT477" s="17">
        <f t="shared" si="347"/>
        <v>0.61764705882352955</v>
      </c>
      <c r="BU477" s="2">
        <f t="shared" si="366"/>
        <v>91666.666666666672</v>
      </c>
      <c r="BV477" s="2">
        <f t="shared" si="367"/>
        <v>91666.666666666672</v>
      </c>
      <c r="BW477" s="2">
        <f t="shared" si="368"/>
        <v>91666.666666666672</v>
      </c>
      <c r="BX477" s="2">
        <f t="shared" si="369"/>
        <v>91666.666666666672</v>
      </c>
      <c r="BY477" s="2">
        <f t="shared" si="339"/>
        <v>68750</v>
      </c>
      <c r="BZ477" s="2">
        <f t="shared" si="340"/>
        <v>80000</v>
      </c>
      <c r="CA477" s="2">
        <f t="shared" si="341"/>
        <v>66000</v>
      </c>
    </row>
    <row r="478" spans="1:79" x14ac:dyDescent="0.2">
      <c r="A478" s="3">
        <v>120112</v>
      </c>
      <c r="B478" s="2">
        <v>0</v>
      </c>
      <c r="C478" s="2">
        <v>0</v>
      </c>
      <c r="D478" s="2">
        <v>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1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W478" s="2">
        <v>0</v>
      </c>
      <c r="X478" s="2">
        <v>0</v>
      </c>
      <c r="Y478" s="2">
        <v>0</v>
      </c>
      <c r="Z478" s="2">
        <v>0</v>
      </c>
      <c r="AA478" s="2">
        <v>0</v>
      </c>
      <c r="AB478" s="2">
        <v>0</v>
      </c>
      <c r="AC478" s="2">
        <v>0</v>
      </c>
      <c r="AD478" s="2">
        <v>0</v>
      </c>
      <c r="AE478" s="2">
        <v>0</v>
      </c>
      <c r="AH478" s="2">
        <v>0</v>
      </c>
      <c r="AI478" s="2">
        <v>0</v>
      </c>
      <c r="AJ478" s="2">
        <v>0</v>
      </c>
      <c r="AK478" s="2">
        <v>0</v>
      </c>
      <c r="AL478" s="2">
        <v>0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  <c r="AZ478" s="2">
        <v>0</v>
      </c>
      <c r="BB478" s="2">
        <v>0</v>
      </c>
      <c r="BC478" s="2">
        <v>0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0</v>
      </c>
      <c r="BM478" s="2">
        <v>0</v>
      </c>
      <c r="BN478" s="2">
        <v>0</v>
      </c>
      <c r="BO478" s="2">
        <v>0</v>
      </c>
      <c r="BP478" s="16">
        <v>0</v>
      </c>
      <c r="BQ478" s="2">
        <f t="shared" si="342"/>
        <v>0</v>
      </c>
      <c r="BR478" s="2">
        <f t="shared" si="337"/>
        <v>0</v>
      </c>
      <c r="BS478" s="2">
        <f t="shared" si="338"/>
        <v>0</v>
      </c>
      <c r="BT478" s="17" t="e">
        <f t="shared" si="347"/>
        <v>#DIV/0!</v>
      </c>
      <c r="BU478" s="2">
        <f t="shared" ref="BU478:BU487" si="370">IFERROR(IFERROR(IF(OR(BT478&gt;=50%,BT478&lt;=-50%),BR478,(BC478*(1+BT478))),BR478),0.001)</f>
        <v>0</v>
      </c>
      <c r="BV478" s="2">
        <f t="shared" ref="BV478:BV487" si="371">IFERROR(IFERROR(IF(OR(BT478&gt;=50%,BT478&lt;=-50%),BR478,(BD478*(1+BT478))),BR478),0.001)</f>
        <v>0</v>
      </c>
      <c r="BW478" s="2">
        <f t="shared" ref="BW478:BW487" si="372">IFERROR(IFERROR(IF(OR(BT478&gt;=50%,BT478&lt;=-50%),BR478,(BE478*(1+BT478))),BR478),0.001)</f>
        <v>0</v>
      </c>
      <c r="BX478" s="2">
        <f t="shared" ref="BX478:BX487" si="373">IFERROR(IFERROR(IF(OR(BT478&gt;=50%,BT478&lt;=-50%),BR478,(BF478*(1+BT478))),BR478),0.001)</f>
        <v>0</v>
      </c>
      <c r="BY478" s="2">
        <f t="shared" si="339"/>
        <v>0</v>
      </c>
      <c r="BZ478" s="2">
        <f t="shared" si="340"/>
        <v>0</v>
      </c>
      <c r="CA478" s="2">
        <f t="shared" si="341"/>
        <v>0</v>
      </c>
    </row>
    <row r="479" spans="1:79" x14ac:dyDescent="0.2">
      <c r="A479" s="3">
        <v>120113</v>
      </c>
      <c r="B479" s="2">
        <v>-10000</v>
      </c>
      <c r="C479" s="2">
        <v>0</v>
      </c>
      <c r="D479" s="2">
        <v>3000</v>
      </c>
      <c r="E479" s="2">
        <v>0</v>
      </c>
      <c r="F479" s="2">
        <v>0</v>
      </c>
      <c r="G479" s="2">
        <v>9250</v>
      </c>
      <c r="H479" s="2">
        <v>1250</v>
      </c>
      <c r="I479" s="2">
        <v>-36000</v>
      </c>
      <c r="J479" s="12">
        <v>5500</v>
      </c>
      <c r="K479" s="2">
        <v>3000</v>
      </c>
      <c r="L479" s="2">
        <v>0</v>
      </c>
      <c r="M479" s="2">
        <v>10000</v>
      </c>
      <c r="N479" s="2">
        <v>2500</v>
      </c>
      <c r="O479" s="2">
        <v>2500</v>
      </c>
      <c r="P479" s="2">
        <v>-1000</v>
      </c>
      <c r="Q479" s="2">
        <v>500</v>
      </c>
      <c r="R479" s="2">
        <v>0</v>
      </c>
      <c r="S479" s="2">
        <v>4000</v>
      </c>
      <c r="T479" s="2">
        <v>0</v>
      </c>
      <c r="W479" s="2">
        <v>0</v>
      </c>
      <c r="X479" s="2">
        <v>0</v>
      </c>
      <c r="Y479" s="2">
        <v>0</v>
      </c>
      <c r="Z479" s="2">
        <v>0</v>
      </c>
      <c r="AA479" s="2">
        <v>0</v>
      </c>
      <c r="AB479" s="2">
        <v>0</v>
      </c>
      <c r="AC479" s="2">
        <v>0</v>
      </c>
      <c r="AD479" s="2">
        <v>0</v>
      </c>
      <c r="AE479" s="2">
        <v>0</v>
      </c>
      <c r="AH479" s="2">
        <v>0</v>
      </c>
      <c r="AI479" s="2">
        <v>0</v>
      </c>
      <c r="AJ479" s="2">
        <v>0</v>
      </c>
      <c r="AK479" s="2">
        <v>0</v>
      </c>
      <c r="AL479" s="2">
        <v>0</v>
      </c>
      <c r="AM479" s="2">
        <v>0</v>
      </c>
      <c r="AN479" s="2">
        <v>14000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  <c r="AZ479" s="2">
        <v>0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0</v>
      </c>
      <c r="BM479" s="2">
        <v>0</v>
      </c>
      <c r="BN479" s="2">
        <v>0</v>
      </c>
      <c r="BO479" s="2">
        <v>0</v>
      </c>
      <c r="BP479" s="16">
        <v>0</v>
      </c>
      <c r="BQ479" s="2">
        <f t="shared" si="342"/>
        <v>0</v>
      </c>
      <c r="BR479" s="2">
        <f t="shared" si="337"/>
        <v>0</v>
      </c>
      <c r="BS479" s="2">
        <f t="shared" si="338"/>
        <v>0</v>
      </c>
      <c r="BT479" s="17" t="e">
        <f t="shared" si="347"/>
        <v>#DIV/0!</v>
      </c>
      <c r="BU479" s="2">
        <f t="shared" si="370"/>
        <v>0</v>
      </c>
      <c r="BV479" s="2">
        <f t="shared" si="371"/>
        <v>0</v>
      </c>
      <c r="BW479" s="2">
        <f t="shared" si="372"/>
        <v>0</v>
      </c>
      <c r="BX479" s="2">
        <f t="shared" si="373"/>
        <v>0</v>
      </c>
      <c r="BY479" s="2">
        <f t="shared" si="339"/>
        <v>0</v>
      </c>
      <c r="BZ479" s="2">
        <f t="shared" si="340"/>
        <v>0</v>
      </c>
      <c r="CA479" s="2">
        <f t="shared" si="341"/>
        <v>0</v>
      </c>
    </row>
    <row r="480" spans="1:79" x14ac:dyDescent="0.2">
      <c r="A480" s="3">
        <v>120114</v>
      </c>
      <c r="B480" s="2">
        <v>0</v>
      </c>
      <c r="C480" s="2">
        <v>0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1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H480" s="2">
        <v>0</v>
      </c>
      <c r="AI480" s="2">
        <v>0</v>
      </c>
      <c r="AJ480" s="2">
        <v>0</v>
      </c>
      <c r="AK480" s="2">
        <v>0</v>
      </c>
      <c r="AL480" s="2">
        <v>0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  <c r="AZ480" s="2">
        <v>0</v>
      </c>
      <c r="BB480" s="2">
        <v>0</v>
      </c>
      <c r="BC480" s="2">
        <v>0</v>
      </c>
      <c r="BD480" s="2">
        <v>0</v>
      </c>
      <c r="BE480" s="2">
        <v>0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0</v>
      </c>
      <c r="BM480" s="2">
        <v>0</v>
      </c>
      <c r="BN480" s="2">
        <v>0</v>
      </c>
      <c r="BO480" s="2">
        <v>0</v>
      </c>
      <c r="BP480" s="16">
        <v>0</v>
      </c>
      <c r="BQ480" s="2">
        <f t="shared" si="342"/>
        <v>0</v>
      </c>
      <c r="BR480" s="2">
        <f t="shared" si="337"/>
        <v>0</v>
      </c>
      <c r="BS480" s="2">
        <f t="shared" si="338"/>
        <v>0</v>
      </c>
      <c r="BT480" s="17" t="e">
        <f t="shared" si="347"/>
        <v>#DIV/0!</v>
      </c>
      <c r="BU480" s="2">
        <f t="shared" si="370"/>
        <v>0</v>
      </c>
      <c r="BV480" s="2">
        <f t="shared" si="371"/>
        <v>0</v>
      </c>
      <c r="BW480" s="2">
        <f t="shared" si="372"/>
        <v>0</v>
      </c>
      <c r="BX480" s="2">
        <f t="shared" si="373"/>
        <v>0</v>
      </c>
      <c r="BY480" s="2">
        <f t="shared" si="339"/>
        <v>0</v>
      </c>
      <c r="BZ480" s="2">
        <f t="shared" si="340"/>
        <v>0</v>
      </c>
      <c r="CA480" s="2">
        <f t="shared" si="341"/>
        <v>0</v>
      </c>
    </row>
    <row r="481" spans="1:79" x14ac:dyDescent="0.2">
      <c r="A481" s="3">
        <v>120115</v>
      </c>
      <c r="B481" s="2">
        <v>0</v>
      </c>
      <c r="C481" s="2">
        <v>0</v>
      </c>
      <c r="D481" s="2">
        <v>0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1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W481" s="2">
        <v>0</v>
      </c>
      <c r="X481" s="2">
        <v>0</v>
      </c>
      <c r="Y481" s="2">
        <v>0</v>
      </c>
      <c r="Z481" s="2">
        <v>0</v>
      </c>
      <c r="AA481" s="2">
        <v>0</v>
      </c>
      <c r="AB481" s="2">
        <v>0</v>
      </c>
      <c r="AC481" s="2">
        <v>0</v>
      </c>
      <c r="AD481" s="2">
        <v>0</v>
      </c>
      <c r="AE481" s="2">
        <v>0</v>
      </c>
      <c r="AH481" s="2">
        <v>0</v>
      </c>
      <c r="AI481" s="2">
        <v>0</v>
      </c>
      <c r="AJ481" s="2">
        <v>0</v>
      </c>
      <c r="AK481" s="2">
        <v>0</v>
      </c>
      <c r="AL481" s="2">
        <v>0</v>
      </c>
      <c r="AM481" s="2">
        <v>0</v>
      </c>
      <c r="AN481" s="2">
        <v>0</v>
      </c>
      <c r="AO481" s="2">
        <v>0</v>
      </c>
      <c r="AP481" s="2">
        <v>0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  <c r="AZ481" s="2">
        <v>0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0</v>
      </c>
      <c r="BM481" s="2">
        <v>0</v>
      </c>
      <c r="BN481" s="2">
        <v>0</v>
      </c>
      <c r="BO481" s="2">
        <v>0</v>
      </c>
      <c r="BP481" s="16">
        <v>0</v>
      </c>
      <c r="BQ481" s="2">
        <f t="shared" si="342"/>
        <v>0</v>
      </c>
      <c r="BR481" s="2">
        <f t="shared" si="337"/>
        <v>0</v>
      </c>
      <c r="BS481" s="2">
        <f t="shared" si="338"/>
        <v>0</v>
      </c>
      <c r="BT481" s="17" t="e">
        <f t="shared" si="347"/>
        <v>#DIV/0!</v>
      </c>
      <c r="BU481" s="2">
        <f t="shared" si="370"/>
        <v>0</v>
      </c>
      <c r="BV481" s="2">
        <f t="shared" si="371"/>
        <v>0</v>
      </c>
      <c r="BW481" s="2">
        <f t="shared" si="372"/>
        <v>0</v>
      </c>
      <c r="BX481" s="2">
        <f t="shared" si="373"/>
        <v>0</v>
      </c>
      <c r="BY481" s="2">
        <f t="shared" si="339"/>
        <v>0</v>
      </c>
      <c r="BZ481" s="2">
        <f t="shared" si="340"/>
        <v>0</v>
      </c>
      <c r="CA481" s="2">
        <f t="shared" si="341"/>
        <v>0</v>
      </c>
    </row>
    <row r="482" spans="1:79" x14ac:dyDescent="0.2">
      <c r="A482" s="3">
        <v>120116</v>
      </c>
      <c r="B482" s="2">
        <v>0</v>
      </c>
      <c r="C482" s="2">
        <v>-10500</v>
      </c>
      <c r="D482" s="2">
        <v>-9500</v>
      </c>
      <c r="E482" s="2">
        <v>0</v>
      </c>
      <c r="F482" s="2">
        <v>5300</v>
      </c>
      <c r="G482" s="2">
        <v>4000</v>
      </c>
      <c r="H482" s="2">
        <v>2700</v>
      </c>
      <c r="I482" s="2">
        <v>0</v>
      </c>
      <c r="J482" s="12">
        <v>500</v>
      </c>
      <c r="K482" s="2">
        <v>300</v>
      </c>
      <c r="L482" s="2">
        <v>0</v>
      </c>
      <c r="M482" s="2">
        <v>7200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>
        <v>0</v>
      </c>
      <c r="T482" s="2">
        <v>0</v>
      </c>
      <c r="W482" s="2">
        <v>0</v>
      </c>
      <c r="X482" s="2">
        <v>0</v>
      </c>
      <c r="Y482" s="2">
        <v>0</v>
      </c>
      <c r="Z482" s="2">
        <v>0</v>
      </c>
      <c r="AA482" s="2">
        <v>0</v>
      </c>
      <c r="AB482" s="2">
        <v>0</v>
      </c>
      <c r="AC482" s="2">
        <v>0</v>
      </c>
      <c r="AD482" s="2">
        <v>0</v>
      </c>
      <c r="AE482" s="2">
        <v>0</v>
      </c>
      <c r="AH482" s="2">
        <v>0</v>
      </c>
      <c r="AI482" s="2">
        <v>0</v>
      </c>
      <c r="AJ482" s="2">
        <v>0</v>
      </c>
      <c r="AK482" s="2">
        <v>0</v>
      </c>
      <c r="AL482" s="2">
        <v>0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  <c r="AZ482" s="2">
        <v>0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0</v>
      </c>
      <c r="BM482" s="2">
        <v>0</v>
      </c>
      <c r="BN482" s="2">
        <v>0</v>
      </c>
      <c r="BO482" s="2">
        <v>0</v>
      </c>
      <c r="BP482" s="16">
        <v>0</v>
      </c>
      <c r="BQ482" s="2">
        <f t="shared" si="342"/>
        <v>0</v>
      </c>
      <c r="BR482" s="2">
        <f t="shared" si="337"/>
        <v>0</v>
      </c>
      <c r="BS482" s="2">
        <f t="shared" si="338"/>
        <v>0</v>
      </c>
      <c r="BT482" s="17" t="e">
        <f t="shared" si="347"/>
        <v>#DIV/0!</v>
      </c>
      <c r="BU482" s="2">
        <f t="shared" si="370"/>
        <v>0</v>
      </c>
      <c r="BV482" s="2">
        <f t="shared" si="371"/>
        <v>0</v>
      </c>
      <c r="BW482" s="2">
        <f t="shared" si="372"/>
        <v>0</v>
      </c>
      <c r="BX482" s="2">
        <f t="shared" si="373"/>
        <v>0</v>
      </c>
      <c r="BY482" s="2">
        <f t="shared" si="339"/>
        <v>0</v>
      </c>
      <c r="BZ482" s="2">
        <f t="shared" si="340"/>
        <v>0</v>
      </c>
      <c r="CA482" s="2">
        <f t="shared" si="341"/>
        <v>0</v>
      </c>
    </row>
    <row r="483" spans="1:79" x14ac:dyDescent="0.2">
      <c r="A483" s="3">
        <v>120117</v>
      </c>
      <c r="B483" s="2">
        <v>0</v>
      </c>
      <c r="C483" s="2">
        <v>-10550</v>
      </c>
      <c r="D483" s="2">
        <v>2550</v>
      </c>
      <c r="E483" s="2">
        <v>0</v>
      </c>
      <c r="F483" s="2">
        <v>-6200</v>
      </c>
      <c r="G483" s="2">
        <v>3400</v>
      </c>
      <c r="H483" s="2">
        <v>0</v>
      </c>
      <c r="I483" s="2">
        <v>1350</v>
      </c>
      <c r="J483" s="12">
        <v>1350</v>
      </c>
      <c r="K483" s="2">
        <v>1350</v>
      </c>
      <c r="L483" s="2">
        <v>0</v>
      </c>
      <c r="M483" s="2">
        <v>6750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W483" s="2">
        <v>0</v>
      </c>
      <c r="X483" s="2">
        <v>0</v>
      </c>
      <c r="Y483" s="2">
        <v>0</v>
      </c>
      <c r="Z483" s="2">
        <v>0</v>
      </c>
      <c r="AA483" s="2">
        <v>0</v>
      </c>
      <c r="AB483" s="2">
        <v>0</v>
      </c>
      <c r="AC483" s="2">
        <v>0</v>
      </c>
      <c r="AD483" s="2">
        <v>0</v>
      </c>
      <c r="AE483" s="2">
        <v>0</v>
      </c>
      <c r="AH483" s="2">
        <v>0</v>
      </c>
      <c r="AI483" s="2">
        <v>0</v>
      </c>
      <c r="AJ483" s="2">
        <v>0</v>
      </c>
      <c r="AK483" s="2">
        <v>0</v>
      </c>
      <c r="AL483" s="2">
        <v>0</v>
      </c>
      <c r="AM483" s="2">
        <v>0</v>
      </c>
      <c r="AN483" s="2">
        <v>0</v>
      </c>
      <c r="AO483" s="2">
        <v>0</v>
      </c>
      <c r="AP483" s="2">
        <v>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  <c r="AZ483" s="2">
        <v>0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0</v>
      </c>
      <c r="BM483" s="2">
        <v>0</v>
      </c>
      <c r="BN483" s="2">
        <v>0</v>
      </c>
      <c r="BO483" s="2">
        <v>0</v>
      </c>
      <c r="BP483" s="16">
        <v>0</v>
      </c>
      <c r="BQ483" s="2">
        <f t="shared" si="342"/>
        <v>0</v>
      </c>
      <c r="BR483" s="2">
        <f t="shared" si="337"/>
        <v>0</v>
      </c>
      <c r="BS483" s="2">
        <f t="shared" si="338"/>
        <v>0</v>
      </c>
      <c r="BT483" s="17" t="e">
        <f t="shared" si="347"/>
        <v>#DIV/0!</v>
      </c>
      <c r="BU483" s="2">
        <f t="shared" si="370"/>
        <v>0</v>
      </c>
      <c r="BV483" s="2">
        <f t="shared" si="371"/>
        <v>0</v>
      </c>
      <c r="BW483" s="2">
        <f t="shared" si="372"/>
        <v>0</v>
      </c>
      <c r="BX483" s="2">
        <f t="shared" si="373"/>
        <v>0</v>
      </c>
      <c r="BY483" s="2">
        <f t="shared" si="339"/>
        <v>0</v>
      </c>
      <c r="BZ483" s="2">
        <f t="shared" si="340"/>
        <v>0</v>
      </c>
      <c r="CA483" s="2">
        <f t="shared" si="341"/>
        <v>0</v>
      </c>
    </row>
    <row r="484" spans="1:79" x14ac:dyDescent="0.2">
      <c r="A484" s="3">
        <v>120118</v>
      </c>
      <c r="B484" s="2">
        <v>0</v>
      </c>
      <c r="C484" s="2">
        <v>-10200</v>
      </c>
      <c r="D484" s="2">
        <v>4200</v>
      </c>
      <c r="E484" s="2">
        <v>0</v>
      </c>
      <c r="F484" s="2">
        <v>-8170</v>
      </c>
      <c r="G484" s="2">
        <v>3370</v>
      </c>
      <c r="H484" s="2">
        <v>2700</v>
      </c>
      <c r="I484" s="2">
        <v>0</v>
      </c>
      <c r="J484" s="12">
        <v>2600</v>
      </c>
      <c r="K484" s="2">
        <v>300</v>
      </c>
      <c r="L484" s="2">
        <v>0</v>
      </c>
      <c r="M484" s="2">
        <v>5200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W484" s="2">
        <v>0</v>
      </c>
      <c r="X484" s="2">
        <v>0</v>
      </c>
      <c r="Y484" s="2">
        <v>0</v>
      </c>
      <c r="Z484" s="2">
        <v>0</v>
      </c>
      <c r="AA484" s="2">
        <v>0</v>
      </c>
      <c r="AB484" s="2">
        <v>0</v>
      </c>
      <c r="AC484" s="2">
        <v>0</v>
      </c>
      <c r="AD484" s="2">
        <v>0</v>
      </c>
      <c r="AE484" s="2">
        <v>0</v>
      </c>
      <c r="AH484" s="2">
        <v>0</v>
      </c>
      <c r="AI484" s="2">
        <v>0</v>
      </c>
      <c r="AJ484" s="2">
        <v>0</v>
      </c>
      <c r="AK484" s="2">
        <v>0</v>
      </c>
      <c r="AL484" s="2">
        <v>0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  <c r="AZ484" s="2">
        <v>0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0</v>
      </c>
      <c r="BM484" s="2">
        <v>0</v>
      </c>
      <c r="BN484" s="2">
        <v>0</v>
      </c>
      <c r="BO484" s="2">
        <v>0</v>
      </c>
      <c r="BP484" s="16">
        <v>0</v>
      </c>
      <c r="BQ484" s="2">
        <f t="shared" si="342"/>
        <v>0</v>
      </c>
      <c r="BR484" s="2">
        <f t="shared" si="337"/>
        <v>0</v>
      </c>
      <c r="BS484" s="2">
        <f t="shared" si="338"/>
        <v>0</v>
      </c>
      <c r="BT484" s="17" t="e">
        <f t="shared" si="347"/>
        <v>#DIV/0!</v>
      </c>
      <c r="BU484" s="2">
        <f t="shared" si="370"/>
        <v>0</v>
      </c>
      <c r="BV484" s="2">
        <f t="shared" si="371"/>
        <v>0</v>
      </c>
      <c r="BW484" s="2">
        <f t="shared" si="372"/>
        <v>0</v>
      </c>
      <c r="BX484" s="2">
        <f t="shared" si="373"/>
        <v>0</v>
      </c>
      <c r="BY484" s="2">
        <f t="shared" si="339"/>
        <v>0</v>
      </c>
      <c r="BZ484" s="2">
        <f t="shared" si="340"/>
        <v>0</v>
      </c>
      <c r="CA484" s="2">
        <f t="shared" si="341"/>
        <v>0</v>
      </c>
    </row>
    <row r="485" spans="1:79" x14ac:dyDescent="0.2">
      <c r="A485" s="3">
        <v>120119</v>
      </c>
      <c r="B485" s="2">
        <v>0</v>
      </c>
      <c r="C485" s="2">
        <v>0</v>
      </c>
      <c r="D485" s="2">
        <v>0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12">
        <v>0</v>
      </c>
      <c r="K485" s="2">
        <v>0</v>
      </c>
      <c r="L485" s="2">
        <v>0</v>
      </c>
      <c r="M485" s="2">
        <v>0</v>
      </c>
      <c r="N485" s="2">
        <v>100</v>
      </c>
      <c r="O485" s="2">
        <v>0</v>
      </c>
      <c r="P485" s="2">
        <v>0</v>
      </c>
      <c r="Q485" s="2">
        <v>0</v>
      </c>
      <c r="R485" s="2">
        <v>0</v>
      </c>
      <c r="S485" s="2">
        <v>0</v>
      </c>
      <c r="T485" s="2">
        <v>0</v>
      </c>
      <c r="W485" s="2">
        <v>0</v>
      </c>
      <c r="X485" s="2">
        <v>0</v>
      </c>
      <c r="Y485" s="2">
        <v>100</v>
      </c>
      <c r="Z485" s="2">
        <v>0</v>
      </c>
      <c r="AA485" s="2">
        <v>0</v>
      </c>
      <c r="AB485" s="2">
        <v>0</v>
      </c>
      <c r="AC485" s="2">
        <v>0</v>
      </c>
      <c r="AD485" s="2">
        <v>0</v>
      </c>
      <c r="AE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50</v>
      </c>
      <c r="BJ485" s="2">
        <v>0</v>
      </c>
      <c r="BK485" s="2">
        <v>0</v>
      </c>
      <c r="BL485" s="2">
        <v>0</v>
      </c>
      <c r="BM485" s="2">
        <v>0</v>
      </c>
      <c r="BN485" s="2">
        <v>0</v>
      </c>
      <c r="BO485" s="2">
        <v>0</v>
      </c>
      <c r="BP485" s="16">
        <v>0</v>
      </c>
      <c r="BQ485" s="2">
        <f t="shared" si="342"/>
        <v>4.166666666666667</v>
      </c>
      <c r="BR485" s="2">
        <f t="shared" si="337"/>
        <v>0</v>
      </c>
      <c r="BS485" s="2">
        <f t="shared" si="338"/>
        <v>0</v>
      </c>
      <c r="BT485" s="17" t="e">
        <f t="shared" si="347"/>
        <v>#DIV/0!</v>
      </c>
      <c r="BU485" s="2">
        <f t="shared" si="370"/>
        <v>0</v>
      </c>
      <c r="BV485" s="2">
        <f t="shared" si="371"/>
        <v>0</v>
      </c>
      <c r="BW485" s="2">
        <f t="shared" si="372"/>
        <v>0</v>
      </c>
      <c r="BX485" s="2">
        <f t="shared" si="373"/>
        <v>0</v>
      </c>
      <c r="BY485" s="2">
        <f t="shared" si="339"/>
        <v>12.5</v>
      </c>
      <c r="BZ485" s="2">
        <f t="shared" si="340"/>
        <v>0</v>
      </c>
      <c r="CA485" s="2">
        <f t="shared" si="341"/>
        <v>0</v>
      </c>
    </row>
    <row r="486" spans="1:79" x14ac:dyDescent="0.2">
      <c r="A486" s="3">
        <v>120120</v>
      </c>
      <c r="B486" s="2">
        <v>0</v>
      </c>
      <c r="C486" s="2">
        <v>0</v>
      </c>
      <c r="D486" s="2">
        <v>0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12">
        <v>0</v>
      </c>
      <c r="K486" s="2">
        <v>0</v>
      </c>
      <c r="L486" s="2">
        <v>0</v>
      </c>
      <c r="M486" s="2">
        <v>0</v>
      </c>
      <c r="N486" s="2">
        <v>100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W486" s="2">
        <v>0</v>
      </c>
      <c r="X486" s="2">
        <v>0</v>
      </c>
      <c r="Y486" s="2">
        <v>100</v>
      </c>
      <c r="Z486" s="2">
        <v>0</v>
      </c>
      <c r="AA486" s="2">
        <v>0</v>
      </c>
      <c r="AB486" s="2">
        <v>0</v>
      </c>
      <c r="AC486" s="2">
        <v>0</v>
      </c>
      <c r="AD486" s="2">
        <v>0</v>
      </c>
      <c r="AE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50</v>
      </c>
      <c r="BJ486" s="2">
        <v>0</v>
      </c>
      <c r="BK486" s="2">
        <v>0</v>
      </c>
      <c r="BL486" s="2">
        <v>0</v>
      </c>
      <c r="BM486" s="2">
        <v>0</v>
      </c>
      <c r="BN486" s="2">
        <v>0</v>
      </c>
      <c r="BO486" s="2">
        <v>0</v>
      </c>
      <c r="BP486" s="16">
        <v>0</v>
      </c>
      <c r="BQ486" s="2">
        <f t="shared" si="342"/>
        <v>4.166666666666667</v>
      </c>
      <c r="BR486" s="2">
        <f t="shared" si="337"/>
        <v>0</v>
      </c>
      <c r="BS486" s="2">
        <f t="shared" si="338"/>
        <v>0</v>
      </c>
      <c r="BT486" s="17" t="e">
        <f t="shared" si="347"/>
        <v>#DIV/0!</v>
      </c>
      <c r="BU486" s="2">
        <f t="shared" si="370"/>
        <v>0</v>
      </c>
      <c r="BV486" s="2">
        <f t="shared" si="371"/>
        <v>0</v>
      </c>
      <c r="BW486" s="2">
        <f t="shared" si="372"/>
        <v>0</v>
      </c>
      <c r="BX486" s="2">
        <f t="shared" si="373"/>
        <v>0</v>
      </c>
      <c r="BY486" s="2">
        <f t="shared" si="339"/>
        <v>12.5</v>
      </c>
      <c r="BZ486" s="2">
        <f t="shared" si="340"/>
        <v>0</v>
      </c>
      <c r="CA486" s="2">
        <f t="shared" si="341"/>
        <v>0</v>
      </c>
    </row>
    <row r="487" spans="1:79" x14ac:dyDescent="0.2">
      <c r="A487" s="14">
        <v>120121</v>
      </c>
      <c r="J487" s="12"/>
      <c r="AK487" s="2">
        <v>0</v>
      </c>
      <c r="AL487" s="2">
        <v>0</v>
      </c>
      <c r="AM487" s="2">
        <v>4000</v>
      </c>
      <c r="AN487" s="2">
        <v>3000</v>
      </c>
      <c r="AO487" s="2">
        <v>4000</v>
      </c>
      <c r="AP487" s="2">
        <v>1000</v>
      </c>
      <c r="AQ487" s="2">
        <v>2000</v>
      </c>
      <c r="AR487" s="2">
        <v>2000</v>
      </c>
      <c r="AS487" s="2">
        <v>0</v>
      </c>
      <c r="AT487" s="2">
        <v>0</v>
      </c>
      <c r="AU487" s="2">
        <v>0</v>
      </c>
      <c r="AW487" s="2">
        <v>2000</v>
      </c>
      <c r="AX487" s="2">
        <v>1000</v>
      </c>
      <c r="AY487" s="2">
        <v>1000</v>
      </c>
      <c r="AZ487" s="2">
        <v>2000</v>
      </c>
      <c r="BB487" s="2">
        <v>1000</v>
      </c>
      <c r="BC487" s="2">
        <v>1000</v>
      </c>
      <c r="BD487" s="2">
        <v>2000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0</v>
      </c>
      <c r="BM487" s="2">
        <v>0</v>
      </c>
      <c r="BN487" s="2">
        <v>0</v>
      </c>
      <c r="BO487" s="2">
        <v>0</v>
      </c>
      <c r="BP487" s="16">
        <v>0</v>
      </c>
      <c r="BQ487" s="2">
        <f t="shared" si="342"/>
        <v>250</v>
      </c>
      <c r="BR487" s="2">
        <f t="shared" si="337"/>
        <v>0</v>
      </c>
      <c r="BS487" s="2">
        <f t="shared" si="338"/>
        <v>1000</v>
      </c>
      <c r="BT487" s="17">
        <f t="shared" si="347"/>
        <v>-1</v>
      </c>
      <c r="BU487" s="2">
        <f t="shared" si="370"/>
        <v>0</v>
      </c>
      <c r="BV487" s="2">
        <f t="shared" si="371"/>
        <v>0</v>
      </c>
      <c r="BW487" s="2">
        <f t="shared" si="372"/>
        <v>0</v>
      </c>
      <c r="BX487" s="2">
        <f t="shared" si="373"/>
        <v>0</v>
      </c>
      <c r="BY487" s="2">
        <f t="shared" si="339"/>
        <v>0</v>
      </c>
      <c r="BZ487" s="2">
        <f t="shared" si="340"/>
        <v>0</v>
      </c>
      <c r="CA487" s="2">
        <f t="shared" si="341"/>
        <v>600</v>
      </c>
    </row>
    <row r="488" spans="1:79" x14ac:dyDescent="0.2">
      <c r="A488" s="3">
        <v>120250</v>
      </c>
      <c r="B488" s="2">
        <v>185760</v>
      </c>
      <c r="C488" s="2">
        <v>360720</v>
      </c>
      <c r="D488" s="2">
        <v>34560</v>
      </c>
      <c r="E488" s="2">
        <v>224640</v>
      </c>
      <c r="F488" s="2">
        <v>149040</v>
      </c>
      <c r="G488" s="2">
        <v>222480</v>
      </c>
      <c r="H488" s="2">
        <v>190080</v>
      </c>
      <c r="I488" s="2">
        <v>198720</v>
      </c>
      <c r="J488" s="12">
        <v>250560</v>
      </c>
      <c r="K488" s="2">
        <v>129600</v>
      </c>
      <c r="L488" s="2">
        <v>181440</v>
      </c>
      <c r="M488" s="2">
        <v>216000</v>
      </c>
      <c r="N488" s="2">
        <v>144720</v>
      </c>
      <c r="O488" s="2">
        <v>218160</v>
      </c>
      <c r="P488" s="2">
        <v>241920</v>
      </c>
      <c r="Q488" s="2">
        <v>276480</v>
      </c>
      <c r="R488" s="2">
        <v>241920</v>
      </c>
      <c r="S488" s="2">
        <v>250560</v>
      </c>
      <c r="T488" s="2">
        <v>194400</v>
      </c>
      <c r="U488" s="2">
        <v>231120</v>
      </c>
      <c r="V488" s="2">
        <v>187920</v>
      </c>
      <c r="W488" s="2">
        <v>159840</v>
      </c>
      <c r="X488" s="2">
        <v>198640</v>
      </c>
      <c r="Y488" s="2">
        <v>168620</v>
      </c>
      <c r="Z488" s="2">
        <v>164100</v>
      </c>
      <c r="AA488" s="2">
        <v>197600</v>
      </c>
      <c r="AB488" s="2">
        <v>136000</v>
      </c>
      <c r="AC488" s="2">
        <v>166400</v>
      </c>
      <c r="AD488" s="2">
        <v>129600</v>
      </c>
      <c r="AE488" s="2">
        <v>179200</v>
      </c>
      <c r="AF488" s="2">
        <v>195600</v>
      </c>
      <c r="AG488" s="2">
        <v>189100</v>
      </c>
      <c r="AH488" s="2">
        <v>154120</v>
      </c>
      <c r="AI488" s="2">
        <v>150440</v>
      </c>
      <c r="AJ488" s="2">
        <v>112320</v>
      </c>
      <c r="AK488" s="2">
        <v>110720</v>
      </c>
      <c r="AL488" s="2">
        <v>142980</v>
      </c>
      <c r="AM488" s="2">
        <v>127440</v>
      </c>
      <c r="AN488" s="2">
        <v>136080</v>
      </c>
      <c r="AO488" s="2">
        <v>118800</v>
      </c>
      <c r="AP488" s="2">
        <v>136080</v>
      </c>
      <c r="AQ488" s="2">
        <v>145620</v>
      </c>
      <c r="AR488" s="2">
        <v>150300</v>
      </c>
      <c r="AS488" s="2">
        <v>95040</v>
      </c>
      <c r="AT488" s="2">
        <v>103680</v>
      </c>
      <c r="AU488" s="2">
        <v>138240</v>
      </c>
      <c r="AV488" s="2">
        <v>102000</v>
      </c>
      <c r="AW488" s="2">
        <v>103200</v>
      </c>
      <c r="AX488" s="2">
        <v>110160</v>
      </c>
      <c r="AY488" s="2">
        <v>125280</v>
      </c>
      <c r="AZ488" s="2">
        <v>131760</v>
      </c>
      <c r="BA488" s="2">
        <v>122000</v>
      </c>
      <c r="BB488" s="2">
        <v>79920</v>
      </c>
      <c r="BC488" s="2">
        <v>162000</v>
      </c>
      <c r="BD488" s="2">
        <v>164160</v>
      </c>
      <c r="BE488" s="2">
        <v>112320</v>
      </c>
      <c r="BF488" s="2">
        <v>129600</v>
      </c>
      <c r="BG488" s="2">
        <v>112320</v>
      </c>
      <c r="BH488" s="2">
        <v>116640</v>
      </c>
      <c r="BI488" s="2">
        <v>168480</v>
      </c>
      <c r="BJ488" s="2">
        <v>120960</v>
      </c>
      <c r="BK488" s="2">
        <v>129600</v>
      </c>
      <c r="BL488" s="2">
        <v>179280</v>
      </c>
      <c r="BM488" s="2">
        <v>201080</v>
      </c>
      <c r="BN488" s="2">
        <v>155520</v>
      </c>
      <c r="BO488" s="2">
        <v>218160</v>
      </c>
      <c r="BP488" s="16">
        <v>190080</v>
      </c>
      <c r="BQ488" s="2">
        <f t="shared" si="342"/>
        <v>145996.66666666666</v>
      </c>
      <c r="BR488" s="2">
        <f>AVERAGE(BN488:BP488)</f>
        <v>187920</v>
      </c>
      <c r="BS488" s="2">
        <f>AVERAGE(BB488:BD488)</f>
        <v>135360</v>
      </c>
      <c r="BT488" s="17">
        <f t="shared" si="347"/>
        <v>0.38829787234042551</v>
      </c>
      <c r="BU488" s="2">
        <f>IFERROR(IFERROR(IF(OR(BT488&gt;=50%,BT488&lt;=-50%),BR488,(BE488*(1+BT488))),BR488),0.001)</f>
        <v>155933.61702127659</v>
      </c>
      <c r="BV488" s="2">
        <f>IFERROR(IFERROR(IF(OR(BT488&gt;=50%,BT488&lt;=-50%),BR488,(BF488*(1+BT488))),BR488),0.001)</f>
        <v>179923.40425531915</v>
      </c>
      <c r="BW488" s="2">
        <f>IFERROR(IFERROR(IF(OR(BT488&gt;=50%,BT488&lt;=-50%),BR488,(BG488*(1+BT488))),BR488),0.001)</f>
        <v>155933.61702127659</v>
      </c>
      <c r="BX488" s="2">
        <f>IFERROR(IFERROR(IF(OR(BT488&gt;=50%,BT488&lt;=-50%),BR488,(BH488*(1+BT488))),BR488),0.001)</f>
        <v>161931.06382978725</v>
      </c>
      <c r="BY488" s="2">
        <f t="shared" si="339"/>
        <v>129600</v>
      </c>
      <c r="BZ488" s="2">
        <f t="shared" si="340"/>
        <v>146160</v>
      </c>
      <c r="CA488" s="2">
        <f t="shared" si="341"/>
        <v>159016</v>
      </c>
    </row>
    <row r="489" spans="1:79" x14ac:dyDescent="0.2">
      <c r="A489" s="3">
        <v>120310</v>
      </c>
      <c r="B489" s="2">
        <v>2587</v>
      </c>
      <c r="C489" s="2">
        <v>0</v>
      </c>
      <c r="D489" s="2">
        <v>4131</v>
      </c>
      <c r="E489" s="2">
        <v>2916</v>
      </c>
      <c r="F489" s="2">
        <v>4374</v>
      </c>
      <c r="G489" s="2">
        <v>3402</v>
      </c>
      <c r="H489" s="2">
        <v>4617</v>
      </c>
      <c r="I489" s="2">
        <v>0</v>
      </c>
      <c r="J489" s="12">
        <v>5103</v>
      </c>
      <c r="K489" s="2">
        <v>3888</v>
      </c>
      <c r="L489" s="2">
        <v>3888</v>
      </c>
      <c r="M489" s="2">
        <v>-656</v>
      </c>
      <c r="N489" s="2">
        <v>-794</v>
      </c>
      <c r="O489" s="2">
        <v>0</v>
      </c>
      <c r="P489" s="2">
        <v>1944</v>
      </c>
      <c r="Q489" s="2">
        <v>0</v>
      </c>
      <c r="R489" s="2">
        <v>0</v>
      </c>
      <c r="S489" s="2">
        <v>243</v>
      </c>
      <c r="T489" s="2">
        <v>81</v>
      </c>
      <c r="W489" s="2">
        <v>0</v>
      </c>
      <c r="X489" s="2">
        <v>0</v>
      </c>
      <c r="Y489" s="2">
        <v>0</v>
      </c>
      <c r="Z489" s="2">
        <v>0</v>
      </c>
      <c r="AA489" s="2">
        <v>0</v>
      </c>
      <c r="AB489" s="2">
        <v>0</v>
      </c>
      <c r="AC489" s="2">
        <v>0</v>
      </c>
      <c r="AD489" s="2">
        <v>0</v>
      </c>
      <c r="AE489" s="2">
        <v>0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0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0</v>
      </c>
      <c r="BM489" s="2">
        <v>0</v>
      </c>
      <c r="BN489" s="2">
        <v>0</v>
      </c>
      <c r="BO489" s="2">
        <v>1450</v>
      </c>
      <c r="BP489" s="16">
        <v>0</v>
      </c>
      <c r="BQ489" s="2">
        <f t="shared" si="342"/>
        <v>0</v>
      </c>
      <c r="BR489" s="2">
        <f t="shared" si="337"/>
        <v>483.33333333333331</v>
      </c>
      <c r="BS489" s="2">
        <f t="shared" si="338"/>
        <v>0</v>
      </c>
      <c r="BT489" s="17" t="e">
        <f t="shared" si="347"/>
        <v>#DIV/0!</v>
      </c>
      <c r="BU489" s="2">
        <f>IFERROR(IFERROR(IF(OR(BT489&gt;=50%,BT489&lt;=-50%),BR489,(BC489*(1+BT489))),BR489),0.001)</f>
        <v>483.33333333333331</v>
      </c>
      <c r="BV489" s="2">
        <f>IFERROR(IFERROR(IF(OR(BT489&gt;=50%,BT489&lt;=-50%),BR489,(BD489*(1+BT489))),BR489),0.001)</f>
        <v>483.33333333333331</v>
      </c>
      <c r="BW489" s="2">
        <f>IFERROR(IFERROR(IF(OR(BT489&gt;=50%,BT489&lt;=-50%),BR489,(BE489*(1+BT489))),BR489),0.001)</f>
        <v>483.33333333333331</v>
      </c>
      <c r="BX489" s="2">
        <f>IFERROR(IFERROR(IF(OR(BT489&gt;=50%,BT489&lt;=-50%),BR489,(BF489*(1+BT489))),BR489),0.001)</f>
        <v>483.33333333333331</v>
      </c>
      <c r="BY489" s="2">
        <f t="shared" si="339"/>
        <v>0</v>
      </c>
      <c r="BZ489" s="2">
        <f t="shared" si="340"/>
        <v>0</v>
      </c>
      <c r="CA489" s="2">
        <f t="shared" si="341"/>
        <v>0</v>
      </c>
    </row>
    <row r="490" spans="1:79" x14ac:dyDescent="0.2">
      <c r="A490" s="3">
        <v>120311</v>
      </c>
      <c r="B490" s="2">
        <v>1260</v>
      </c>
      <c r="C490" s="2">
        <v>3770</v>
      </c>
      <c r="D490" s="2">
        <v>10</v>
      </c>
      <c r="E490" s="2">
        <v>3780</v>
      </c>
      <c r="F490" s="2">
        <v>5880</v>
      </c>
      <c r="G490" s="2">
        <v>4200</v>
      </c>
      <c r="H490" s="2">
        <v>2520</v>
      </c>
      <c r="I490" s="2">
        <v>1260</v>
      </c>
      <c r="J490" s="12">
        <v>3780</v>
      </c>
      <c r="K490" s="2">
        <v>5040</v>
      </c>
      <c r="L490" s="2">
        <v>2520</v>
      </c>
      <c r="M490" s="2">
        <v>860</v>
      </c>
      <c r="N490" s="2">
        <v>-1060</v>
      </c>
      <c r="O490" s="2">
        <v>0</v>
      </c>
      <c r="P490" s="2">
        <v>1260</v>
      </c>
      <c r="Q490" s="2">
        <v>1260</v>
      </c>
      <c r="R490" s="2">
        <v>0</v>
      </c>
      <c r="S490" s="2">
        <v>1260</v>
      </c>
      <c r="T490" s="2">
        <v>840</v>
      </c>
      <c r="W490" s="2">
        <v>0</v>
      </c>
      <c r="X490" s="2">
        <v>0</v>
      </c>
      <c r="Y490" s="2">
        <v>0</v>
      </c>
      <c r="Z490" s="2">
        <v>0</v>
      </c>
      <c r="AA490" s="2">
        <v>0</v>
      </c>
      <c r="AB490" s="2">
        <v>0</v>
      </c>
      <c r="AC490" s="2">
        <v>0</v>
      </c>
      <c r="AD490" s="2">
        <v>0</v>
      </c>
      <c r="AE490" s="2">
        <v>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0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0</v>
      </c>
      <c r="BM490" s="2">
        <v>0</v>
      </c>
      <c r="BN490" s="2">
        <v>0</v>
      </c>
      <c r="BO490" s="2">
        <v>200</v>
      </c>
      <c r="BP490" s="16">
        <v>0</v>
      </c>
      <c r="BQ490" s="2">
        <f t="shared" si="342"/>
        <v>0</v>
      </c>
      <c r="BR490" s="2">
        <f t="shared" si="337"/>
        <v>66.666666666666671</v>
      </c>
      <c r="BS490" s="2">
        <f t="shared" si="338"/>
        <v>0</v>
      </c>
      <c r="BT490" s="17" t="e">
        <f t="shared" si="347"/>
        <v>#DIV/0!</v>
      </c>
      <c r="BU490" s="2">
        <f>IFERROR(IFERROR(IF(OR(BT490&gt;=50%,BT490&lt;=-50%),BR490,(BC490*(1+BT490))),BR490),0.001)</f>
        <v>66.666666666666671</v>
      </c>
      <c r="BV490" s="2">
        <f>IFERROR(IFERROR(IF(OR(BT490&gt;=50%,BT490&lt;=-50%),BR490,(BD490*(1+BT490))),BR490),0.001)</f>
        <v>66.666666666666671</v>
      </c>
      <c r="BW490" s="2">
        <f>IFERROR(IFERROR(IF(OR(BT490&gt;=50%,BT490&lt;=-50%),BR490,(BE490*(1+BT490))),BR490),0.001)</f>
        <v>66.666666666666671</v>
      </c>
      <c r="BX490" s="2">
        <f>IFERROR(IFERROR(IF(OR(BT490&gt;=50%,BT490&lt;=-50%),BR490,(BF490*(1+BT490))),BR490),0.001)</f>
        <v>66.666666666666671</v>
      </c>
      <c r="BY490" s="2">
        <f t="shared" si="339"/>
        <v>0</v>
      </c>
      <c r="BZ490" s="2">
        <f t="shared" si="340"/>
        <v>0</v>
      </c>
      <c r="CA490" s="2">
        <f t="shared" si="341"/>
        <v>0</v>
      </c>
    </row>
    <row r="491" spans="1:79" x14ac:dyDescent="0.2">
      <c r="A491" s="14">
        <v>120350</v>
      </c>
      <c r="J491" s="12"/>
      <c r="AK491" s="2">
        <v>0</v>
      </c>
      <c r="AL491" s="2">
        <v>0</v>
      </c>
      <c r="AM491" s="2">
        <v>4950</v>
      </c>
      <c r="AN491" s="2">
        <v>0</v>
      </c>
      <c r="AO491" s="2">
        <v>0</v>
      </c>
      <c r="AP491" s="2">
        <v>1485</v>
      </c>
      <c r="AQ491" s="2">
        <v>495</v>
      </c>
      <c r="AR491" s="2">
        <v>1485</v>
      </c>
      <c r="AS491" s="2">
        <v>495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  <c r="AZ491" s="2">
        <v>2475</v>
      </c>
      <c r="BB491" s="2">
        <v>0</v>
      </c>
      <c r="BC491" s="2">
        <v>1485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0</v>
      </c>
      <c r="BM491" s="2">
        <v>0</v>
      </c>
      <c r="BN491" s="2">
        <v>0</v>
      </c>
      <c r="BO491" s="2">
        <v>0</v>
      </c>
      <c r="BP491" s="16">
        <v>0</v>
      </c>
      <c r="BQ491" s="2">
        <f t="shared" si="342"/>
        <v>123.75</v>
      </c>
      <c r="BR491" s="2">
        <f t="shared" si="337"/>
        <v>0</v>
      </c>
      <c r="BS491" s="2">
        <f t="shared" si="338"/>
        <v>742.5</v>
      </c>
      <c r="BT491" s="17">
        <f t="shared" si="347"/>
        <v>-1</v>
      </c>
      <c r="BU491" s="2">
        <f>IFERROR(IFERROR(IF(OR(BT491&gt;=50%,BT491&lt;=-50%),BR491,(BC491*(1+BT491))),BR491),0.001)</f>
        <v>0</v>
      </c>
      <c r="BV491" s="2">
        <f>IFERROR(IFERROR(IF(OR(BT491&gt;=50%,BT491&lt;=-50%),BR491,(BD491*(1+BT491))),BR491),0.001)</f>
        <v>0</v>
      </c>
      <c r="BW491" s="2">
        <f>IFERROR(IFERROR(IF(OR(BT491&gt;=50%,BT491&lt;=-50%),BR491,(BE491*(1+BT491))),BR491),0.001)</f>
        <v>0</v>
      </c>
      <c r="BX491" s="2">
        <f>IFERROR(IFERROR(IF(OR(BT491&gt;=50%,BT491&lt;=-50%),BR491,(BF491*(1+BT491))),BR491),0.001)</f>
        <v>0</v>
      </c>
      <c r="BY491" s="2">
        <f t="shared" si="339"/>
        <v>0</v>
      </c>
      <c r="BZ491" s="2">
        <f t="shared" si="340"/>
        <v>0</v>
      </c>
      <c r="CA491" s="2">
        <f t="shared" si="341"/>
        <v>297</v>
      </c>
    </row>
    <row r="492" spans="1:79" x14ac:dyDescent="0.2">
      <c r="A492" s="14">
        <v>120351</v>
      </c>
      <c r="J492" s="12"/>
      <c r="AK492" s="2">
        <v>0</v>
      </c>
      <c r="AL492" s="2">
        <v>0</v>
      </c>
      <c r="AM492" s="2">
        <v>5670</v>
      </c>
      <c r="AN492" s="2">
        <v>0</v>
      </c>
      <c r="AO492" s="2">
        <v>1890</v>
      </c>
      <c r="AP492" s="2">
        <v>0</v>
      </c>
      <c r="AQ492" s="2">
        <v>0</v>
      </c>
      <c r="AR492" s="2">
        <v>1890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1890</v>
      </c>
      <c r="AZ492" s="2">
        <v>0</v>
      </c>
      <c r="BB492" s="2">
        <v>1890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0</v>
      </c>
      <c r="BM492" s="2">
        <v>0</v>
      </c>
      <c r="BN492" s="2">
        <v>0</v>
      </c>
      <c r="BO492" s="2">
        <v>0</v>
      </c>
      <c r="BP492" s="16">
        <v>0</v>
      </c>
      <c r="BQ492" s="2">
        <f t="shared" si="342"/>
        <v>0</v>
      </c>
      <c r="BR492" s="2">
        <f t="shared" ref="BR492:BR555" si="374">AVERAGE(BM492:BO492)</f>
        <v>0</v>
      </c>
      <c r="BS492" s="2">
        <f t="shared" ref="BS492:BS555" si="375">AVERAGE(BA492:BC492)</f>
        <v>945</v>
      </c>
      <c r="BT492" s="17">
        <f t="shared" si="347"/>
        <v>-1</v>
      </c>
      <c r="BU492" s="2">
        <f>IFERROR(IFERROR(IF(OR(BT492&gt;=50%,BT492&lt;=-50%),BR492,(BC492*(1+BT492))),BR492),0.001)</f>
        <v>0</v>
      </c>
      <c r="BV492" s="2">
        <f>IFERROR(IFERROR(IF(OR(BT492&gt;=50%,BT492&lt;=-50%),BR492,(BD492*(1+BT492))),BR492),0.001)</f>
        <v>0</v>
      </c>
      <c r="BW492" s="2">
        <f>IFERROR(IFERROR(IF(OR(BT492&gt;=50%,BT492&lt;=-50%),BR492,(BE492*(1+BT492))),BR492),0.001)</f>
        <v>0</v>
      </c>
      <c r="BX492" s="2">
        <f>IFERROR(IFERROR(IF(OR(BT492&gt;=50%,BT492&lt;=-50%),BR492,(BF492*(1+BT492))),BR492),0.001)</f>
        <v>0</v>
      </c>
      <c r="BY492" s="2">
        <f t="shared" si="339"/>
        <v>0</v>
      </c>
      <c r="BZ492" s="2">
        <f t="shared" si="340"/>
        <v>0</v>
      </c>
      <c r="CA492" s="2">
        <f t="shared" si="341"/>
        <v>0</v>
      </c>
    </row>
    <row r="493" spans="1:79" x14ac:dyDescent="0.2">
      <c r="A493" s="3">
        <v>120375</v>
      </c>
      <c r="B493" s="2">
        <v>0</v>
      </c>
      <c r="C493" s="2">
        <v>6480</v>
      </c>
      <c r="D493" s="2">
        <v>4320</v>
      </c>
      <c r="E493" s="2">
        <v>8640</v>
      </c>
      <c r="F493" s="2">
        <v>12960</v>
      </c>
      <c r="G493" s="2">
        <v>0</v>
      </c>
      <c r="H493" s="2">
        <v>4860</v>
      </c>
      <c r="I493" s="2">
        <v>57780</v>
      </c>
      <c r="J493" s="12">
        <v>0</v>
      </c>
      <c r="K493" s="2">
        <v>8640</v>
      </c>
      <c r="L493" s="2">
        <v>0</v>
      </c>
      <c r="M493" s="2">
        <v>12960</v>
      </c>
      <c r="N493" s="2">
        <v>0</v>
      </c>
      <c r="O493" s="2">
        <v>12960</v>
      </c>
      <c r="P493" s="2">
        <v>6480</v>
      </c>
      <c r="Q493" s="2">
        <v>15120</v>
      </c>
      <c r="R493" s="2">
        <v>6480</v>
      </c>
      <c r="S493" s="2">
        <v>0</v>
      </c>
      <c r="T493" s="2">
        <v>12960</v>
      </c>
      <c r="U493" s="2">
        <v>4320</v>
      </c>
      <c r="V493" s="2">
        <v>0</v>
      </c>
      <c r="W493" s="2">
        <v>0</v>
      </c>
      <c r="X493" s="2">
        <v>17280</v>
      </c>
      <c r="Y493" s="2">
        <v>0</v>
      </c>
      <c r="Z493" s="2">
        <v>0</v>
      </c>
      <c r="BM493" s="2">
        <v>2160</v>
      </c>
      <c r="BN493" s="2">
        <v>15120</v>
      </c>
      <c r="BO493" s="2">
        <v>4320</v>
      </c>
      <c r="BP493" s="16">
        <v>17280</v>
      </c>
      <c r="BQ493" s="2">
        <f t="shared" si="342"/>
        <v>8640</v>
      </c>
      <c r="BR493" s="2">
        <f t="shared" ref="BR493:BR494" si="376">AVERAGE(BN493:BP493)</f>
        <v>12240</v>
      </c>
      <c r="BS493" s="2" t="e">
        <f t="shared" ref="BS493:BS494" si="377">AVERAGE(BB493:BD493)</f>
        <v>#DIV/0!</v>
      </c>
      <c r="BT493" s="17" t="e">
        <f t="shared" si="347"/>
        <v>#DIV/0!</v>
      </c>
      <c r="BU493" s="2">
        <f t="shared" ref="BU493:BU494" si="378">IFERROR(IFERROR(IF(OR(BT493&gt;=50%,BT493&lt;=-50%),BR493,(BE493*(1+BT493))),BR493),0.001)</f>
        <v>12240</v>
      </c>
      <c r="BV493" s="2">
        <f t="shared" ref="BV493:BV494" si="379">IFERROR(IFERROR(IF(OR(BT493&gt;=50%,BT493&lt;=-50%),BR493,(BF493*(1+BT493))),BR493),0.001)</f>
        <v>12240</v>
      </c>
      <c r="BW493" s="2">
        <f t="shared" ref="BW493:BW494" si="380">IFERROR(IFERROR(IF(OR(BT493&gt;=50%,BT493&lt;=-50%),BR493,(BG493*(1+BT493))),BR493),0.001)</f>
        <v>12240</v>
      </c>
      <c r="BX493" s="2">
        <f t="shared" ref="BX493:BX494" si="381">IFERROR(IFERROR(IF(OR(BT493&gt;=50%,BT493&lt;=-50%),BR493,(BH493*(1+BT493))),BR493),0.001)</f>
        <v>12240</v>
      </c>
      <c r="BY493" s="2" t="e">
        <f t="shared" ref="BY493:BY556" si="382">AVERAGE(AVERAGEIF($BC$2:$BN$2,11,BC493:BN493),AVERAGEIF($BC$2:$BN$2,12,BC493:BN493),AVERAGEIF($BC$2:$BN$2,1,BC493:BN493),AVERAGEIF($BC$2:$BN$2,2,BC493:BN493))</f>
        <v>#DIV/0!</v>
      </c>
      <c r="BZ493" s="2" t="e">
        <f t="shared" ref="BZ493:BZ556" si="383">AVERAGE(AVERAGEIF($BC$2:$BN$2,3,BC493:BN493),AVERAGEIF($BC$2:$BN$2,4,BC493:BN493),AVERAGEIF($BC$2:$BN$2,10,BC493:BN493))</f>
        <v>#DIV/0!</v>
      </c>
      <c r="CA493" s="2" t="e">
        <f t="shared" ref="CA493:CA556" si="384">AVERAGE(AVERAGEIF($BC$2:$BN$2,5,BC493:BN493),AVERAGEIF($BC$2:$BN$2,6,BC493:BN493),AVERAGEIF($BC$2:$BN$2,7,BC493:BN493),AVERAGEIF($BC$2:$BN$2,8,BC493:BN493),AVERAGEIF($BC$2:$BN$2,9,BC493:BN493))</f>
        <v>#DIV/0!</v>
      </c>
    </row>
    <row r="494" spans="1:79" x14ac:dyDescent="0.2">
      <c r="A494" s="3">
        <v>120560</v>
      </c>
      <c r="B494" s="2">
        <v>8622</v>
      </c>
      <c r="C494" s="2">
        <v>11520</v>
      </c>
      <c r="D494" s="2">
        <v>11520</v>
      </c>
      <c r="E494" s="2">
        <v>7680</v>
      </c>
      <c r="F494" s="2">
        <v>12480</v>
      </c>
      <c r="G494" s="2">
        <v>320</v>
      </c>
      <c r="H494" s="2">
        <v>2560</v>
      </c>
      <c r="I494" s="2">
        <v>1920</v>
      </c>
      <c r="J494" s="12">
        <v>1920</v>
      </c>
      <c r="K494" s="2">
        <v>1920</v>
      </c>
      <c r="L494" s="2">
        <v>0</v>
      </c>
      <c r="M494" s="2">
        <v>2880</v>
      </c>
      <c r="N494" s="2">
        <v>0</v>
      </c>
      <c r="O494" s="2">
        <v>0</v>
      </c>
      <c r="P494" s="2">
        <v>80</v>
      </c>
      <c r="Q494" s="2">
        <v>0</v>
      </c>
      <c r="R494" s="2">
        <v>0</v>
      </c>
      <c r="S494" s="2">
        <v>424</v>
      </c>
      <c r="T494" s="2">
        <v>-264</v>
      </c>
      <c r="U494" s="2">
        <v>520</v>
      </c>
      <c r="V494" s="2">
        <v>400</v>
      </c>
      <c r="W494" s="2">
        <v>1100</v>
      </c>
      <c r="X494" s="2">
        <v>720</v>
      </c>
      <c r="Y494" s="2">
        <v>1920</v>
      </c>
      <c r="Z494" s="2">
        <v>1920</v>
      </c>
      <c r="AA494" s="2">
        <v>0</v>
      </c>
      <c r="AB494" s="2">
        <v>0</v>
      </c>
      <c r="AC494" s="2">
        <v>960</v>
      </c>
      <c r="AD494" s="2">
        <v>1920</v>
      </c>
      <c r="AE494" s="2">
        <v>5760</v>
      </c>
      <c r="AF494" s="2">
        <v>3840</v>
      </c>
      <c r="AG494" s="2">
        <v>8640</v>
      </c>
      <c r="AH494" s="2">
        <v>6720</v>
      </c>
      <c r="AI494" s="2">
        <v>8640</v>
      </c>
      <c r="AJ494" s="2">
        <v>8640</v>
      </c>
      <c r="AK494" s="2">
        <v>10560</v>
      </c>
      <c r="AL494" s="2">
        <v>7680</v>
      </c>
      <c r="AM494" s="2">
        <v>10560</v>
      </c>
      <c r="AN494" s="2">
        <v>9599</v>
      </c>
      <c r="AO494" s="2">
        <v>9601</v>
      </c>
      <c r="AP494" s="2">
        <v>11520</v>
      </c>
      <c r="AQ494" s="2">
        <v>11520</v>
      </c>
      <c r="AR494" s="2">
        <v>13440</v>
      </c>
      <c r="AS494" s="2">
        <v>11520</v>
      </c>
      <c r="AT494" s="2">
        <v>9600</v>
      </c>
      <c r="AU494" s="2">
        <v>10560</v>
      </c>
      <c r="AV494" s="2">
        <v>10560</v>
      </c>
      <c r="AW494" s="2">
        <v>11520</v>
      </c>
      <c r="AX494" s="2">
        <v>9600</v>
      </c>
      <c r="AY494" s="2">
        <v>10560</v>
      </c>
      <c r="AZ494" s="2">
        <v>9600</v>
      </c>
      <c r="BA494" s="2">
        <v>9600</v>
      </c>
      <c r="BB494" s="2">
        <v>11520</v>
      </c>
      <c r="BC494" s="2">
        <v>10560</v>
      </c>
      <c r="BD494" s="2">
        <v>13440</v>
      </c>
      <c r="BE494" s="2">
        <v>9600</v>
      </c>
      <c r="BF494" s="2">
        <v>9600</v>
      </c>
      <c r="BG494" s="2">
        <v>9600</v>
      </c>
      <c r="BH494" s="2">
        <v>8640</v>
      </c>
      <c r="BI494" s="2">
        <v>11520</v>
      </c>
      <c r="BJ494" s="2">
        <v>7680</v>
      </c>
      <c r="BK494" s="2">
        <v>8640</v>
      </c>
      <c r="BL494" s="2">
        <v>10560</v>
      </c>
      <c r="BM494" s="2">
        <v>9264</v>
      </c>
      <c r="BN494" s="2">
        <v>9640</v>
      </c>
      <c r="BO494" s="2">
        <v>13400</v>
      </c>
      <c r="BP494" s="16">
        <v>11520</v>
      </c>
      <c r="BQ494" s="2">
        <f t="shared" si="342"/>
        <v>9895.3333333333339</v>
      </c>
      <c r="BR494" s="2">
        <f t="shared" si="376"/>
        <v>11520</v>
      </c>
      <c r="BS494" s="2">
        <f t="shared" si="377"/>
        <v>11840</v>
      </c>
      <c r="BT494" s="17">
        <f t="shared" si="347"/>
        <v>-2.7027027027027029E-2</v>
      </c>
      <c r="BU494" s="2">
        <f t="shared" si="378"/>
        <v>9340.5405405405418</v>
      </c>
      <c r="BV494" s="2">
        <f t="shared" si="379"/>
        <v>9340.5405405405418</v>
      </c>
      <c r="BW494" s="2">
        <f t="shared" si="380"/>
        <v>9340.5405405405418</v>
      </c>
      <c r="BX494" s="2">
        <f t="shared" si="381"/>
        <v>8406.4864864864867</v>
      </c>
      <c r="BY494" s="2">
        <f t="shared" si="382"/>
        <v>9360</v>
      </c>
      <c r="BZ494" s="2">
        <f t="shared" si="383"/>
        <v>9600</v>
      </c>
      <c r="CA494" s="2">
        <f t="shared" si="384"/>
        <v>10500.8</v>
      </c>
    </row>
    <row r="495" spans="1:79" x14ac:dyDescent="0.2">
      <c r="A495" s="3">
        <v>120600</v>
      </c>
      <c r="B495" s="2">
        <v>0</v>
      </c>
      <c r="C495" s="2">
        <v>0</v>
      </c>
      <c r="D495" s="2">
        <v>0</v>
      </c>
      <c r="E495" s="2">
        <v>0</v>
      </c>
      <c r="F495" s="2">
        <v>0</v>
      </c>
      <c r="G495" s="2">
        <v>-1208</v>
      </c>
      <c r="H495" s="2">
        <v>1208</v>
      </c>
      <c r="I495" s="2">
        <v>0</v>
      </c>
      <c r="J495" s="1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19624</v>
      </c>
      <c r="T495" s="2">
        <v>6541.333333333333</v>
      </c>
      <c r="W495" s="2">
        <v>0</v>
      </c>
      <c r="X495" s="2">
        <v>0</v>
      </c>
      <c r="Y495" s="2">
        <v>0</v>
      </c>
      <c r="Z495" s="2">
        <v>0</v>
      </c>
      <c r="AA495" s="2">
        <v>0</v>
      </c>
      <c r="AB495" s="2">
        <v>0</v>
      </c>
      <c r="AC495" s="2">
        <v>0</v>
      </c>
      <c r="AD495" s="2">
        <v>0</v>
      </c>
      <c r="AE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0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0</v>
      </c>
      <c r="BM495" s="2">
        <v>0</v>
      </c>
      <c r="BN495" s="2">
        <v>0</v>
      </c>
      <c r="BO495" s="2">
        <v>0</v>
      </c>
      <c r="BP495" s="16">
        <v>0</v>
      </c>
      <c r="BQ495" s="2">
        <f t="shared" si="342"/>
        <v>0</v>
      </c>
      <c r="BR495" s="2">
        <f t="shared" si="374"/>
        <v>0</v>
      </c>
      <c r="BS495" s="2">
        <f t="shared" si="375"/>
        <v>0</v>
      </c>
      <c r="BT495" s="17" t="e">
        <f t="shared" si="347"/>
        <v>#DIV/0!</v>
      </c>
      <c r="BU495" s="2">
        <f>IFERROR(IFERROR(IF(OR(BT495&gt;=50%,BT495&lt;=-50%),BR495,(BC495*(1+BT495))),BR495),0.001)</f>
        <v>0</v>
      </c>
      <c r="BV495" s="2">
        <f>IFERROR(IFERROR(IF(OR(BT495&gt;=50%,BT495&lt;=-50%),BR495,(BD495*(1+BT495))),BR495),0.001)</f>
        <v>0</v>
      </c>
      <c r="BW495" s="2">
        <f>IFERROR(IFERROR(IF(OR(BT495&gt;=50%,BT495&lt;=-50%),BR495,(BE495*(1+BT495))),BR495),0.001)</f>
        <v>0</v>
      </c>
      <c r="BX495" s="2">
        <f>IFERROR(IFERROR(IF(OR(BT495&gt;=50%,BT495&lt;=-50%),BR495,(BF495*(1+BT495))),BR495),0.001)</f>
        <v>0</v>
      </c>
      <c r="BY495" s="2">
        <f t="shared" si="382"/>
        <v>0</v>
      </c>
      <c r="BZ495" s="2">
        <f t="shared" si="383"/>
        <v>0</v>
      </c>
      <c r="CA495" s="2">
        <f t="shared" si="384"/>
        <v>0</v>
      </c>
    </row>
    <row r="496" spans="1:79" x14ac:dyDescent="0.2">
      <c r="A496" s="3">
        <v>121001</v>
      </c>
      <c r="B496" s="2">
        <v>16</v>
      </c>
      <c r="C496" s="2">
        <v>0</v>
      </c>
      <c r="D496" s="2">
        <v>131</v>
      </c>
      <c r="E496" s="2">
        <v>0</v>
      </c>
      <c r="F496" s="2">
        <v>497</v>
      </c>
      <c r="G496" s="2">
        <v>180</v>
      </c>
      <c r="H496" s="2">
        <v>124</v>
      </c>
      <c r="I496" s="2">
        <v>132</v>
      </c>
      <c r="J496" s="12">
        <v>159</v>
      </c>
      <c r="K496" s="2">
        <v>117</v>
      </c>
      <c r="L496" s="2">
        <v>109</v>
      </c>
      <c r="M496" s="2">
        <v>149</v>
      </c>
      <c r="N496" s="2">
        <v>108</v>
      </c>
      <c r="O496" s="2">
        <v>258</v>
      </c>
      <c r="P496" s="2">
        <v>-102</v>
      </c>
      <c r="Q496" s="2">
        <v>82</v>
      </c>
      <c r="R496" s="2">
        <v>102</v>
      </c>
      <c r="S496" s="2">
        <v>106</v>
      </c>
      <c r="T496" s="2">
        <v>94</v>
      </c>
      <c r="U496" s="2">
        <v>102</v>
      </c>
      <c r="V496" s="2">
        <v>67</v>
      </c>
      <c r="W496" s="2">
        <v>59</v>
      </c>
      <c r="X496" s="2">
        <v>42</v>
      </c>
      <c r="Y496" s="2">
        <v>60</v>
      </c>
      <c r="Z496" s="2">
        <v>54</v>
      </c>
      <c r="AA496" s="2">
        <v>60</v>
      </c>
      <c r="AB496" s="2">
        <v>60</v>
      </c>
      <c r="AC496" s="2">
        <v>66</v>
      </c>
      <c r="AD496" s="2">
        <v>84</v>
      </c>
      <c r="AE496" s="2">
        <v>79</v>
      </c>
      <c r="AF496" s="2">
        <v>83</v>
      </c>
      <c r="AG496" s="2">
        <v>78</v>
      </c>
      <c r="AH496" s="2">
        <v>84</v>
      </c>
      <c r="AI496" s="2">
        <v>78</v>
      </c>
      <c r="AK496" s="2">
        <v>135</v>
      </c>
      <c r="AL496" s="2">
        <v>123</v>
      </c>
      <c r="AM496" s="2">
        <v>68</v>
      </c>
      <c r="AN496" s="2">
        <v>88</v>
      </c>
      <c r="AO496" s="2">
        <v>102</v>
      </c>
      <c r="AP496" s="2">
        <v>120</v>
      </c>
      <c r="AQ496" s="2">
        <v>84</v>
      </c>
      <c r="AR496" s="2">
        <v>78</v>
      </c>
      <c r="AS496" s="2">
        <v>102</v>
      </c>
      <c r="AT496" s="2">
        <v>89</v>
      </c>
      <c r="AU496" s="2">
        <v>67</v>
      </c>
      <c r="AV496" s="2">
        <v>0</v>
      </c>
      <c r="AW496" s="2">
        <v>168</v>
      </c>
      <c r="AX496" s="2">
        <v>60</v>
      </c>
      <c r="AY496" s="2">
        <v>108</v>
      </c>
      <c r="AZ496" s="2">
        <v>56</v>
      </c>
      <c r="BA496" s="2">
        <f>116/2</f>
        <v>58</v>
      </c>
      <c r="BB496" s="2">
        <f>116/2</f>
        <v>58</v>
      </c>
      <c r="BC496" s="2">
        <v>90</v>
      </c>
      <c r="BD496" s="2">
        <v>109</v>
      </c>
      <c r="BE496" s="2">
        <v>96</v>
      </c>
      <c r="BF496" s="2">
        <v>91</v>
      </c>
      <c r="BG496" s="2">
        <v>82</v>
      </c>
      <c r="BH496" s="2">
        <v>200</v>
      </c>
      <c r="BI496" s="2">
        <v>200</v>
      </c>
      <c r="BJ496" s="2">
        <v>59</v>
      </c>
      <c r="BK496" s="2">
        <v>112</v>
      </c>
      <c r="BL496" s="2">
        <v>0</v>
      </c>
      <c r="BM496" s="2">
        <v>0</v>
      </c>
      <c r="BN496" s="2">
        <v>105</v>
      </c>
      <c r="BO496" s="2">
        <v>122</v>
      </c>
      <c r="BP496" s="16">
        <v>105</v>
      </c>
      <c r="BQ496" s="2">
        <f t="shared" si="342"/>
        <v>95.333333333333329</v>
      </c>
      <c r="BR496" s="2">
        <f t="shared" ref="BR496:BR497" si="385">AVERAGE(BN496:BP496)</f>
        <v>110.66666666666667</v>
      </c>
      <c r="BS496" s="2">
        <f t="shared" ref="BS496:BS497" si="386">AVERAGE(BB496:BD496)</f>
        <v>85.666666666666671</v>
      </c>
      <c r="BT496" s="17">
        <f t="shared" si="347"/>
        <v>0.29182879377431903</v>
      </c>
      <c r="BU496" s="2">
        <f t="shared" ref="BU496:BU497" si="387">IFERROR(IFERROR(IF(OR(BT496&gt;=50%,BT496&lt;=-50%),BR496,(BE496*(1+BT496))),BR496),0.001)</f>
        <v>124.01556420233462</v>
      </c>
      <c r="BV496" s="2">
        <f t="shared" ref="BV496:BV497" si="388">IFERROR(IFERROR(IF(OR(BT496&gt;=50%,BT496&lt;=-50%),BR496,(BF496*(1+BT496))),BR496),0.001)</f>
        <v>117.55642023346302</v>
      </c>
      <c r="BW496" s="2">
        <f t="shared" ref="BW496:BW497" si="389">IFERROR(IFERROR(IF(OR(BT496&gt;=50%,BT496&lt;=-50%),BR496,(BG496*(1+BT496))),BR496),0.001)</f>
        <v>105.92996108949416</v>
      </c>
      <c r="BX496" s="2">
        <f t="shared" ref="BX496:BX497" si="390">IFERROR(IFERROR(IF(OR(BT496&gt;=50%,BT496&lt;=-50%),BR496,(BH496*(1+BT496))),BR496),0.001)</f>
        <v>258.3657587548638</v>
      </c>
      <c r="BY496" s="2">
        <f t="shared" si="382"/>
        <v>135.25</v>
      </c>
      <c r="BZ496" s="2">
        <f t="shared" si="383"/>
        <v>67.666666666666671</v>
      </c>
      <c r="CA496" s="2">
        <f t="shared" si="384"/>
        <v>80</v>
      </c>
    </row>
    <row r="497" spans="1:79" x14ac:dyDescent="0.2">
      <c r="A497" s="3">
        <v>121002</v>
      </c>
      <c r="B497" s="2">
        <v>0</v>
      </c>
      <c r="C497" s="2">
        <v>0</v>
      </c>
      <c r="D497" s="2">
        <v>1</v>
      </c>
      <c r="E497" s="2">
        <v>0</v>
      </c>
      <c r="F497" s="2">
        <v>0</v>
      </c>
      <c r="G497" s="2">
        <v>4</v>
      </c>
      <c r="H497" s="2">
        <v>0</v>
      </c>
      <c r="I497" s="2">
        <v>0</v>
      </c>
      <c r="J497" s="12">
        <v>0</v>
      </c>
      <c r="K497" s="2">
        <v>1</v>
      </c>
      <c r="L497" s="2">
        <v>1</v>
      </c>
      <c r="M497" s="2">
        <v>0</v>
      </c>
      <c r="N497" s="2">
        <v>1</v>
      </c>
      <c r="O497" s="2">
        <v>0</v>
      </c>
      <c r="P497" s="2">
        <v>1</v>
      </c>
      <c r="Q497" s="2">
        <v>0</v>
      </c>
      <c r="R497" s="2">
        <v>0</v>
      </c>
      <c r="S497" s="2">
        <v>1</v>
      </c>
      <c r="T497" s="2">
        <v>0</v>
      </c>
      <c r="U497" s="2">
        <v>1</v>
      </c>
      <c r="V497" s="2">
        <v>0</v>
      </c>
      <c r="W497" s="2">
        <v>0</v>
      </c>
      <c r="X497" s="2">
        <v>1</v>
      </c>
      <c r="Y497" s="2">
        <v>0</v>
      </c>
      <c r="Z497" s="2">
        <v>0</v>
      </c>
      <c r="AA497" s="2">
        <v>1</v>
      </c>
      <c r="AB497" s="2">
        <v>0</v>
      </c>
      <c r="AC497" s="2">
        <v>1</v>
      </c>
      <c r="AD497" s="2">
        <v>0</v>
      </c>
      <c r="AE497" s="2">
        <v>0</v>
      </c>
      <c r="AF497" s="2">
        <v>1</v>
      </c>
      <c r="AG497" s="2">
        <v>1</v>
      </c>
      <c r="AH497" s="2">
        <v>0</v>
      </c>
      <c r="AI497" s="2">
        <v>0</v>
      </c>
      <c r="AK497" s="2">
        <v>1</v>
      </c>
      <c r="AL497" s="2">
        <v>0</v>
      </c>
      <c r="AM497" s="2">
        <v>0</v>
      </c>
      <c r="AN497" s="2">
        <v>0</v>
      </c>
      <c r="AO497" s="2">
        <v>1</v>
      </c>
      <c r="AP497" s="2">
        <v>0</v>
      </c>
      <c r="AQ497" s="2">
        <v>0</v>
      </c>
      <c r="AR497" s="2">
        <v>0</v>
      </c>
      <c r="AS497" s="2">
        <v>1</v>
      </c>
      <c r="AT497" s="2">
        <v>0</v>
      </c>
      <c r="AU497" s="2">
        <v>0</v>
      </c>
      <c r="AV497" s="2">
        <v>0</v>
      </c>
      <c r="AW497" s="2">
        <v>1</v>
      </c>
      <c r="AX497" s="2">
        <v>1</v>
      </c>
      <c r="AY497" s="2">
        <v>0</v>
      </c>
      <c r="AZ497" s="2">
        <v>0</v>
      </c>
      <c r="BA497" s="2">
        <v>0</v>
      </c>
      <c r="BB497" s="2">
        <v>0</v>
      </c>
      <c r="BC497" s="2">
        <v>1</v>
      </c>
      <c r="BD497" s="2">
        <v>0</v>
      </c>
      <c r="BE497" s="2">
        <v>0</v>
      </c>
      <c r="BF497" s="2">
        <v>1</v>
      </c>
      <c r="BG497" s="2">
        <v>0</v>
      </c>
      <c r="BH497" s="2">
        <v>0</v>
      </c>
      <c r="BI497" s="2">
        <v>-1</v>
      </c>
      <c r="BJ497" s="2">
        <v>0</v>
      </c>
      <c r="BK497" s="2">
        <v>0</v>
      </c>
      <c r="BL497" s="2">
        <v>0</v>
      </c>
      <c r="BM497" s="2">
        <v>0</v>
      </c>
      <c r="BN497" s="2">
        <v>0</v>
      </c>
      <c r="BO497" s="2">
        <v>0</v>
      </c>
      <c r="BP497" s="16">
        <v>0</v>
      </c>
      <c r="BQ497" s="2">
        <f t="shared" si="342"/>
        <v>8.3333333333333329E-2</v>
      </c>
      <c r="BR497" s="2">
        <f t="shared" si="385"/>
        <v>0</v>
      </c>
      <c r="BS497" s="2">
        <f t="shared" si="386"/>
        <v>0.33333333333333331</v>
      </c>
      <c r="BT497" s="17">
        <f t="shared" si="347"/>
        <v>-1</v>
      </c>
      <c r="BU497" s="2">
        <f t="shared" si="387"/>
        <v>0</v>
      </c>
      <c r="BV497" s="2">
        <f t="shared" si="388"/>
        <v>0</v>
      </c>
      <c r="BW497" s="2">
        <f t="shared" si="389"/>
        <v>0</v>
      </c>
      <c r="BX497" s="2">
        <f t="shared" si="390"/>
        <v>0</v>
      </c>
      <c r="BY497" s="2">
        <f t="shared" si="382"/>
        <v>-0.25</v>
      </c>
      <c r="BZ497" s="2">
        <f t="shared" si="383"/>
        <v>0.33333333333333331</v>
      </c>
      <c r="CA497" s="2">
        <f t="shared" si="384"/>
        <v>0.2</v>
      </c>
    </row>
    <row r="498" spans="1:79" x14ac:dyDescent="0.2">
      <c r="A498" s="3">
        <v>121100</v>
      </c>
      <c r="B498" s="2">
        <v>0</v>
      </c>
      <c r="C498" s="2">
        <v>0</v>
      </c>
      <c r="D498" s="2">
        <v>0</v>
      </c>
      <c r="E498" s="2">
        <v>0</v>
      </c>
      <c r="F498" s="2">
        <v>-2236</v>
      </c>
      <c r="G498" s="2">
        <v>6772</v>
      </c>
      <c r="H498" s="2">
        <v>-4536</v>
      </c>
      <c r="I498" s="2">
        <v>0</v>
      </c>
      <c r="J498" s="1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43124</v>
      </c>
      <c r="T498" s="2">
        <v>14374.666666666666</v>
      </c>
      <c r="W498" s="2">
        <v>0</v>
      </c>
      <c r="X498" s="2">
        <v>0</v>
      </c>
      <c r="Y498" s="2">
        <v>0</v>
      </c>
      <c r="Z498" s="2">
        <v>0</v>
      </c>
      <c r="AA498" s="2">
        <v>0</v>
      </c>
      <c r="AB498" s="2">
        <v>0</v>
      </c>
      <c r="AC498" s="2">
        <v>0</v>
      </c>
      <c r="AD498" s="2">
        <v>0</v>
      </c>
      <c r="AE498" s="2">
        <v>0</v>
      </c>
      <c r="AH498" s="2">
        <v>0</v>
      </c>
      <c r="AI498" s="2">
        <v>0</v>
      </c>
      <c r="AJ498" s="2"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0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0</v>
      </c>
      <c r="BM498" s="2">
        <v>0</v>
      </c>
      <c r="BN498" s="2">
        <v>0</v>
      </c>
      <c r="BO498" s="2">
        <v>0</v>
      </c>
      <c r="BP498" s="16">
        <v>0</v>
      </c>
      <c r="BQ498" s="2">
        <f t="shared" si="342"/>
        <v>0</v>
      </c>
      <c r="BR498" s="2">
        <f t="shared" si="374"/>
        <v>0</v>
      </c>
      <c r="BS498" s="2">
        <f t="shared" si="375"/>
        <v>0</v>
      </c>
      <c r="BT498" s="17" t="e">
        <f t="shared" si="347"/>
        <v>#DIV/0!</v>
      </c>
      <c r="BU498" s="2">
        <f>IFERROR(IFERROR(IF(OR(BT498&gt;=50%,BT498&lt;=-50%),BR498,(BC498*(1+BT498))),BR498),0.001)</f>
        <v>0</v>
      </c>
      <c r="BV498" s="2">
        <f>IFERROR(IFERROR(IF(OR(BT498&gt;=50%,BT498&lt;=-50%),BR498,(BD498*(1+BT498))),BR498),0.001)</f>
        <v>0</v>
      </c>
      <c r="BW498" s="2">
        <f>IFERROR(IFERROR(IF(OR(BT498&gt;=50%,BT498&lt;=-50%),BR498,(BE498*(1+BT498))),BR498),0.001)</f>
        <v>0</v>
      </c>
      <c r="BX498" s="2">
        <f>IFERROR(IFERROR(IF(OR(BT498&gt;=50%,BT498&lt;=-50%),BR498,(BF498*(1+BT498))),BR498),0.001)</f>
        <v>0</v>
      </c>
      <c r="BY498" s="2">
        <f t="shared" si="382"/>
        <v>0</v>
      </c>
      <c r="BZ498" s="2">
        <f t="shared" si="383"/>
        <v>0</v>
      </c>
      <c r="CA498" s="2">
        <f t="shared" si="384"/>
        <v>0</v>
      </c>
    </row>
    <row r="499" spans="1:79" x14ac:dyDescent="0.2">
      <c r="A499" s="3">
        <v>121301</v>
      </c>
      <c r="B499" s="2">
        <v>0</v>
      </c>
      <c r="C499" s="2">
        <v>0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1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81480</v>
      </c>
      <c r="T499" s="2">
        <v>27160</v>
      </c>
      <c r="W499" s="2">
        <v>0</v>
      </c>
      <c r="X499" s="2">
        <v>0</v>
      </c>
      <c r="Y499" s="2">
        <v>0</v>
      </c>
      <c r="Z499" s="2">
        <v>0</v>
      </c>
      <c r="AA499" s="2">
        <v>0</v>
      </c>
      <c r="AB499" s="2">
        <v>0</v>
      </c>
      <c r="AC499" s="2">
        <v>0</v>
      </c>
      <c r="AD499" s="2">
        <v>0</v>
      </c>
      <c r="AE499" s="2">
        <v>0</v>
      </c>
      <c r="AH499" s="2">
        <v>0</v>
      </c>
      <c r="AI499" s="2">
        <v>0</v>
      </c>
      <c r="AJ499" s="2">
        <v>0</v>
      </c>
      <c r="AK499" s="2">
        <v>0</v>
      </c>
      <c r="AL499" s="2">
        <v>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0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0</v>
      </c>
      <c r="BM499" s="2">
        <v>0</v>
      </c>
      <c r="BN499" s="2">
        <v>0</v>
      </c>
      <c r="BO499" s="2">
        <v>0</v>
      </c>
      <c r="BP499" s="16">
        <v>0</v>
      </c>
      <c r="BQ499" s="2">
        <f t="shared" si="342"/>
        <v>0</v>
      </c>
      <c r="BR499" s="2">
        <f t="shared" si="374"/>
        <v>0</v>
      </c>
      <c r="BS499" s="2">
        <f t="shared" si="375"/>
        <v>0</v>
      </c>
      <c r="BT499" s="17" t="e">
        <f t="shared" si="347"/>
        <v>#DIV/0!</v>
      </c>
      <c r="BU499" s="2">
        <f>IFERROR(IFERROR(IF(OR(BT499&gt;=50%,BT499&lt;=-50%),BR499,(BC499*(1+BT499))),BR499),0.001)</f>
        <v>0</v>
      </c>
      <c r="BV499" s="2">
        <f>IFERROR(IFERROR(IF(OR(BT499&gt;=50%,BT499&lt;=-50%),BR499,(BD499*(1+BT499))),BR499),0.001)</f>
        <v>0</v>
      </c>
      <c r="BW499" s="2">
        <f>IFERROR(IFERROR(IF(OR(BT499&gt;=50%,BT499&lt;=-50%),BR499,(BE499*(1+BT499))),BR499),0.001)</f>
        <v>0</v>
      </c>
      <c r="BX499" s="2">
        <f>IFERROR(IFERROR(IF(OR(BT499&gt;=50%,BT499&lt;=-50%),BR499,(BF499*(1+BT499))),BR499),0.001)</f>
        <v>0</v>
      </c>
      <c r="BY499" s="2">
        <f t="shared" si="382"/>
        <v>0</v>
      </c>
      <c r="BZ499" s="2">
        <f t="shared" si="383"/>
        <v>0</v>
      </c>
      <c r="CA499" s="2">
        <f t="shared" si="384"/>
        <v>0</v>
      </c>
    </row>
    <row r="500" spans="1:79" x14ac:dyDescent="0.2">
      <c r="A500" s="3">
        <v>121800</v>
      </c>
      <c r="B500" s="2">
        <v>0</v>
      </c>
      <c r="C500" s="2">
        <v>0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1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H500" s="2">
        <v>0</v>
      </c>
      <c r="AI500" s="2">
        <v>0</v>
      </c>
      <c r="AJ500" s="2"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0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0</v>
      </c>
      <c r="BM500" s="2">
        <v>0</v>
      </c>
      <c r="BN500" s="2">
        <v>0</v>
      </c>
      <c r="BO500" s="2">
        <v>0</v>
      </c>
      <c r="BP500" s="16">
        <v>0</v>
      </c>
      <c r="BQ500" s="2">
        <f t="shared" si="342"/>
        <v>0</v>
      </c>
      <c r="BR500" s="2">
        <f t="shared" si="374"/>
        <v>0</v>
      </c>
      <c r="BS500" s="2">
        <f t="shared" si="375"/>
        <v>0</v>
      </c>
      <c r="BT500" s="17" t="e">
        <f t="shared" si="347"/>
        <v>#DIV/0!</v>
      </c>
      <c r="BU500" s="2">
        <f>IFERROR(IFERROR(IF(OR(BT500&gt;=50%,BT500&lt;=-50%),BR500,(BC500*(1+BT500))),BR500),0.001)</f>
        <v>0</v>
      </c>
      <c r="BV500" s="2">
        <f>IFERROR(IFERROR(IF(OR(BT500&gt;=50%,BT500&lt;=-50%),BR500,(BD500*(1+BT500))),BR500),0.001)</f>
        <v>0</v>
      </c>
      <c r="BW500" s="2">
        <f>IFERROR(IFERROR(IF(OR(BT500&gt;=50%,BT500&lt;=-50%),BR500,(BE500*(1+BT500))),BR500),0.001)</f>
        <v>0</v>
      </c>
      <c r="BX500" s="2">
        <f>IFERROR(IFERROR(IF(OR(BT500&gt;=50%,BT500&lt;=-50%),BR500,(BF500*(1+BT500))),BR500),0.001)</f>
        <v>0</v>
      </c>
      <c r="BY500" s="2">
        <f t="shared" si="382"/>
        <v>0</v>
      </c>
      <c r="BZ500" s="2">
        <f t="shared" si="383"/>
        <v>0</v>
      </c>
      <c r="CA500" s="2">
        <f t="shared" si="384"/>
        <v>0</v>
      </c>
    </row>
    <row r="501" spans="1:79" x14ac:dyDescent="0.2">
      <c r="A501" s="3">
        <v>122001</v>
      </c>
      <c r="B501" s="2">
        <v>800</v>
      </c>
      <c r="C501" s="2">
        <v>0</v>
      </c>
      <c r="D501" s="2">
        <v>0</v>
      </c>
      <c r="E501" s="2">
        <v>1000</v>
      </c>
      <c r="F501" s="2">
        <v>800</v>
      </c>
      <c r="G501" s="2">
        <v>1000</v>
      </c>
      <c r="H501" s="2">
        <v>400</v>
      </c>
      <c r="I501" s="2">
        <v>400</v>
      </c>
      <c r="J501" s="12">
        <v>1000</v>
      </c>
      <c r="K501" s="2">
        <v>-800</v>
      </c>
      <c r="L501" s="2">
        <v>400</v>
      </c>
      <c r="M501" s="2">
        <v>600</v>
      </c>
      <c r="N501" s="2">
        <v>400</v>
      </c>
      <c r="O501" s="2">
        <v>400</v>
      </c>
      <c r="P501" s="2">
        <v>400</v>
      </c>
      <c r="Q501" s="2">
        <v>400</v>
      </c>
      <c r="R501" s="2">
        <v>0</v>
      </c>
      <c r="S501" s="2">
        <v>600</v>
      </c>
      <c r="T501" s="2">
        <v>400</v>
      </c>
      <c r="U501" s="2">
        <v>400</v>
      </c>
      <c r="V501" s="2">
        <v>400</v>
      </c>
      <c r="W501" s="2">
        <v>400</v>
      </c>
      <c r="X501" s="2">
        <v>200</v>
      </c>
      <c r="Y501" s="2">
        <v>400</v>
      </c>
      <c r="Z501" s="2">
        <v>200</v>
      </c>
      <c r="AA501" s="2">
        <v>400</v>
      </c>
      <c r="AB501" s="2">
        <v>400</v>
      </c>
      <c r="AC501" s="2">
        <v>400</v>
      </c>
      <c r="AD501" s="2">
        <v>400</v>
      </c>
      <c r="AE501" s="2">
        <v>200</v>
      </c>
      <c r="AF501" s="2">
        <v>0</v>
      </c>
      <c r="AG501" s="2">
        <v>600</v>
      </c>
      <c r="AH501" s="2">
        <v>600</v>
      </c>
      <c r="AI501" s="2">
        <v>400</v>
      </c>
      <c r="AK501" s="2">
        <v>600</v>
      </c>
      <c r="AL501" s="2">
        <v>400</v>
      </c>
      <c r="AM501" s="2">
        <v>200</v>
      </c>
      <c r="AN501" s="2">
        <v>400</v>
      </c>
      <c r="AO501" s="2">
        <v>600</v>
      </c>
      <c r="AP501" s="2">
        <v>400</v>
      </c>
      <c r="AQ501" s="2">
        <v>400</v>
      </c>
      <c r="AR501" s="2">
        <v>200</v>
      </c>
      <c r="AS501" s="2">
        <v>600</v>
      </c>
      <c r="AT501" s="2">
        <v>400</v>
      </c>
      <c r="AU501" s="2">
        <v>200</v>
      </c>
      <c r="AV501" s="2">
        <v>0</v>
      </c>
      <c r="AW501" s="2">
        <v>800</v>
      </c>
      <c r="AX501" s="2">
        <v>600</v>
      </c>
      <c r="AY501" s="2">
        <v>400</v>
      </c>
      <c r="AZ501" s="2">
        <v>400</v>
      </c>
      <c r="BA501" s="2">
        <v>0</v>
      </c>
      <c r="BB501" s="2">
        <v>0</v>
      </c>
      <c r="BC501" s="2">
        <v>0</v>
      </c>
      <c r="BD501" s="2">
        <v>0</v>
      </c>
      <c r="BE501" s="2">
        <v>0</v>
      </c>
      <c r="BF501" s="2">
        <v>200</v>
      </c>
      <c r="BG501" s="2">
        <v>-200</v>
      </c>
      <c r="BH501" s="2">
        <v>0</v>
      </c>
      <c r="BI501" s="2">
        <v>400</v>
      </c>
      <c r="BJ501" s="2">
        <v>400</v>
      </c>
      <c r="BK501" s="2">
        <v>200</v>
      </c>
      <c r="BL501" s="2">
        <v>0</v>
      </c>
      <c r="BM501" s="2">
        <v>400</v>
      </c>
      <c r="BN501" s="2">
        <v>400</v>
      </c>
      <c r="BO501" s="2">
        <v>200</v>
      </c>
      <c r="BP501" s="16">
        <v>0</v>
      </c>
      <c r="BQ501" s="2">
        <f t="shared" si="342"/>
        <v>150</v>
      </c>
      <c r="BR501" s="2">
        <f t="shared" ref="BR501:BR503" si="391">AVERAGE(BN501:BP501)</f>
        <v>200</v>
      </c>
      <c r="BS501" s="2">
        <f t="shared" ref="BS501:BS503" si="392">AVERAGE(BB501:BD501)</f>
        <v>0</v>
      </c>
      <c r="BT501" s="17" t="e">
        <f t="shared" si="347"/>
        <v>#DIV/0!</v>
      </c>
      <c r="BU501" s="2">
        <f t="shared" ref="BU501:BU503" si="393">IFERROR(IFERROR(IF(OR(BT501&gt;=50%,BT501&lt;=-50%),BR501,(BE501*(1+BT501))),BR501),0.001)</f>
        <v>200</v>
      </c>
      <c r="BV501" s="2">
        <f t="shared" ref="BV501:BV503" si="394">IFERROR(IFERROR(IF(OR(BT501&gt;=50%,BT501&lt;=-50%),BR501,(BF501*(1+BT501))),BR501),0.001)</f>
        <v>200</v>
      </c>
      <c r="BW501" s="2">
        <f t="shared" ref="BW501:BW503" si="395">IFERROR(IFERROR(IF(OR(BT501&gt;=50%,BT501&lt;=-50%),BR501,(BG501*(1+BT501))),BR501),0.001)</f>
        <v>200</v>
      </c>
      <c r="BX501" s="2">
        <f t="shared" ref="BX501:BX503" si="396">IFERROR(IFERROR(IF(OR(BT501&gt;=50%,BT501&lt;=-50%),BR501,(BH501*(1+BT501))),BR501),0.001)</f>
        <v>200</v>
      </c>
      <c r="BY501" s="2">
        <f t="shared" si="382"/>
        <v>150</v>
      </c>
      <c r="BZ501" s="2">
        <f t="shared" si="383"/>
        <v>133.33333333333334</v>
      </c>
      <c r="CA501" s="2">
        <f t="shared" si="384"/>
        <v>160</v>
      </c>
    </row>
    <row r="502" spans="1:79" x14ac:dyDescent="0.2">
      <c r="A502" s="3">
        <v>122100</v>
      </c>
      <c r="B502" s="2">
        <v>1152</v>
      </c>
      <c r="C502" s="2">
        <v>2304</v>
      </c>
      <c r="D502" s="2">
        <v>3168</v>
      </c>
      <c r="E502" s="2">
        <v>3744</v>
      </c>
      <c r="F502" s="2">
        <v>6912</v>
      </c>
      <c r="G502" s="2">
        <v>7488</v>
      </c>
      <c r="H502" s="2">
        <v>4608</v>
      </c>
      <c r="I502" s="2">
        <v>4896</v>
      </c>
      <c r="J502" s="12">
        <v>8928</v>
      </c>
      <c r="K502" s="2">
        <v>2880</v>
      </c>
      <c r="L502" s="2">
        <v>3456</v>
      </c>
      <c r="M502" s="2">
        <v>12672</v>
      </c>
      <c r="N502" s="2">
        <v>9216</v>
      </c>
      <c r="O502" s="2">
        <v>10368</v>
      </c>
      <c r="P502" s="2">
        <v>6912</v>
      </c>
      <c r="Q502" s="2">
        <v>5760</v>
      </c>
      <c r="R502" s="2">
        <v>10368</v>
      </c>
      <c r="S502" s="2">
        <v>12672</v>
      </c>
      <c r="T502" s="2">
        <v>11088</v>
      </c>
      <c r="U502" s="2">
        <v>15408</v>
      </c>
      <c r="V502" s="2">
        <v>8928</v>
      </c>
      <c r="W502" s="2">
        <v>8064</v>
      </c>
      <c r="X502" s="2">
        <v>8064</v>
      </c>
      <c r="Y502" s="2">
        <v>7200</v>
      </c>
      <c r="Z502" s="2">
        <v>6912</v>
      </c>
      <c r="AA502" s="2">
        <v>9216</v>
      </c>
      <c r="AB502" s="2">
        <v>6912</v>
      </c>
      <c r="AC502" s="2">
        <v>8064</v>
      </c>
      <c r="AD502" s="2">
        <v>13896</v>
      </c>
      <c r="AE502" s="2">
        <v>10296</v>
      </c>
      <c r="AF502" s="2">
        <v>10768</v>
      </c>
      <c r="AG502" s="2">
        <v>13424</v>
      </c>
      <c r="AH502" s="2">
        <v>11520</v>
      </c>
      <c r="AI502" s="2">
        <v>8064</v>
      </c>
      <c r="AJ502" s="2">
        <v>8604</v>
      </c>
      <c r="AK502" s="2">
        <v>8676</v>
      </c>
      <c r="AL502" s="2">
        <v>8064</v>
      </c>
      <c r="AM502" s="2">
        <v>10368</v>
      </c>
      <c r="AN502" s="2">
        <v>10368</v>
      </c>
      <c r="AO502" s="2">
        <v>12672</v>
      </c>
      <c r="AP502" s="2">
        <v>14976</v>
      </c>
      <c r="AQ502" s="2">
        <v>12672</v>
      </c>
      <c r="AR502" s="2">
        <v>12672</v>
      </c>
      <c r="AS502" s="2">
        <v>16128</v>
      </c>
      <c r="AT502" s="2">
        <v>16128</v>
      </c>
      <c r="AU502" s="2">
        <v>13824</v>
      </c>
      <c r="AV502" s="2">
        <v>9216</v>
      </c>
      <c r="AW502" s="2">
        <v>10368</v>
      </c>
      <c r="AX502" s="2">
        <v>9216</v>
      </c>
      <c r="AY502" s="2">
        <v>13824</v>
      </c>
      <c r="AZ502" s="2">
        <v>13824</v>
      </c>
      <c r="BA502" s="2">
        <v>13824</v>
      </c>
      <c r="BB502" s="2">
        <f>-4608+26496</f>
        <v>21888</v>
      </c>
      <c r="BC502" s="2">
        <v>16128</v>
      </c>
      <c r="BD502" s="2">
        <v>16128</v>
      </c>
      <c r="BE502" s="2">
        <v>16128</v>
      </c>
      <c r="BF502" s="2">
        <v>19584</v>
      </c>
      <c r="BG502" s="2">
        <v>17280</v>
      </c>
      <c r="BH502" s="2">
        <v>12924</v>
      </c>
      <c r="BI502" s="2">
        <v>14724</v>
      </c>
      <c r="BJ502" s="2">
        <v>10368</v>
      </c>
      <c r="BK502" s="2">
        <v>14976</v>
      </c>
      <c r="BL502" s="2">
        <v>17280</v>
      </c>
      <c r="BM502" s="2">
        <v>20736</v>
      </c>
      <c r="BN502" s="2">
        <v>19584</v>
      </c>
      <c r="BO502" s="2">
        <v>20736</v>
      </c>
      <c r="BP502" s="16">
        <v>15744</v>
      </c>
      <c r="BQ502" s="2">
        <f t="shared" si="342"/>
        <v>16320</v>
      </c>
      <c r="BR502" s="2">
        <f t="shared" si="391"/>
        <v>18688</v>
      </c>
      <c r="BS502" s="2">
        <f t="shared" si="392"/>
        <v>18048</v>
      </c>
      <c r="BT502" s="17">
        <f t="shared" si="347"/>
        <v>3.5460992907801421E-2</v>
      </c>
      <c r="BU502" s="2">
        <f t="shared" si="393"/>
        <v>16699.91489361702</v>
      </c>
      <c r="BV502" s="2">
        <f t="shared" si="394"/>
        <v>20278.468085106382</v>
      </c>
      <c r="BW502" s="2">
        <f t="shared" si="395"/>
        <v>17892.765957446809</v>
      </c>
      <c r="BX502" s="2">
        <f t="shared" si="396"/>
        <v>13382.297872340425</v>
      </c>
      <c r="BY502" s="2">
        <f t="shared" si="382"/>
        <v>13824</v>
      </c>
      <c r="BZ502" s="2">
        <f t="shared" si="383"/>
        <v>17280</v>
      </c>
      <c r="CA502" s="2">
        <f t="shared" si="384"/>
        <v>17740.8</v>
      </c>
    </row>
    <row r="503" spans="1:79" x14ac:dyDescent="0.2">
      <c r="A503" s="3">
        <v>122101</v>
      </c>
      <c r="B503" s="2">
        <v>1080</v>
      </c>
      <c r="C503" s="2">
        <v>2160</v>
      </c>
      <c r="D503" s="2">
        <v>3780</v>
      </c>
      <c r="E503" s="2">
        <v>5400</v>
      </c>
      <c r="F503" s="2">
        <v>6480</v>
      </c>
      <c r="G503" s="2">
        <v>8100</v>
      </c>
      <c r="H503" s="2">
        <v>5400</v>
      </c>
      <c r="I503" s="2">
        <v>4860</v>
      </c>
      <c r="J503" s="12">
        <v>7560</v>
      </c>
      <c r="K503" s="2">
        <v>4320</v>
      </c>
      <c r="L503" s="2">
        <v>3240</v>
      </c>
      <c r="M503" s="2">
        <v>13500</v>
      </c>
      <c r="N503" s="2">
        <v>9180</v>
      </c>
      <c r="O503" s="2">
        <v>10260</v>
      </c>
      <c r="P503" s="2">
        <v>5940</v>
      </c>
      <c r="Q503" s="2">
        <v>6480</v>
      </c>
      <c r="R503" s="2">
        <v>10800</v>
      </c>
      <c r="S503" s="2">
        <v>13500</v>
      </c>
      <c r="T503" s="2">
        <v>10800</v>
      </c>
      <c r="U503" s="2">
        <v>15660</v>
      </c>
      <c r="V503" s="2">
        <v>9720</v>
      </c>
      <c r="W503" s="2">
        <v>6480</v>
      </c>
      <c r="X503" s="2">
        <v>8100</v>
      </c>
      <c r="Y503" s="2">
        <v>6480</v>
      </c>
      <c r="Z503" s="2">
        <v>6480</v>
      </c>
      <c r="AA503" s="2">
        <v>10800</v>
      </c>
      <c r="AB503" s="2">
        <v>8100</v>
      </c>
      <c r="AC503" s="2">
        <v>7560</v>
      </c>
      <c r="AD503" s="2">
        <v>14040</v>
      </c>
      <c r="AE503" s="2">
        <v>10260</v>
      </c>
      <c r="AF503" s="2">
        <v>10800</v>
      </c>
      <c r="AG503" s="2">
        <v>12960</v>
      </c>
      <c r="AH503" s="2">
        <v>10800</v>
      </c>
      <c r="AI503" s="2">
        <v>10260</v>
      </c>
      <c r="AJ503" s="2">
        <v>9720</v>
      </c>
      <c r="AK503" s="2">
        <v>8100</v>
      </c>
      <c r="AL503" s="2">
        <v>8640</v>
      </c>
      <c r="AM503" s="2">
        <v>9720</v>
      </c>
      <c r="AN503" s="2">
        <v>10800</v>
      </c>
      <c r="AO503" s="2">
        <v>12960</v>
      </c>
      <c r="AP503" s="2">
        <v>15660</v>
      </c>
      <c r="AQ503" s="2">
        <v>12960</v>
      </c>
      <c r="AR503" s="2">
        <v>12960</v>
      </c>
      <c r="AS503" s="2">
        <v>15660</v>
      </c>
      <c r="AT503" s="2">
        <v>16200</v>
      </c>
      <c r="AU503" s="2">
        <v>12960</v>
      </c>
      <c r="AV503" s="2">
        <v>9720</v>
      </c>
      <c r="AW503" s="2">
        <v>10260</v>
      </c>
      <c r="AX503" s="2">
        <v>9180</v>
      </c>
      <c r="AY503" s="2">
        <v>14040</v>
      </c>
      <c r="AZ503" s="2">
        <v>14040</v>
      </c>
      <c r="BA503" s="2">
        <v>14040</v>
      </c>
      <c r="BB503" s="2">
        <f>-4860+26460</f>
        <v>21600</v>
      </c>
      <c r="BC503" s="2">
        <v>16740</v>
      </c>
      <c r="BD503" s="2">
        <v>17820</v>
      </c>
      <c r="BE503" s="2">
        <v>16200</v>
      </c>
      <c r="BF503" s="2">
        <v>19440</v>
      </c>
      <c r="BG503" s="2">
        <v>17280</v>
      </c>
      <c r="BH503" s="2">
        <v>8160</v>
      </c>
      <c r="BI503" s="2">
        <v>19920</v>
      </c>
      <c r="BJ503" s="2">
        <v>11340</v>
      </c>
      <c r="BK503" s="2">
        <v>16200</v>
      </c>
      <c r="BL503" s="2">
        <v>18360</v>
      </c>
      <c r="BM503" s="2">
        <v>22212</v>
      </c>
      <c r="BN503" s="2">
        <v>19468</v>
      </c>
      <c r="BO503" s="2">
        <v>21840</v>
      </c>
      <c r="BP503" s="16">
        <v>17984</v>
      </c>
      <c r="BQ503" s="2">
        <f t="shared" si="342"/>
        <v>16928.333333333332</v>
      </c>
      <c r="BR503" s="2">
        <f t="shared" si="391"/>
        <v>19764</v>
      </c>
      <c r="BS503" s="2">
        <f t="shared" si="392"/>
        <v>18720</v>
      </c>
      <c r="BT503" s="17">
        <f t="shared" si="347"/>
        <v>5.5769230769230772E-2</v>
      </c>
      <c r="BU503" s="2">
        <f t="shared" si="393"/>
        <v>17103.461538461539</v>
      </c>
      <c r="BV503" s="2">
        <f t="shared" si="394"/>
        <v>20524.153846153848</v>
      </c>
      <c r="BW503" s="2">
        <f t="shared" si="395"/>
        <v>18243.692307692309</v>
      </c>
      <c r="BX503" s="2">
        <f t="shared" si="396"/>
        <v>8615.0769230769238</v>
      </c>
      <c r="BY503" s="2">
        <f t="shared" si="382"/>
        <v>14175</v>
      </c>
      <c r="BZ503" s="2">
        <f t="shared" si="383"/>
        <v>18000</v>
      </c>
      <c r="CA503" s="2">
        <f t="shared" si="384"/>
        <v>18488</v>
      </c>
    </row>
    <row r="504" spans="1:79" x14ac:dyDescent="0.2">
      <c r="A504" s="3">
        <v>122102</v>
      </c>
      <c r="B504" s="2">
        <v>0</v>
      </c>
      <c r="C504" s="2">
        <v>0</v>
      </c>
      <c r="D504" s="2">
        <v>0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1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W504" s="2">
        <v>0</v>
      </c>
      <c r="X504" s="2">
        <v>0</v>
      </c>
      <c r="Y504" s="2">
        <v>0</v>
      </c>
      <c r="Z504" s="2">
        <v>0</v>
      </c>
      <c r="AA504" s="2">
        <v>0</v>
      </c>
      <c r="AB504" s="2">
        <v>0</v>
      </c>
      <c r="AC504" s="2">
        <v>0</v>
      </c>
      <c r="AD504" s="2">
        <v>0</v>
      </c>
      <c r="AE504" s="2">
        <v>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0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0</v>
      </c>
      <c r="BM504" s="2">
        <v>0</v>
      </c>
      <c r="BN504" s="2">
        <v>0</v>
      </c>
      <c r="BO504" s="2">
        <v>0</v>
      </c>
      <c r="BP504" s="16">
        <v>0</v>
      </c>
      <c r="BQ504" s="2">
        <f t="shared" si="342"/>
        <v>0</v>
      </c>
      <c r="BR504" s="2">
        <f t="shared" si="374"/>
        <v>0</v>
      </c>
      <c r="BS504" s="2">
        <f t="shared" si="375"/>
        <v>0</v>
      </c>
      <c r="BT504" s="17" t="e">
        <f t="shared" si="347"/>
        <v>#DIV/0!</v>
      </c>
      <c r="BU504" s="2">
        <f>IFERROR(IFERROR(IF(OR(BT504&gt;=50%,BT504&lt;=-50%),BR504,(BC504*(1+BT504))),BR504),0.001)</f>
        <v>0</v>
      </c>
      <c r="BV504" s="2">
        <f>IFERROR(IFERROR(IF(OR(BT504&gt;=50%,BT504&lt;=-50%),BR504,(BD504*(1+BT504))),BR504),0.001)</f>
        <v>0</v>
      </c>
      <c r="BW504" s="2">
        <f>IFERROR(IFERROR(IF(OR(BT504&gt;=50%,BT504&lt;=-50%),BR504,(BE504*(1+BT504))),BR504),0.001)</f>
        <v>0</v>
      </c>
      <c r="BX504" s="2">
        <f>IFERROR(IFERROR(IF(OR(BT504&gt;=50%,BT504&lt;=-50%),BR504,(BF504*(1+BT504))),BR504),0.001)</f>
        <v>0</v>
      </c>
      <c r="BY504" s="2">
        <f t="shared" si="382"/>
        <v>0</v>
      </c>
      <c r="BZ504" s="2">
        <f t="shared" si="383"/>
        <v>0</v>
      </c>
      <c r="CA504" s="2">
        <f t="shared" si="384"/>
        <v>0</v>
      </c>
    </row>
    <row r="505" spans="1:79" x14ac:dyDescent="0.2">
      <c r="A505" s="3">
        <v>122200</v>
      </c>
      <c r="B505" s="2">
        <v>0</v>
      </c>
      <c r="C505" s="2">
        <v>0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1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W505" s="2">
        <v>0</v>
      </c>
      <c r="X505" s="2">
        <v>0</v>
      </c>
      <c r="Y505" s="2">
        <v>0</v>
      </c>
      <c r="Z505" s="2">
        <v>0</v>
      </c>
      <c r="AA505" s="2">
        <v>0</v>
      </c>
      <c r="AB505" s="2">
        <v>0</v>
      </c>
      <c r="AC505" s="2">
        <v>0</v>
      </c>
      <c r="AD505" s="2">
        <v>0</v>
      </c>
      <c r="AE505" s="2">
        <v>0</v>
      </c>
      <c r="AH505" s="2">
        <v>0</v>
      </c>
      <c r="AI505" s="2">
        <v>0</v>
      </c>
      <c r="AJ505" s="2">
        <v>0</v>
      </c>
      <c r="AK505" s="2">
        <v>0</v>
      </c>
      <c r="AL505" s="2">
        <v>0</v>
      </c>
      <c r="AM505" s="2">
        <v>0</v>
      </c>
      <c r="AN505" s="2">
        <v>0</v>
      </c>
      <c r="AO505" s="2">
        <v>0</v>
      </c>
      <c r="AP505" s="2">
        <v>0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0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0</v>
      </c>
      <c r="BM505" s="2">
        <v>0</v>
      </c>
      <c r="BN505" s="2">
        <v>0</v>
      </c>
      <c r="BO505" s="2">
        <v>0</v>
      </c>
      <c r="BP505" s="16">
        <v>0</v>
      </c>
      <c r="BQ505" s="2">
        <f t="shared" si="342"/>
        <v>0</v>
      </c>
      <c r="BR505" s="2">
        <f t="shared" si="374"/>
        <v>0</v>
      </c>
      <c r="BS505" s="2">
        <f t="shared" si="375"/>
        <v>0</v>
      </c>
      <c r="BT505" s="17" t="e">
        <f t="shared" si="347"/>
        <v>#DIV/0!</v>
      </c>
      <c r="BU505" s="2">
        <f>IFERROR(IFERROR(IF(OR(BT505&gt;=50%,BT505&lt;=-50%),BR505,(BC505*(1+BT505))),BR505),0.001)</f>
        <v>0</v>
      </c>
      <c r="BV505" s="2">
        <f>IFERROR(IFERROR(IF(OR(BT505&gt;=50%,BT505&lt;=-50%),BR505,(BD505*(1+BT505))),BR505),0.001)</f>
        <v>0</v>
      </c>
      <c r="BW505" s="2">
        <f>IFERROR(IFERROR(IF(OR(BT505&gt;=50%,BT505&lt;=-50%),BR505,(BE505*(1+BT505))),BR505),0.001)</f>
        <v>0</v>
      </c>
      <c r="BX505" s="2">
        <f>IFERROR(IFERROR(IF(OR(BT505&gt;=50%,BT505&lt;=-50%),BR505,(BF505*(1+BT505))),BR505),0.001)</f>
        <v>0</v>
      </c>
      <c r="BY505" s="2">
        <f t="shared" si="382"/>
        <v>0</v>
      </c>
      <c r="BZ505" s="2">
        <f t="shared" si="383"/>
        <v>0</v>
      </c>
      <c r="CA505" s="2">
        <f t="shared" si="384"/>
        <v>0</v>
      </c>
    </row>
    <row r="506" spans="1:79" x14ac:dyDescent="0.2">
      <c r="A506" s="3">
        <v>122280</v>
      </c>
      <c r="B506" s="2">
        <v>0</v>
      </c>
      <c r="C506" s="2">
        <v>0</v>
      </c>
      <c r="D506" s="2">
        <v>0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12">
        <v>0</v>
      </c>
      <c r="K506" s="2">
        <v>0</v>
      </c>
      <c r="L506" s="2">
        <v>0</v>
      </c>
      <c r="M506" s="2">
        <v>0</v>
      </c>
      <c r="N506" s="2">
        <v>20160</v>
      </c>
      <c r="O506" s="2">
        <v>73920</v>
      </c>
      <c r="P506" s="2">
        <v>80700</v>
      </c>
      <c r="Q506" s="2">
        <v>154500</v>
      </c>
      <c r="R506" s="2">
        <v>107520</v>
      </c>
      <c r="S506" s="2">
        <v>53760</v>
      </c>
      <c r="T506" s="2">
        <v>94080</v>
      </c>
      <c r="U506" s="2">
        <v>55360</v>
      </c>
      <c r="V506" s="2">
        <v>48640</v>
      </c>
      <c r="W506" s="2">
        <v>72960</v>
      </c>
      <c r="X506" s="2">
        <v>79040</v>
      </c>
      <c r="Y506" s="2">
        <v>47000</v>
      </c>
      <c r="Z506" s="2">
        <v>53120</v>
      </c>
      <c r="AA506" s="2">
        <v>42560</v>
      </c>
      <c r="AB506" s="2">
        <v>75240</v>
      </c>
      <c r="AC506" s="2">
        <v>54720</v>
      </c>
      <c r="AD506" s="2">
        <v>79040</v>
      </c>
      <c r="AE506" s="2">
        <v>43840</v>
      </c>
      <c r="AF506" s="2">
        <v>39040</v>
      </c>
      <c r="AG506" s="2">
        <v>79160</v>
      </c>
      <c r="AH506" s="2">
        <v>32960</v>
      </c>
      <c r="AI506" s="2">
        <v>36540</v>
      </c>
      <c r="AJ506" s="2">
        <v>59840</v>
      </c>
      <c r="AK506" s="2">
        <v>33600</v>
      </c>
      <c r="AL506" s="2">
        <v>26880</v>
      </c>
      <c r="AM506" s="2">
        <v>30400</v>
      </c>
      <c r="AN506" s="2">
        <v>49280</v>
      </c>
      <c r="AO506" s="2">
        <v>53120</v>
      </c>
      <c r="AP506" s="2">
        <v>53120</v>
      </c>
      <c r="AQ506" s="2">
        <v>43200</v>
      </c>
      <c r="AR506" s="2">
        <v>72960</v>
      </c>
      <c r="AS506" s="2">
        <v>60800</v>
      </c>
      <c r="AT506" s="2">
        <v>36480</v>
      </c>
      <c r="AU506" s="2">
        <v>30400</v>
      </c>
      <c r="AV506" s="2">
        <v>42560</v>
      </c>
      <c r="AW506" s="2">
        <v>54720</v>
      </c>
      <c r="AX506" s="2">
        <v>36480</v>
      </c>
      <c r="AZ506" s="2">
        <v>36480</v>
      </c>
      <c r="BB506" s="2">
        <v>85120</v>
      </c>
      <c r="BC506" s="2">
        <v>30400</v>
      </c>
      <c r="BD506" s="2">
        <v>42560</v>
      </c>
      <c r="BE506" s="2">
        <v>66880</v>
      </c>
      <c r="BF506" s="2">
        <v>36480</v>
      </c>
      <c r="BG506" s="2">
        <v>42560</v>
      </c>
      <c r="BH506" s="2">
        <v>42560</v>
      </c>
      <c r="BI506" s="2">
        <v>18240</v>
      </c>
      <c r="BJ506" s="2">
        <v>30400</v>
      </c>
      <c r="BK506" s="2">
        <v>48640</v>
      </c>
      <c r="BL506" s="2">
        <v>36480</v>
      </c>
      <c r="BM506" s="2">
        <v>0</v>
      </c>
      <c r="BN506" s="2">
        <v>0</v>
      </c>
      <c r="BO506" s="2">
        <v>0</v>
      </c>
      <c r="BP506" s="16">
        <v>0</v>
      </c>
      <c r="BQ506" s="2">
        <f t="shared" ref="BQ506:BQ569" si="397">AVERAGE(BC506:BN506)</f>
        <v>32933.333333333336</v>
      </c>
      <c r="BR506" s="2">
        <f t="shared" si="374"/>
        <v>0</v>
      </c>
      <c r="BS506" s="2">
        <f t="shared" si="375"/>
        <v>57760</v>
      </c>
      <c r="BT506" s="17">
        <f t="shared" si="347"/>
        <v>-1</v>
      </c>
      <c r="BU506" s="2">
        <f>IFERROR(IFERROR(IF(OR(BT506&gt;=50%,BT506&lt;=-50%),BR506,(BC506*(1+BT506))),BR506),0.001)</f>
        <v>0</v>
      </c>
      <c r="BV506" s="2">
        <f>IFERROR(IFERROR(IF(OR(BT506&gt;=50%,BT506&lt;=-50%),BR506,(BD506*(1+BT506))),BR506),0.001)</f>
        <v>0</v>
      </c>
      <c r="BW506" s="2">
        <f>IFERROR(IFERROR(IF(OR(BT506&gt;=50%,BT506&lt;=-50%),BR506,(BE506*(1+BT506))),BR506),0.001)</f>
        <v>0</v>
      </c>
      <c r="BX506" s="2">
        <f>IFERROR(IFERROR(IF(OR(BT506&gt;=50%,BT506&lt;=-50%),BR506,(BF506*(1+BT506))),BR506),0.001)</f>
        <v>0</v>
      </c>
      <c r="BY506" s="2">
        <f t="shared" si="382"/>
        <v>33440</v>
      </c>
      <c r="BZ506" s="2">
        <f t="shared" si="383"/>
        <v>40533.333333333336</v>
      </c>
      <c r="CA506" s="2">
        <f t="shared" si="384"/>
        <v>27968</v>
      </c>
    </row>
    <row r="507" spans="1:79" x14ac:dyDescent="0.2">
      <c r="A507" s="3">
        <v>122281</v>
      </c>
      <c r="B507" s="2">
        <v>0</v>
      </c>
      <c r="C507" s="2">
        <v>0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12">
        <v>0</v>
      </c>
      <c r="K507" s="2">
        <v>0</v>
      </c>
      <c r="L507" s="2">
        <v>0</v>
      </c>
      <c r="M507" s="2">
        <v>0</v>
      </c>
      <c r="N507" s="2">
        <v>20790</v>
      </c>
      <c r="O507" s="2">
        <v>71280</v>
      </c>
      <c r="P507" s="2">
        <v>83160</v>
      </c>
      <c r="Q507" s="2">
        <v>160380</v>
      </c>
      <c r="R507" s="2">
        <v>103950</v>
      </c>
      <c r="S507" s="2">
        <v>62370</v>
      </c>
      <c r="T507" s="2">
        <v>86130</v>
      </c>
      <c r="U507" s="2">
        <v>51984</v>
      </c>
      <c r="V507" s="2">
        <v>34656</v>
      </c>
      <c r="W507" s="2">
        <v>86640</v>
      </c>
      <c r="X507" s="2">
        <v>86640</v>
      </c>
      <c r="Y507" s="2">
        <v>43566</v>
      </c>
      <c r="Z507" s="2">
        <v>27222</v>
      </c>
      <c r="AA507" s="2">
        <v>58482</v>
      </c>
      <c r="AB507" s="2">
        <v>82308</v>
      </c>
      <c r="AC507" s="2">
        <v>58482</v>
      </c>
      <c r="AD507" s="2">
        <v>77976</v>
      </c>
      <c r="AE507" s="2">
        <v>29208</v>
      </c>
      <c r="AF507" s="2">
        <v>67572</v>
      </c>
      <c r="AG507" s="2">
        <v>56430</v>
      </c>
      <c r="AH507" s="2">
        <v>45666</v>
      </c>
      <c r="AI507" s="2">
        <v>18936</v>
      </c>
      <c r="AJ507" s="2">
        <v>70788</v>
      </c>
      <c r="AK507" s="2">
        <v>29700</v>
      </c>
      <c r="AL507" s="2">
        <v>29700</v>
      </c>
      <c r="AM507" s="2">
        <v>17328</v>
      </c>
      <c r="AN507" s="2">
        <v>51984</v>
      </c>
      <c r="AO507" s="2">
        <v>64848</v>
      </c>
      <c r="AP507" s="2">
        <v>56430</v>
      </c>
      <c r="AQ507" s="2">
        <v>37626</v>
      </c>
      <c r="AR507" s="2">
        <v>82308</v>
      </c>
      <c r="AS507" s="2">
        <v>56316</v>
      </c>
      <c r="AT507" s="2">
        <v>34656</v>
      </c>
      <c r="AU507" s="2">
        <v>34656</v>
      </c>
      <c r="AV507" s="2">
        <v>34656</v>
      </c>
      <c r="AW507" s="2">
        <v>51984</v>
      </c>
      <c r="AX507" s="2">
        <v>57924</v>
      </c>
      <c r="AY507" s="2">
        <v>17328</v>
      </c>
      <c r="AZ507" s="2">
        <v>34656</v>
      </c>
      <c r="BB507" s="2">
        <v>93138</v>
      </c>
      <c r="BC507" s="2">
        <v>34656</v>
      </c>
      <c r="BD507" s="2">
        <v>71724</v>
      </c>
      <c r="BE507" s="2">
        <v>51984</v>
      </c>
      <c r="BF507" s="2">
        <v>34656</v>
      </c>
      <c r="BG507" s="2">
        <v>41154</v>
      </c>
      <c r="BH507" s="2">
        <v>51984</v>
      </c>
      <c r="BI507" s="2">
        <v>28158</v>
      </c>
      <c r="BJ507" s="2">
        <v>17328</v>
      </c>
      <c r="BK507" s="2">
        <v>51984</v>
      </c>
      <c r="BL507" s="2">
        <v>34656</v>
      </c>
      <c r="BM507" s="2">
        <v>0</v>
      </c>
      <c r="BN507" s="2">
        <v>0</v>
      </c>
      <c r="BO507" s="2">
        <v>0</v>
      </c>
      <c r="BP507" s="16">
        <v>0</v>
      </c>
      <c r="BQ507" s="2">
        <f t="shared" si="397"/>
        <v>34857</v>
      </c>
      <c r="BR507" s="2">
        <f t="shared" si="374"/>
        <v>0</v>
      </c>
      <c r="BS507" s="2">
        <f t="shared" si="375"/>
        <v>63897</v>
      </c>
      <c r="BT507" s="17">
        <f t="shared" si="347"/>
        <v>-1</v>
      </c>
      <c r="BU507" s="2">
        <f>IFERROR(IFERROR(IF(OR(BT507&gt;=50%,BT507&lt;=-50%),BR507,(BC507*(1+BT507))),BR507),0.001)</f>
        <v>0</v>
      </c>
      <c r="BV507" s="2">
        <f>IFERROR(IFERROR(IF(OR(BT507&gt;=50%,BT507&lt;=-50%),BR507,(BD507*(1+BT507))),BR507),0.001)</f>
        <v>0</v>
      </c>
      <c r="BW507" s="2">
        <f>IFERROR(IFERROR(IF(OR(BT507&gt;=50%,BT507&lt;=-50%),BR507,(BE507*(1+BT507))),BR507),0.001)</f>
        <v>0</v>
      </c>
      <c r="BX507" s="2">
        <f>IFERROR(IFERROR(IF(OR(BT507&gt;=50%,BT507&lt;=-50%),BR507,(BF507*(1+BT507))),BR507),0.001)</f>
        <v>0</v>
      </c>
      <c r="BY507" s="2">
        <f t="shared" si="382"/>
        <v>34656</v>
      </c>
      <c r="BZ507" s="2">
        <f t="shared" si="383"/>
        <v>40432</v>
      </c>
      <c r="CA507" s="2">
        <f t="shared" si="384"/>
        <v>31672.799999999999</v>
      </c>
    </row>
    <row r="508" spans="1:79" x14ac:dyDescent="0.2">
      <c r="A508" s="3">
        <v>122500</v>
      </c>
      <c r="B508" s="2">
        <v>1000</v>
      </c>
      <c r="C508" s="2">
        <v>1400</v>
      </c>
      <c r="D508" s="2">
        <v>0</v>
      </c>
      <c r="E508" s="2">
        <v>2200</v>
      </c>
      <c r="F508" s="2">
        <v>1200</v>
      </c>
      <c r="G508" s="2">
        <v>1000</v>
      </c>
      <c r="H508" s="2">
        <v>200</v>
      </c>
      <c r="I508" s="2">
        <v>1400</v>
      </c>
      <c r="J508" s="12">
        <v>1000</v>
      </c>
      <c r="K508" s="2">
        <v>0</v>
      </c>
      <c r="L508" s="2">
        <v>3400</v>
      </c>
      <c r="M508" s="2">
        <v>700</v>
      </c>
      <c r="N508" s="2">
        <v>1100</v>
      </c>
      <c r="O508" s="2">
        <v>800</v>
      </c>
      <c r="P508" s="2">
        <v>800</v>
      </c>
      <c r="Q508" s="2">
        <v>800</v>
      </c>
      <c r="R508" s="2">
        <v>1400</v>
      </c>
      <c r="S508" s="2">
        <v>400</v>
      </c>
      <c r="T508" s="2">
        <v>600</v>
      </c>
      <c r="U508" s="2">
        <v>1000</v>
      </c>
      <c r="V508" s="2">
        <v>1000</v>
      </c>
      <c r="W508" s="2">
        <v>1000</v>
      </c>
      <c r="X508" s="2">
        <v>600</v>
      </c>
      <c r="Y508" s="2">
        <v>1000</v>
      </c>
      <c r="Z508" s="2">
        <v>800</v>
      </c>
      <c r="AA508" s="2">
        <v>1000</v>
      </c>
      <c r="AB508" s="2">
        <v>800</v>
      </c>
      <c r="AC508" s="2">
        <v>1000</v>
      </c>
      <c r="AD508" s="2">
        <v>1000</v>
      </c>
      <c r="AE508" s="2">
        <v>800</v>
      </c>
      <c r="AF508" s="2">
        <v>1400</v>
      </c>
      <c r="AG508" s="2">
        <v>200</v>
      </c>
      <c r="AH508" s="2">
        <v>1200</v>
      </c>
      <c r="AI508" s="2">
        <v>800</v>
      </c>
      <c r="AK508" s="2">
        <v>1200</v>
      </c>
      <c r="AL508" s="2">
        <v>1000</v>
      </c>
      <c r="AM508" s="2">
        <v>800</v>
      </c>
      <c r="AN508" s="2">
        <v>800</v>
      </c>
      <c r="AO508" s="2">
        <v>1000</v>
      </c>
      <c r="AP508" s="2">
        <v>600</v>
      </c>
      <c r="AQ508" s="2">
        <v>800</v>
      </c>
      <c r="AR508" s="2">
        <v>600</v>
      </c>
      <c r="AS508" s="2">
        <v>600</v>
      </c>
      <c r="AT508" s="2">
        <v>600</v>
      </c>
      <c r="AU508" s="2">
        <v>600</v>
      </c>
      <c r="AV508" s="2">
        <v>0</v>
      </c>
      <c r="AW508" s="2">
        <v>1200</v>
      </c>
      <c r="AX508" s="2">
        <v>600</v>
      </c>
      <c r="AY508" s="2">
        <v>600</v>
      </c>
      <c r="AZ508" s="2">
        <v>600</v>
      </c>
      <c r="BA508" s="2">
        <v>600</v>
      </c>
      <c r="BB508" s="2">
        <v>600</v>
      </c>
      <c r="BC508" s="2">
        <v>800</v>
      </c>
      <c r="BD508" s="2">
        <v>600</v>
      </c>
      <c r="BE508" s="2">
        <v>400</v>
      </c>
      <c r="BF508" s="2">
        <v>600</v>
      </c>
      <c r="BG508" s="2">
        <v>800</v>
      </c>
      <c r="BH508" s="2">
        <v>0</v>
      </c>
      <c r="BI508" s="2">
        <v>1000</v>
      </c>
      <c r="BJ508" s="2">
        <v>600</v>
      </c>
      <c r="BK508" s="2">
        <v>600</v>
      </c>
      <c r="BL508" s="2">
        <v>0</v>
      </c>
      <c r="BM508" s="2">
        <v>1000</v>
      </c>
      <c r="BN508" s="2">
        <v>400</v>
      </c>
      <c r="BO508" s="2">
        <v>1200</v>
      </c>
      <c r="BP508" s="16">
        <v>0</v>
      </c>
      <c r="BQ508" s="2">
        <f t="shared" si="397"/>
        <v>566.66666666666663</v>
      </c>
      <c r="BR508" s="2">
        <f t="shared" ref="BR508:BR510" si="398">AVERAGE(BN508:BP508)</f>
        <v>533.33333333333337</v>
      </c>
      <c r="BS508" s="2">
        <f t="shared" ref="BS508:BS510" si="399">AVERAGE(BB508:BD508)</f>
        <v>666.66666666666663</v>
      </c>
      <c r="BT508" s="17">
        <f t="shared" si="347"/>
        <v>-0.1999999999999999</v>
      </c>
      <c r="BU508" s="2">
        <f t="shared" ref="BU508:BU510" si="400">IFERROR(IFERROR(IF(OR(BT508&gt;=50%,BT508&lt;=-50%),BR508,(BE508*(1+BT508))),BR508),0.001)</f>
        <v>320</v>
      </c>
      <c r="BV508" s="2">
        <f t="shared" ref="BV508:BV510" si="401">IFERROR(IFERROR(IF(OR(BT508&gt;=50%,BT508&lt;=-50%),BR508,(BF508*(1+BT508))),BR508),0.001)</f>
        <v>480</v>
      </c>
      <c r="BW508" s="2">
        <f t="shared" ref="BW508:BW510" si="402">IFERROR(IFERROR(IF(OR(BT508&gt;=50%,BT508&lt;=-50%),BR508,(BG508*(1+BT508))),BR508),0.001)</f>
        <v>640</v>
      </c>
      <c r="BX508" s="2">
        <f t="shared" ref="BX508:BX510" si="403">IFERROR(IFERROR(IF(OR(BT508&gt;=50%,BT508&lt;=-50%),BR508,(BH508*(1+BT508))),BR508),0.001)</f>
        <v>0</v>
      </c>
      <c r="BY508" s="2">
        <f t="shared" si="382"/>
        <v>600</v>
      </c>
      <c r="BZ508" s="2">
        <f t="shared" si="383"/>
        <v>400</v>
      </c>
      <c r="CA508" s="2">
        <f t="shared" si="384"/>
        <v>640</v>
      </c>
    </row>
    <row r="509" spans="1:79" x14ac:dyDescent="0.2">
      <c r="A509" s="3">
        <v>122800</v>
      </c>
      <c r="B509" s="2">
        <v>55080</v>
      </c>
      <c r="C509" s="2">
        <v>65880</v>
      </c>
      <c r="D509" s="2">
        <v>73440</v>
      </c>
      <c r="E509" s="2">
        <v>68040</v>
      </c>
      <c r="F509" s="2">
        <v>84240</v>
      </c>
      <c r="G509" s="2">
        <v>92880</v>
      </c>
      <c r="H509" s="2">
        <v>70200</v>
      </c>
      <c r="I509" s="2">
        <v>73440</v>
      </c>
      <c r="J509" s="12">
        <v>71280</v>
      </c>
      <c r="K509" s="2">
        <v>57240</v>
      </c>
      <c r="L509" s="2">
        <v>56160</v>
      </c>
      <c r="M509" s="2">
        <v>66960</v>
      </c>
      <c r="N509" s="2">
        <v>44280</v>
      </c>
      <c r="O509" s="2">
        <v>31320</v>
      </c>
      <c r="P509" s="2">
        <v>36720</v>
      </c>
      <c r="Q509" s="2">
        <v>43200</v>
      </c>
      <c r="R509" s="2">
        <v>55080</v>
      </c>
      <c r="S509" s="2">
        <v>48600</v>
      </c>
      <c r="T509" s="2">
        <v>46440</v>
      </c>
      <c r="U509" s="2">
        <v>47520</v>
      </c>
      <c r="V509" s="2">
        <v>32400</v>
      </c>
      <c r="W509" s="2">
        <v>34392</v>
      </c>
      <c r="X509" s="2">
        <v>31320</v>
      </c>
      <c r="Y509" s="2">
        <v>33480</v>
      </c>
      <c r="Z509" s="2">
        <v>25920</v>
      </c>
      <c r="AA509" s="2">
        <v>41040</v>
      </c>
      <c r="AB509" s="2">
        <v>28080</v>
      </c>
      <c r="AC509" s="2">
        <v>34560</v>
      </c>
      <c r="AD509" s="2">
        <v>57240</v>
      </c>
      <c r="AE509" s="2">
        <v>43195</v>
      </c>
      <c r="AF509" s="2">
        <v>34560</v>
      </c>
      <c r="AG509" s="2">
        <v>45360</v>
      </c>
      <c r="AH509" s="2">
        <v>33480</v>
      </c>
      <c r="AI509" s="2">
        <v>37800</v>
      </c>
      <c r="AJ509" s="2">
        <v>39360</v>
      </c>
      <c r="AK509" s="2">
        <v>28680</v>
      </c>
      <c r="AL509" s="2">
        <v>33480</v>
      </c>
      <c r="AM509" s="2">
        <v>48600</v>
      </c>
      <c r="AN509" s="2">
        <v>41040</v>
      </c>
      <c r="AO509" s="2">
        <v>54000</v>
      </c>
      <c r="AP509" s="2">
        <v>58312</v>
      </c>
      <c r="AQ509" s="2">
        <v>47520</v>
      </c>
      <c r="AR509" s="2">
        <v>47520</v>
      </c>
      <c r="AS509" s="2">
        <v>47520</v>
      </c>
      <c r="AT509" s="2">
        <v>34560</v>
      </c>
      <c r="AU509" s="2">
        <v>45360</v>
      </c>
      <c r="AV509" s="2">
        <v>34560</v>
      </c>
      <c r="AW509" s="2">
        <v>46054</v>
      </c>
      <c r="AX509" s="2">
        <v>31320</v>
      </c>
      <c r="AY509" s="2">
        <v>49680</v>
      </c>
      <c r="AZ509" s="2">
        <v>40640</v>
      </c>
      <c r="BA509" s="2">
        <v>35000</v>
      </c>
      <c r="BB509" s="2">
        <v>35000</v>
      </c>
      <c r="BC509" s="2">
        <v>47520</v>
      </c>
      <c r="BD509" s="2">
        <v>47520</v>
      </c>
      <c r="BE509" s="2">
        <v>48600</v>
      </c>
      <c r="BF509" s="2">
        <v>38880</v>
      </c>
      <c r="BG509" s="2">
        <v>39960</v>
      </c>
      <c r="BH509" s="2">
        <v>35964</v>
      </c>
      <c r="BI509" s="2">
        <v>41796</v>
      </c>
      <c r="BJ509" s="2">
        <v>37800</v>
      </c>
      <c r="BK509" s="2">
        <v>45360</v>
      </c>
      <c r="BL509" s="2">
        <v>62600</v>
      </c>
      <c r="BM509" s="2">
        <v>33736</v>
      </c>
      <c r="BN509" s="2">
        <v>51840</v>
      </c>
      <c r="BO509" s="2">
        <v>52920</v>
      </c>
      <c r="BP509" s="16">
        <v>50713</v>
      </c>
      <c r="BQ509" s="2">
        <f t="shared" si="397"/>
        <v>44298</v>
      </c>
      <c r="BR509" s="2">
        <f t="shared" si="398"/>
        <v>51824.333333333336</v>
      </c>
      <c r="BS509" s="2">
        <f t="shared" si="399"/>
        <v>43346.666666666664</v>
      </c>
      <c r="BT509" s="17">
        <f t="shared" si="347"/>
        <v>0.19557828360504473</v>
      </c>
      <c r="BU509" s="2">
        <f t="shared" si="400"/>
        <v>58105.104583205175</v>
      </c>
      <c r="BV509" s="2">
        <f t="shared" si="401"/>
        <v>46484.08366656414</v>
      </c>
      <c r="BW509" s="2">
        <f t="shared" si="402"/>
        <v>47775.308212857592</v>
      </c>
      <c r="BX509" s="2">
        <f t="shared" si="403"/>
        <v>42997.777391571828</v>
      </c>
      <c r="BY509" s="2">
        <f t="shared" si="382"/>
        <v>38880</v>
      </c>
      <c r="BZ509" s="2">
        <f t="shared" si="383"/>
        <v>48946.666666666664</v>
      </c>
      <c r="CA509" s="2">
        <f t="shared" si="384"/>
        <v>45843.199999999997</v>
      </c>
    </row>
    <row r="510" spans="1:79" x14ac:dyDescent="0.2">
      <c r="A510" s="3">
        <v>122801</v>
      </c>
      <c r="B510" s="2">
        <v>57600</v>
      </c>
      <c r="C510" s="2">
        <v>76800</v>
      </c>
      <c r="D510" s="2">
        <v>86400</v>
      </c>
      <c r="E510" s="2">
        <v>81600</v>
      </c>
      <c r="F510" s="2">
        <v>86400</v>
      </c>
      <c r="G510" s="2">
        <v>91200</v>
      </c>
      <c r="H510" s="2">
        <v>72000</v>
      </c>
      <c r="I510" s="2">
        <v>67200</v>
      </c>
      <c r="J510" s="12">
        <v>72000</v>
      </c>
      <c r="K510" s="2">
        <v>57600</v>
      </c>
      <c r="L510" s="2">
        <v>52800</v>
      </c>
      <c r="M510" s="2">
        <v>67200</v>
      </c>
      <c r="N510" s="2">
        <v>43200</v>
      </c>
      <c r="O510" s="2">
        <v>33600</v>
      </c>
      <c r="P510" s="2">
        <v>33600</v>
      </c>
      <c r="Q510" s="2">
        <v>43200</v>
      </c>
      <c r="R510" s="2">
        <v>52800</v>
      </c>
      <c r="S510" s="2">
        <v>43200</v>
      </c>
      <c r="T510" s="2">
        <v>48000</v>
      </c>
      <c r="U510" s="2">
        <v>38400</v>
      </c>
      <c r="V510" s="2">
        <v>33600</v>
      </c>
      <c r="W510" s="2">
        <v>33600</v>
      </c>
      <c r="X510" s="2">
        <v>28800</v>
      </c>
      <c r="Y510" s="2">
        <v>33600</v>
      </c>
      <c r="Z510" s="2">
        <v>24000</v>
      </c>
      <c r="AA510" s="2">
        <v>38400</v>
      </c>
      <c r="AB510" s="2">
        <v>28800</v>
      </c>
      <c r="AC510" s="2">
        <v>33600</v>
      </c>
      <c r="AD510" s="2">
        <v>48000</v>
      </c>
      <c r="AE510" s="2">
        <v>52600</v>
      </c>
      <c r="AF510" s="2">
        <v>43200</v>
      </c>
      <c r="AG510" s="2">
        <v>48200</v>
      </c>
      <c r="AH510" s="2">
        <v>38400</v>
      </c>
      <c r="AI510" s="2">
        <v>43200</v>
      </c>
      <c r="AJ510" s="2">
        <v>38400</v>
      </c>
      <c r="AK510" s="2">
        <v>43200</v>
      </c>
      <c r="AL510" s="2">
        <v>38400</v>
      </c>
      <c r="AM510" s="2">
        <v>57600</v>
      </c>
      <c r="AN510" s="2">
        <v>48000</v>
      </c>
      <c r="AO510" s="2">
        <v>62400</v>
      </c>
      <c r="AP510" s="2">
        <v>67200</v>
      </c>
      <c r="AQ510" s="2">
        <v>62400</v>
      </c>
      <c r="AR510" s="2">
        <v>52800</v>
      </c>
      <c r="AS510" s="2">
        <v>57600</v>
      </c>
      <c r="AT510" s="2">
        <v>48000</v>
      </c>
      <c r="AU510" s="2">
        <v>52800</v>
      </c>
      <c r="AV510" s="2">
        <v>43200</v>
      </c>
      <c r="AW510" s="2">
        <v>57600</v>
      </c>
      <c r="AX510" s="2">
        <v>38400</v>
      </c>
      <c r="AY510" s="2">
        <v>52800</v>
      </c>
      <c r="AZ510" s="2">
        <v>57600</v>
      </c>
      <c r="BA510" s="2">
        <v>57600</v>
      </c>
      <c r="BB510" s="2">
        <v>81600</v>
      </c>
      <c r="BC510" s="2">
        <v>62400</v>
      </c>
      <c r="BD510" s="2">
        <v>57600</v>
      </c>
      <c r="BE510" s="2">
        <v>57600</v>
      </c>
      <c r="BF510" s="2">
        <v>48000</v>
      </c>
      <c r="BG510" s="2">
        <v>52800</v>
      </c>
      <c r="BH510" s="2">
        <v>39480</v>
      </c>
      <c r="BI510" s="2">
        <v>56520</v>
      </c>
      <c r="BJ510" s="2">
        <v>43200</v>
      </c>
      <c r="BK510" s="2">
        <v>48000</v>
      </c>
      <c r="BL510" s="2">
        <v>57590</v>
      </c>
      <c r="BM510" s="2">
        <v>74940</v>
      </c>
      <c r="BN510" s="2">
        <v>57600</v>
      </c>
      <c r="BO510" s="2">
        <v>52800</v>
      </c>
      <c r="BP510" s="16">
        <v>57600</v>
      </c>
      <c r="BQ510" s="2">
        <f t="shared" si="397"/>
        <v>54644.166666666664</v>
      </c>
      <c r="BR510" s="2">
        <f t="shared" si="398"/>
        <v>56000</v>
      </c>
      <c r="BS510" s="2">
        <f t="shared" si="399"/>
        <v>67200</v>
      </c>
      <c r="BT510" s="17">
        <f t="shared" si="347"/>
        <v>-0.16666666666666666</v>
      </c>
      <c r="BU510" s="2">
        <f t="shared" si="400"/>
        <v>48000</v>
      </c>
      <c r="BV510" s="2">
        <f t="shared" si="401"/>
        <v>40000</v>
      </c>
      <c r="BW510" s="2">
        <f t="shared" si="402"/>
        <v>44000</v>
      </c>
      <c r="BX510" s="2">
        <f t="shared" si="403"/>
        <v>32900</v>
      </c>
      <c r="BY510" s="2">
        <f t="shared" si="382"/>
        <v>48000</v>
      </c>
      <c r="BZ510" s="2">
        <f t="shared" si="383"/>
        <v>51196.666666666664</v>
      </c>
      <c r="CA510" s="2">
        <f t="shared" si="384"/>
        <v>62028</v>
      </c>
    </row>
    <row r="511" spans="1:79" x14ac:dyDescent="0.2">
      <c r="A511" s="3">
        <v>122802</v>
      </c>
      <c r="B511" s="2">
        <v>0</v>
      </c>
      <c r="C511" s="2">
        <v>0</v>
      </c>
      <c r="D511" s="2">
        <v>0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1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W511" s="2">
        <v>0</v>
      </c>
      <c r="X511" s="2">
        <v>0</v>
      </c>
      <c r="Y511" s="2">
        <v>0</v>
      </c>
      <c r="Z511" s="2">
        <v>0</v>
      </c>
      <c r="AA511" s="2">
        <v>0</v>
      </c>
      <c r="AB511" s="2">
        <v>0</v>
      </c>
      <c r="AC511" s="2">
        <v>0</v>
      </c>
      <c r="AD511" s="2">
        <v>0</v>
      </c>
      <c r="AE511" s="2">
        <v>0</v>
      </c>
      <c r="AH511" s="2">
        <v>0</v>
      </c>
      <c r="AI511" s="2">
        <v>0</v>
      </c>
      <c r="AJ511" s="2">
        <v>0</v>
      </c>
      <c r="AK511" s="2">
        <v>0</v>
      </c>
      <c r="AL511" s="2">
        <v>0</v>
      </c>
      <c r="AM511" s="2">
        <v>0</v>
      </c>
      <c r="AN511" s="2">
        <v>0</v>
      </c>
      <c r="AO511" s="2">
        <v>0</v>
      </c>
      <c r="AP511" s="2">
        <v>0</v>
      </c>
      <c r="AQ511" s="2">
        <v>0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  <c r="AZ511" s="2">
        <v>0</v>
      </c>
      <c r="BB511" s="2">
        <v>0</v>
      </c>
      <c r="BC511" s="2">
        <v>0</v>
      </c>
      <c r="BD511" s="2">
        <v>0</v>
      </c>
      <c r="BE511" s="2">
        <v>0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0</v>
      </c>
      <c r="BM511" s="2">
        <v>0</v>
      </c>
      <c r="BN511" s="2">
        <v>0</v>
      </c>
      <c r="BO511" s="2">
        <v>0</v>
      </c>
      <c r="BP511" s="16">
        <v>0</v>
      </c>
      <c r="BQ511" s="2">
        <f t="shared" si="397"/>
        <v>0</v>
      </c>
      <c r="BR511" s="2">
        <f t="shared" si="374"/>
        <v>0</v>
      </c>
      <c r="BS511" s="2">
        <f t="shared" si="375"/>
        <v>0</v>
      </c>
      <c r="BT511" s="17" t="e">
        <f t="shared" si="347"/>
        <v>#DIV/0!</v>
      </c>
      <c r="BU511" s="2">
        <f>IFERROR(IFERROR(IF(OR(BT511&gt;=50%,BT511&lt;=-50%),BR511,(BC511*(1+BT511))),BR511),0.001)</f>
        <v>0</v>
      </c>
      <c r="BV511" s="2">
        <f>IFERROR(IFERROR(IF(OR(BT511&gt;=50%,BT511&lt;=-50%),BR511,(BD511*(1+BT511))),BR511),0.001)</f>
        <v>0</v>
      </c>
      <c r="BW511" s="2">
        <f>IFERROR(IFERROR(IF(OR(BT511&gt;=50%,BT511&lt;=-50%),BR511,(BE511*(1+BT511))),BR511),0.001)</f>
        <v>0</v>
      </c>
      <c r="BX511" s="2">
        <f>IFERROR(IFERROR(IF(OR(BT511&gt;=50%,BT511&lt;=-50%),BR511,(BF511*(1+BT511))),BR511),0.001)</f>
        <v>0</v>
      </c>
      <c r="BY511" s="2">
        <f t="shared" si="382"/>
        <v>0</v>
      </c>
      <c r="BZ511" s="2">
        <f t="shared" si="383"/>
        <v>0</v>
      </c>
      <c r="CA511" s="2">
        <f t="shared" si="384"/>
        <v>0</v>
      </c>
    </row>
    <row r="512" spans="1:79" x14ac:dyDescent="0.2">
      <c r="A512" s="3">
        <v>122803</v>
      </c>
      <c r="B512" s="2">
        <v>0</v>
      </c>
      <c r="C512" s="2">
        <v>0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1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W512" s="2">
        <v>0</v>
      </c>
      <c r="X512" s="2">
        <v>0</v>
      </c>
      <c r="Y512" s="2">
        <v>0</v>
      </c>
      <c r="Z512" s="2">
        <v>0</v>
      </c>
      <c r="AA512" s="2">
        <v>0</v>
      </c>
      <c r="AB512" s="2">
        <v>0</v>
      </c>
      <c r="AC512" s="2">
        <v>0</v>
      </c>
      <c r="AD512" s="2">
        <v>0</v>
      </c>
      <c r="AE512" s="2">
        <v>0</v>
      </c>
      <c r="AH512" s="2">
        <v>0</v>
      </c>
      <c r="AI512" s="2">
        <v>0</v>
      </c>
      <c r="AJ512" s="2">
        <v>0</v>
      </c>
      <c r="AK512" s="2">
        <v>0</v>
      </c>
      <c r="AL512" s="2">
        <v>0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  <c r="AZ512" s="2">
        <v>0</v>
      </c>
      <c r="BB512" s="2">
        <v>0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0</v>
      </c>
      <c r="BM512" s="2">
        <v>0</v>
      </c>
      <c r="BN512" s="2">
        <v>0</v>
      </c>
      <c r="BO512" s="2">
        <v>0</v>
      </c>
      <c r="BP512" s="16">
        <v>0</v>
      </c>
      <c r="BQ512" s="2">
        <f t="shared" si="397"/>
        <v>0</v>
      </c>
      <c r="BR512" s="2">
        <f t="shared" si="374"/>
        <v>0</v>
      </c>
      <c r="BS512" s="2">
        <f t="shared" si="375"/>
        <v>0</v>
      </c>
      <c r="BT512" s="17" t="e">
        <f t="shared" si="347"/>
        <v>#DIV/0!</v>
      </c>
      <c r="BU512" s="2">
        <f>IFERROR(IFERROR(IF(OR(BT512&gt;=50%,BT512&lt;=-50%),BR512,(BC512*(1+BT512))),BR512),0.001)</f>
        <v>0</v>
      </c>
      <c r="BV512" s="2">
        <f>IFERROR(IFERROR(IF(OR(BT512&gt;=50%,BT512&lt;=-50%),BR512,(BD512*(1+BT512))),BR512),0.001)</f>
        <v>0</v>
      </c>
      <c r="BW512" s="2">
        <f>IFERROR(IFERROR(IF(OR(BT512&gt;=50%,BT512&lt;=-50%),BR512,(BE512*(1+BT512))),BR512),0.001)</f>
        <v>0</v>
      </c>
      <c r="BX512" s="2">
        <f>IFERROR(IFERROR(IF(OR(BT512&gt;=50%,BT512&lt;=-50%),BR512,(BF512*(1+BT512))),BR512),0.001)</f>
        <v>0</v>
      </c>
      <c r="BY512" s="2">
        <f t="shared" si="382"/>
        <v>0</v>
      </c>
      <c r="BZ512" s="2">
        <f t="shared" si="383"/>
        <v>0</v>
      </c>
      <c r="CA512" s="2">
        <f t="shared" si="384"/>
        <v>0</v>
      </c>
    </row>
    <row r="513" spans="1:79" x14ac:dyDescent="0.2">
      <c r="A513" s="3">
        <v>122812</v>
      </c>
      <c r="B513" s="2">
        <v>3200</v>
      </c>
      <c r="C513" s="2">
        <v>11840</v>
      </c>
      <c r="D513" s="2">
        <v>-4480</v>
      </c>
      <c r="E513" s="2">
        <v>4416</v>
      </c>
      <c r="F513" s="2">
        <v>5200</v>
      </c>
      <c r="G513" s="2">
        <v>4340</v>
      </c>
      <c r="H513" s="2">
        <v>4284</v>
      </c>
      <c r="I513" s="2">
        <v>3200</v>
      </c>
      <c r="J513" s="12">
        <v>2560</v>
      </c>
      <c r="K513" s="2">
        <v>3200</v>
      </c>
      <c r="L513" s="2">
        <v>2720</v>
      </c>
      <c r="M513" s="2">
        <v>4960</v>
      </c>
      <c r="N513" s="2">
        <v>3200</v>
      </c>
      <c r="O513" s="2">
        <v>2240</v>
      </c>
      <c r="P513" s="2">
        <v>1760</v>
      </c>
      <c r="Q513" s="2">
        <v>1280</v>
      </c>
      <c r="R513" s="2">
        <v>4000</v>
      </c>
      <c r="S513" s="2">
        <v>5280</v>
      </c>
      <c r="T513" s="2">
        <v>2080</v>
      </c>
      <c r="U513" s="2">
        <v>2560</v>
      </c>
      <c r="V513" s="2">
        <v>5440</v>
      </c>
      <c r="W513" s="2">
        <v>3200</v>
      </c>
      <c r="X513" s="2">
        <v>2560</v>
      </c>
      <c r="Y513" s="2">
        <v>3680</v>
      </c>
      <c r="Z513" s="2">
        <v>3040</v>
      </c>
      <c r="AA513" s="2">
        <v>4960</v>
      </c>
      <c r="AB513" s="2">
        <v>3520</v>
      </c>
      <c r="AC513" s="2">
        <v>3840</v>
      </c>
      <c r="AD513" s="2">
        <v>7680</v>
      </c>
      <c r="AE513" s="2">
        <v>4000</v>
      </c>
      <c r="AF513" s="2">
        <v>4480</v>
      </c>
      <c r="AG513" s="2">
        <v>4800</v>
      </c>
      <c r="AH513" s="2">
        <v>4160</v>
      </c>
      <c r="AI513" s="2">
        <v>4480</v>
      </c>
      <c r="AJ513" s="2">
        <v>3360</v>
      </c>
      <c r="AK513" s="2">
        <v>4160</v>
      </c>
      <c r="AL513" s="2">
        <v>3680</v>
      </c>
      <c r="AM513" s="2">
        <v>5120</v>
      </c>
      <c r="AN513" s="2">
        <v>3200</v>
      </c>
      <c r="AO513" s="2">
        <v>4800</v>
      </c>
      <c r="AP513" s="2">
        <v>6240</v>
      </c>
      <c r="AQ513" s="2">
        <v>5920</v>
      </c>
      <c r="AR513" s="2">
        <v>3840</v>
      </c>
      <c r="AS513" s="2">
        <v>8640</v>
      </c>
      <c r="AT513" s="2">
        <v>3840</v>
      </c>
      <c r="AU513" s="2">
        <v>5920</v>
      </c>
      <c r="AV513" s="2">
        <v>3520</v>
      </c>
      <c r="AW513" s="2">
        <v>6080</v>
      </c>
      <c r="AX513" s="2">
        <v>4480</v>
      </c>
      <c r="AY513" s="2">
        <v>7840</v>
      </c>
      <c r="AZ513" s="2">
        <v>4960</v>
      </c>
      <c r="BA513" s="2">
        <v>5000</v>
      </c>
      <c r="BB513" s="2">
        <v>5000</v>
      </c>
      <c r="BC513" s="2">
        <v>4640</v>
      </c>
      <c r="BD513" s="2">
        <v>7200</v>
      </c>
      <c r="BE513" s="2">
        <v>6400</v>
      </c>
      <c r="BF513" s="2">
        <v>5440</v>
      </c>
      <c r="BG513" s="2">
        <v>6720</v>
      </c>
      <c r="BH513" s="2">
        <v>3200</v>
      </c>
      <c r="BI513" s="2">
        <v>2880</v>
      </c>
      <c r="BJ513" s="2">
        <v>3200</v>
      </c>
      <c r="BK513" s="2">
        <v>1600</v>
      </c>
      <c r="BL513" s="2">
        <v>2560</v>
      </c>
      <c r="BM513" s="2">
        <v>2720</v>
      </c>
      <c r="BN513" s="2">
        <v>3200</v>
      </c>
      <c r="BO513" s="2">
        <v>10240</v>
      </c>
      <c r="BP513" s="16">
        <v>18880</v>
      </c>
      <c r="BQ513" s="2">
        <f t="shared" si="397"/>
        <v>4146.666666666667</v>
      </c>
      <c r="BR513" s="2">
        <f>AVERAGE(BN513:BP513)</f>
        <v>10773.333333333334</v>
      </c>
      <c r="BS513" s="2">
        <f>AVERAGE(BB513:BD513)</f>
        <v>5613.333333333333</v>
      </c>
      <c r="BT513" s="17">
        <f t="shared" si="347"/>
        <v>0.91923990498812369</v>
      </c>
      <c r="BU513" s="2">
        <f>IFERROR(IFERROR(IF(OR(BT513&gt;=50%,BT513&lt;=-50%),BR513,(BE513*(1+BT513))),BR513),0.001)</f>
        <v>10773.333333333334</v>
      </c>
      <c r="BV513" s="2">
        <f>IFERROR(IFERROR(IF(OR(BT513&gt;=50%,BT513&lt;=-50%),BR513,(BF513*(1+BT513))),BR513),0.001)</f>
        <v>10773.333333333334</v>
      </c>
      <c r="BW513" s="2">
        <f>IFERROR(IFERROR(IF(OR(BT513&gt;=50%,BT513&lt;=-50%),BR513,(BG513*(1+BT513))),BR513),0.001)</f>
        <v>10773.333333333334</v>
      </c>
      <c r="BX513" s="2">
        <f>IFERROR(IFERROR(IF(OR(BT513&gt;=50%,BT513&lt;=-50%),BR513,(BH513*(1+BT513))),BR513),0.001)</f>
        <v>10773.333333333334</v>
      </c>
      <c r="BY513" s="2">
        <f t="shared" si="382"/>
        <v>4000</v>
      </c>
      <c r="BZ513" s="2">
        <f t="shared" si="383"/>
        <v>3200</v>
      </c>
      <c r="CA513" s="2">
        <f t="shared" si="384"/>
        <v>4832</v>
      </c>
    </row>
    <row r="514" spans="1:79" x14ac:dyDescent="0.2">
      <c r="A514" s="3">
        <v>122813</v>
      </c>
      <c r="B514" s="2">
        <v>0</v>
      </c>
      <c r="C514" s="2">
        <v>0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1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W514" s="2">
        <v>0</v>
      </c>
      <c r="X514" s="2">
        <v>0</v>
      </c>
      <c r="Y514" s="2">
        <v>0</v>
      </c>
      <c r="Z514" s="2">
        <v>0</v>
      </c>
      <c r="AA514" s="2">
        <v>0</v>
      </c>
      <c r="AB514" s="2">
        <v>0</v>
      </c>
      <c r="AC514" s="2">
        <v>0</v>
      </c>
      <c r="AD514" s="2">
        <v>0</v>
      </c>
      <c r="AE514" s="2">
        <v>0</v>
      </c>
      <c r="AH514" s="2">
        <v>0</v>
      </c>
      <c r="AI514" s="2">
        <v>0</v>
      </c>
      <c r="AJ514" s="2">
        <v>0</v>
      </c>
      <c r="AK514" s="2">
        <v>0</v>
      </c>
      <c r="AL514" s="2">
        <v>0</v>
      </c>
      <c r="AM514" s="2">
        <v>0</v>
      </c>
      <c r="AN514" s="2">
        <v>0</v>
      </c>
      <c r="AO514" s="2">
        <v>0</v>
      </c>
      <c r="AP514" s="2">
        <v>0</v>
      </c>
      <c r="AQ514" s="2">
        <v>0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  <c r="AZ514" s="2">
        <v>0</v>
      </c>
      <c r="BB514" s="2">
        <v>0</v>
      </c>
      <c r="BC514" s="2">
        <v>0</v>
      </c>
      <c r="BD514" s="2">
        <v>0</v>
      </c>
      <c r="BE514" s="2">
        <v>0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0</v>
      </c>
      <c r="BM514" s="2">
        <v>0</v>
      </c>
      <c r="BN514" s="2">
        <v>0</v>
      </c>
      <c r="BO514" s="2">
        <v>0</v>
      </c>
      <c r="BP514" s="16">
        <v>0</v>
      </c>
      <c r="BQ514" s="2">
        <f t="shared" si="397"/>
        <v>0</v>
      </c>
      <c r="BR514" s="2">
        <f t="shared" si="374"/>
        <v>0</v>
      </c>
      <c r="BS514" s="2">
        <f t="shared" si="375"/>
        <v>0</v>
      </c>
      <c r="BT514" s="17" t="e">
        <f t="shared" si="347"/>
        <v>#DIV/0!</v>
      </c>
      <c r="BU514" s="2">
        <f t="shared" ref="BU514:BU527" si="404">IFERROR(IFERROR(IF(OR(BT514&gt;=50%,BT514&lt;=-50%),BR514,(BC514*(1+BT514))),BR514),0.001)</f>
        <v>0</v>
      </c>
      <c r="BV514" s="2">
        <f t="shared" ref="BV514:BV527" si="405">IFERROR(IFERROR(IF(OR(BT514&gt;=50%,BT514&lt;=-50%),BR514,(BD514*(1+BT514))),BR514),0.001)</f>
        <v>0</v>
      </c>
      <c r="BW514" s="2">
        <f t="shared" ref="BW514:BW527" si="406">IFERROR(IFERROR(IF(OR(BT514&gt;=50%,BT514&lt;=-50%),BR514,(BE514*(1+BT514))),BR514),0.001)</f>
        <v>0</v>
      </c>
      <c r="BX514" s="2">
        <f t="shared" ref="BX514:BX527" si="407">IFERROR(IFERROR(IF(OR(BT514&gt;=50%,BT514&lt;=-50%),BR514,(BF514*(1+BT514))),BR514),0.001)</f>
        <v>0</v>
      </c>
      <c r="BY514" s="2">
        <f t="shared" si="382"/>
        <v>0</v>
      </c>
      <c r="BZ514" s="2">
        <f t="shared" si="383"/>
        <v>0</v>
      </c>
      <c r="CA514" s="2">
        <f t="shared" si="384"/>
        <v>0</v>
      </c>
    </row>
    <row r="515" spans="1:79" x14ac:dyDescent="0.2">
      <c r="A515" s="3">
        <v>122814</v>
      </c>
      <c r="B515" s="2">
        <v>864</v>
      </c>
      <c r="C515" s="2">
        <v>432</v>
      </c>
      <c r="D515" s="2">
        <v>144</v>
      </c>
      <c r="E515" s="2">
        <v>1152</v>
      </c>
      <c r="F515" s="2">
        <v>-576</v>
      </c>
      <c r="G515" s="2">
        <v>288</v>
      </c>
      <c r="H515" s="2">
        <v>0</v>
      </c>
      <c r="I515" s="2">
        <v>0</v>
      </c>
      <c r="J515" s="12">
        <v>0</v>
      </c>
      <c r="K515" s="2">
        <v>288</v>
      </c>
      <c r="L515" s="2">
        <v>144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144</v>
      </c>
      <c r="U515" s="2">
        <v>2016</v>
      </c>
      <c r="V515" s="2">
        <v>1728</v>
      </c>
      <c r="W515" s="2">
        <v>0</v>
      </c>
      <c r="X515" s="2">
        <v>0</v>
      </c>
      <c r="Y515" s="2">
        <v>0</v>
      </c>
      <c r="Z515" s="2">
        <v>0</v>
      </c>
      <c r="AA515" s="2">
        <v>0</v>
      </c>
      <c r="AB515" s="2">
        <v>0</v>
      </c>
      <c r="AC515" s="2">
        <v>0</v>
      </c>
      <c r="AD515" s="2">
        <v>0</v>
      </c>
      <c r="AE515" s="2">
        <v>0</v>
      </c>
      <c r="AH515" s="2">
        <v>0</v>
      </c>
      <c r="AI515" s="2">
        <v>0</v>
      </c>
      <c r="AJ515" s="2">
        <v>0</v>
      </c>
      <c r="AK515" s="2">
        <v>0</v>
      </c>
      <c r="AL515" s="2">
        <v>0</v>
      </c>
      <c r="AM515" s="2">
        <v>0</v>
      </c>
      <c r="AN515" s="2">
        <v>0</v>
      </c>
      <c r="AO515" s="2">
        <v>0</v>
      </c>
      <c r="AP515" s="2">
        <v>0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  <c r="AZ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0</v>
      </c>
      <c r="BM515" s="2">
        <v>0</v>
      </c>
      <c r="BN515" s="2">
        <v>0</v>
      </c>
      <c r="BO515" s="2">
        <v>0</v>
      </c>
      <c r="BP515" s="16">
        <v>0</v>
      </c>
      <c r="BQ515" s="2">
        <f t="shared" si="397"/>
        <v>0</v>
      </c>
      <c r="BR515" s="2">
        <f t="shared" si="374"/>
        <v>0</v>
      </c>
      <c r="BS515" s="2">
        <f t="shared" si="375"/>
        <v>0</v>
      </c>
      <c r="BT515" s="17" t="e">
        <f t="shared" ref="BT515:BT578" si="408">(BR515-BS515)/BS515</f>
        <v>#DIV/0!</v>
      </c>
      <c r="BU515" s="2">
        <f t="shared" si="404"/>
        <v>0</v>
      </c>
      <c r="BV515" s="2">
        <f t="shared" si="405"/>
        <v>0</v>
      </c>
      <c r="BW515" s="2">
        <f t="shared" si="406"/>
        <v>0</v>
      </c>
      <c r="BX515" s="2">
        <f t="shared" si="407"/>
        <v>0</v>
      </c>
      <c r="BY515" s="2">
        <f t="shared" si="382"/>
        <v>0</v>
      </c>
      <c r="BZ515" s="2">
        <f t="shared" si="383"/>
        <v>0</v>
      </c>
      <c r="CA515" s="2">
        <f t="shared" si="384"/>
        <v>0</v>
      </c>
    </row>
    <row r="516" spans="1:79" x14ac:dyDescent="0.2">
      <c r="A516" s="3">
        <v>123000</v>
      </c>
      <c r="B516" s="2">
        <v>1296</v>
      </c>
      <c r="C516" s="2">
        <v>11664</v>
      </c>
      <c r="D516" s="2">
        <v>10368</v>
      </c>
      <c r="E516" s="2">
        <v>7344</v>
      </c>
      <c r="F516" s="2">
        <v>9936</v>
      </c>
      <c r="G516" s="2">
        <v>28512</v>
      </c>
      <c r="H516" s="2">
        <v>14688</v>
      </c>
      <c r="I516" s="2">
        <v>9504</v>
      </c>
      <c r="J516" s="12">
        <v>7344</v>
      </c>
      <c r="K516" s="2">
        <v>6048</v>
      </c>
      <c r="L516" s="2">
        <v>5616</v>
      </c>
      <c r="M516" s="2">
        <v>432</v>
      </c>
      <c r="N516" s="2">
        <v>864</v>
      </c>
      <c r="O516" s="2">
        <v>432</v>
      </c>
      <c r="P516" s="2">
        <v>0</v>
      </c>
      <c r="Q516" s="2">
        <v>0</v>
      </c>
      <c r="R516" s="2">
        <v>432</v>
      </c>
      <c r="S516" s="2">
        <v>0</v>
      </c>
      <c r="T516" s="2">
        <v>432</v>
      </c>
      <c r="W516" s="2">
        <v>0</v>
      </c>
      <c r="X516" s="2">
        <v>432</v>
      </c>
      <c r="Y516" s="2">
        <v>0</v>
      </c>
      <c r="Z516" s="2">
        <v>0</v>
      </c>
      <c r="AA516" s="2">
        <v>432</v>
      </c>
      <c r="AB516" s="2">
        <v>0</v>
      </c>
      <c r="AC516" s="2">
        <v>432</v>
      </c>
      <c r="AD516" s="2">
        <v>0</v>
      </c>
      <c r="AE516" s="2">
        <v>0</v>
      </c>
      <c r="AH516" s="2">
        <v>0</v>
      </c>
      <c r="AI516" s="2">
        <v>0</v>
      </c>
      <c r="AJ516" s="2">
        <v>432</v>
      </c>
      <c r="AK516" s="2">
        <v>0</v>
      </c>
      <c r="AL516" s="2">
        <v>-3456</v>
      </c>
      <c r="AM516" s="2">
        <v>3888</v>
      </c>
      <c r="AN516" s="2">
        <v>-3024</v>
      </c>
      <c r="AO516" s="2">
        <v>432</v>
      </c>
      <c r="AP516" s="2">
        <v>432</v>
      </c>
      <c r="AQ516" s="2">
        <v>3456</v>
      </c>
      <c r="AR516" s="2">
        <v>864</v>
      </c>
      <c r="AS516" s="2">
        <v>432</v>
      </c>
      <c r="AT516" s="2">
        <v>432</v>
      </c>
      <c r="AU516" s="2">
        <v>432</v>
      </c>
      <c r="AV516" s="2">
        <v>432</v>
      </c>
      <c r="AW516" s="2">
        <v>432</v>
      </c>
      <c r="AX516" s="2">
        <v>864</v>
      </c>
      <c r="AY516" s="2">
        <v>864</v>
      </c>
      <c r="AZ516" s="2">
        <v>432</v>
      </c>
      <c r="BB516" s="2">
        <v>432</v>
      </c>
      <c r="BC516" s="2">
        <v>0</v>
      </c>
      <c r="BD516" s="2">
        <v>432</v>
      </c>
      <c r="BE516" s="2">
        <v>864</v>
      </c>
      <c r="BF516" s="2">
        <v>432</v>
      </c>
      <c r="BG516" s="2">
        <v>0</v>
      </c>
      <c r="BH516" s="2">
        <v>432</v>
      </c>
      <c r="BI516" s="2">
        <v>432</v>
      </c>
      <c r="BJ516" s="2">
        <v>432</v>
      </c>
      <c r="BK516" s="2">
        <v>432</v>
      </c>
      <c r="BL516" s="2">
        <v>0</v>
      </c>
      <c r="BM516" s="2">
        <v>432</v>
      </c>
      <c r="BN516" s="2">
        <v>0</v>
      </c>
      <c r="BO516" s="2">
        <v>432</v>
      </c>
      <c r="BP516" s="16">
        <v>0</v>
      </c>
      <c r="BQ516" s="2">
        <f t="shared" si="397"/>
        <v>324</v>
      </c>
      <c r="BR516" s="2">
        <f t="shared" si="374"/>
        <v>288</v>
      </c>
      <c r="BS516" s="2">
        <f t="shared" si="375"/>
        <v>216</v>
      </c>
      <c r="BT516" s="17">
        <f t="shared" si="408"/>
        <v>0.33333333333333331</v>
      </c>
      <c r="BU516" s="2">
        <f t="shared" si="404"/>
        <v>0</v>
      </c>
      <c r="BV516" s="2">
        <f t="shared" si="405"/>
        <v>576</v>
      </c>
      <c r="BW516" s="2">
        <f t="shared" si="406"/>
        <v>1152</v>
      </c>
      <c r="BX516" s="2">
        <f t="shared" si="407"/>
        <v>576</v>
      </c>
      <c r="BY516" s="2">
        <f t="shared" si="382"/>
        <v>324</v>
      </c>
      <c r="BZ516" s="2">
        <f t="shared" si="383"/>
        <v>288</v>
      </c>
      <c r="CA516" s="2">
        <f t="shared" si="384"/>
        <v>345.6</v>
      </c>
    </row>
    <row r="517" spans="1:79" x14ac:dyDescent="0.2">
      <c r="A517" s="3">
        <v>123001</v>
      </c>
      <c r="B517" s="2">
        <v>5670</v>
      </c>
      <c r="C517" s="2">
        <v>11340</v>
      </c>
      <c r="D517" s="2">
        <v>9450</v>
      </c>
      <c r="E517" s="2">
        <v>9450</v>
      </c>
      <c r="F517" s="2">
        <v>7560</v>
      </c>
      <c r="G517" s="2">
        <v>24570</v>
      </c>
      <c r="H517" s="2">
        <v>20790</v>
      </c>
      <c r="I517" s="2">
        <v>13230</v>
      </c>
      <c r="J517" s="12">
        <v>1890</v>
      </c>
      <c r="K517" s="2">
        <v>9450</v>
      </c>
      <c r="L517" s="2">
        <v>3780</v>
      </c>
      <c r="M517" s="2">
        <v>0</v>
      </c>
      <c r="N517" s="2">
        <v>1890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1890</v>
      </c>
      <c r="W517" s="2">
        <v>0</v>
      </c>
      <c r="X517" s="2">
        <v>0</v>
      </c>
      <c r="Y517" s="2">
        <v>0</v>
      </c>
      <c r="Z517" s="2">
        <v>0</v>
      </c>
      <c r="AA517" s="2">
        <v>0</v>
      </c>
      <c r="AB517" s="2">
        <v>1890</v>
      </c>
      <c r="AC517" s="2">
        <v>90</v>
      </c>
      <c r="AD517" s="2">
        <v>-90</v>
      </c>
      <c r="AE517" s="2">
        <v>0</v>
      </c>
      <c r="AH517" s="2">
        <v>1890</v>
      </c>
      <c r="AI517" s="2">
        <v>0</v>
      </c>
      <c r="AJ517" s="2">
        <v>0</v>
      </c>
      <c r="AK517" s="2">
        <v>0</v>
      </c>
      <c r="AL517" s="2">
        <v>0</v>
      </c>
      <c r="AM517" s="2">
        <v>1890</v>
      </c>
      <c r="AN517" s="2">
        <v>0</v>
      </c>
      <c r="AO517" s="2">
        <v>0</v>
      </c>
      <c r="AP517" s="2">
        <v>0</v>
      </c>
      <c r="AQ517" s="2">
        <v>0</v>
      </c>
      <c r="AR517" s="2">
        <v>0</v>
      </c>
      <c r="AS517" s="2">
        <v>1890</v>
      </c>
      <c r="AT517" s="2">
        <v>0</v>
      </c>
      <c r="AU517" s="2">
        <v>0</v>
      </c>
      <c r="AV517" s="2">
        <v>1890</v>
      </c>
      <c r="AW517" s="2">
        <v>0</v>
      </c>
      <c r="AX517" s="2">
        <v>0</v>
      </c>
      <c r="AY517" s="2">
        <v>1890</v>
      </c>
      <c r="AZ517" s="2">
        <v>0</v>
      </c>
      <c r="BB517" s="2">
        <v>0</v>
      </c>
      <c r="BC517" s="2">
        <v>0</v>
      </c>
      <c r="BD517" s="2">
        <v>1890</v>
      </c>
      <c r="BE517" s="2">
        <v>0</v>
      </c>
      <c r="BF517" s="2">
        <v>0</v>
      </c>
      <c r="BG517" s="2">
        <v>0</v>
      </c>
      <c r="BH517" s="2">
        <v>1890</v>
      </c>
      <c r="BI517" s="2">
        <v>0</v>
      </c>
      <c r="BJ517" s="2">
        <v>0</v>
      </c>
      <c r="BK517" s="2">
        <v>0</v>
      </c>
      <c r="BL517" s="2">
        <v>0</v>
      </c>
      <c r="BM517" s="2">
        <v>0</v>
      </c>
      <c r="BN517" s="2">
        <v>1890</v>
      </c>
      <c r="BO517" s="2">
        <v>0</v>
      </c>
      <c r="BP517" s="16">
        <v>0</v>
      </c>
      <c r="BQ517" s="2">
        <f t="shared" si="397"/>
        <v>472.5</v>
      </c>
      <c r="BR517" s="2">
        <f t="shared" si="374"/>
        <v>630</v>
      </c>
      <c r="BS517" s="2">
        <f t="shared" si="375"/>
        <v>0</v>
      </c>
      <c r="BT517" s="17" t="e">
        <f t="shared" si="408"/>
        <v>#DIV/0!</v>
      </c>
      <c r="BU517" s="2">
        <f t="shared" si="404"/>
        <v>630</v>
      </c>
      <c r="BV517" s="2">
        <f t="shared" si="405"/>
        <v>630</v>
      </c>
      <c r="BW517" s="2">
        <f t="shared" si="406"/>
        <v>630</v>
      </c>
      <c r="BX517" s="2">
        <f t="shared" si="407"/>
        <v>630</v>
      </c>
      <c r="BY517" s="2">
        <f t="shared" si="382"/>
        <v>472.5</v>
      </c>
      <c r="BZ517" s="2">
        <f t="shared" si="383"/>
        <v>0</v>
      </c>
      <c r="CA517" s="2">
        <f t="shared" si="384"/>
        <v>756</v>
      </c>
    </row>
    <row r="518" spans="1:79" x14ac:dyDescent="0.2">
      <c r="A518" s="3">
        <v>124100</v>
      </c>
      <c r="B518" s="2">
        <v>0</v>
      </c>
      <c r="C518" s="2">
        <v>0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1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W518" s="2">
        <v>0</v>
      </c>
      <c r="X518" s="2">
        <v>0</v>
      </c>
      <c r="Y518" s="2">
        <v>0</v>
      </c>
      <c r="Z518" s="2">
        <v>0</v>
      </c>
      <c r="AA518" s="2">
        <v>0</v>
      </c>
      <c r="AB518" s="2">
        <v>0</v>
      </c>
      <c r="AC518" s="2">
        <v>0</v>
      </c>
      <c r="AD518" s="2">
        <v>0</v>
      </c>
      <c r="AE518" s="2">
        <v>0</v>
      </c>
      <c r="AH518" s="2">
        <v>0</v>
      </c>
      <c r="AI518" s="2">
        <v>0</v>
      </c>
      <c r="AJ518" s="2">
        <v>0</v>
      </c>
      <c r="AK518" s="2">
        <v>0</v>
      </c>
      <c r="AL518" s="2">
        <v>0</v>
      </c>
      <c r="AM518" s="2">
        <v>0</v>
      </c>
      <c r="AN518" s="2">
        <v>0</v>
      </c>
      <c r="AO518" s="2">
        <v>0</v>
      </c>
      <c r="AP518" s="2">
        <v>0</v>
      </c>
      <c r="AQ518" s="2">
        <v>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  <c r="AZ518" s="2">
        <v>0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0</v>
      </c>
      <c r="BM518" s="2">
        <v>0</v>
      </c>
      <c r="BN518" s="2">
        <v>0</v>
      </c>
      <c r="BO518" s="2">
        <v>0</v>
      </c>
      <c r="BP518" s="16">
        <v>0</v>
      </c>
      <c r="BQ518" s="2">
        <f t="shared" si="397"/>
        <v>0</v>
      </c>
      <c r="BR518" s="2">
        <f t="shared" si="374"/>
        <v>0</v>
      </c>
      <c r="BS518" s="2">
        <f t="shared" si="375"/>
        <v>0</v>
      </c>
      <c r="BT518" s="17" t="e">
        <f t="shared" si="408"/>
        <v>#DIV/0!</v>
      </c>
      <c r="BU518" s="2">
        <f t="shared" si="404"/>
        <v>0</v>
      </c>
      <c r="BV518" s="2">
        <f t="shared" si="405"/>
        <v>0</v>
      </c>
      <c r="BW518" s="2">
        <f t="shared" si="406"/>
        <v>0</v>
      </c>
      <c r="BX518" s="2">
        <f t="shared" si="407"/>
        <v>0</v>
      </c>
      <c r="BY518" s="2">
        <f t="shared" si="382"/>
        <v>0</v>
      </c>
      <c r="BZ518" s="2">
        <f t="shared" si="383"/>
        <v>0</v>
      </c>
      <c r="CA518" s="2">
        <f t="shared" si="384"/>
        <v>0</v>
      </c>
    </row>
    <row r="519" spans="1:79" x14ac:dyDescent="0.2">
      <c r="A519" s="3">
        <v>124101</v>
      </c>
      <c r="B519" s="2">
        <v>0</v>
      </c>
      <c r="C519" s="2">
        <v>0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1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W519" s="2">
        <v>0</v>
      </c>
      <c r="X519" s="2">
        <v>0</v>
      </c>
      <c r="Y519" s="2">
        <v>0</v>
      </c>
      <c r="Z519" s="2">
        <v>0</v>
      </c>
      <c r="AA519" s="2">
        <v>0</v>
      </c>
      <c r="AB519" s="2">
        <v>0</v>
      </c>
      <c r="AC519" s="2">
        <v>0</v>
      </c>
      <c r="AD519" s="2">
        <v>0</v>
      </c>
      <c r="AE519" s="2">
        <v>0</v>
      </c>
      <c r="AH519" s="2">
        <v>0</v>
      </c>
      <c r="AI519" s="2">
        <v>0</v>
      </c>
      <c r="AJ519" s="2">
        <v>0</v>
      </c>
      <c r="AK519" s="2">
        <v>0</v>
      </c>
      <c r="AL519" s="2">
        <v>0</v>
      </c>
      <c r="AM519" s="2">
        <v>0</v>
      </c>
      <c r="AN519" s="2">
        <v>0</v>
      </c>
      <c r="AO519" s="2">
        <v>0</v>
      </c>
      <c r="AP519" s="2">
        <v>0</v>
      </c>
      <c r="AQ519" s="2">
        <v>0</v>
      </c>
      <c r="AR519" s="2">
        <v>0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0</v>
      </c>
      <c r="AY519" s="2">
        <v>0</v>
      </c>
      <c r="AZ519" s="2">
        <v>0</v>
      </c>
      <c r="BB519" s="2">
        <v>0</v>
      </c>
      <c r="BC519" s="2">
        <v>0</v>
      </c>
      <c r="BD519" s="2">
        <v>0</v>
      </c>
      <c r="BE519" s="2">
        <v>0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0</v>
      </c>
      <c r="BM519" s="2">
        <v>0</v>
      </c>
      <c r="BN519" s="2">
        <v>0</v>
      </c>
      <c r="BO519" s="2">
        <v>0</v>
      </c>
      <c r="BP519" s="16">
        <v>0</v>
      </c>
      <c r="BQ519" s="2">
        <f t="shared" si="397"/>
        <v>0</v>
      </c>
      <c r="BR519" s="2">
        <f t="shared" si="374"/>
        <v>0</v>
      </c>
      <c r="BS519" s="2">
        <f t="shared" si="375"/>
        <v>0</v>
      </c>
      <c r="BT519" s="17" t="e">
        <f t="shared" si="408"/>
        <v>#DIV/0!</v>
      </c>
      <c r="BU519" s="2">
        <f t="shared" si="404"/>
        <v>0</v>
      </c>
      <c r="BV519" s="2">
        <f t="shared" si="405"/>
        <v>0</v>
      </c>
      <c r="BW519" s="2">
        <f t="shared" si="406"/>
        <v>0</v>
      </c>
      <c r="BX519" s="2">
        <f t="shared" si="407"/>
        <v>0</v>
      </c>
      <c r="BY519" s="2">
        <f t="shared" si="382"/>
        <v>0</v>
      </c>
      <c r="BZ519" s="2">
        <f t="shared" si="383"/>
        <v>0</v>
      </c>
      <c r="CA519" s="2">
        <f t="shared" si="384"/>
        <v>0</v>
      </c>
    </row>
    <row r="520" spans="1:79" x14ac:dyDescent="0.2">
      <c r="A520" s="3">
        <v>124102</v>
      </c>
      <c r="B520" s="2">
        <v>0</v>
      </c>
      <c r="C520" s="2">
        <v>0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1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W520" s="2">
        <v>0</v>
      </c>
      <c r="X520" s="2">
        <v>0</v>
      </c>
      <c r="Y520" s="2">
        <v>0</v>
      </c>
      <c r="Z520" s="2">
        <v>0</v>
      </c>
      <c r="AA520" s="2">
        <v>0</v>
      </c>
      <c r="AB520" s="2">
        <v>0</v>
      </c>
      <c r="AC520" s="2">
        <v>0</v>
      </c>
      <c r="AD520" s="2">
        <v>0</v>
      </c>
      <c r="AE520" s="2">
        <v>0</v>
      </c>
      <c r="AH520" s="2">
        <v>0</v>
      </c>
      <c r="AI520" s="2">
        <v>0</v>
      </c>
      <c r="AJ520" s="2">
        <v>0</v>
      </c>
      <c r="AK520" s="2">
        <v>0</v>
      </c>
      <c r="AL520" s="2">
        <v>0</v>
      </c>
      <c r="AM520" s="2">
        <v>0</v>
      </c>
      <c r="AN520" s="2">
        <v>0</v>
      </c>
      <c r="AO520" s="2">
        <v>0</v>
      </c>
      <c r="AP520" s="2">
        <v>0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  <c r="AZ520" s="2">
        <v>0</v>
      </c>
      <c r="BB520" s="2">
        <v>0</v>
      </c>
      <c r="BC520" s="2">
        <v>0</v>
      </c>
      <c r="BD520" s="2">
        <v>0</v>
      </c>
      <c r="BE520" s="2">
        <v>0</v>
      </c>
      <c r="BF520" s="2">
        <v>0</v>
      </c>
      <c r="BG520" s="2">
        <v>0</v>
      </c>
      <c r="BH520" s="2">
        <v>0</v>
      </c>
      <c r="BI520" s="2">
        <v>0</v>
      </c>
      <c r="BJ520" s="2">
        <v>0</v>
      </c>
      <c r="BK520" s="2">
        <v>0</v>
      </c>
      <c r="BL520" s="2">
        <v>0</v>
      </c>
      <c r="BM520" s="2">
        <v>0</v>
      </c>
      <c r="BN520" s="2">
        <v>0</v>
      </c>
      <c r="BO520" s="2">
        <v>0</v>
      </c>
      <c r="BP520" s="16">
        <v>0</v>
      </c>
      <c r="BQ520" s="2">
        <f t="shared" si="397"/>
        <v>0</v>
      </c>
      <c r="BR520" s="2">
        <f t="shared" si="374"/>
        <v>0</v>
      </c>
      <c r="BS520" s="2">
        <f t="shared" si="375"/>
        <v>0</v>
      </c>
      <c r="BT520" s="17" t="e">
        <f t="shared" si="408"/>
        <v>#DIV/0!</v>
      </c>
      <c r="BU520" s="2">
        <f t="shared" si="404"/>
        <v>0</v>
      </c>
      <c r="BV520" s="2">
        <f t="shared" si="405"/>
        <v>0</v>
      </c>
      <c r="BW520" s="2">
        <f t="shared" si="406"/>
        <v>0</v>
      </c>
      <c r="BX520" s="2">
        <f t="shared" si="407"/>
        <v>0</v>
      </c>
      <c r="BY520" s="2">
        <f t="shared" si="382"/>
        <v>0</v>
      </c>
      <c r="BZ520" s="2">
        <f t="shared" si="383"/>
        <v>0</v>
      </c>
      <c r="CA520" s="2">
        <f t="shared" si="384"/>
        <v>0</v>
      </c>
    </row>
    <row r="521" spans="1:79" x14ac:dyDescent="0.2">
      <c r="A521" s="3">
        <v>124103</v>
      </c>
      <c r="B521" s="2">
        <v>0</v>
      </c>
      <c r="C521" s="2">
        <v>0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1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W521" s="2">
        <v>0</v>
      </c>
      <c r="X521" s="2">
        <v>0</v>
      </c>
      <c r="Y521" s="2">
        <v>0</v>
      </c>
      <c r="Z521" s="2">
        <v>0</v>
      </c>
      <c r="AA521" s="2">
        <v>0</v>
      </c>
      <c r="AB521" s="2">
        <v>0</v>
      </c>
      <c r="AC521" s="2">
        <v>0</v>
      </c>
      <c r="AD521" s="2">
        <v>0</v>
      </c>
      <c r="AE521" s="2">
        <v>0</v>
      </c>
      <c r="AH521" s="2">
        <v>0</v>
      </c>
      <c r="AI521" s="2">
        <v>0</v>
      </c>
      <c r="AJ521" s="2">
        <v>0</v>
      </c>
      <c r="AK521" s="2">
        <v>0</v>
      </c>
      <c r="AL521" s="2">
        <v>0</v>
      </c>
      <c r="AM521" s="2">
        <v>0</v>
      </c>
      <c r="AN521" s="2">
        <v>0</v>
      </c>
      <c r="AO521" s="2">
        <v>0</v>
      </c>
      <c r="AP521" s="2">
        <v>0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  <c r="AZ521" s="2">
        <v>0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0</v>
      </c>
      <c r="BM521" s="2">
        <v>0</v>
      </c>
      <c r="BN521" s="2">
        <v>0</v>
      </c>
      <c r="BO521" s="2">
        <v>0</v>
      </c>
      <c r="BP521" s="16">
        <v>0</v>
      </c>
      <c r="BQ521" s="2">
        <f t="shared" si="397"/>
        <v>0</v>
      </c>
      <c r="BR521" s="2">
        <f t="shared" si="374"/>
        <v>0</v>
      </c>
      <c r="BS521" s="2">
        <f t="shared" si="375"/>
        <v>0</v>
      </c>
      <c r="BT521" s="17" t="e">
        <f t="shared" si="408"/>
        <v>#DIV/0!</v>
      </c>
      <c r="BU521" s="2">
        <f t="shared" si="404"/>
        <v>0</v>
      </c>
      <c r="BV521" s="2">
        <f t="shared" si="405"/>
        <v>0</v>
      </c>
      <c r="BW521" s="2">
        <f t="shared" si="406"/>
        <v>0</v>
      </c>
      <c r="BX521" s="2">
        <f t="shared" si="407"/>
        <v>0</v>
      </c>
      <c r="BY521" s="2">
        <f t="shared" si="382"/>
        <v>0</v>
      </c>
      <c r="BZ521" s="2">
        <f t="shared" si="383"/>
        <v>0</v>
      </c>
      <c r="CA521" s="2">
        <f t="shared" si="384"/>
        <v>0</v>
      </c>
    </row>
    <row r="522" spans="1:79" x14ac:dyDescent="0.2">
      <c r="A522" s="3">
        <v>124500</v>
      </c>
      <c r="B522" s="2">
        <v>0</v>
      </c>
      <c r="C522" s="2">
        <v>0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1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W522" s="2">
        <v>0</v>
      </c>
      <c r="X522" s="2">
        <v>0</v>
      </c>
      <c r="Y522" s="2">
        <v>0</v>
      </c>
      <c r="Z522" s="2">
        <v>0</v>
      </c>
      <c r="AA522" s="2">
        <v>0</v>
      </c>
      <c r="AB522" s="2">
        <v>0</v>
      </c>
      <c r="AC522" s="2">
        <v>0</v>
      </c>
      <c r="AD522" s="2">
        <v>0</v>
      </c>
      <c r="AE522" s="2">
        <v>0</v>
      </c>
      <c r="AH522" s="2">
        <v>0</v>
      </c>
      <c r="AI522" s="2">
        <v>0</v>
      </c>
      <c r="AJ522" s="2">
        <v>0</v>
      </c>
      <c r="AK522" s="2">
        <v>0</v>
      </c>
      <c r="AL522" s="2">
        <v>0</v>
      </c>
      <c r="AM522" s="2">
        <v>0</v>
      </c>
      <c r="AN522" s="2">
        <v>0</v>
      </c>
      <c r="AO522" s="2">
        <v>0</v>
      </c>
      <c r="AP522" s="2">
        <v>0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  <c r="AZ522" s="2">
        <v>0</v>
      </c>
      <c r="BB522" s="2">
        <v>0</v>
      </c>
      <c r="BC522" s="2">
        <v>0</v>
      </c>
      <c r="BD522" s="2">
        <v>0</v>
      </c>
      <c r="BE522" s="2">
        <v>0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0</v>
      </c>
      <c r="BM522" s="2">
        <v>0</v>
      </c>
      <c r="BN522" s="2">
        <v>0</v>
      </c>
      <c r="BO522" s="2">
        <v>0</v>
      </c>
      <c r="BP522" s="16">
        <v>0</v>
      </c>
      <c r="BQ522" s="2">
        <f t="shared" si="397"/>
        <v>0</v>
      </c>
      <c r="BR522" s="2">
        <f t="shared" si="374"/>
        <v>0</v>
      </c>
      <c r="BS522" s="2">
        <f t="shared" si="375"/>
        <v>0</v>
      </c>
      <c r="BT522" s="17" t="e">
        <f t="shared" si="408"/>
        <v>#DIV/0!</v>
      </c>
      <c r="BU522" s="2">
        <f t="shared" si="404"/>
        <v>0</v>
      </c>
      <c r="BV522" s="2">
        <f t="shared" si="405"/>
        <v>0</v>
      </c>
      <c r="BW522" s="2">
        <f t="shared" si="406"/>
        <v>0</v>
      </c>
      <c r="BX522" s="2">
        <f t="shared" si="407"/>
        <v>0</v>
      </c>
      <c r="BY522" s="2">
        <f t="shared" si="382"/>
        <v>0</v>
      </c>
      <c r="BZ522" s="2">
        <f t="shared" si="383"/>
        <v>0</v>
      </c>
      <c r="CA522" s="2">
        <f t="shared" si="384"/>
        <v>0</v>
      </c>
    </row>
    <row r="523" spans="1:79" x14ac:dyDescent="0.2">
      <c r="A523" s="3">
        <v>125000</v>
      </c>
      <c r="B523" s="2">
        <v>0</v>
      </c>
      <c r="C523" s="2">
        <v>0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12">
        <v>0</v>
      </c>
      <c r="K523" s="2">
        <v>0</v>
      </c>
      <c r="L523" s="2">
        <v>0</v>
      </c>
      <c r="M523" s="2">
        <v>0</v>
      </c>
      <c r="N523" s="2">
        <v>684</v>
      </c>
      <c r="O523" s="2">
        <v>0</v>
      </c>
      <c r="P523" s="2">
        <v>494</v>
      </c>
      <c r="Q523" s="2">
        <v>0</v>
      </c>
      <c r="R523" s="2">
        <v>874</v>
      </c>
      <c r="S523" s="2">
        <v>462</v>
      </c>
      <c r="T523" s="2">
        <v>222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0</v>
      </c>
      <c r="AC523" s="2">
        <v>0</v>
      </c>
      <c r="AD523" s="2">
        <v>0</v>
      </c>
      <c r="AE523" s="2">
        <v>0</v>
      </c>
      <c r="AH523" s="2">
        <v>0</v>
      </c>
      <c r="AI523" s="2">
        <v>0</v>
      </c>
      <c r="AJ523" s="2">
        <v>0</v>
      </c>
      <c r="AK523" s="2">
        <v>0</v>
      </c>
      <c r="AL523" s="2">
        <v>0</v>
      </c>
      <c r="AM523" s="2">
        <v>0</v>
      </c>
      <c r="AN523" s="2">
        <v>0</v>
      </c>
      <c r="AO523" s="2">
        <v>0</v>
      </c>
      <c r="AP523" s="2">
        <v>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  <c r="AZ523" s="2">
        <v>0</v>
      </c>
      <c r="BB523" s="2">
        <v>0</v>
      </c>
      <c r="BC523" s="2">
        <v>0</v>
      </c>
      <c r="BD523" s="2">
        <v>0</v>
      </c>
      <c r="BE523" s="2">
        <v>0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0</v>
      </c>
      <c r="BM523" s="2">
        <v>0</v>
      </c>
      <c r="BN523" s="2">
        <v>0</v>
      </c>
      <c r="BO523" s="2">
        <v>0</v>
      </c>
      <c r="BP523" s="16">
        <v>0</v>
      </c>
      <c r="BQ523" s="2">
        <f t="shared" si="397"/>
        <v>0</v>
      </c>
      <c r="BR523" s="2">
        <f t="shared" si="374"/>
        <v>0</v>
      </c>
      <c r="BS523" s="2">
        <f t="shared" si="375"/>
        <v>0</v>
      </c>
      <c r="BT523" s="17" t="e">
        <f t="shared" si="408"/>
        <v>#DIV/0!</v>
      </c>
      <c r="BU523" s="2">
        <f t="shared" si="404"/>
        <v>0</v>
      </c>
      <c r="BV523" s="2">
        <f t="shared" si="405"/>
        <v>0</v>
      </c>
      <c r="BW523" s="2">
        <f t="shared" si="406"/>
        <v>0</v>
      </c>
      <c r="BX523" s="2">
        <f t="shared" si="407"/>
        <v>0</v>
      </c>
      <c r="BY523" s="2">
        <f t="shared" si="382"/>
        <v>0</v>
      </c>
      <c r="BZ523" s="2">
        <f t="shared" si="383"/>
        <v>0</v>
      </c>
      <c r="CA523" s="2">
        <f t="shared" si="384"/>
        <v>0</v>
      </c>
    </row>
    <row r="524" spans="1:79" x14ac:dyDescent="0.2">
      <c r="A524" s="3">
        <v>125001</v>
      </c>
      <c r="B524" s="2">
        <v>0</v>
      </c>
      <c r="C524" s="2">
        <v>0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1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1382</v>
      </c>
      <c r="Q524" s="2">
        <v>0</v>
      </c>
      <c r="R524" s="2">
        <v>670</v>
      </c>
      <c r="S524" s="2">
        <v>570</v>
      </c>
      <c r="T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H524" s="2">
        <v>0</v>
      </c>
      <c r="AI524" s="2">
        <v>0</v>
      </c>
      <c r="AJ524" s="2">
        <v>0</v>
      </c>
      <c r="AK524" s="2">
        <v>0</v>
      </c>
      <c r="AL524" s="2">
        <v>0</v>
      </c>
      <c r="AM524" s="2">
        <v>0</v>
      </c>
      <c r="AN524" s="2">
        <v>0</v>
      </c>
      <c r="AO524" s="2">
        <v>0</v>
      </c>
      <c r="AP524" s="2">
        <v>0</v>
      </c>
      <c r="AQ524" s="2">
        <v>0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  <c r="AZ524" s="2">
        <v>0</v>
      </c>
      <c r="BB524" s="2">
        <v>0</v>
      </c>
      <c r="BC524" s="2">
        <v>0</v>
      </c>
      <c r="BD524" s="2">
        <v>0</v>
      </c>
      <c r="BE524" s="2">
        <v>0</v>
      </c>
      <c r="BF524" s="2">
        <v>0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0</v>
      </c>
      <c r="BM524" s="2">
        <v>0</v>
      </c>
      <c r="BN524" s="2">
        <v>0</v>
      </c>
      <c r="BO524" s="2">
        <v>0</v>
      </c>
      <c r="BP524" s="16">
        <v>0</v>
      </c>
      <c r="BQ524" s="2">
        <f t="shared" si="397"/>
        <v>0</v>
      </c>
      <c r="BR524" s="2">
        <f t="shared" si="374"/>
        <v>0</v>
      </c>
      <c r="BS524" s="2">
        <f t="shared" si="375"/>
        <v>0</v>
      </c>
      <c r="BT524" s="17" t="e">
        <f t="shared" si="408"/>
        <v>#DIV/0!</v>
      </c>
      <c r="BU524" s="2">
        <f t="shared" si="404"/>
        <v>0</v>
      </c>
      <c r="BV524" s="2">
        <f t="shared" si="405"/>
        <v>0</v>
      </c>
      <c r="BW524" s="2">
        <f t="shared" si="406"/>
        <v>0</v>
      </c>
      <c r="BX524" s="2">
        <f t="shared" si="407"/>
        <v>0</v>
      </c>
      <c r="BY524" s="2">
        <f t="shared" si="382"/>
        <v>0</v>
      </c>
      <c r="BZ524" s="2">
        <f t="shared" si="383"/>
        <v>0</v>
      </c>
      <c r="CA524" s="2">
        <f t="shared" si="384"/>
        <v>0</v>
      </c>
    </row>
    <row r="525" spans="1:79" x14ac:dyDescent="0.2">
      <c r="A525" s="3">
        <v>128000</v>
      </c>
      <c r="B525" s="2">
        <v>0</v>
      </c>
      <c r="C525" s="2">
        <v>0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1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W525" s="2">
        <v>0</v>
      </c>
      <c r="X525" s="2">
        <v>0</v>
      </c>
      <c r="Y525" s="2">
        <v>0</v>
      </c>
      <c r="Z525" s="2">
        <v>0</v>
      </c>
      <c r="AA525" s="2">
        <v>0</v>
      </c>
      <c r="AB525" s="2">
        <v>0</v>
      </c>
      <c r="AC525" s="2">
        <v>0</v>
      </c>
      <c r="AD525" s="2">
        <v>0</v>
      </c>
      <c r="AE525" s="2">
        <v>0</v>
      </c>
      <c r="AH525" s="2">
        <v>0</v>
      </c>
      <c r="AI525" s="2">
        <v>0</v>
      </c>
      <c r="AJ525" s="2">
        <v>0</v>
      </c>
      <c r="AK525" s="2">
        <v>0</v>
      </c>
      <c r="AL525" s="2">
        <v>0</v>
      </c>
      <c r="AM525" s="2">
        <v>0</v>
      </c>
      <c r="AN525" s="2">
        <v>0</v>
      </c>
      <c r="AO525" s="2">
        <v>0</v>
      </c>
      <c r="AP525" s="2">
        <v>0</v>
      </c>
      <c r="AQ525" s="2">
        <v>0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  <c r="AZ525" s="2">
        <v>0</v>
      </c>
      <c r="BB525" s="2">
        <v>0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0</v>
      </c>
      <c r="BM525" s="2">
        <v>0</v>
      </c>
      <c r="BN525" s="2">
        <v>0</v>
      </c>
      <c r="BO525" s="2">
        <v>0</v>
      </c>
      <c r="BP525" s="16">
        <v>0</v>
      </c>
      <c r="BQ525" s="2">
        <f t="shared" si="397"/>
        <v>0</v>
      </c>
      <c r="BR525" s="2">
        <f t="shared" si="374"/>
        <v>0</v>
      </c>
      <c r="BS525" s="2">
        <f t="shared" si="375"/>
        <v>0</v>
      </c>
      <c r="BT525" s="17" t="e">
        <f t="shared" si="408"/>
        <v>#DIV/0!</v>
      </c>
      <c r="BU525" s="2">
        <f t="shared" si="404"/>
        <v>0</v>
      </c>
      <c r="BV525" s="2">
        <f t="shared" si="405"/>
        <v>0</v>
      </c>
      <c r="BW525" s="2">
        <f t="shared" si="406"/>
        <v>0</v>
      </c>
      <c r="BX525" s="2">
        <f t="shared" si="407"/>
        <v>0</v>
      </c>
      <c r="BY525" s="2">
        <f t="shared" si="382"/>
        <v>0</v>
      </c>
      <c r="BZ525" s="2">
        <f t="shared" si="383"/>
        <v>0</v>
      </c>
      <c r="CA525" s="2">
        <f t="shared" si="384"/>
        <v>0</v>
      </c>
    </row>
    <row r="526" spans="1:79" x14ac:dyDescent="0.2">
      <c r="A526" s="3">
        <v>140001</v>
      </c>
      <c r="B526" s="2">
        <v>24.899999999999977</v>
      </c>
      <c r="C526" s="2">
        <v>375.1</v>
      </c>
      <c r="D526" s="2">
        <v>116</v>
      </c>
      <c r="E526" s="2">
        <v>144</v>
      </c>
      <c r="F526" s="2">
        <v>208.60000000000002</v>
      </c>
      <c r="G526" s="2">
        <v>300.59999999999997</v>
      </c>
      <c r="H526" s="2">
        <v>-241.71999999999997</v>
      </c>
      <c r="I526" s="2">
        <v>471.52</v>
      </c>
      <c r="J526" s="12">
        <v>157</v>
      </c>
      <c r="K526" s="2">
        <v>32.800000000000011</v>
      </c>
      <c r="L526" s="2">
        <v>19.199999999999989</v>
      </c>
      <c r="M526" s="2">
        <v>129</v>
      </c>
      <c r="N526" s="2">
        <v>79</v>
      </c>
      <c r="O526" s="2">
        <v>61</v>
      </c>
      <c r="P526" s="2">
        <v>144</v>
      </c>
      <c r="Q526" s="2">
        <v>27</v>
      </c>
      <c r="R526" s="2">
        <v>0</v>
      </c>
      <c r="S526" s="2">
        <v>0</v>
      </c>
      <c r="T526" s="2">
        <v>9</v>
      </c>
      <c r="W526" s="2">
        <v>0</v>
      </c>
      <c r="X526" s="2">
        <v>0</v>
      </c>
      <c r="Y526" s="2">
        <v>0</v>
      </c>
      <c r="Z526" s="2">
        <v>0</v>
      </c>
      <c r="AA526" s="2">
        <v>0</v>
      </c>
      <c r="AB526" s="2">
        <v>0</v>
      </c>
      <c r="AC526" s="2">
        <v>0</v>
      </c>
      <c r="AD526" s="2">
        <v>0</v>
      </c>
      <c r="AE526" s="2">
        <v>0</v>
      </c>
      <c r="AH526" s="2">
        <v>0</v>
      </c>
      <c r="AI526" s="2">
        <v>0</v>
      </c>
      <c r="AJ526" s="2">
        <v>0</v>
      </c>
      <c r="AK526" s="2">
        <v>0</v>
      </c>
      <c r="AL526" s="2">
        <v>0</v>
      </c>
      <c r="AM526" s="2">
        <v>0</v>
      </c>
      <c r="AN526" s="2">
        <v>0</v>
      </c>
      <c r="AO526" s="2">
        <v>0</v>
      </c>
      <c r="AP526" s="2">
        <v>0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  <c r="AZ526" s="2">
        <v>0</v>
      </c>
      <c r="BA526" s="2">
        <v>0</v>
      </c>
      <c r="BB526" s="2">
        <v>0</v>
      </c>
      <c r="BC526" s="2">
        <v>0</v>
      </c>
      <c r="BD526" s="2">
        <v>0</v>
      </c>
      <c r="BE526" s="2">
        <v>0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0</v>
      </c>
      <c r="BM526" s="2">
        <v>0</v>
      </c>
      <c r="BN526" s="2">
        <v>0</v>
      </c>
      <c r="BO526" s="2">
        <v>0</v>
      </c>
      <c r="BP526" s="16">
        <v>0</v>
      </c>
      <c r="BQ526" s="2">
        <f t="shared" si="397"/>
        <v>0</v>
      </c>
      <c r="BR526" s="2">
        <f t="shared" si="374"/>
        <v>0</v>
      </c>
      <c r="BS526" s="2">
        <f t="shared" si="375"/>
        <v>0</v>
      </c>
      <c r="BT526" s="17" t="e">
        <f t="shared" si="408"/>
        <v>#DIV/0!</v>
      </c>
      <c r="BU526" s="2">
        <f t="shared" si="404"/>
        <v>0</v>
      </c>
      <c r="BV526" s="2">
        <f t="shared" si="405"/>
        <v>0</v>
      </c>
      <c r="BW526" s="2">
        <f t="shared" si="406"/>
        <v>0</v>
      </c>
      <c r="BX526" s="2">
        <f t="shared" si="407"/>
        <v>0</v>
      </c>
      <c r="BY526" s="2">
        <f t="shared" si="382"/>
        <v>0</v>
      </c>
      <c r="BZ526" s="2">
        <f t="shared" si="383"/>
        <v>0</v>
      </c>
      <c r="CA526" s="2">
        <f t="shared" si="384"/>
        <v>0</v>
      </c>
    </row>
    <row r="527" spans="1:79" x14ac:dyDescent="0.2">
      <c r="A527" s="3">
        <v>140002</v>
      </c>
      <c r="B527" s="2">
        <v>0</v>
      </c>
      <c r="C527" s="2">
        <v>0</v>
      </c>
      <c r="D527" s="2">
        <v>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1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W527" s="2">
        <v>0</v>
      </c>
      <c r="X527" s="2">
        <v>0</v>
      </c>
      <c r="Y527" s="2">
        <v>0</v>
      </c>
      <c r="Z527" s="2">
        <v>0</v>
      </c>
      <c r="AA527" s="2">
        <v>0</v>
      </c>
      <c r="AB527" s="2">
        <v>0</v>
      </c>
      <c r="AC527" s="2">
        <v>0</v>
      </c>
      <c r="AD527" s="2">
        <v>0</v>
      </c>
      <c r="AE527" s="2">
        <v>0</v>
      </c>
      <c r="AH527" s="2">
        <v>0</v>
      </c>
      <c r="AI527" s="2">
        <v>0</v>
      </c>
      <c r="AJ527" s="2">
        <v>0</v>
      </c>
      <c r="AK527" s="2">
        <v>0</v>
      </c>
      <c r="AL527" s="2">
        <v>0</v>
      </c>
      <c r="AM527" s="2">
        <v>0</v>
      </c>
      <c r="AN527" s="2">
        <v>0</v>
      </c>
      <c r="AO527" s="2">
        <v>0</v>
      </c>
      <c r="AP527" s="2">
        <v>0</v>
      </c>
      <c r="AQ527" s="2">
        <v>0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  <c r="AZ527" s="2">
        <v>0</v>
      </c>
      <c r="BA527" s="2">
        <v>0</v>
      </c>
      <c r="BB527" s="2">
        <v>0</v>
      </c>
      <c r="BC527" s="2">
        <v>0</v>
      </c>
      <c r="BD527" s="2">
        <v>0</v>
      </c>
      <c r="BE527" s="2">
        <v>0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0</v>
      </c>
      <c r="BM527" s="2">
        <v>0</v>
      </c>
      <c r="BN527" s="2">
        <v>0</v>
      </c>
      <c r="BO527" s="2">
        <v>0</v>
      </c>
      <c r="BP527" s="16">
        <v>0</v>
      </c>
      <c r="BQ527" s="2">
        <f t="shared" si="397"/>
        <v>0</v>
      </c>
      <c r="BR527" s="2">
        <f t="shared" si="374"/>
        <v>0</v>
      </c>
      <c r="BS527" s="2">
        <f t="shared" si="375"/>
        <v>0</v>
      </c>
      <c r="BT527" s="17" t="e">
        <f t="shared" si="408"/>
        <v>#DIV/0!</v>
      </c>
      <c r="BU527" s="2">
        <f t="shared" si="404"/>
        <v>0</v>
      </c>
      <c r="BV527" s="2">
        <f t="shared" si="405"/>
        <v>0</v>
      </c>
      <c r="BW527" s="2">
        <f t="shared" si="406"/>
        <v>0</v>
      </c>
      <c r="BX527" s="2">
        <f t="shared" si="407"/>
        <v>0</v>
      </c>
      <c r="BY527" s="2">
        <f t="shared" si="382"/>
        <v>0</v>
      </c>
      <c r="BZ527" s="2">
        <f t="shared" si="383"/>
        <v>0</v>
      </c>
      <c r="CA527" s="2">
        <f t="shared" si="384"/>
        <v>0</v>
      </c>
    </row>
    <row r="528" spans="1:79" x14ac:dyDescent="0.2">
      <c r="A528" s="3">
        <v>140003</v>
      </c>
      <c r="B528" s="2">
        <v>22.350000000000023</v>
      </c>
      <c r="C528" s="2">
        <v>37.739000000000033</v>
      </c>
      <c r="D528" s="2">
        <v>54.952999999999975</v>
      </c>
      <c r="E528" s="2">
        <v>85.004000000000019</v>
      </c>
      <c r="F528" s="2">
        <v>849.34400000000005</v>
      </c>
      <c r="G528" s="2">
        <v>14.419999999999959</v>
      </c>
      <c r="H528" s="2">
        <v>-5.1870000000000118</v>
      </c>
      <c r="I528" s="2">
        <v>207.12300000000005</v>
      </c>
      <c r="J528" s="12">
        <v>34.399999999999977</v>
      </c>
      <c r="K528" s="2">
        <v>303.92899999999997</v>
      </c>
      <c r="L528" s="2">
        <v>286.971</v>
      </c>
      <c r="M528" s="2">
        <v>76.708999999999946</v>
      </c>
      <c r="N528" s="2">
        <v>42.291000000000054</v>
      </c>
      <c r="O528" s="2">
        <v>33.757999999999981</v>
      </c>
      <c r="P528" s="2">
        <v>0</v>
      </c>
      <c r="Q528" s="2">
        <v>0</v>
      </c>
      <c r="R528" s="2">
        <v>464.74200000000002</v>
      </c>
      <c r="S528" s="2">
        <v>0</v>
      </c>
      <c r="T528" s="2">
        <v>154.91400000000002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H528" s="2">
        <v>0</v>
      </c>
      <c r="AI528" s="2">
        <v>0</v>
      </c>
      <c r="AJ528" s="2">
        <v>0</v>
      </c>
      <c r="AK528" s="2">
        <v>0</v>
      </c>
      <c r="AL528" s="2">
        <v>0</v>
      </c>
      <c r="AM528" s="2">
        <v>0</v>
      </c>
      <c r="AN528" s="2">
        <v>0</v>
      </c>
      <c r="AO528" s="2">
        <v>0</v>
      </c>
      <c r="AP528" s="2">
        <v>0</v>
      </c>
      <c r="AQ528" s="2">
        <v>0</v>
      </c>
      <c r="AR528" s="2">
        <v>-1.663</v>
      </c>
      <c r="AS528" s="2">
        <v>1.6630000000000109</v>
      </c>
      <c r="AT528" s="2">
        <v>93</v>
      </c>
      <c r="AU528" s="2">
        <v>20.050000000000068</v>
      </c>
      <c r="AV528" s="2">
        <v>9.3499999999999091</v>
      </c>
      <c r="AW528" s="2">
        <v>25.950000000000045</v>
      </c>
      <c r="AX528" s="2">
        <f>658.1-632.4</f>
        <v>25.700000000000045</v>
      </c>
      <c r="AY528" s="2">
        <v>81.349999999999909</v>
      </c>
      <c r="AZ528" s="2">
        <v>202.30000000000007</v>
      </c>
      <c r="BA528" s="2">
        <v>268.40000000000003</v>
      </c>
      <c r="BB528" s="2">
        <v>375.95</v>
      </c>
      <c r="BC528" s="2">
        <v>442.7</v>
      </c>
      <c r="BD528" s="2">
        <v>182.11700000000002</v>
      </c>
      <c r="BE528" s="2">
        <v>397.5</v>
      </c>
      <c r="BF528" s="2">
        <v>347.23300000000006</v>
      </c>
      <c r="BG528" s="2">
        <v>414.80000000000007</v>
      </c>
      <c r="BH528" s="2">
        <v>371.79999999999995</v>
      </c>
      <c r="BI528" s="2">
        <v>268.44999999999993</v>
      </c>
      <c r="BJ528" s="2">
        <v>250.05000000000007</v>
      </c>
      <c r="BK528" s="2">
        <v>366.45000000000005</v>
      </c>
      <c r="BL528" s="2">
        <v>439.84999999999997</v>
      </c>
      <c r="BM528" s="2">
        <v>495.95</v>
      </c>
      <c r="BN528" s="2">
        <v>359.834</v>
      </c>
      <c r="BO528" s="2">
        <v>398.63299999999992</v>
      </c>
      <c r="BP528" s="16">
        <v>480.9</v>
      </c>
      <c r="BQ528" s="2">
        <f t="shared" si="397"/>
        <v>361.39450000000005</v>
      </c>
      <c r="BR528" s="2">
        <f>AVERAGE(BN528:BP528)</f>
        <v>413.12233333333324</v>
      </c>
      <c r="BS528" s="2">
        <f>AVERAGE(BB528:BD528)</f>
        <v>333.589</v>
      </c>
      <c r="BT528" s="17">
        <f t="shared" si="408"/>
        <v>0.2384171340581771</v>
      </c>
      <c r="BU528" s="2">
        <f>IFERROR(IFERROR(IF(OR(BT528&gt;=50%,BT528&lt;=-50%),BR528,(BE528*(1+BT528))),BR528),0.001)</f>
        <v>492.2708107881254</v>
      </c>
      <c r="BV528" s="2">
        <f>IFERROR(IFERROR(IF(OR(BT528&gt;=50%,BT528&lt;=-50%),BR528,(BF528*(1+BT528))),BR528),0.001)</f>
        <v>430.01929671042308</v>
      </c>
      <c r="BW528" s="2">
        <f>IFERROR(IFERROR(IF(OR(BT528&gt;=50%,BT528&lt;=-50%),BR528,(BG528*(1+BT528))),BR528),0.001)</f>
        <v>513.69542720733193</v>
      </c>
      <c r="BX528" s="2">
        <f>IFERROR(IFERROR(IF(OR(BT528&gt;=50%,BT528&lt;=-50%),BR528,(BH528*(1+BT528))),BR528),0.001)</f>
        <v>460.44349044283018</v>
      </c>
      <c r="BY528" s="2">
        <f t="shared" si="382"/>
        <v>326.27499999999998</v>
      </c>
      <c r="BZ528" s="2">
        <f t="shared" si="383"/>
        <v>384.51099999999997</v>
      </c>
      <c r="CA528" s="2">
        <f t="shared" si="384"/>
        <v>375.62019999999995</v>
      </c>
    </row>
    <row r="529" spans="1:79" x14ac:dyDescent="0.2">
      <c r="A529" s="3">
        <v>140004</v>
      </c>
      <c r="B529" s="2">
        <v>11.069999999999993</v>
      </c>
      <c r="C529" s="2">
        <v>22.47</v>
      </c>
      <c r="D529" s="2">
        <v>35.910000000000025</v>
      </c>
      <c r="E529" s="2">
        <v>19.449999999999989</v>
      </c>
      <c r="F529" s="2">
        <v>127.5</v>
      </c>
      <c r="G529" s="2">
        <v>6.9999999999993179E-2</v>
      </c>
      <c r="H529" s="2">
        <v>-36.190999999999974</v>
      </c>
      <c r="I529" s="2">
        <v>86.079999999999984</v>
      </c>
      <c r="J529" s="12">
        <v>32.812999999999988</v>
      </c>
      <c r="K529" s="2">
        <v>36.100000000000023</v>
      </c>
      <c r="L529" s="2">
        <v>8.6279999999999859</v>
      </c>
      <c r="M529" s="2">
        <v>39.269999999999982</v>
      </c>
      <c r="N529" s="2">
        <v>43.730000000000018</v>
      </c>
      <c r="O529" s="2">
        <v>10</v>
      </c>
      <c r="P529" s="2">
        <v>0</v>
      </c>
      <c r="Q529" s="2">
        <v>0</v>
      </c>
      <c r="R529" s="2">
        <v>0</v>
      </c>
      <c r="S529" s="2">
        <v>2</v>
      </c>
      <c r="T529" s="2">
        <v>0.66666666666666663</v>
      </c>
      <c r="W529" s="2">
        <v>0</v>
      </c>
      <c r="X529" s="2">
        <v>0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H529" s="2">
        <v>0</v>
      </c>
      <c r="AI529" s="2">
        <v>0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0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  <c r="AZ529" s="2">
        <v>0</v>
      </c>
      <c r="BA529" s="2">
        <v>0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0</v>
      </c>
      <c r="BM529" s="2">
        <v>0</v>
      </c>
      <c r="BN529" s="2">
        <v>0</v>
      </c>
      <c r="BO529" s="2">
        <v>0</v>
      </c>
      <c r="BP529" s="16">
        <v>0</v>
      </c>
      <c r="BQ529" s="2">
        <f t="shared" si="397"/>
        <v>0</v>
      </c>
      <c r="BR529" s="2">
        <f t="shared" si="374"/>
        <v>0</v>
      </c>
      <c r="BS529" s="2">
        <f t="shared" si="375"/>
        <v>0</v>
      </c>
      <c r="BT529" s="17" t="e">
        <f t="shared" si="408"/>
        <v>#DIV/0!</v>
      </c>
      <c r="BU529" s="2">
        <f t="shared" ref="BU529:BU560" si="409">IFERROR(IFERROR(IF(OR(BT529&gt;=50%,BT529&lt;=-50%),BR529,(BC529*(1+BT529))),BR529),0.001)</f>
        <v>0</v>
      </c>
      <c r="BV529" s="2">
        <f t="shared" ref="BV529:BV560" si="410">IFERROR(IFERROR(IF(OR(BT529&gt;=50%,BT529&lt;=-50%),BR529,(BD529*(1+BT529))),BR529),0.001)</f>
        <v>0</v>
      </c>
      <c r="BW529" s="2">
        <f t="shared" ref="BW529:BW560" si="411">IFERROR(IFERROR(IF(OR(BT529&gt;=50%,BT529&lt;=-50%),BR529,(BE529*(1+BT529))),BR529),0.001)</f>
        <v>0</v>
      </c>
      <c r="BX529" s="2">
        <f t="shared" ref="BX529:BX560" si="412">IFERROR(IFERROR(IF(OR(BT529&gt;=50%,BT529&lt;=-50%),BR529,(BF529*(1+BT529))),BR529),0.001)</f>
        <v>0</v>
      </c>
      <c r="BY529" s="2">
        <f t="shared" si="382"/>
        <v>0</v>
      </c>
      <c r="BZ529" s="2">
        <f t="shared" si="383"/>
        <v>0</v>
      </c>
      <c r="CA529" s="2">
        <f t="shared" si="384"/>
        <v>0</v>
      </c>
    </row>
    <row r="530" spans="1:79" x14ac:dyDescent="0.2">
      <c r="A530" s="3">
        <v>140005</v>
      </c>
      <c r="B530" s="2">
        <v>9.5</v>
      </c>
      <c r="C530" s="2">
        <v>19</v>
      </c>
      <c r="D530" s="2">
        <v>22</v>
      </c>
      <c r="E530" s="2">
        <v>38.5</v>
      </c>
      <c r="F530" s="2">
        <v>7.2999999999999545</v>
      </c>
      <c r="G530" s="2">
        <v>31</v>
      </c>
      <c r="H530" s="2">
        <v>-11</v>
      </c>
      <c r="I530" s="2">
        <v>18</v>
      </c>
      <c r="J530" s="12">
        <v>70.700000000000045</v>
      </c>
      <c r="K530" s="2">
        <v>51.5</v>
      </c>
      <c r="L530" s="2">
        <v>6.5</v>
      </c>
      <c r="M530" s="2">
        <v>-12.5</v>
      </c>
      <c r="N530" s="2">
        <v>16</v>
      </c>
      <c r="O530" s="2">
        <v>25</v>
      </c>
      <c r="P530" s="2">
        <v>0</v>
      </c>
      <c r="Q530" s="2">
        <v>0</v>
      </c>
      <c r="R530" s="2">
        <v>0</v>
      </c>
      <c r="S530" s="2">
        <v>365.5</v>
      </c>
      <c r="T530" s="2">
        <v>121.83333333333333</v>
      </c>
      <c r="W530" s="2">
        <v>0</v>
      </c>
      <c r="X530" s="2">
        <v>0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H530" s="2">
        <v>0</v>
      </c>
      <c r="AI530" s="2">
        <v>0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0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  <c r="AZ530" s="2">
        <v>0</v>
      </c>
      <c r="BA530" s="2">
        <v>0</v>
      </c>
      <c r="BB530" s="2">
        <v>0</v>
      </c>
      <c r="BC530" s="2">
        <v>0</v>
      </c>
      <c r="BD530" s="2">
        <v>0</v>
      </c>
      <c r="BE530" s="2">
        <v>0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0</v>
      </c>
      <c r="BM530" s="2">
        <v>0</v>
      </c>
      <c r="BN530" s="2">
        <v>0</v>
      </c>
      <c r="BO530" s="2">
        <v>0</v>
      </c>
      <c r="BP530" s="16">
        <v>0</v>
      </c>
      <c r="BQ530" s="2">
        <f t="shared" si="397"/>
        <v>0</v>
      </c>
      <c r="BR530" s="2">
        <f t="shared" si="374"/>
        <v>0</v>
      </c>
      <c r="BS530" s="2">
        <f t="shared" si="375"/>
        <v>0</v>
      </c>
      <c r="BT530" s="17" t="e">
        <f t="shared" si="408"/>
        <v>#DIV/0!</v>
      </c>
      <c r="BU530" s="2">
        <f t="shared" si="409"/>
        <v>0</v>
      </c>
      <c r="BV530" s="2">
        <f t="shared" si="410"/>
        <v>0</v>
      </c>
      <c r="BW530" s="2">
        <f t="shared" si="411"/>
        <v>0</v>
      </c>
      <c r="BX530" s="2">
        <f t="shared" si="412"/>
        <v>0</v>
      </c>
      <c r="BY530" s="2">
        <f t="shared" si="382"/>
        <v>0</v>
      </c>
      <c r="BZ530" s="2">
        <f t="shared" si="383"/>
        <v>0</v>
      </c>
      <c r="CA530" s="2">
        <f t="shared" si="384"/>
        <v>0</v>
      </c>
    </row>
    <row r="531" spans="1:79" x14ac:dyDescent="0.2">
      <c r="A531" s="3">
        <v>140006</v>
      </c>
      <c r="B531" s="2">
        <v>11.399999999999977</v>
      </c>
      <c r="C531" s="2">
        <v>23.700000000000045</v>
      </c>
      <c r="D531" s="2">
        <v>24.899999999999977</v>
      </c>
      <c r="E531" s="2">
        <v>122.5</v>
      </c>
      <c r="F531" s="2">
        <v>23.896000000000015</v>
      </c>
      <c r="G531" s="2">
        <v>18.099999999999994</v>
      </c>
      <c r="H531" s="2">
        <v>27.700000000000017</v>
      </c>
      <c r="I531" s="2">
        <v>204.79999999999998</v>
      </c>
      <c r="J531" s="12">
        <v>57.199999999999996</v>
      </c>
      <c r="K531" s="2">
        <v>65.200000000000017</v>
      </c>
      <c r="L531" s="2">
        <v>13.103999999999985</v>
      </c>
      <c r="M531" s="2">
        <v>75.150000000000006</v>
      </c>
      <c r="N531" s="2">
        <v>22.349999999999994</v>
      </c>
      <c r="O531" s="2">
        <v>19.5</v>
      </c>
      <c r="P531" s="2">
        <v>0</v>
      </c>
      <c r="Q531" s="2">
        <v>0</v>
      </c>
      <c r="R531" s="2">
        <v>0</v>
      </c>
      <c r="S531" s="2">
        <v>0.5</v>
      </c>
      <c r="T531" s="2">
        <v>0.16666666666666666</v>
      </c>
      <c r="W531" s="2">
        <v>0</v>
      </c>
      <c r="X531" s="2">
        <v>0</v>
      </c>
      <c r="Y531" s="2">
        <v>0</v>
      </c>
      <c r="Z531" s="2">
        <v>0</v>
      </c>
      <c r="AA531" s="2">
        <v>0</v>
      </c>
      <c r="AB531" s="2">
        <v>0</v>
      </c>
      <c r="AC531" s="2">
        <v>0</v>
      </c>
      <c r="AD531" s="2">
        <v>0</v>
      </c>
      <c r="AE531" s="2">
        <v>0</v>
      </c>
      <c r="AH531" s="2">
        <v>0</v>
      </c>
      <c r="AI531" s="2">
        <v>0</v>
      </c>
      <c r="AJ531" s="2">
        <v>0</v>
      </c>
      <c r="AK531" s="2">
        <v>0</v>
      </c>
      <c r="AL531" s="2">
        <v>0</v>
      </c>
      <c r="AM531" s="2">
        <v>0</v>
      </c>
      <c r="AN531" s="2">
        <v>0</v>
      </c>
      <c r="AO531" s="2">
        <v>0</v>
      </c>
      <c r="AP531" s="2">
        <v>0</v>
      </c>
      <c r="AQ531" s="2">
        <v>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0</v>
      </c>
      <c r="BA531" s="2">
        <v>0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0</v>
      </c>
      <c r="BM531" s="2">
        <v>0</v>
      </c>
      <c r="BN531" s="2">
        <v>0</v>
      </c>
      <c r="BO531" s="2">
        <v>0</v>
      </c>
      <c r="BP531" s="16">
        <v>0</v>
      </c>
      <c r="BQ531" s="2">
        <f t="shared" si="397"/>
        <v>0</v>
      </c>
      <c r="BR531" s="2">
        <f t="shared" si="374"/>
        <v>0</v>
      </c>
      <c r="BS531" s="2">
        <f t="shared" si="375"/>
        <v>0</v>
      </c>
      <c r="BT531" s="17" t="e">
        <f t="shared" si="408"/>
        <v>#DIV/0!</v>
      </c>
      <c r="BU531" s="2">
        <f t="shared" si="409"/>
        <v>0</v>
      </c>
      <c r="BV531" s="2">
        <f t="shared" si="410"/>
        <v>0</v>
      </c>
      <c r="BW531" s="2">
        <f t="shared" si="411"/>
        <v>0</v>
      </c>
      <c r="BX531" s="2">
        <f t="shared" si="412"/>
        <v>0</v>
      </c>
      <c r="BY531" s="2">
        <f t="shared" si="382"/>
        <v>0</v>
      </c>
      <c r="BZ531" s="2">
        <f t="shared" si="383"/>
        <v>0</v>
      </c>
      <c r="CA531" s="2">
        <f t="shared" si="384"/>
        <v>0</v>
      </c>
    </row>
    <row r="532" spans="1:79" x14ac:dyDescent="0.2">
      <c r="A532" s="3">
        <v>140007</v>
      </c>
      <c r="B532" s="2">
        <v>3</v>
      </c>
      <c r="C532" s="2">
        <v>7.6000000000000005</v>
      </c>
      <c r="D532" s="2">
        <v>8.2000000000000028</v>
      </c>
      <c r="E532" s="2">
        <v>24.779999999999994</v>
      </c>
      <c r="F532" s="2">
        <v>-13.320000000000007</v>
      </c>
      <c r="G532" s="2">
        <v>84.02000000000001</v>
      </c>
      <c r="H532" s="2">
        <v>2.9629999999999939</v>
      </c>
      <c r="I532" s="2">
        <v>-16.019999999999982</v>
      </c>
      <c r="J532" s="12">
        <v>21.536999999999978</v>
      </c>
      <c r="K532" s="2">
        <v>25.200000000000017</v>
      </c>
      <c r="L532" s="2">
        <v>0</v>
      </c>
      <c r="M532" s="2">
        <v>18.879999999999995</v>
      </c>
      <c r="N532" s="2">
        <v>5.7999999999999972</v>
      </c>
      <c r="O532" s="2">
        <v>5</v>
      </c>
      <c r="P532" s="2">
        <v>1.3800000000000026</v>
      </c>
      <c r="Q532" s="2">
        <v>54.12</v>
      </c>
      <c r="R532" s="2">
        <v>2.14</v>
      </c>
      <c r="S532" s="2">
        <v>0</v>
      </c>
      <c r="T532" s="2">
        <v>18.753333333333334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H532" s="2">
        <v>0</v>
      </c>
      <c r="AI532" s="2">
        <v>0</v>
      </c>
      <c r="AJ532" s="2">
        <v>0</v>
      </c>
      <c r="AK532" s="2">
        <v>0</v>
      </c>
      <c r="AL532" s="2">
        <v>0</v>
      </c>
      <c r="AM532" s="2">
        <v>0</v>
      </c>
      <c r="AN532" s="2">
        <v>0</v>
      </c>
      <c r="AO532" s="2">
        <v>0</v>
      </c>
      <c r="AP532" s="2">
        <v>0</v>
      </c>
      <c r="AQ532" s="2">
        <v>0</v>
      </c>
      <c r="AR532" s="2">
        <v>0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0</v>
      </c>
      <c r="BA532" s="2">
        <v>0</v>
      </c>
      <c r="BB532" s="2">
        <v>0</v>
      </c>
      <c r="BC532" s="2">
        <v>0</v>
      </c>
      <c r="BD532" s="2">
        <v>0</v>
      </c>
      <c r="BE532" s="2">
        <v>0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0</v>
      </c>
      <c r="BM532" s="2">
        <v>0</v>
      </c>
      <c r="BN532" s="2">
        <v>0</v>
      </c>
      <c r="BO532" s="2">
        <v>0</v>
      </c>
      <c r="BP532" s="16">
        <v>0</v>
      </c>
      <c r="BQ532" s="2">
        <f t="shared" si="397"/>
        <v>0</v>
      </c>
      <c r="BR532" s="2">
        <f t="shared" si="374"/>
        <v>0</v>
      </c>
      <c r="BS532" s="2">
        <f t="shared" si="375"/>
        <v>0</v>
      </c>
      <c r="BT532" s="17" t="e">
        <f t="shared" si="408"/>
        <v>#DIV/0!</v>
      </c>
      <c r="BU532" s="2">
        <f t="shared" si="409"/>
        <v>0</v>
      </c>
      <c r="BV532" s="2">
        <f t="shared" si="410"/>
        <v>0</v>
      </c>
      <c r="BW532" s="2">
        <f t="shared" si="411"/>
        <v>0</v>
      </c>
      <c r="BX532" s="2">
        <f t="shared" si="412"/>
        <v>0</v>
      </c>
      <c r="BY532" s="2">
        <f t="shared" si="382"/>
        <v>0</v>
      </c>
      <c r="BZ532" s="2">
        <f t="shared" si="383"/>
        <v>0</v>
      </c>
      <c r="CA532" s="2">
        <f t="shared" si="384"/>
        <v>0</v>
      </c>
    </row>
    <row r="533" spans="1:79" x14ac:dyDescent="0.2">
      <c r="A533" s="3">
        <v>140008</v>
      </c>
      <c r="B533" s="2">
        <v>0.36000000000001364</v>
      </c>
      <c r="C533" s="2">
        <v>0.71999999999997044</v>
      </c>
      <c r="D533" s="2">
        <v>0.84600000000000364</v>
      </c>
      <c r="E533" s="2">
        <v>7.7139999999999986</v>
      </c>
      <c r="F533" s="2">
        <v>7.2110000000000127</v>
      </c>
      <c r="G533" s="2">
        <v>10.039999999999992</v>
      </c>
      <c r="H533" s="2">
        <v>15.614000000000004</v>
      </c>
      <c r="I533" s="2">
        <v>-24.156000000000006</v>
      </c>
      <c r="J533" s="12">
        <v>221.07999999999998</v>
      </c>
      <c r="K533" s="2">
        <v>26.051000000000002</v>
      </c>
      <c r="L533" s="2">
        <v>5.1599999999999966</v>
      </c>
      <c r="M533" s="2">
        <v>5.019999999999996</v>
      </c>
      <c r="N533" s="2">
        <v>2.0799999999999983</v>
      </c>
      <c r="O533" s="2">
        <v>0.30200000000000671</v>
      </c>
      <c r="P533" s="2">
        <v>0</v>
      </c>
      <c r="Q533" s="2">
        <v>0</v>
      </c>
      <c r="R533" s="2">
        <v>0</v>
      </c>
      <c r="S533" s="2">
        <v>1.597999999999999</v>
      </c>
      <c r="T533" s="2">
        <v>0.53266666666666629</v>
      </c>
      <c r="W533" s="2">
        <v>0</v>
      </c>
      <c r="X533" s="2">
        <v>0</v>
      </c>
      <c r="Y533" s="2">
        <v>0</v>
      </c>
      <c r="Z533" s="2">
        <v>0</v>
      </c>
      <c r="AA533" s="2">
        <v>0</v>
      </c>
      <c r="AB533" s="2">
        <v>0</v>
      </c>
      <c r="AC533" s="2">
        <v>0</v>
      </c>
      <c r="AD533" s="2">
        <v>0</v>
      </c>
      <c r="AE533" s="2">
        <v>0</v>
      </c>
      <c r="AH533" s="2">
        <v>0</v>
      </c>
      <c r="AI533" s="2">
        <v>0</v>
      </c>
      <c r="AJ533" s="2">
        <v>0</v>
      </c>
      <c r="AK533" s="2">
        <v>0</v>
      </c>
      <c r="AL533" s="2">
        <v>0</v>
      </c>
      <c r="AM533" s="2">
        <v>0</v>
      </c>
      <c r="AN533" s="2">
        <v>0</v>
      </c>
      <c r="AO533" s="2">
        <v>0</v>
      </c>
      <c r="AP533" s="2">
        <v>0</v>
      </c>
      <c r="AQ533" s="2">
        <v>0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  <c r="AZ533" s="2">
        <v>0</v>
      </c>
      <c r="BA533" s="2">
        <v>0</v>
      </c>
      <c r="BB533" s="2">
        <v>0</v>
      </c>
      <c r="BC533" s="2">
        <v>0</v>
      </c>
      <c r="BD533" s="2">
        <v>0</v>
      </c>
      <c r="BE533" s="2">
        <v>0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0</v>
      </c>
      <c r="BM533" s="2">
        <v>0</v>
      </c>
      <c r="BN533" s="2">
        <v>0</v>
      </c>
      <c r="BO533" s="2">
        <v>0</v>
      </c>
      <c r="BP533" s="16">
        <v>0</v>
      </c>
      <c r="BQ533" s="2">
        <f t="shared" si="397"/>
        <v>0</v>
      </c>
      <c r="BR533" s="2">
        <f t="shared" si="374"/>
        <v>0</v>
      </c>
      <c r="BS533" s="2">
        <f t="shared" si="375"/>
        <v>0</v>
      </c>
      <c r="BT533" s="17" t="e">
        <f t="shared" si="408"/>
        <v>#DIV/0!</v>
      </c>
      <c r="BU533" s="2">
        <f t="shared" si="409"/>
        <v>0</v>
      </c>
      <c r="BV533" s="2">
        <f t="shared" si="410"/>
        <v>0</v>
      </c>
      <c r="BW533" s="2">
        <f t="shared" si="411"/>
        <v>0</v>
      </c>
      <c r="BX533" s="2">
        <f t="shared" si="412"/>
        <v>0</v>
      </c>
      <c r="BY533" s="2">
        <f t="shared" si="382"/>
        <v>0</v>
      </c>
      <c r="BZ533" s="2">
        <f t="shared" si="383"/>
        <v>0</v>
      </c>
      <c r="CA533" s="2">
        <f t="shared" si="384"/>
        <v>0</v>
      </c>
    </row>
    <row r="534" spans="1:79" x14ac:dyDescent="0.2">
      <c r="A534" s="3">
        <v>140009</v>
      </c>
      <c r="B534" s="2">
        <v>0.48000000000001819</v>
      </c>
      <c r="C534" s="2">
        <v>0.95999999999992269</v>
      </c>
      <c r="D534" s="2">
        <v>1.1170000000000755</v>
      </c>
      <c r="E534" s="2">
        <v>6.9629999999999654</v>
      </c>
      <c r="F534" s="2">
        <v>165.62099999999998</v>
      </c>
      <c r="G534" s="2">
        <v>0.32200000000000273</v>
      </c>
      <c r="H534" s="2">
        <v>0.81899999999995998</v>
      </c>
      <c r="I534" s="2">
        <v>11.120000000000005</v>
      </c>
      <c r="J534" s="12">
        <v>22.118000000000052</v>
      </c>
      <c r="K534" s="2">
        <v>-8.8669999999999618</v>
      </c>
      <c r="L534" s="2">
        <v>-16.133000000000038</v>
      </c>
      <c r="M534" s="2">
        <v>1.7599999999999909</v>
      </c>
      <c r="N534" s="2">
        <v>21.639999999999986</v>
      </c>
      <c r="O534" s="2">
        <v>0.40000000000003411</v>
      </c>
      <c r="P534" s="2">
        <v>0</v>
      </c>
      <c r="Q534" s="2">
        <v>0</v>
      </c>
      <c r="R534" s="2">
        <v>0</v>
      </c>
      <c r="S534" s="2">
        <v>1.1999999999999886</v>
      </c>
      <c r="T534" s="2">
        <v>0.39999999999999619</v>
      </c>
      <c r="W534" s="2">
        <v>125.38499999999999</v>
      </c>
      <c r="X534" s="2">
        <v>117.18</v>
      </c>
      <c r="Y534" s="2">
        <v>167.435</v>
      </c>
      <c r="Z534" s="2">
        <v>0</v>
      </c>
      <c r="AA534" s="2">
        <v>0</v>
      </c>
      <c r="AB534" s="2">
        <v>0</v>
      </c>
      <c r="AC534" s="2">
        <v>0</v>
      </c>
      <c r="AD534" s="2">
        <v>0</v>
      </c>
      <c r="AE534" s="2">
        <v>0</v>
      </c>
      <c r="AH534" s="2">
        <v>0</v>
      </c>
      <c r="AI534" s="2">
        <v>0</v>
      </c>
      <c r="AJ534" s="2">
        <v>0</v>
      </c>
      <c r="AK534" s="2">
        <v>0</v>
      </c>
      <c r="AL534" s="2">
        <v>0</v>
      </c>
      <c r="AM534" s="2">
        <v>0</v>
      </c>
      <c r="AN534" s="2">
        <v>0</v>
      </c>
      <c r="AO534" s="2">
        <v>0</v>
      </c>
      <c r="AP534" s="2">
        <v>0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  <c r="AZ534" s="2">
        <v>0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0</v>
      </c>
      <c r="BM534" s="2">
        <v>0</v>
      </c>
      <c r="BN534" s="2">
        <v>0</v>
      </c>
      <c r="BO534" s="2">
        <v>0</v>
      </c>
      <c r="BP534" s="16">
        <v>0</v>
      </c>
      <c r="BQ534" s="2">
        <f t="shared" si="397"/>
        <v>0</v>
      </c>
      <c r="BR534" s="2">
        <f t="shared" si="374"/>
        <v>0</v>
      </c>
      <c r="BS534" s="2">
        <f t="shared" si="375"/>
        <v>0</v>
      </c>
      <c r="BT534" s="17" t="e">
        <f t="shared" si="408"/>
        <v>#DIV/0!</v>
      </c>
      <c r="BU534" s="2">
        <f t="shared" si="409"/>
        <v>0</v>
      </c>
      <c r="BV534" s="2">
        <f t="shared" si="410"/>
        <v>0</v>
      </c>
      <c r="BW534" s="2">
        <f t="shared" si="411"/>
        <v>0</v>
      </c>
      <c r="BX534" s="2">
        <f t="shared" si="412"/>
        <v>0</v>
      </c>
      <c r="BY534" s="2">
        <f t="shared" si="382"/>
        <v>0</v>
      </c>
      <c r="BZ534" s="2">
        <f t="shared" si="383"/>
        <v>0</v>
      </c>
      <c r="CA534" s="2">
        <f t="shared" si="384"/>
        <v>0</v>
      </c>
    </row>
    <row r="535" spans="1:79" x14ac:dyDescent="0.2">
      <c r="A535" s="3">
        <v>140010</v>
      </c>
      <c r="B535" s="2">
        <v>1.2000000000000028</v>
      </c>
      <c r="C535" s="2">
        <v>3.6189999999999998</v>
      </c>
      <c r="D535" s="2">
        <v>4.3999999999999986</v>
      </c>
      <c r="E535" s="2">
        <v>12.780999999999999</v>
      </c>
      <c r="F535" s="2">
        <v>-5.7740000000000009</v>
      </c>
      <c r="G535" s="2">
        <v>0.81200000000000117</v>
      </c>
      <c r="H535" s="2">
        <v>0.12399999999999878</v>
      </c>
      <c r="I535" s="2">
        <v>9.4410000000000007</v>
      </c>
      <c r="J535" s="12">
        <v>8</v>
      </c>
      <c r="K535" s="2">
        <v>-3.8030000000000044</v>
      </c>
      <c r="L535" s="2">
        <v>0.80000000000000426</v>
      </c>
      <c r="M535" s="2">
        <v>10.199999999999999</v>
      </c>
      <c r="N535" s="2">
        <v>2.5</v>
      </c>
      <c r="O535" s="2">
        <v>2.5</v>
      </c>
      <c r="P535" s="2">
        <v>0.19999999999999929</v>
      </c>
      <c r="Q535" s="2">
        <v>0</v>
      </c>
      <c r="R535" s="2">
        <v>0</v>
      </c>
      <c r="S535" s="2">
        <v>23</v>
      </c>
      <c r="T535" s="2">
        <v>7.666666666666667</v>
      </c>
      <c r="W535" s="2">
        <v>0</v>
      </c>
      <c r="X535" s="2">
        <v>0</v>
      </c>
      <c r="Y535" s="2">
        <v>0</v>
      </c>
      <c r="Z535" s="2">
        <v>0</v>
      </c>
      <c r="AA535" s="2">
        <v>0</v>
      </c>
      <c r="AB535" s="2">
        <v>0</v>
      </c>
      <c r="AC535" s="2">
        <v>0</v>
      </c>
      <c r="AD535" s="2">
        <v>0</v>
      </c>
      <c r="AE535" s="2">
        <v>0</v>
      </c>
      <c r="AH535" s="2">
        <v>0</v>
      </c>
      <c r="AI535" s="2">
        <v>0</v>
      </c>
      <c r="AJ535" s="2">
        <v>0</v>
      </c>
      <c r="AK535" s="2">
        <v>0</v>
      </c>
      <c r="AL535" s="2">
        <v>0</v>
      </c>
      <c r="AM535" s="2">
        <v>0</v>
      </c>
      <c r="AN535" s="2">
        <v>0</v>
      </c>
      <c r="AO535" s="2">
        <v>0</v>
      </c>
      <c r="AP535" s="2">
        <v>0</v>
      </c>
      <c r="AQ535" s="2">
        <v>0</v>
      </c>
      <c r="AR535" s="2">
        <v>0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  <c r="AZ535" s="2">
        <v>0</v>
      </c>
      <c r="BA535" s="2">
        <v>0</v>
      </c>
      <c r="BB535" s="2">
        <v>0</v>
      </c>
      <c r="BC535" s="2">
        <v>0</v>
      </c>
      <c r="BD535" s="2">
        <v>0</v>
      </c>
      <c r="BE535" s="2">
        <v>0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0</v>
      </c>
      <c r="BM535" s="2">
        <v>0</v>
      </c>
      <c r="BN535" s="2">
        <v>0</v>
      </c>
      <c r="BO535" s="2">
        <v>0</v>
      </c>
      <c r="BP535" s="16">
        <v>0</v>
      </c>
      <c r="BQ535" s="2">
        <f t="shared" si="397"/>
        <v>0</v>
      </c>
      <c r="BR535" s="2">
        <f t="shared" si="374"/>
        <v>0</v>
      </c>
      <c r="BS535" s="2">
        <f t="shared" si="375"/>
        <v>0</v>
      </c>
      <c r="BT535" s="17" t="e">
        <f t="shared" si="408"/>
        <v>#DIV/0!</v>
      </c>
      <c r="BU535" s="2">
        <f t="shared" si="409"/>
        <v>0</v>
      </c>
      <c r="BV535" s="2">
        <f t="shared" si="410"/>
        <v>0</v>
      </c>
      <c r="BW535" s="2">
        <f t="shared" si="411"/>
        <v>0</v>
      </c>
      <c r="BX535" s="2">
        <f t="shared" si="412"/>
        <v>0</v>
      </c>
      <c r="BY535" s="2">
        <f t="shared" si="382"/>
        <v>0</v>
      </c>
      <c r="BZ535" s="2">
        <f t="shared" si="383"/>
        <v>0</v>
      </c>
      <c r="CA535" s="2">
        <f t="shared" si="384"/>
        <v>0</v>
      </c>
    </row>
    <row r="536" spans="1:79" x14ac:dyDescent="0.2">
      <c r="A536" s="3">
        <v>140011</v>
      </c>
      <c r="B536" s="2">
        <v>0.87000000000000455</v>
      </c>
      <c r="C536" s="2">
        <v>2.617999999999995</v>
      </c>
      <c r="D536" s="2">
        <v>2.9100000000000037</v>
      </c>
      <c r="E536" s="2">
        <v>4.18</v>
      </c>
      <c r="F536" s="2">
        <v>13.587999999999999</v>
      </c>
      <c r="G536" s="2">
        <v>9.2000000000000526E-2</v>
      </c>
      <c r="H536" s="2">
        <v>-0.87199999999999989</v>
      </c>
      <c r="I536" s="2">
        <v>0.22100000000000009</v>
      </c>
      <c r="J536" s="12">
        <v>2.718</v>
      </c>
      <c r="K536" s="2">
        <v>4.732999999999997</v>
      </c>
      <c r="L536" s="2">
        <v>0.55000000000000426</v>
      </c>
      <c r="M536" s="2">
        <v>3.5719999999999992</v>
      </c>
      <c r="N536" s="2">
        <v>2.3329999999999984</v>
      </c>
      <c r="O536" s="2">
        <v>1.1040000000000028</v>
      </c>
      <c r="P536" s="2">
        <v>3.1899999999999977</v>
      </c>
      <c r="Q536" s="2">
        <v>0</v>
      </c>
      <c r="R536" s="2">
        <v>0</v>
      </c>
      <c r="S536" s="2">
        <v>7.1000000000001506E-2</v>
      </c>
      <c r="T536" s="2">
        <v>2.3666666666667169E-2</v>
      </c>
      <c r="W536" s="2">
        <v>0</v>
      </c>
      <c r="X536" s="2">
        <v>0</v>
      </c>
      <c r="Y536" s="2">
        <v>0</v>
      </c>
      <c r="Z536" s="2">
        <v>0</v>
      </c>
      <c r="AA536" s="2">
        <v>0</v>
      </c>
      <c r="AB536" s="2">
        <v>0</v>
      </c>
      <c r="AC536" s="2">
        <v>0</v>
      </c>
      <c r="AD536" s="2">
        <v>0</v>
      </c>
      <c r="AE536" s="2">
        <v>0</v>
      </c>
      <c r="AH536" s="2">
        <v>0</v>
      </c>
      <c r="AI536" s="2">
        <v>0</v>
      </c>
      <c r="AJ536" s="2">
        <v>0</v>
      </c>
      <c r="AK536" s="2">
        <v>0</v>
      </c>
      <c r="AL536" s="2">
        <v>0</v>
      </c>
      <c r="AM536" s="2">
        <v>0</v>
      </c>
      <c r="AN536" s="2">
        <v>0</v>
      </c>
      <c r="AO536" s="2">
        <v>0</v>
      </c>
      <c r="AP536" s="2">
        <v>0</v>
      </c>
      <c r="AQ536" s="2">
        <v>0</v>
      </c>
      <c r="AR536" s="2">
        <v>0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  <c r="AZ536" s="2">
        <v>0</v>
      </c>
      <c r="BA536" s="2">
        <v>0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0</v>
      </c>
      <c r="BM536" s="2">
        <v>0</v>
      </c>
      <c r="BN536" s="2">
        <v>0</v>
      </c>
      <c r="BO536" s="2">
        <v>0</v>
      </c>
      <c r="BP536" s="16">
        <v>0</v>
      </c>
      <c r="BQ536" s="2">
        <f t="shared" si="397"/>
        <v>0</v>
      </c>
      <c r="BR536" s="2">
        <f t="shared" si="374"/>
        <v>0</v>
      </c>
      <c r="BS536" s="2">
        <f t="shared" si="375"/>
        <v>0</v>
      </c>
      <c r="BT536" s="17" t="e">
        <f t="shared" si="408"/>
        <v>#DIV/0!</v>
      </c>
      <c r="BU536" s="2">
        <f t="shared" si="409"/>
        <v>0</v>
      </c>
      <c r="BV536" s="2">
        <f t="shared" si="410"/>
        <v>0</v>
      </c>
      <c r="BW536" s="2">
        <f t="shared" si="411"/>
        <v>0</v>
      </c>
      <c r="BX536" s="2">
        <f t="shared" si="412"/>
        <v>0</v>
      </c>
      <c r="BY536" s="2">
        <f t="shared" si="382"/>
        <v>0</v>
      </c>
      <c r="BZ536" s="2">
        <f t="shared" si="383"/>
        <v>0</v>
      </c>
      <c r="CA536" s="2">
        <f t="shared" si="384"/>
        <v>0</v>
      </c>
    </row>
    <row r="537" spans="1:79" x14ac:dyDescent="0.2">
      <c r="A537" s="3">
        <v>140012</v>
      </c>
      <c r="B537" s="2">
        <v>0.15000000000000036</v>
      </c>
      <c r="C537" s="2">
        <v>0.29999999999999893</v>
      </c>
      <c r="D537" s="2">
        <v>0.35000000000000142</v>
      </c>
      <c r="E537" s="2">
        <v>0.69999999999999929</v>
      </c>
      <c r="F537" s="2">
        <v>0.40399999999999991</v>
      </c>
      <c r="G537" s="2">
        <v>0.10099999999999998</v>
      </c>
      <c r="H537" s="2">
        <v>1.25</v>
      </c>
      <c r="I537" s="2">
        <v>-0.24699999999999989</v>
      </c>
      <c r="J537" s="12">
        <v>1.0999999999999996</v>
      </c>
      <c r="K537" s="2">
        <v>0.60000000000000053</v>
      </c>
      <c r="L537" s="2">
        <v>9.9999999999999645E-2</v>
      </c>
      <c r="M537" s="2">
        <v>0.34200000000000053</v>
      </c>
      <c r="N537" s="2">
        <v>0.57499999999999973</v>
      </c>
      <c r="O537" s="2">
        <v>0.375</v>
      </c>
      <c r="P537" s="2">
        <v>-0.5</v>
      </c>
      <c r="Q537" s="2">
        <v>0</v>
      </c>
      <c r="R537" s="2">
        <v>0</v>
      </c>
      <c r="S537" s="2">
        <v>0.39999999999999991</v>
      </c>
      <c r="T537" s="2">
        <v>0.1333333333333333</v>
      </c>
      <c r="W537" s="2">
        <v>0</v>
      </c>
      <c r="X537" s="2">
        <v>0</v>
      </c>
      <c r="Y537" s="2">
        <v>0</v>
      </c>
      <c r="Z537" s="2">
        <v>0</v>
      </c>
      <c r="AA537" s="2">
        <v>0</v>
      </c>
      <c r="AB537" s="2">
        <v>0</v>
      </c>
      <c r="AC537" s="2">
        <v>0</v>
      </c>
      <c r="AD537" s="2">
        <v>0</v>
      </c>
      <c r="AE537" s="2">
        <v>0</v>
      </c>
      <c r="AH537" s="2">
        <v>0</v>
      </c>
      <c r="AI537" s="2">
        <v>0</v>
      </c>
      <c r="AJ537" s="2">
        <v>0</v>
      </c>
      <c r="AK537" s="2">
        <v>0</v>
      </c>
      <c r="AL537" s="2">
        <v>0</v>
      </c>
      <c r="AM537" s="2">
        <v>0</v>
      </c>
      <c r="AN537" s="2">
        <v>0</v>
      </c>
      <c r="AO537" s="2">
        <v>0</v>
      </c>
      <c r="AP537" s="2">
        <v>0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  <c r="AZ537" s="2">
        <v>0</v>
      </c>
      <c r="BA537" s="2">
        <v>0</v>
      </c>
      <c r="BB537" s="2">
        <v>0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0</v>
      </c>
      <c r="BM537" s="2">
        <v>0</v>
      </c>
      <c r="BN537" s="2">
        <v>0</v>
      </c>
      <c r="BO537" s="2">
        <v>0</v>
      </c>
      <c r="BP537" s="16">
        <v>0</v>
      </c>
      <c r="BQ537" s="2">
        <f t="shared" si="397"/>
        <v>0</v>
      </c>
      <c r="BR537" s="2">
        <f t="shared" si="374"/>
        <v>0</v>
      </c>
      <c r="BS537" s="2">
        <f t="shared" si="375"/>
        <v>0</v>
      </c>
      <c r="BT537" s="17" t="e">
        <f t="shared" si="408"/>
        <v>#DIV/0!</v>
      </c>
      <c r="BU537" s="2">
        <f t="shared" si="409"/>
        <v>0</v>
      </c>
      <c r="BV537" s="2">
        <f t="shared" si="410"/>
        <v>0</v>
      </c>
      <c r="BW537" s="2">
        <f t="shared" si="411"/>
        <v>0</v>
      </c>
      <c r="BX537" s="2">
        <f t="shared" si="412"/>
        <v>0</v>
      </c>
      <c r="BY537" s="2">
        <f t="shared" si="382"/>
        <v>0</v>
      </c>
      <c r="BZ537" s="2">
        <f t="shared" si="383"/>
        <v>0</v>
      </c>
      <c r="CA537" s="2">
        <f t="shared" si="384"/>
        <v>0</v>
      </c>
    </row>
    <row r="538" spans="1:79" x14ac:dyDescent="0.2">
      <c r="A538" s="3">
        <v>140013</v>
      </c>
      <c r="B538" s="2">
        <v>10</v>
      </c>
      <c r="C538" s="2">
        <v>0</v>
      </c>
      <c r="D538" s="2">
        <v>10</v>
      </c>
      <c r="E538" s="2">
        <v>-5</v>
      </c>
      <c r="F538" s="2">
        <v>10</v>
      </c>
      <c r="G538" s="2">
        <v>12.399999999999999</v>
      </c>
      <c r="H538" s="2">
        <v>7.168000000000001</v>
      </c>
      <c r="I538" s="2">
        <v>5</v>
      </c>
      <c r="J538" s="12">
        <v>10</v>
      </c>
      <c r="K538" s="2">
        <v>0.432</v>
      </c>
      <c r="L538" s="2">
        <v>0</v>
      </c>
      <c r="M538" s="2">
        <v>7.5</v>
      </c>
      <c r="N538" s="2">
        <v>22.5</v>
      </c>
      <c r="O538" s="2">
        <v>0</v>
      </c>
      <c r="P538" s="2">
        <v>0</v>
      </c>
      <c r="Q538" s="2">
        <v>0</v>
      </c>
      <c r="R538" s="2">
        <v>35</v>
      </c>
      <c r="S538" s="2">
        <v>0</v>
      </c>
      <c r="T538" s="2">
        <v>11.666666666666666</v>
      </c>
      <c r="W538" s="2">
        <v>0</v>
      </c>
      <c r="X538" s="2">
        <v>25</v>
      </c>
      <c r="Y538" s="2">
        <v>-30</v>
      </c>
      <c r="Z538" s="2">
        <v>40</v>
      </c>
      <c r="AA538" s="2">
        <v>0</v>
      </c>
      <c r="AB538" s="2">
        <v>0</v>
      </c>
      <c r="AC538" s="2">
        <v>0</v>
      </c>
      <c r="AD538" s="2">
        <v>0</v>
      </c>
      <c r="AE538" s="2">
        <v>0</v>
      </c>
      <c r="AH538" s="2">
        <v>0</v>
      </c>
      <c r="AI538" s="2">
        <v>0</v>
      </c>
      <c r="AJ538" s="2">
        <v>0</v>
      </c>
      <c r="AK538" s="2">
        <v>0</v>
      </c>
      <c r="AL538" s="2">
        <v>0</v>
      </c>
      <c r="AM538" s="2">
        <v>0</v>
      </c>
      <c r="AN538" s="2">
        <v>0</v>
      </c>
      <c r="AO538" s="2">
        <v>0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  <c r="AZ538" s="2">
        <v>0</v>
      </c>
      <c r="BA538" s="2">
        <v>0</v>
      </c>
      <c r="BB538" s="2">
        <v>0</v>
      </c>
      <c r="BC538" s="2">
        <v>0</v>
      </c>
      <c r="BD538" s="2">
        <v>0</v>
      </c>
      <c r="BE538" s="2">
        <v>0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0</v>
      </c>
      <c r="BM538" s="2">
        <v>0</v>
      </c>
      <c r="BN538" s="2">
        <v>0</v>
      </c>
      <c r="BO538" s="2">
        <v>0</v>
      </c>
      <c r="BP538" s="16">
        <v>0</v>
      </c>
      <c r="BQ538" s="2">
        <f t="shared" si="397"/>
        <v>0</v>
      </c>
      <c r="BR538" s="2">
        <f t="shared" si="374"/>
        <v>0</v>
      </c>
      <c r="BS538" s="2">
        <f t="shared" si="375"/>
        <v>0</v>
      </c>
      <c r="BT538" s="17" t="e">
        <f t="shared" si="408"/>
        <v>#DIV/0!</v>
      </c>
      <c r="BU538" s="2">
        <f t="shared" si="409"/>
        <v>0</v>
      </c>
      <c r="BV538" s="2">
        <f t="shared" si="410"/>
        <v>0</v>
      </c>
      <c r="BW538" s="2">
        <f t="shared" si="411"/>
        <v>0</v>
      </c>
      <c r="BX538" s="2">
        <f t="shared" si="412"/>
        <v>0</v>
      </c>
      <c r="BY538" s="2">
        <f t="shared" si="382"/>
        <v>0</v>
      </c>
      <c r="BZ538" s="2">
        <f t="shared" si="383"/>
        <v>0</v>
      </c>
      <c r="CA538" s="2">
        <f t="shared" si="384"/>
        <v>0</v>
      </c>
    </row>
    <row r="539" spans="1:79" x14ac:dyDescent="0.2">
      <c r="A539" s="3">
        <v>140014</v>
      </c>
      <c r="B539" s="2">
        <v>8.375</v>
      </c>
      <c r="C539" s="2">
        <v>0</v>
      </c>
      <c r="D539" s="2">
        <v>8.4480000000000004</v>
      </c>
      <c r="E539" s="2">
        <v>3.1769999999999996</v>
      </c>
      <c r="F539" s="2">
        <v>0</v>
      </c>
      <c r="G539" s="2">
        <v>11</v>
      </c>
      <c r="H539" s="2">
        <v>6.1500000000000057</v>
      </c>
      <c r="I539" s="2">
        <v>2.3999999999999915</v>
      </c>
      <c r="J539" s="12">
        <v>14.01700000000001</v>
      </c>
      <c r="K539" s="2">
        <v>-10</v>
      </c>
      <c r="L539" s="2">
        <v>8.9329999999999927</v>
      </c>
      <c r="M539" s="2">
        <v>5</v>
      </c>
      <c r="N539" s="2">
        <v>9.5</v>
      </c>
      <c r="O539" s="2">
        <v>2.5</v>
      </c>
      <c r="P539" s="2">
        <v>0</v>
      </c>
      <c r="Q539" s="2">
        <v>0</v>
      </c>
      <c r="R539" s="2">
        <v>0</v>
      </c>
      <c r="S539" s="2">
        <v>50.5</v>
      </c>
      <c r="T539" s="2">
        <v>16.833333333333332</v>
      </c>
      <c r="W539" s="2">
        <v>0</v>
      </c>
      <c r="X539" s="2">
        <v>0</v>
      </c>
      <c r="Y539" s="2">
        <v>0</v>
      </c>
      <c r="Z539" s="2">
        <v>0</v>
      </c>
      <c r="AA539" s="2">
        <v>0</v>
      </c>
      <c r="AB539" s="2">
        <v>0</v>
      </c>
      <c r="AC539" s="2">
        <v>0</v>
      </c>
      <c r="AD539" s="2">
        <v>0</v>
      </c>
      <c r="AE539" s="2">
        <v>0</v>
      </c>
      <c r="AH539" s="2">
        <v>0</v>
      </c>
      <c r="AI539" s="2">
        <v>0</v>
      </c>
      <c r="AJ539" s="2">
        <v>0</v>
      </c>
      <c r="AK539" s="2">
        <v>0</v>
      </c>
      <c r="AL539" s="2">
        <v>0</v>
      </c>
      <c r="AM539" s="2">
        <v>0</v>
      </c>
      <c r="AN539" s="2">
        <v>0</v>
      </c>
      <c r="AO539" s="2">
        <v>0</v>
      </c>
      <c r="AP539" s="2">
        <v>0</v>
      </c>
      <c r="AQ539" s="2">
        <v>0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  <c r="AZ539" s="2">
        <v>0</v>
      </c>
      <c r="BA539" s="2">
        <v>0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0</v>
      </c>
      <c r="BM539" s="2">
        <v>0</v>
      </c>
      <c r="BN539" s="2">
        <v>0</v>
      </c>
      <c r="BO539" s="2">
        <v>0</v>
      </c>
      <c r="BP539" s="16">
        <v>0</v>
      </c>
      <c r="BQ539" s="2">
        <f t="shared" si="397"/>
        <v>0</v>
      </c>
      <c r="BR539" s="2">
        <f t="shared" si="374"/>
        <v>0</v>
      </c>
      <c r="BS539" s="2">
        <f t="shared" si="375"/>
        <v>0</v>
      </c>
      <c r="BT539" s="17" t="e">
        <f t="shared" si="408"/>
        <v>#DIV/0!</v>
      </c>
      <c r="BU539" s="2">
        <f t="shared" si="409"/>
        <v>0</v>
      </c>
      <c r="BV539" s="2">
        <f t="shared" si="410"/>
        <v>0</v>
      </c>
      <c r="BW539" s="2">
        <f t="shared" si="411"/>
        <v>0</v>
      </c>
      <c r="BX539" s="2">
        <f t="shared" si="412"/>
        <v>0</v>
      </c>
      <c r="BY539" s="2">
        <f t="shared" si="382"/>
        <v>0</v>
      </c>
      <c r="BZ539" s="2">
        <f t="shared" si="383"/>
        <v>0</v>
      </c>
      <c r="CA539" s="2">
        <f t="shared" si="384"/>
        <v>0</v>
      </c>
    </row>
    <row r="540" spans="1:79" x14ac:dyDescent="0.2">
      <c r="A540" s="3">
        <v>140015</v>
      </c>
      <c r="B540" s="2">
        <v>3.6340000000000003</v>
      </c>
      <c r="C540" s="2">
        <v>0</v>
      </c>
      <c r="D540" s="2">
        <v>3.6449999999999996</v>
      </c>
      <c r="E540" s="2">
        <v>2.7210000000000001</v>
      </c>
      <c r="F540" s="2">
        <v>-2</v>
      </c>
      <c r="G540" s="2">
        <v>12</v>
      </c>
      <c r="H540" s="2">
        <v>2.6299999999999955</v>
      </c>
      <c r="I540" s="2">
        <v>-3.9599999999999937</v>
      </c>
      <c r="J540" s="12">
        <v>-1.0609999999999999</v>
      </c>
      <c r="K540" s="2">
        <v>-2.5</v>
      </c>
      <c r="L540" s="2">
        <v>7.3909999999999982</v>
      </c>
      <c r="M540" s="2">
        <v>5</v>
      </c>
      <c r="N540" s="2">
        <v>0.75</v>
      </c>
      <c r="O540" s="2">
        <v>0</v>
      </c>
      <c r="P540" s="2">
        <v>0</v>
      </c>
      <c r="Q540" s="2">
        <v>10</v>
      </c>
      <c r="R540" s="2">
        <v>10</v>
      </c>
      <c r="S540" s="2">
        <v>11.75</v>
      </c>
      <c r="T540" s="2">
        <v>10.583333333333334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H540" s="2">
        <v>0</v>
      </c>
      <c r="AI540" s="2">
        <v>0</v>
      </c>
      <c r="AJ540" s="2">
        <v>0</v>
      </c>
      <c r="AK540" s="2">
        <v>0</v>
      </c>
      <c r="AL540" s="2">
        <v>0</v>
      </c>
      <c r="AM540" s="2">
        <v>0</v>
      </c>
      <c r="AN540" s="2">
        <v>0</v>
      </c>
      <c r="AO540" s="2">
        <v>0</v>
      </c>
      <c r="AP540" s="2">
        <v>0</v>
      </c>
      <c r="AQ540" s="2">
        <v>0</v>
      </c>
      <c r="AR540" s="2">
        <v>0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  <c r="AZ540" s="2">
        <v>0</v>
      </c>
      <c r="BA540" s="2">
        <v>0</v>
      </c>
      <c r="BB540" s="2">
        <v>0</v>
      </c>
      <c r="BC540" s="2">
        <v>0</v>
      </c>
      <c r="BD540" s="2">
        <v>0</v>
      </c>
      <c r="BE540" s="2">
        <v>0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0</v>
      </c>
      <c r="BM540" s="2">
        <v>0</v>
      </c>
      <c r="BN540" s="2">
        <v>0</v>
      </c>
      <c r="BO540" s="2">
        <v>0</v>
      </c>
      <c r="BP540" s="16">
        <v>0</v>
      </c>
      <c r="BQ540" s="2">
        <f t="shared" si="397"/>
        <v>0</v>
      </c>
      <c r="BR540" s="2">
        <f t="shared" si="374"/>
        <v>0</v>
      </c>
      <c r="BS540" s="2">
        <f t="shared" si="375"/>
        <v>0</v>
      </c>
      <c r="BT540" s="17" t="e">
        <f t="shared" si="408"/>
        <v>#DIV/0!</v>
      </c>
      <c r="BU540" s="2">
        <f t="shared" si="409"/>
        <v>0</v>
      </c>
      <c r="BV540" s="2">
        <f t="shared" si="410"/>
        <v>0</v>
      </c>
      <c r="BW540" s="2">
        <f t="shared" si="411"/>
        <v>0</v>
      </c>
      <c r="BX540" s="2">
        <f t="shared" si="412"/>
        <v>0</v>
      </c>
      <c r="BY540" s="2">
        <f t="shared" si="382"/>
        <v>0</v>
      </c>
      <c r="BZ540" s="2">
        <f t="shared" si="383"/>
        <v>0</v>
      </c>
      <c r="CA540" s="2">
        <f t="shared" si="384"/>
        <v>0</v>
      </c>
    </row>
    <row r="541" spans="1:79" x14ac:dyDescent="0.2">
      <c r="A541" s="3">
        <v>140016</v>
      </c>
      <c r="B541" s="2">
        <v>0.1120000000000001</v>
      </c>
      <c r="C541" s="2">
        <v>0</v>
      </c>
      <c r="D541" s="2">
        <v>0.11299999999999999</v>
      </c>
      <c r="E541" s="2">
        <v>1.7749999999999999</v>
      </c>
      <c r="F541" s="2">
        <v>0</v>
      </c>
      <c r="G541" s="2">
        <v>8.0000000000000071E-2</v>
      </c>
      <c r="H541" s="2">
        <v>8.1999999999999851E-2</v>
      </c>
      <c r="I541" s="2">
        <v>3.2000000000000028E-2</v>
      </c>
      <c r="J541" s="12">
        <v>0.125</v>
      </c>
      <c r="K541" s="2">
        <v>0</v>
      </c>
      <c r="L541" s="2">
        <v>0.68100000000000005</v>
      </c>
      <c r="M541" s="2">
        <v>-0.91999999999999993</v>
      </c>
      <c r="N541" s="2">
        <v>1.02</v>
      </c>
      <c r="O541" s="2">
        <v>0</v>
      </c>
      <c r="P541" s="2">
        <v>-1</v>
      </c>
      <c r="Q541" s="2">
        <v>3</v>
      </c>
      <c r="R541" s="2">
        <v>0</v>
      </c>
      <c r="S541" s="2">
        <v>0.89999999999999991</v>
      </c>
      <c r="T541" s="2">
        <v>1.3</v>
      </c>
      <c r="W541" s="2">
        <v>0</v>
      </c>
      <c r="X541" s="2">
        <v>0</v>
      </c>
      <c r="Y541" s="2">
        <v>0</v>
      </c>
      <c r="Z541" s="2">
        <v>0</v>
      </c>
      <c r="AA541" s="2">
        <v>0</v>
      </c>
      <c r="AB541" s="2">
        <v>0</v>
      </c>
      <c r="AC541" s="2">
        <v>0</v>
      </c>
      <c r="AD541" s="2">
        <v>0</v>
      </c>
      <c r="AE541" s="2">
        <v>0</v>
      </c>
      <c r="AH541" s="2">
        <v>0</v>
      </c>
      <c r="AI541" s="2">
        <v>0</v>
      </c>
      <c r="AJ541" s="2">
        <v>0</v>
      </c>
      <c r="AK541" s="2">
        <v>0</v>
      </c>
      <c r="AL541" s="2">
        <v>0</v>
      </c>
      <c r="AM541" s="2">
        <v>0</v>
      </c>
      <c r="AN541" s="2">
        <v>0</v>
      </c>
      <c r="AO541" s="2">
        <v>0</v>
      </c>
      <c r="AP541" s="2">
        <v>0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  <c r="AZ541" s="2">
        <v>0</v>
      </c>
      <c r="BA541" s="2">
        <v>0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0</v>
      </c>
      <c r="BM541" s="2">
        <v>0</v>
      </c>
      <c r="BN541" s="2">
        <v>0</v>
      </c>
      <c r="BO541" s="2">
        <v>0</v>
      </c>
      <c r="BP541" s="16">
        <v>0</v>
      </c>
      <c r="BQ541" s="2">
        <f t="shared" si="397"/>
        <v>0</v>
      </c>
      <c r="BR541" s="2">
        <f t="shared" si="374"/>
        <v>0</v>
      </c>
      <c r="BS541" s="2">
        <f t="shared" si="375"/>
        <v>0</v>
      </c>
      <c r="BT541" s="17" t="e">
        <f t="shared" si="408"/>
        <v>#DIV/0!</v>
      </c>
      <c r="BU541" s="2">
        <f t="shared" si="409"/>
        <v>0</v>
      </c>
      <c r="BV541" s="2">
        <f t="shared" si="410"/>
        <v>0</v>
      </c>
      <c r="BW541" s="2">
        <f t="shared" si="411"/>
        <v>0</v>
      </c>
      <c r="BX541" s="2">
        <f t="shared" si="412"/>
        <v>0</v>
      </c>
      <c r="BY541" s="2">
        <f t="shared" si="382"/>
        <v>0</v>
      </c>
      <c r="BZ541" s="2">
        <f t="shared" si="383"/>
        <v>0</v>
      </c>
      <c r="CA541" s="2">
        <f t="shared" si="384"/>
        <v>0</v>
      </c>
    </row>
    <row r="542" spans="1:79" x14ac:dyDescent="0.2">
      <c r="A542" s="3">
        <v>140017</v>
      </c>
      <c r="B542" s="2">
        <v>5.600000000000005E-2</v>
      </c>
      <c r="C542" s="2">
        <v>4.4000000000000039E-2</v>
      </c>
      <c r="D542" s="2">
        <v>5.600000000000005E-2</v>
      </c>
      <c r="E542" s="2">
        <v>1.8439999999999999</v>
      </c>
      <c r="F542" s="2">
        <v>0</v>
      </c>
      <c r="G542" s="2">
        <v>4.0000000000000036E-2</v>
      </c>
      <c r="H542" s="2">
        <v>4.0999999999999925E-2</v>
      </c>
      <c r="I542" s="2">
        <v>1.6000000000000014E-2</v>
      </c>
      <c r="J542" s="12">
        <v>6.0999999999999943E-2</v>
      </c>
      <c r="K542" s="2">
        <v>0</v>
      </c>
      <c r="L542" s="2">
        <v>0</v>
      </c>
      <c r="M542" s="2">
        <v>-2.1579999999999999</v>
      </c>
      <c r="N542" s="2">
        <v>0.29999999999999982</v>
      </c>
      <c r="O542" s="2">
        <v>0</v>
      </c>
      <c r="P542" s="2">
        <v>2</v>
      </c>
      <c r="Q542" s="2">
        <v>0</v>
      </c>
      <c r="R542" s="2">
        <v>0</v>
      </c>
      <c r="S542" s="2">
        <v>0.70000000000000018</v>
      </c>
      <c r="T542" s="2">
        <v>0.23333333333333339</v>
      </c>
      <c r="W542" s="2">
        <v>0</v>
      </c>
      <c r="X542" s="2">
        <v>0</v>
      </c>
      <c r="Y542" s="2">
        <v>0</v>
      </c>
      <c r="Z542" s="2">
        <v>0</v>
      </c>
      <c r="AA542" s="2">
        <v>0</v>
      </c>
      <c r="AB542" s="2">
        <v>0</v>
      </c>
      <c r="AC542" s="2">
        <v>0</v>
      </c>
      <c r="AD542" s="2">
        <v>0</v>
      </c>
      <c r="AE542" s="2">
        <v>0</v>
      </c>
      <c r="AH542" s="2">
        <v>0</v>
      </c>
      <c r="AI542" s="2">
        <v>0</v>
      </c>
      <c r="AJ542" s="2">
        <v>0</v>
      </c>
      <c r="AK542" s="2">
        <v>0</v>
      </c>
      <c r="AL542" s="2">
        <v>0</v>
      </c>
      <c r="AM542" s="2">
        <v>0</v>
      </c>
      <c r="AN542" s="2">
        <v>0</v>
      </c>
      <c r="AO542" s="2">
        <v>0</v>
      </c>
      <c r="AP542" s="2">
        <v>0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  <c r="AZ542" s="2">
        <v>0</v>
      </c>
      <c r="BA542" s="2">
        <v>0</v>
      </c>
      <c r="BB542" s="2">
        <v>0</v>
      </c>
      <c r="BC542" s="2">
        <v>0</v>
      </c>
      <c r="BD542" s="2">
        <v>0</v>
      </c>
      <c r="BE542" s="2">
        <v>0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0</v>
      </c>
      <c r="BM542" s="2">
        <v>0</v>
      </c>
      <c r="BN542" s="2">
        <v>0</v>
      </c>
      <c r="BO542" s="2">
        <v>0</v>
      </c>
      <c r="BP542" s="16">
        <v>0</v>
      </c>
      <c r="BQ542" s="2">
        <f t="shared" si="397"/>
        <v>0</v>
      </c>
      <c r="BR542" s="2">
        <f t="shared" si="374"/>
        <v>0</v>
      </c>
      <c r="BS542" s="2">
        <f t="shared" si="375"/>
        <v>0</v>
      </c>
      <c r="BT542" s="17" t="e">
        <f t="shared" si="408"/>
        <v>#DIV/0!</v>
      </c>
      <c r="BU542" s="2">
        <f t="shared" si="409"/>
        <v>0</v>
      </c>
      <c r="BV542" s="2">
        <f t="shared" si="410"/>
        <v>0</v>
      </c>
      <c r="BW542" s="2">
        <f t="shared" si="411"/>
        <v>0</v>
      </c>
      <c r="BX542" s="2">
        <f t="shared" si="412"/>
        <v>0</v>
      </c>
      <c r="BY542" s="2">
        <f t="shared" si="382"/>
        <v>0</v>
      </c>
      <c r="BZ542" s="2">
        <f t="shared" si="383"/>
        <v>0</v>
      </c>
      <c r="CA542" s="2">
        <f t="shared" si="384"/>
        <v>0</v>
      </c>
    </row>
    <row r="543" spans="1:79" x14ac:dyDescent="0.2">
      <c r="A543" s="3">
        <v>140018</v>
      </c>
      <c r="B543" s="2">
        <v>0</v>
      </c>
      <c r="C543" s="2">
        <v>0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1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W543" s="2">
        <v>50</v>
      </c>
      <c r="X543" s="2">
        <v>0</v>
      </c>
      <c r="Y543" s="2">
        <v>0</v>
      </c>
      <c r="Z543" s="2">
        <v>0</v>
      </c>
      <c r="AA543" s="2">
        <v>0</v>
      </c>
      <c r="AB543" s="2">
        <v>0</v>
      </c>
      <c r="AC543" s="2">
        <v>0</v>
      </c>
      <c r="AD543" s="2">
        <v>0</v>
      </c>
      <c r="AE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  <c r="AZ543" s="2">
        <v>0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0</v>
      </c>
      <c r="BM543" s="2">
        <v>0</v>
      </c>
      <c r="BN543" s="2">
        <v>0</v>
      </c>
      <c r="BO543" s="2">
        <v>0</v>
      </c>
      <c r="BP543" s="16">
        <v>0</v>
      </c>
      <c r="BQ543" s="2">
        <f t="shared" si="397"/>
        <v>0</v>
      </c>
      <c r="BR543" s="2">
        <f t="shared" si="374"/>
        <v>0</v>
      </c>
      <c r="BS543" s="2">
        <f t="shared" si="375"/>
        <v>0</v>
      </c>
      <c r="BT543" s="17" t="e">
        <f t="shared" si="408"/>
        <v>#DIV/0!</v>
      </c>
      <c r="BU543" s="2">
        <f t="shared" si="409"/>
        <v>0</v>
      </c>
      <c r="BV543" s="2">
        <f t="shared" si="410"/>
        <v>0</v>
      </c>
      <c r="BW543" s="2">
        <f t="shared" si="411"/>
        <v>0</v>
      </c>
      <c r="BX543" s="2">
        <f t="shared" si="412"/>
        <v>0</v>
      </c>
      <c r="BY543" s="2">
        <f t="shared" si="382"/>
        <v>0</v>
      </c>
      <c r="BZ543" s="2">
        <f t="shared" si="383"/>
        <v>0</v>
      </c>
      <c r="CA543" s="2">
        <f t="shared" si="384"/>
        <v>0</v>
      </c>
    </row>
    <row r="544" spans="1:79" x14ac:dyDescent="0.2">
      <c r="A544" s="3">
        <v>142000</v>
      </c>
      <c r="B544" s="2">
        <v>0</v>
      </c>
      <c r="C544" s="2">
        <v>0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1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W544" s="2">
        <v>0</v>
      </c>
      <c r="X544" s="2">
        <v>0</v>
      </c>
      <c r="Y544" s="2">
        <v>0</v>
      </c>
      <c r="Z544" s="2">
        <v>0</v>
      </c>
      <c r="AA544" s="2">
        <v>0</v>
      </c>
      <c r="AB544" s="2">
        <v>0</v>
      </c>
      <c r="AC544" s="2">
        <v>0</v>
      </c>
      <c r="AD544" s="2">
        <v>0</v>
      </c>
      <c r="AE544" s="2">
        <v>0</v>
      </c>
      <c r="AH544" s="2">
        <v>0</v>
      </c>
      <c r="AI544" s="2">
        <v>0</v>
      </c>
      <c r="AJ544" s="2">
        <v>0</v>
      </c>
      <c r="AK544" s="2">
        <v>0</v>
      </c>
      <c r="AL544" s="2">
        <v>0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  <c r="AZ544" s="2">
        <v>0</v>
      </c>
      <c r="BB544" s="2">
        <v>0</v>
      </c>
      <c r="BC544" s="2">
        <v>0</v>
      </c>
      <c r="BD544" s="2">
        <v>0</v>
      </c>
      <c r="BE544" s="2">
        <v>0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0</v>
      </c>
      <c r="BM544" s="2">
        <v>0</v>
      </c>
      <c r="BN544" s="2">
        <v>0</v>
      </c>
      <c r="BO544" s="2">
        <v>0</v>
      </c>
      <c r="BP544" s="16">
        <v>0</v>
      </c>
      <c r="BQ544" s="2">
        <f t="shared" si="397"/>
        <v>0</v>
      </c>
      <c r="BR544" s="2">
        <f t="shared" si="374"/>
        <v>0</v>
      </c>
      <c r="BS544" s="2">
        <f t="shared" si="375"/>
        <v>0</v>
      </c>
      <c r="BT544" s="17" t="e">
        <f t="shared" si="408"/>
        <v>#DIV/0!</v>
      </c>
      <c r="BU544" s="2">
        <f t="shared" si="409"/>
        <v>0</v>
      </c>
      <c r="BV544" s="2">
        <f t="shared" si="410"/>
        <v>0</v>
      </c>
      <c r="BW544" s="2">
        <f t="shared" si="411"/>
        <v>0</v>
      </c>
      <c r="BX544" s="2">
        <f t="shared" si="412"/>
        <v>0</v>
      </c>
      <c r="BY544" s="2">
        <f t="shared" si="382"/>
        <v>0</v>
      </c>
      <c r="BZ544" s="2">
        <f t="shared" si="383"/>
        <v>0</v>
      </c>
      <c r="CA544" s="2">
        <f t="shared" si="384"/>
        <v>0</v>
      </c>
    </row>
    <row r="545" spans="1:79" x14ac:dyDescent="0.2">
      <c r="A545" s="3">
        <v>142100</v>
      </c>
      <c r="B545" s="2">
        <v>0</v>
      </c>
      <c r="C545" s="2">
        <v>0</v>
      </c>
      <c r="D545" s="2">
        <v>0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1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>
        <v>0</v>
      </c>
      <c r="T545" s="2">
        <v>0</v>
      </c>
      <c r="W545" s="2">
        <v>0</v>
      </c>
      <c r="X545" s="2">
        <v>0</v>
      </c>
      <c r="Y545" s="2">
        <v>0</v>
      </c>
      <c r="Z545" s="2">
        <v>0</v>
      </c>
      <c r="AA545" s="2">
        <v>0</v>
      </c>
      <c r="AB545" s="2">
        <v>0</v>
      </c>
      <c r="AC545" s="2">
        <v>0</v>
      </c>
      <c r="AD545" s="2">
        <v>0</v>
      </c>
      <c r="AE545" s="2">
        <v>0</v>
      </c>
      <c r="AH545" s="2">
        <v>0</v>
      </c>
      <c r="AI545" s="2">
        <v>0</v>
      </c>
      <c r="AJ545" s="2">
        <v>0</v>
      </c>
      <c r="AK545" s="2">
        <v>0</v>
      </c>
      <c r="AL545" s="2">
        <v>0</v>
      </c>
      <c r="AM545" s="2">
        <v>0</v>
      </c>
      <c r="AN545" s="2">
        <v>0</v>
      </c>
      <c r="AO545" s="2">
        <v>0</v>
      </c>
      <c r="AP545" s="2">
        <v>0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  <c r="AZ545" s="2">
        <v>0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0</v>
      </c>
      <c r="BM545" s="2">
        <v>0</v>
      </c>
      <c r="BN545" s="2">
        <v>0</v>
      </c>
      <c r="BO545" s="2">
        <v>0</v>
      </c>
      <c r="BP545" s="16">
        <v>0</v>
      </c>
      <c r="BQ545" s="2">
        <f t="shared" si="397"/>
        <v>0</v>
      </c>
      <c r="BR545" s="2">
        <f t="shared" si="374"/>
        <v>0</v>
      </c>
      <c r="BS545" s="2">
        <f t="shared" si="375"/>
        <v>0</v>
      </c>
      <c r="BT545" s="17" t="e">
        <f t="shared" si="408"/>
        <v>#DIV/0!</v>
      </c>
      <c r="BU545" s="2">
        <f t="shared" si="409"/>
        <v>0</v>
      </c>
      <c r="BV545" s="2">
        <f t="shared" si="410"/>
        <v>0</v>
      </c>
      <c r="BW545" s="2">
        <f t="shared" si="411"/>
        <v>0</v>
      </c>
      <c r="BX545" s="2">
        <f t="shared" si="412"/>
        <v>0</v>
      </c>
      <c r="BY545" s="2">
        <f t="shared" si="382"/>
        <v>0</v>
      </c>
      <c r="BZ545" s="2">
        <f t="shared" si="383"/>
        <v>0</v>
      </c>
      <c r="CA545" s="2">
        <f t="shared" si="384"/>
        <v>0</v>
      </c>
    </row>
    <row r="546" spans="1:79" x14ac:dyDescent="0.2">
      <c r="A546" s="3">
        <v>142101</v>
      </c>
      <c r="B546" s="2">
        <v>0</v>
      </c>
      <c r="C546" s="2">
        <v>0</v>
      </c>
      <c r="D546" s="2">
        <v>0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1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>
        <v>0</v>
      </c>
      <c r="T546" s="2">
        <v>0</v>
      </c>
      <c r="W546" s="2">
        <v>0</v>
      </c>
      <c r="X546" s="2">
        <v>0</v>
      </c>
      <c r="Y546" s="2">
        <v>0</v>
      </c>
      <c r="Z546" s="2">
        <v>0</v>
      </c>
      <c r="AA546" s="2">
        <v>0</v>
      </c>
      <c r="AB546" s="2">
        <v>0</v>
      </c>
      <c r="AC546" s="2">
        <v>0</v>
      </c>
      <c r="AD546" s="2">
        <v>0</v>
      </c>
      <c r="AE546" s="2">
        <v>0</v>
      </c>
      <c r="AH546" s="2">
        <v>0</v>
      </c>
      <c r="AI546" s="2">
        <v>0</v>
      </c>
      <c r="AJ546" s="2">
        <v>0</v>
      </c>
      <c r="AK546" s="2">
        <v>0</v>
      </c>
      <c r="AL546" s="2">
        <v>0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  <c r="AZ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0</v>
      </c>
      <c r="BM546" s="2">
        <v>0</v>
      </c>
      <c r="BN546" s="2">
        <v>0</v>
      </c>
      <c r="BO546" s="2">
        <v>0</v>
      </c>
      <c r="BP546" s="16">
        <v>0</v>
      </c>
      <c r="BQ546" s="2">
        <f t="shared" si="397"/>
        <v>0</v>
      </c>
      <c r="BR546" s="2">
        <f t="shared" si="374"/>
        <v>0</v>
      </c>
      <c r="BS546" s="2">
        <f t="shared" si="375"/>
        <v>0</v>
      </c>
      <c r="BT546" s="17" t="e">
        <f t="shared" si="408"/>
        <v>#DIV/0!</v>
      </c>
      <c r="BU546" s="2">
        <f t="shared" si="409"/>
        <v>0</v>
      </c>
      <c r="BV546" s="2">
        <f t="shared" si="410"/>
        <v>0</v>
      </c>
      <c r="BW546" s="2">
        <f t="shared" si="411"/>
        <v>0</v>
      </c>
      <c r="BX546" s="2">
        <f t="shared" si="412"/>
        <v>0</v>
      </c>
      <c r="BY546" s="2">
        <f t="shared" si="382"/>
        <v>0</v>
      </c>
      <c r="BZ546" s="2">
        <f t="shared" si="383"/>
        <v>0</v>
      </c>
      <c r="CA546" s="2">
        <f t="shared" si="384"/>
        <v>0</v>
      </c>
    </row>
    <row r="547" spans="1:79" x14ac:dyDescent="0.2">
      <c r="A547" s="3">
        <v>142200</v>
      </c>
      <c r="B547" s="2">
        <v>0</v>
      </c>
      <c r="C547" s="2">
        <v>0</v>
      </c>
      <c r="D547" s="2">
        <v>0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1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W547" s="2">
        <v>0</v>
      </c>
      <c r="X547" s="2">
        <v>0</v>
      </c>
      <c r="Y547" s="2">
        <v>0</v>
      </c>
      <c r="Z547" s="2">
        <v>0</v>
      </c>
      <c r="AA547" s="2">
        <v>0</v>
      </c>
      <c r="AB547" s="2">
        <v>0</v>
      </c>
      <c r="AC547" s="2">
        <v>0</v>
      </c>
      <c r="AD547" s="2">
        <v>0</v>
      </c>
      <c r="AE547" s="2">
        <v>0</v>
      </c>
      <c r="AH547" s="2">
        <v>0</v>
      </c>
      <c r="AI547" s="2">
        <v>0</v>
      </c>
      <c r="AJ547" s="2">
        <v>0</v>
      </c>
      <c r="AK547" s="2">
        <v>0</v>
      </c>
      <c r="AL547" s="2">
        <v>0</v>
      </c>
      <c r="AM547" s="2">
        <v>0</v>
      </c>
      <c r="AN547" s="2">
        <v>0</v>
      </c>
      <c r="AO547" s="2">
        <v>0</v>
      </c>
      <c r="AP547" s="2">
        <v>0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  <c r="AZ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0</v>
      </c>
      <c r="BM547" s="2">
        <v>0</v>
      </c>
      <c r="BN547" s="2">
        <v>0</v>
      </c>
      <c r="BO547" s="2">
        <v>0</v>
      </c>
      <c r="BP547" s="16">
        <v>0</v>
      </c>
      <c r="BQ547" s="2">
        <f t="shared" si="397"/>
        <v>0</v>
      </c>
      <c r="BR547" s="2">
        <f t="shared" si="374"/>
        <v>0</v>
      </c>
      <c r="BS547" s="2">
        <f t="shared" si="375"/>
        <v>0</v>
      </c>
      <c r="BT547" s="17" t="e">
        <f t="shared" si="408"/>
        <v>#DIV/0!</v>
      </c>
      <c r="BU547" s="2">
        <f t="shared" si="409"/>
        <v>0</v>
      </c>
      <c r="BV547" s="2">
        <f t="shared" si="410"/>
        <v>0</v>
      </c>
      <c r="BW547" s="2">
        <f t="shared" si="411"/>
        <v>0</v>
      </c>
      <c r="BX547" s="2">
        <f t="shared" si="412"/>
        <v>0</v>
      </c>
      <c r="BY547" s="2">
        <f t="shared" si="382"/>
        <v>0</v>
      </c>
      <c r="BZ547" s="2">
        <f t="shared" si="383"/>
        <v>0</v>
      </c>
      <c r="CA547" s="2">
        <f t="shared" si="384"/>
        <v>0</v>
      </c>
    </row>
    <row r="548" spans="1:79" x14ac:dyDescent="0.2">
      <c r="A548" s="3">
        <v>142300</v>
      </c>
      <c r="B548" s="2">
        <v>0</v>
      </c>
      <c r="C548" s="2">
        <v>0</v>
      </c>
      <c r="D548" s="2">
        <v>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1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H548" s="2">
        <v>0</v>
      </c>
      <c r="AI548" s="2">
        <v>0</v>
      </c>
      <c r="AJ548" s="2">
        <v>0</v>
      </c>
      <c r="AK548" s="2">
        <v>0</v>
      </c>
      <c r="AL548" s="2">
        <v>0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  <c r="AZ548" s="2">
        <v>0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0</v>
      </c>
      <c r="BM548" s="2">
        <v>0</v>
      </c>
      <c r="BN548" s="2">
        <v>0</v>
      </c>
      <c r="BO548" s="2">
        <v>0</v>
      </c>
      <c r="BP548" s="16">
        <v>0</v>
      </c>
      <c r="BQ548" s="2">
        <f t="shared" si="397"/>
        <v>0</v>
      </c>
      <c r="BR548" s="2">
        <f t="shared" si="374"/>
        <v>0</v>
      </c>
      <c r="BS548" s="2">
        <f t="shared" si="375"/>
        <v>0</v>
      </c>
      <c r="BT548" s="17" t="e">
        <f t="shared" si="408"/>
        <v>#DIV/0!</v>
      </c>
      <c r="BU548" s="2">
        <f t="shared" si="409"/>
        <v>0</v>
      </c>
      <c r="BV548" s="2">
        <f t="shared" si="410"/>
        <v>0</v>
      </c>
      <c r="BW548" s="2">
        <f t="shared" si="411"/>
        <v>0</v>
      </c>
      <c r="BX548" s="2">
        <f t="shared" si="412"/>
        <v>0</v>
      </c>
      <c r="BY548" s="2">
        <f t="shared" si="382"/>
        <v>0</v>
      </c>
      <c r="BZ548" s="2">
        <f t="shared" si="383"/>
        <v>0</v>
      </c>
      <c r="CA548" s="2">
        <f t="shared" si="384"/>
        <v>0</v>
      </c>
    </row>
    <row r="549" spans="1:79" x14ac:dyDescent="0.2">
      <c r="A549" s="3">
        <v>142800</v>
      </c>
      <c r="B549" s="2">
        <v>0</v>
      </c>
      <c r="C549" s="2">
        <v>0</v>
      </c>
      <c r="D549" s="2">
        <v>0</v>
      </c>
      <c r="E549" s="2">
        <v>0</v>
      </c>
      <c r="F549" s="2">
        <v>0</v>
      </c>
      <c r="G549" s="2">
        <v>0</v>
      </c>
      <c r="H549" s="2">
        <v>0</v>
      </c>
      <c r="I549" s="2">
        <v>0</v>
      </c>
      <c r="J549" s="12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>
        <v>0</v>
      </c>
      <c r="S549" s="2">
        <v>0</v>
      </c>
      <c r="T549" s="2">
        <v>0</v>
      </c>
      <c r="W549" s="2">
        <v>0</v>
      </c>
      <c r="X549" s="2">
        <v>0</v>
      </c>
      <c r="Y549" s="2">
        <v>0</v>
      </c>
      <c r="Z549" s="2">
        <v>0</v>
      </c>
      <c r="AA549" s="2">
        <v>0</v>
      </c>
      <c r="AB549" s="2">
        <v>0</v>
      </c>
      <c r="AC549" s="2">
        <v>0</v>
      </c>
      <c r="AD549" s="2">
        <v>0</v>
      </c>
      <c r="AE549" s="2">
        <v>0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  <c r="AZ549" s="2">
        <v>0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0</v>
      </c>
      <c r="BM549" s="2">
        <v>0</v>
      </c>
      <c r="BN549" s="2">
        <v>0</v>
      </c>
      <c r="BO549" s="2">
        <v>0</v>
      </c>
      <c r="BP549" s="16">
        <v>0</v>
      </c>
      <c r="BQ549" s="2">
        <f t="shared" si="397"/>
        <v>0</v>
      </c>
      <c r="BR549" s="2">
        <f t="shared" si="374"/>
        <v>0</v>
      </c>
      <c r="BS549" s="2">
        <f t="shared" si="375"/>
        <v>0</v>
      </c>
      <c r="BT549" s="17" t="e">
        <f t="shared" si="408"/>
        <v>#DIV/0!</v>
      </c>
      <c r="BU549" s="2">
        <f t="shared" si="409"/>
        <v>0</v>
      </c>
      <c r="BV549" s="2">
        <f t="shared" si="410"/>
        <v>0</v>
      </c>
      <c r="BW549" s="2">
        <f t="shared" si="411"/>
        <v>0</v>
      </c>
      <c r="BX549" s="2">
        <f t="shared" si="412"/>
        <v>0</v>
      </c>
      <c r="BY549" s="2">
        <f t="shared" si="382"/>
        <v>0</v>
      </c>
      <c r="BZ549" s="2">
        <f t="shared" si="383"/>
        <v>0</v>
      </c>
      <c r="CA549" s="2">
        <f t="shared" si="384"/>
        <v>0</v>
      </c>
    </row>
    <row r="550" spans="1:79" x14ac:dyDescent="0.2">
      <c r="A550" s="3">
        <v>142801</v>
      </c>
      <c r="B550" s="2">
        <v>0</v>
      </c>
      <c r="C550" s="2">
        <v>0</v>
      </c>
      <c r="D550" s="2">
        <v>0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1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>
        <v>0</v>
      </c>
      <c r="T550" s="2">
        <v>0</v>
      </c>
      <c r="W550" s="2">
        <v>0</v>
      </c>
      <c r="X550" s="2">
        <v>0</v>
      </c>
      <c r="Y550" s="2">
        <v>0</v>
      </c>
      <c r="Z550" s="2">
        <v>0</v>
      </c>
      <c r="AA550" s="2">
        <v>0</v>
      </c>
      <c r="AB550" s="2">
        <v>0</v>
      </c>
      <c r="AC550" s="2">
        <v>0</v>
      </c>
      <c r="AD550" s="2">
        <v>0</v>
      </c>
      <c r="AE550" s="2">
        <v>0</v>
      </c>
      <c r="AH550" s="2">
        <v>0</v>
      </c>
      <c r="AI550" s="2">
        <v>0</v>
      </c>
      <c r="AJ550" s="2">
        <v>0</v>
      </c>
      <c r="AK550" s="2">
        <v>0</v>
      </c>
      <c r="AL550" s="2">
        <v>0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  <c r="AZ550" s="2">
        <v>0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0</v>
      </c>
      <c r="BM550" s="2">
        <v>0</v>
      </c>
      <c r="BN550" s="2">
        <v>0</v>
      </c>
      <c r="BO550" s="2">
        <v>0</v>
      </c>
      <c r="BP550" s="16">
        <v>0</v>
      </c>
      <c r="BQ550" s="2">
        <f t="shared" si="397"/>
        <v>0</v>
      </c>
      <c r="BR550" s="2">
        <f t="shared" si="374"/>
        <v>0</v>
      </c>
      <c r="BS550" s="2">
        <f t="shared" si="375"/>
        <v>0</v>
      </c>
      <c r="BT550" s="17" t="e">
        <f t="shared" si="408"/>
        <v>#DIV/0!</v>
      </c>
      <c r="BU550" s="2">
        <f t="shared" si="409"/>
        <v>0</v>
      </c>
      <c r="BV550" s="2">
        <f t="shared" si="410"/>
        <v>0</v>
      </c>
      <c r="BW550" s="2">
        <f t="shared" si="411"/>
        <v>0</v>
      </c>
      <c r="BX550" s="2">
        <f t="shared" si="412"/>
        <v>0</v>
      </c>
      <c r="BY550" s="2">
        <f t="shared" si="382"/>
        <v>0</v>
      </c>
      <c r="BZ550" s="2">
        <f t="shared" si="383"/>
        <v>0</v>
      </c>
      <c r="CA550" s="2">
        <f t="shared" si="384"/>
        <v>0</v>
      </c>
    </row>
    <row r="551" spans="1:79" x14ac:dyDescent="0.2">
      <c r="A551" s="3">
        <v>149200</v>
      </c>
      <c r="B551" s="2">
        <v>0</v>
      </c>
      <c r="C551" s="2">
        <v>0</v>
      </c>
      <c r="D551" s="2">
        <v>0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1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W551" s="2">
        <v>0</v>
      </c>
      <c r="X551" s="2">
        <v>0</v>
      </c>
      <c r="Y551" s="2">
        <v>0</v>
      </c>
      <c r="Z551" s="2">
        <v>0</v>
      </c>
      <c r="AA551" s="2">
        <v>0</v>
      </c>
      <c r="AB551" s="2">
        <v>0</v>
      </c>
      <c r="AC551" s="2">
        <v>0</v>
      </c>
      <c r="AD551" s="2">
        <v>0</v>
      </c>
      <c r="AE551" s="2">
        <v>0</v>
      </c>
      <c r="AH551" s="2">
        <v>0</v>
      </c>
      <c r="AI551" s="2">
        <v>0</v>
      </c>
      <c r="AJ551" s="2">
        <v>0</v>
      </c>
      <c r="AK551" s="2">
        <v>0</v>
      </c>
      <c r="AL551" s="2">
        <v>0</v>
      </c>
      <c r="AM551" s="2">
        <v>0</v>
      </c>
      <c r="AN551" s="2">
        <v>0</v>
      </c>
      <c r="AO551" s="2">
        <v>0</v>
      </c>
      <c r="AP551" s="2">
        <v>0</v>
      </c>
      <c r="AQ551" s="2">
        <v>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  <c r="AZ551" s="2">
        <v>0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0</v>
      </c>
      <c r="BM551" s="2">
        <v>0</v>
      </c>
      <c r="BN551" s="2">
        <v>0</v>
      </c>
      <c r="BO551" s="2">
        <v>0</v>
      </c>
      <c r="BP551" s="16">
        <v>0</v>
      </c>
      <c r="BQ551" s="2">
        <f t="shared" si="397"/>
        <v>0</v>
      </c>
      <c r="BR551" s="2">
        <f t="shared" si="374"/>
        <v>0</v>
      </c>
      <c r="BS551" s="2">
        <f t="shared" si="375"/>
        <v>0</v>
      </c>
      <c r="BT551" s="17" t="e">
        <f t="shared" si="408"/>
        <v>#DIV/0!</v>
      </c>
      <c r="BU551" s="2">
        <f t="shared" si="409"/>
        <v>0</v>
      </c>
      <c r="BV551" s="2">
        <f t="shared" si="410"/>
        <v>0</v>
      </c>
      <c r="BW551" s="2">
        <f t="shared" si="411"/>
        <v>0</v>
      </c>
      <c r="BX551" s="2">
        <f t="shared" si="412"/>
        <v>0</v>
      </c>
      <c r="BY551" s="2">
        <f t="shared" si="382"/>
        <v>0</v>
      </c>
      <c r="BZ551" s="2">
        <f t="shared" si="383"/>
        <v>0</v>
      </c>
      <c r="CA551" s="2">
        <f t="shared" si="384"/>
        <v>0</v>
      </c>
    </row>
    <row r="552" spans="1:79" x14ac:dyDescent="0.2">
      <c r="A552" s="3">
        <v>199000</v>
      </c>
      <c r="B552" s="2">
        <v>0</v>
      </c>
      <c r="C552" s="2">
        <v>0</v>
      </c>
      <c r="D552" s="2">
        <v>0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12">
        <v>25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W552" s="2">
        <v>0</v>
      </c>
      <c r="X552" s="2">
        <v>0</v>
      </c>
      <c r="Y552" s="2">
        <v>0</v>
      </c>
      <c r="Z552" s="2">
        <v>0</v>
      </c>
      <c r="AA552" s="2">
        <v>0</v>
      </c>
      <c r="AB552" s="2">
        <v>0</v>
      </c>
      <c r="AC552" s="2">
        <v>0</v>
      </c>
      <c r="AD552" s="2">
        <v>0</v>
      </c>
      <c r="AE552" s="2">
        <v>0</v>
      </c>
      <c r="AH552" s="2">
        <v>0</v>
      </c>
      <c r="AI552" s="2">
        <v>0</v>
      </c>
      <c r="AJ552" s="2">
        <v>0</v>
      </c>
      <c r="AK552" s="2">
        <v>0</v>
      </c>
      <c r="AL552" s="2">
        <v>0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  <c r="AZ552" s="2">
        <v>0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0</v>
      </c>
      <c r="BM552" s="2">
        <v>0</v>
      </c>
      <c r="BN552" s="2">
        <v>0</v>
      </c>
      <c r="BO552" s="2">
        <v>0</v>
      </c>
      <c r="BP552" s="16">
        <v>0</v>
      </c>
      <c r="BQ552" s="2">
        <f t="shared" si="397"/>
        <v>0</v>
      </c>
      <c r="BR552" s="2">
        <f t="shared" si="374"/>
        <v>0</v>
      </c>
      <c r="BS552" s="2">
        <f t="shared" si="375"/>
        <v>0</v>
      </c>
      <c r="BT552" s="17" t="e">
        <f t="shared" si="408"/>
        <v>#DIV/0!</v>
      </c>
      <c r="BU552" s="2">
        <f t="shared" si="409"/>
        <v>0</v>
      </c>
      <c r="BV552" s="2">
        <f t="shared" si="410"/>
        <v>0</v>
      </c>
      <c r="BW552" s="2">
        <f t="shared" si="411"/>
        <v>0</v>
      </c>
      <c r="BX552" s="2">
        <f t="shared" si="412"/>
        <v>0</v>
      </c>
      <c r="BY552" s="2">
        <f t="shared" si="382"/>
        <v>0</v>
      </c>
      <c r="BZ552" s="2">
        <f t="shared" si="383"/>
        <v>0</v>
      </c>
      <c r="CA552" s="2">
        <f t="shared" si="384"/>
        <v>0</v>
      </c>
    </row>
    <row r="553" spans="1:79" x14ac:dyDescent="0.2">
      <c r="A553" s="3">
        <v>199001</v>
      </c>
      <c r="B553" s="2">
        <v>0</v>
      </c>
      <c r="C553" s="2">
        <v>0</v>
      </c>
      <c r="D553" s="2">
        <v>0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12">
        <v>10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0</v>
      </c>
      <c r="T553" s="2">
        <v>0</v>
      </c>
      <c r="W553" s="2">
        <v>0</v>
      </c>
      <c r="X553" s="2">
        <v>0</v>
      </c>
      <c r="Y553" s="2">
        <v>0</v>
      </c>
      <c r="Z553" s="2">
        <v>0</v>
      </c>
      <c r="AA553" s="2">
        <v>0</v>
      </c>
      <c r="AB553" s="2">
        <v>0</v>
      </c>
      <c r="AC553" s="2">
        <v>0</v>
      </c>
      <c r="AD553" s="2">
        <v>0</v>
      </c>
      <c r="AE553" s="2">
        <v>0</v>
      </c>
      <c r="AH553" s="2">
        <v>0</v>
      </c>
      <c r="AI553" s="2">
        <v>0</v>
      </c>
      <c r="AJ553" s="2">
        <v>0</v>
      </c>
      <c r="AK553" s="2">
        <v>0</v>
      </c>
      <c r="AL553" s="2">
        <v>0</v>
      </c>
      <c r="AM553" s="2">
        <v>0</v>
      </c>
      <c r="AN553" s="2">
        <v>0</v>
      </c>
      <c r="AO553" s="2">
        <v>0</v>
      </c>
      <c r="AP553" s="2">
        <v>0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  <c r="AZ553" s="2">
        <v>0</v>
      </c>
      <c r="BA553" s="2">
        <v>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0</v>
      </c>
      <c r="BM553" s="2">
        <v>0</v>
      </c>
      <c r="BN553" s="2">
        <v>0</v>
      </c>
      <c r="BO553" s="2">
        <v>0</v>
      </c>
      <c r="BP553" s="16">
        <v>0</v>
      </c>
      <c r="BQ553" s="2">
        <f t="shared" si="397"/>
        <v>0</v>
      </c>
      <c r="BR553" s="2">
        <f t="shared" si="374"/>
        <v>0</v>
      </c>
      <c r="BS553" s="2">
        <f t="shared" si="375"/>
        <v>0</v>
      </c>
      <c r="BT553" s="17" t="e">
        <f t="shared" si="408"/>
        <v>#DIV/0!</v>
      </c>
      <c r="BU553" s="2">
        <f t="shared" si="409"/>
        <v>0</v>
      </c>
      <c r="BV553" s="2">
        <f t="shared" si="410"/>
        <v>0</v>
      </c>
      <c r="BW553" s="2">
        <f t="shared" si="411"/>
        <v>0</v>
      </c>
      <c r="BX553" s="2">
        <f t="shared" si="412"/>
        <v>0</v>
      </c>
      <c r="BY553" s="2">
        <f t="shared" si="382"/>
        <v>0</v>
      </c>
      <c r="BZ553" s="2">
        <f t="shared" si="383"/>
        <v>0</v>
      </c>
      <c r="CA553" s="2">
        <f t="shared" si="384"/>
        <v>0</v>
      </c>
    </row>
    <row r="554" spans="1:79" x14ac:dyDescent="0.2">
      <c r="A554" s="3">
        <v>199002</v>
      </c>
      <c r="B554" s="2">
        <v>0</v>
      </c>
      <c r="C554" s="2">
        <v>0</v>
      </c>
      <c r="D554" s="2">
        <v>0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1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0</v>
      </c>
      <c r="T554" s="2">
        <v>0</v>
      </c>
      <c r="W554" s="2">
        <v>0</v>
      </c>
      <c r="X554" s="2">
        <v>0</v>
      </c>
      <c r="Y554" s="2">
        <v>0</v>
      </c>
      <c r="Z554" s="2">
        <v>0</v>
      </c>
      <c r="AA554" s="2">
        <v>0</v>
      </c>
      <c r="AB554" s="2">
        <v>0</v>
      </c>
      <c r="AC554" s="2">
        <v>0</v>
      </c>
      <c r="AD554" s="2">
        <v>0</v>
      </c>
      <c r="AE554" s="2">
        <v>0</v>
      </c>
      <c r="AH554" s="2">
        <v>0</v>
      </c>
      <c r="AI554" s="2">
        <v>0</v>
      </c>
      <c r="AJ554" s="2">
        <v>0</v>
      </c>
      <c r="AK554" s="2">
        <v>0</v>
      </c>
      <c r="AL554" s="2">
        <v>0</v>
      </c>
      <c r="AM554" s="2">
        <v>0</v>
      </c>
      <c r="AN554" s="2">
        <v>0</v>
      </c>
      <c r="AO554" s="2">
        <v>0</v>
      </c>
      <c r="AP554" s="2">
        <v>0</v>
      </c>
      <c r="AQ554" s="2">
        <v>0</v>
      </c>
      <c r="AR554" s="2">
        <v>0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  <c r="AZ554" s="2">
        <v>0</v>
      </c>
      <c r="BA554" s="2">
        <v>0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0</v>
      </c>
      <c r="BM554" s="2">
        <v>0</v>
      </c>
      <c r="BN554" s="2">
        <v>0</v>
      </c>
      <c r="BO554" s="2">
        <v>0</v>
      </c>
      <c r="BP554" s="16">
        <v>0</v>
      </c>
      <c r="BQ554" s="2">
        <f t="shared" si="397"/>
        <v>0</v>
      </c>
      <c r="BR554" s="2">
        <f t="shared" si="374"/>
        <v>0</v>
      </c>
      <c r="BS554" s="2">
        <f t="shared" si="375"/>
        <v>0</v>
      </c>
      <c r="BT554" s="17" t="e">
        <f t="shared" si="408"/>
        <v>#DIV/0!</v>
      </c>
      <c r="BU554" s="2">
        <f t="shared" si="409"/>
        <v>0</v>
      </c>
      <c r="BV554" s="2">
        <f t="shared" si="410"/>
        <v>0</v>
      </c>
      <c r="BW554" s="2">
        <f t="shared" si="411"/>
        <v>0</v>
      </c>
      <c r="BX554" s="2">
        <f t="shared" si="412"/>
        <v>0</v>
      </c>
      <c r="BY554" s="2">
        <f t="shared" si="382"/>
        <v>0</v>
      </c>
      <c r="BZ554" s="2">
        <f t="shared" si="383"/>
        <v>0</v>
      </c>
      <c r="CA554" s="2">
        <f t="shared" si="384"/>
        <v>0</v>
      </c>
    </row>
    <row r="555" spans="1:79" x14ac:dyDescent="0.2">
      <c r="A555" s="3">
        <v>199003</v>
      </c>
      <c r="B555" s="2">
        <v>0</v>
      </c>
      <c r="C555" s="2">
        <v>0</v>
      </c>
      <c r="D555" s="2">
        <v>0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12">
        <v>10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W555" s="2">
        <v>0</v>
      </c>
      <c r="X555" s="2">
        <v>0</v>
      </c>
      <c r="Y555" s="2">
        <v>0</v>
      </c>
      <c r="Z555" s="2">
        <v>0</v>
      </c>
      <c r="AA555" s="2">
        <v>0</v>
      </c>
      <c r="AB555" s="2">
        <v>0</v>
      </c>
      <c r="AC555" s="2">
        <v>0</v>
      </c>
      <c r="AD555" s="2">
        <v>0</v>
      </c>
      <c r="AE555" s="2">
        <v>0</v>
      </c>
      <c r="AH555" s="2">
        <v>0</v>
      </c>
      <c r="AI555" s="2">
        <v>0</v>
      </c>
      <c r="AJ555" s="2">
        <v>0</v>
      </c>
      <c r="AK555" s="2">
        <v>0</v>
      </c>
      <c r="AL555" s="2">
        <v>0</v>
      </c>
      <c r="AM555" s="2">
        <v>0</v>
      </c>
      <c r="AN555" s="2">
        <v>0</v>
      </c>
      <c r="AO555" s="2">
        <v>0</v>
      </c>
      <c r="AP555" s="2">
        <v>0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  <c r="AZ555" s="2">
        <v>0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0</v>
      </c>
      <c r="BM555" s="2">
        <v>0</v>
      </c>
      <c r="BN555" s="2">
        <v>0</v>
      </c>
      <c r="BO555" s="2">
        <v>0</v>
      </c>
      <c r="BP555" s="16">
        <v>0</v>
      </c>
      <c r="BQ555" s="2">
        <f t="shared" si="397"/>
        <v>0</v>
      </c>
      <c r="BR555" s="2">
        <f t="shared" si="374"/>
        <v>0</v>
      </c>
      <c r="BS555" s="2">
        <f t="shared" si="375"/>
        <v>0</v>
      </c>
      <c r="BT555" s="17" t="e">
        <f t="shared" si="408"/>
        <v>#DIV/0!</v>
      </c>
      <c r="BU555" s="2">
        <f t="shared" si="409"/>
        <v>0</v>
      </c>
      <c r="BV555" s="2">
        <f t="shared" si="410"/>
        <v>0</v>
      </c>
      <c r="BW555" s="2">
        <f t="shared" si="411"/>
        <v>0</v>
      </c>
      <c r="BX555" s="2">
        <f t="shared" si="412"/>
        <v>0</v>
      </c>
      <c r="BY555" s="2">
        <f t="shared" si="382"/>
        <v>0</v>
      </c>
      <c r="BZ555" s="2">
        <f t="shared" si="383"/>
        <v>0</v>
      </c>
      <c r="CA555" s="2">
        <f t="shared" si="384"/>
        <v>0</v>
      </c>
    </row>
    <row r="556" spans="1:79" x14ac:dyDescent="0.2">
      <c r="A556" s="3">
        <v>199004</v>
      </c>
      <c r="B556" s="2">
        <v>0</v>
      </c>
      <c r="C556" s="2">
        <v>0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12">
        <v>12.5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  <c r="AZ556" s="2">
        <v>0</v>
      </c>
      <c r="BA556" s="2">
        <v>0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0</v>
      </c>
      <c r="BM556" s="2">
        <v>0</v>
      </c>
      <c r="BN556" s="2">
        <v>0</v>
      </c>
      <c r="BO556" s="2">
        <v>0</v>
      </c>
      <c r="BP556" s="16">
        <v>0</v>
      </c>
      <c r="BQ556" s="2">
        <f t="shared" si="397"/>
        <v>0</v>
      </c>
      <c r="BR556" s="2">
        <f t="shared" ref="BR556:BR584" si="413">AVERAGE(BM556:BO556)</f>
        <v>0</v>
      </c>
      <c r="BS556" s="2">
        <f t="shared" ref="BS556:BS584" si="414">AVERAGE(BA556:BC556)</f>
        <v>0</v>
      </c>
      <c r="BT556" s="17" t="e">
        <f t="shared" si="408"/>
        <v>#DIV/0!</v>
      </c>
      <c r="BU556" s="2">
        <f t="shared" si="409"/>
        <v>0</v>
      </c>
      <c r="BV556" s="2">
        <f t="shared" si="410"/>
        <v>0</v>
      </c>
      <c r="BW556" s="2">
        <f t="shared" si="411"/>
        <v>0</v>
      </c>
      <c r="BX556" s="2">
        <f t="shared" si="412"/>
        <v>0</v>
      </c>
      <c r="BY556" s="2">
        <f t="shared" si="382"/>
        <v>0</v>
      </c>
      <c r="BZ556" s="2">
        <f t="shared" si="383"/>
        <v>0</v>
      </c>
      <c r="CA556" s="2">
        <f t="shared" si="384"/>
        <v>0</v>
      </c>
    </row>
    <row r="557" spans="1:79" x14ac:dyDescent="0.2">
      <c r="A557" s="3">
        <v>199005</v>
      </c>
      <c r="B557" s="2">
        <v>0</v>
      </c>
      <c r="C557" s="2">
        <v>0</v>
      </c>
      <c r="D557" s="2">
        <v>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12">
        <v>10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>
        <v>0</v>
      </c>
      <c r="T557" s="2">
        <v>0</v>
      </c>
      <c r="W557" s="2">
        <v>0</v>
      </c>
      <c r="X557" s="2">
        <v>0</v>
      </c>
      <c r="Y557" s="2">
        <v>0</v>
      </c>
      <c r="Z557" s="2">
        <v>0</v>
      </c>
      <c r="AA557" s="2">
        <v>0</v>
      </c>
      <c r="AB557" s="2">
        <v>0</v>
      </c>
      <c r="AC557" s="2">
        <v>0</v>
      </c>
      <c r="AD557" s="2">
        <v>0</v>
      </c>
      <c r="AE557" s="2">
        <v>0</v>
      </c>
      <c r="AH557" s="2">
        <v>0</v>
      </c>
      <c r="AI557" s="2">
        <v>0</v>
      </c>
      <c r="AJ557" s="2">
        <v>0</v>
      </c>
      <c r="AK557" s="2">
        <v>0</v>
      </c>
      <c r="AL557" s="2">
        <v>0</v>
      </c>
      <c r="AM557" s="2">
        <v>0</v>
      </c>
      <c r="AN557" s="2">
        <v>0</v>
      </c>
      <c r="AO557" s="2">
        <v>0</v>
      </c>
      <c r="AP557" s="2">
        <v>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  <c r="AZ557" s="2">
        <v>0</v>
      </c>
      <c r="BA557" s="2">
        <v>0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0</v>
      </c>
      <c r="BM557" s="2">
        <v>0</v>
      </c>
      <c r="BN557" s="2">
        <v>0</v>
      </c>
      <c r="BO557" s="2">
        <v>0</v>
      </c>
      <c r="BP557" s="16">
        <v>0</v>
      </c>
      <c r="BQ557" s="2">
        <f t="shared" si="397"/>
        <v>0</v>
      </c>
      <c r="BR557" s="2">
        <f t="shared" si="413"/>
        <v>0</v>
      </c>
      <c r="BS557" s="2">
        <f t="shared" si="414"/>
        <v>0</v>
      </c>
      <c r="BT557" s="17" t="e">
        <f t="shared" si="408"/>
        <v>#DIV/0!</v>
      </c>
      <c r="BU557" s="2">
        <f t="shared" si="409"/>
        <v>0</v>
      </c>
      <c r="BV557" s="2">
        <f t="shared" si="410"/>
        <v>0</v>
      </c>
      <c r="BW557" s="2">
        <f t="shared" si="411"/>
        <v>0</v>
      </c>
      <c r="BX557" s="2">
        <f t="shared" si="412"/>
        <v>0</v>
      </c>
      <c r="BY557" s="2">
        <f t="shared" ref="BY557:BY584" si="415">AVERAGE(AVERAGEIF($BC$2:$BN$2,11,BC557:BN557),AVERAGEIF($BC$2:$BN$2,12,BC557:BN557),AVERAGEIF($BC$2:$BN$2,1,BC557:BN557),AVERAGEIF($BC$2:$BN$2,2,BC557:BN557))</f>
        <v>0</v>
      </c>
      <c r="BZ557" s="2">
        <f t="shared" ref="BZ557:BZ584" si="416">AVERAGE(AVERAGEIF($BC$2:$BN$2,3,BC557:BN557),AVERAGEIF($BC$2:$BN$2,4,BC557:BN557),AVERAGEIF($BC$2:$BN$2,10,BC557:BN557))</f>
        <v>0</v>
      </c>
      <c r="CA557" s="2">
        <f t="shared" ref="CA557:CA584" si="417">AVERAGE(AVERAGEIF($BC$2:$BN$2,5,BC557:BN557),AVERAGEIF($BC$2:$BN$2,6,BC557:BN557),AVERAGEIF($BC$2:$BN$2,7,BC557:BN557),AVERAGEIF($BC$2:$BN$2,8,BC557:BN557),AVERAGEIF($BC$2:$BN$2,9,BC557:BN557))</f>
        <v>0</v>
      </c>
    </row>
    <row r="558" spans="1:79" x14ac:dyDescent="0.2">
      <c r="A558" s="3">
        <v>199006</v>
      </c>
      <c r="B558" s="2">
        <v>0</v>
      </c>
      <c r="C558" s="2">
        <v>0</v>
      </c>
      <c r="D558" s="2">
        <v>0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12">
        <v>10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>
        <v>0</v>
      </c>
      <c r="T558" s="2">
        <v>0</v>
      </c>
      <c r="W558" s="2">
        <v>0</v>
      </c>
      <c r="X558" s="2">
        <v>0</v>
      </c>
      <c r="Y558" s="2">
        <v>0</v>
      </c>
      <c r="Z558" s="2">
        <v>0</v>
      </c>
      <c r="AA558" s="2">
        <v>0</v>
      </c>
      <c r="AB558" s="2">
        <v>0</v>
      </c>
      <c r="AC558" s="2">
        <v>0</v>
      </c>
      <c r="AD558" s="2">
        <v>0</v>
      </c>
      <c r="AE558" s="2">
        <v>0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  <c r="AZ558" s="2">
        <v>0</v>
      </c>
      <c r="BA558" s="2">
        <v>0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0</v>
      </c>
      <c r="BM558" s="2">
        <v>0</v>
      </c>
      <c r="BN558" s="2">
        <v>0</v>
      </c>
      <c r="BO558" s="2">
        <v>0</v>
      </c>
      <c r="BP558" s="16">
        <v>0</v>
      </c>
      <c r="BQ558" s="2">
        <f t="shared" si="397"/>
        <v>0</v>
      </c>
      <c r="BR558" s="2">
        <f t="shared" si="413"/>
        <v>0</v>
      </c>
      <c r="BS558" s="2">
        <f t="shared" si="414"/>
        <v>0</v>
      </c>
      <c r="BT558" s="17" t="e">
        <f t="shared" si="408"/>
        <v>#DIV/0!</v>
      </c>
      <c r="BU558" s="2">
        <f t="shared" si="409"/>
        <v>0</v>
      </c>
      <c r="BV558" s="2">
        <f t="shared" si="410"/>
        <v>0</v>
      </c>
      <c r="BW558" s="2">
        <f t="shared" si="411"/>
        <v>0</v>
      </c>
      <c r="BX558" s="2">
        <f t="shared" si="412"/>
        <v>0</v>
      </c>
      <c r="BY558" s="2">
        <f t="shared" si="415"/>
        <v>0</v>
      </c>
      <c r="BZ558" s="2">
        <f t="shared" si="416"/>
        <v>0</v>
      </c>
      <c r="CA558" s="2">
        <f t="shared" si="417"/>
        <v>0</v>
      </c>
    </row>
    <row r="559" spans="1:79" x14ac:dyDescent="0.2">
      <c r="A559" s="3">
        <v>199007</v>
      </c>
      <c r="B559" s="2">
        <v>0</v>
      </c>
      <c r="C559" s="2">
        <v>0</v>
      </c>
      <c r="D559" s="2">
        <v>0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12">
        <v>10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W559" s="2">
        <v>0</v>
      </c>
      <c r="X559" s="2">
        <v>0</v>
      </c>
      <c r="Y559" s="2">
        <v>0</v>
      </c>
      <c r="Z559" s="2">
        <v>0</v>
      </c>
      <c r="AA559" s="2">
        <v>0</v>
      </c>
      <c r="AB559" s="2">
        <v>0</v>
      </c>
      <c r="AC559" s="2">
        <v>0</v>
      </c>
      <c r="AD559" s="2">
        <v>0</v>
      </c>
      <c r="AE559" s="2">
        <v>0</v>
      </c>
      <c r="AH559" s="2">
        <v>0</v>
      </c>
      <c r="AI559" s="2">
        <v>0</v>
      </c>
      <c r="AJ559" s="2">
        <v>0</v>
      </c>
      <c r="AK559" s="2">
        <v>0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  <c r="AZ559" s="2">
        <v>0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0</v>
      </c>
      <c r="BM559" s="2">
        <v>0</v>
      </c>
      <c r="BN559" s="2">
        <v>0</v>
      </c>
      <c r="BO559" s="2">
        <v>0</v>
      </c>
      <c r="BP559" s="16">
        <v>0</v>
      </c>
      <c r="BQ559" s="2">
        <f t="shared" si="397"/>
        <v>0</v>
      </c>
      <c r="BR559" s="2">
        <f t="shared" si="413"/>
        <v>0</v>
      </c>
      <c r="BS559" s="2">
        <f t="shared" si="414"/>
        <v>0</v>
      </c>
      <c r="BT559" s="17" t="e">
        <f t="shared" si="408"/>
        <v>#DIV/0!</v>
      </c>
      <c r="BU559" s="2">
        <f t="shared" si="409"/>
        <v>0</v>
      </c>
      <c r="BV559" s="2">
        <f t="shared" si="410"/>
        <v>0</v>
      </c>
      <c r="BW559" s="2">
        <f t="shared" si="411"/>
        <v>0</v>
      </c>
      <c r="BX559" s="2">
        <f t="shared" si="412"/>
        <v>0</v>
      </c>
      <c r="BY559" s="2">
        <f t="shared" si="415"/>
        <v>0</v>
      </c>
      <c r="BZ559" s="2">
        <f t="shared" si="416"/>
        <v>0</v>
      </c>
      <c r="CA559" s="2">
        <f t="shared" si="417"/>
        <v>0</v>
      </c>
    </row>
    <row r="560" spans="1:79" x14ac:dyDescent="0.2">
      <c r="A560" s="3">
        <v>199008</v>
      </c>
      <c r="B560" s="2">
        <v>0</v>
      </c>
      <c r="C560" s="2">
        <v>0</v>
      </c>
      <c r="D560" s="2">
        <v>0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12">
        <v>2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  <c r="AZ560" s="2">
        <v>0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0</v>
      </c>
      <c r="BM560" s="2">
        <v>0</v>
      </c>
      <c r="BN560" s="2">
        <v>0</v>
      </c>
      <c r="BO560" s="2">
        <v>0</v>
      </c>
      <c r="BP560" s="16">
        <v>0</v>
      </c>
      <c r="BQ560" s="2">
        <f t="shared" si="397"/>
        <v>0</v>
      </c>
      <c r="BR560" s="2">
        <f t="shared" si="413"/>
        <v>0</v>
      </c>
      <c r="BS560" s="2">
        <f t="shared" si="414"/>
        <v>0</v>
      </c>
      <c r="BT560" s="17" t="e">
        <f t="shared" si="408"/>
        <v>#DIV/0!</v>
      </c>
      <c r="BU560" s="2">
        <f t="shared" si="409"/>
        <v>0</v>
      </c>
      <c r="BV560" s="2">
        <f t="shared" si="410"/>
        <v>0</v>
      </c>
      <c r="BW560" s="2">
        <f t="shared" si="411"/>
        <v>0</v>
      </c>
      <c r="BX560" s="2">
        <f t="shared" si="412"/>
        <v>0</v>
      </c>
      <c r="BY560" s="2">
        <f t="shared" si="415"/>
        <v>0</v>
      </c>
      <c r="BZ560" s="2">
        <f t="shared" si="416"/>
        <v>0</v>
      </c>
      <c r="CA560" s="2">
        <f t="shared" si="417"/>
        <v>0</v>
      </c>
    </row>
    <row r="561" spans="1:79" x14ac:dyDescent="0.2">
      <c r="A561" s="3">
        <v>199009</v>
      </c>
      <c r="B561" s="2">
        <v>0</v>
      </c>
      <c r="C561" s="2">
        <v>0</v>
      </c>
      <c r="D561" s="2">
        <v>0</v>
      </c>
      <c r="E561" s="2">
        <v>4.8999999999999932E-2</v>
      </c>
      <c r="F561" s="2">
        <v>0</v>
      </c>
      <c r="G561" s="2">
        <v>0</v>
      </c>
      <c r="H561" s="2">
        <v>0</v>
      </c>
      <c r="I561" s="2">
        <v>0</v>
      </c>
      <c r="J561" s="12">
        <v>3.9510000000000001</v>
      </c>
      <c r="K561" s="2">
        <v>0</v>
      </c>
      <c r="L561" s="2">
        <v>0</v>
      </c>
      <c r="M561" s="2">
        <v>0</v>
      </c>
      <c r="N561" s="2">
        <v>12.55</v>
      </c>
      <c r="O561" s="2">
        <v>4.6000000000000005</v>
      </c>
      <c r="P561" s="2">
        <v>0.69999999999999929</v>
      </c>
      <c r="Q561" s="2">
        <v>3.9310000000000005</v>
      </c>
      <c r="R561" s="2">
        <v>3.7189999999999999</v>
      </c>
      <c r="S561" s="2">
        <v>6.5</v>
      </c>
      <c r="T561" s="2">
        <v>3.0999999999999996</v>
      </c>
      <c r="U561" s="2">
        <v>5.2000000000000011</v>
      </c>
      <c r="V561" s="2">
        <v>4.2349999999999994</v>
      </c>
      <c r="W561" s="2">
        <v>8.39</v>
      </c>
      <c r="X561" s="2">
        <v>1.6500000000000004</v>
      </c>
      <c r="Y561" s="2">
        <v>1.4249999999999998</v>
      </c>
      <c r="Z561" s="2">
        <v>1.5760000000000005</v>
      </c>
      <c r="AA561" s="2">
        <v>6.0239999999999991</v>
      </c>
      <c r="AB561" s="2">
        <v>1.7250000000000005</v>
      </c>
      <c r="AC561" s="2">
        <v>1.125</v>
      </c>
      <c r="AD561" s="2">
        <v>7.3550000000000004</v>
      </c>
      <c r="AE561" s="2">
        <v>16.245000000000001</v>
      </c>
      <c r="AF561" s="2">
        <v>2.4499999999999993</v>
      </c>
      <c r="AG561" s="2">
        <v>5.6</v>
      </c>
      <c r="AH561" s="2">
        <v>6.8999999999999986</v>
      </c>
      <c r="AI561" s="2">
        <v>13.35</v>
      </c>
      <c r="AJ561" s="2">
        <v>0.82500000000000107</v>
      </c>
      <c r="AK561" s="2">
        <v>3.1929999999999996</v>
      </c>
      <c r="AL561" s="2">
        <v>5.3319999999999999</v>
      </c>
      <c r="AM561" s="2">
        <v>17.3</v>
      </c>
      <c r="AN561" s="2">
        <v>2.6999999999999993</v>
      </c>
      <c r="AO561" s="2">
        <v>3.8000000000000007</v>
      </c>
      <c r="AP561" s="2">
        <v>4.2449999999999992</v>
      </c>
      <c r="AQ561" s="2">
        <v>3.4000000000000004</v>
      </c>
      <c r="AR561" s="2">
        <v>5.4300000000000006</v>
      </c>
      <c r="AS561" s="2">
        <v>4.1500000000000004</v>
      </c>
      <c r="AT561" s="2">
        <v>3.4250000000000003</v>
      </c>
      <c r="AU561" s="2">
        <v>1.8499999999999996</v>
      </c>
      <c r="AV561" s="2">
        <v>2.5250000000000004</v>
      </c>
      <c r="AW561" s="2">
        <v>4.625</v>
      </c>
      <c r="AX561" s="2">
        <v>0.72500000000000009</v>
      </c>
      <c r="AY561" s="2">
        <v>3.9749999999999996</v>
      </c>
      <c r="AZ561" s="2">
        <v>2.6000000000000005</v>
      </c>
      <c r="BA561" s="2">
        <v>3.8499999999999996</v>
      </c>
      <c r="BB561" s="2">
        <v>6.75</v>
      </c>
      <c r="BC561" s="2">
        <v>5.5750000000000002</v>
      </c>
      <c r="BD561" s="2">
        <v>7.4249999999999998</v>
      </c>
      <c r="BE561" s="2">
        <v>5.5750000000000002</v>
      </c>
      <c r="BF561" s="2">
        <v>4.7750000000000004</v>
      </c>
      <c r="BG561" s="2">
        <v>3.8999999999999995</v>
      </c>
      <c r="BH561" s="2">
        <v>5.875</v>
      </c>
      <c r="BI561" s="2">
        <v>2.5250000000000004</v>
      </c>
      <c r="BJ561" s="2">
        <v>6.2750000000000004</v>
      </c>
      <c r="BK561" s="2">
        <v>5.0250000000000004</v>
      </c>
      <c r="BL561" s="2">
        <v>4.1999999999999993</v>
      </c>
      <c r="BM561" s="2">
        <v>5.0000000000000009</v>
      </c>
      <c r="BN561" s="2">
        <v>4.9000000000000004</v>
      </c>
      <c r="BO561" s="2">
        <v>6.55</v>
      </c>
      <c r="BP561" s="16">
        <v>3.0249999999999999</v>
      </c>
      <c r="BQ561" s="2">
        <f t="shared" si="397"/>
        <v>5.0874999999999995</v>
      </c>
      <c r="BR561" s="2">
        <f>AVERAGE(BN561:BP561)</f>
        <v>4.8250000000000002</v>
      </c>
      <c r="BS561" s="2">
        <f>AVERAGE(BB561:BD561)</f>
        <v>6.583333333333333</v>
      </c>
      <c r="BT561" s="17">
        <f t="shared" si="408"/>
        <v>-0.26708860759493663</v>
      </c>
      <c r="BU561" s="2">
        <f>IFERROR(IFERROR(IF(OR(BT561&gt;=50%,BT561&lt;=-50%),BR561,(BE561*(1+BT561))),BR561),0.001)</f>
        <v>4.0859810126582286</v>
      </c>
      <c r="BV561" s="2">
        <f>IFERROR(IFERROR(IF(OR(BT561&gt;=50%,BT561&lt;=-50%),BR561,(BF561*(1+BT561))),BR561),0.001)</f>
        <v>3.4996518987341783</v>
      </c>
      <c r="BW561" s="2">
        <f>IFERROR(IFERROR(IF(OR(BT561&gt;=50%,BT561&lt;=-50%),BR561,(BG561*(1+BT561))),BR561),0.001)</f>
        <v>2.8583544303797468</v>
      </c>
      <c r="BX561" s="2">
        <f>IFERROR(IFERROR(IF(OR(BT561&gt;=50%,BT561&lt;=-50%),BR561,(BH561*(1+BT561))),BR561),0.001)</f>
        <v>4.3058544303797479</v>
      </c>
      <c r="BY561" s="2">
        <f t="shared" si="415"/>
        <v>4.6437499999999998</v>
      </c>
      <c r="BZ561" s="2">
        <f t="shared" si="416"/>
        <v>4.666666666666667</v>
      </c>
      <c r="CA561" s="2">
        <f t="shared" si="417"/>
        <v>5.6950000000000003</v>
      </c>
    </row>
    <row r="562" spans="1:79" x14ac:dyDescent="0.2">
      <c r="A562" s="3">
        <v>199010</v>
      </c>
      <c r="B562" s="2">
        <v>0</v>
      </c>
      <c r="C562" s="2">
        <v>0</v>
      </c>
      <c r="D562" s="2">
        <v>0</v>
      </c>
      <c r="E562" s="2">
        <v>5.0000000000000044E-2</v>
      </c>
      <c r="F562" s="2">
        <v>0</v>
      </c>
      <c r="G562" s="2">
        <v>0</v>
      </c>
      <c r="H562" s="2">
        <v>0</v>
      </c>
      <c r="I562" s="2">
        <v>0</v>
      </c>
      <c r="J562" s="12">
        <v>1.95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>
        <v>0</v>
      </c>
      <c r="T562" s="2">
        <v>0</v>
      </c>
      <c r="W562" s="2">
        <v>0</v>
      </c>
      <c r="X562" s="2">
        <v>0</v>
      </c>
      <c r="Y562" s="2">
        <v>0</v>
      </c>
      <c r="Z562" s="2">
        <v>0</v>
      </c>
      <c r="AA562" s="2">
        <v>0</v>
      </c>
      <c r="AB562" s="2">
        <v>0</v>
      </c>
      <c r="AC562" s="2">
        <v>0</v>
      </c>
      <c r="AD562" s="2">
        <v>0</v>
      </c>
      <c r="AE562" s="2">
        <v>0</v>
      </c>
      <c r="AH562" s="2">
        <v>0</v>
      </c>
      <c r="AI562" s="2">
        <v>0</v>
      </c>
      <c r="AJ562" s="2">
        <v>0</v>
      </c>
      <c r="AK562" s="2">
        <v>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  <c r="AZ562" s="2">
        <v>0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0</v>
      </c>
      <c r="BM562" s="2">
        <v>0</v>
      </c>
      <c r="BN562" s="2">
        <v>0</v>
      </c>
      <c r="BO562" s="2">
        <v>0</v>
      </c>
      <c r="BP562" s="16">
        <v>0</v>
      </c>
      <c r="BQ562" s="2">
        <f t="shared" si="397"/>
        <v>0</v>
      </c>
      <c r="BR562" s="2">
        <f t="shared" si="413"/>
        <v>0</v>
      </c>
      <c r="BS562" s="2">
        <f t="shared" si="414"/>
        <v>0</v>
      </c>
      <c r="BT562" s="17" t="e">
        <f t="shared" si="408"/>
        <v>#DIV/0!</v>
      </c>
      <c r="BU562" s="2">
        <f t="shared" ref="BU562:BU584" si="418">IFERROR(IFERROR(IF(OR(BT562&gt;=50%,BT562&lt;=-50%),BR562,(BC562*(1+BT562))),BR562),0.001)</f>
        <v>0</v>
      </c>
      <c r="BV562" s="2">
        <f t="shared" ref="BV562:BV584" si="419">IFERROR(IFERROR(IF(OR(BT562&gt;=50%,BT562&lt;=-50%),BR562,(BD562*(1+BT562))),BR562),0.001)</f>
        <v>0</v>
      </c>
      <c r="BW562" s="2">
        <f t="shared" ref="BW562:BW584" si="420">IFERROR(IFERROR(IF(OR(BT562&gt;=50%,BT562&lt;=-50%),BR562,(BE562*(1+BT562))),BR562),0.001)</f>
        <v>0</v>
      </c>
      <c r="BX562" s="2">
        <f t="shared" ref="BX562:BX584" si="421">IFERROR(IFERROR(IF(OR(BT562&gt;=50%,BT562&lt;=-50%),BR562,(BF562*(1+BT562))),BR562),0.001)</f>
        <v>0</v>
      </c>
      <c r="BY562" s="2">
        <f t="shared" si="415"/>
        <v>0</v>
      </c>
      <c r="BZ562" s="2">
        <f t="shared" si="416"/>
        <v>0</v>
      </c>
      <c r="CA562" s="2">
        <f t="shared" si="417"/>
        <v>0</v>
      </c>
    </row>
    <row r="563" spans="1:79" x14ac:dyDescent="0.2">
      <c r="A563" s="3">
        <v>199011</v>
      </c>
      <c r="B563" s="2">
        <v>0</v>
      </c>
      <c r="C563" s="2">
        <v>0</v>
      </c>
      <c r="D563" s="2">
        <v>0</v>
      </c>
      <c r="E563" s="2">
        <v>1.5999999999999996</v>
      </c>
      <c r="F563" s="2">
        <v>0</v>
      </c>
      <c r="G563" s="2">
        <v>0</v>
      </c>
      <c r="H563" s="2">
        <v>0</v>
      </c>
      <c r="I563" s="2">
        <v>0</v>
      </c>
      <c r="J563" s="12">
        <v>8.4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W563" s="2">
        <v>0</v>
      </c>
      <c r="X563" s="2">
        <v>0</v>
      </c>
      <c r="Y563" s="2">
        <v>0</v>
      </c>
      <c r="Z563" s="2">
        <v>0</v>
      </c>
      <c r="AA563" s="2">
        <v>0</v>
      </c>
      <c r="AB563" s="2">
        <v>0</v>
      </c>
      <c r="AC563" s="2">
        <v>0</v>
      </c>
      <c r="AD563" s="2">
        <v>0</v>
      </c>
      <c r="AE563" s="2">
        <v>0</v>
      </c>
      <c r="AH563" s="2">
        <v>0</v>
      </c>
      <c r="AI563" s="2">
        <v>0</v>
      </c>
      <c r="AJ563" s="2">
        <v>0</v>
      </c>
      <c r="AK563" s="2">
        <v>0</v>
      </c>
      <c r="AL563" s="2">
        <v>0</v>
      </c>
      <c r="AM563" s="2">
        <v>0</v>
      </c>
      <c r="AN563" s="2">
        <v>0</v>
      </c>
      <c r="AO563" s="2">
        <v>0</v>
      </c>
      <c r="AP563" s="2">
        <v>0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  <c r="AZ563" s="2">
        <v>0</v>
      </c>
      <c r="BA563" s="2">
        <v>0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0</v>
      </c>
      <c r="BM563" s="2">
        <v>0</v>
      </c>
      <c r="BN563" s="2">
        <v>0</v>
      </c>
      <c r="BO563" s="2">
        <v>0</v>
      </c>
      <c r="BP563" s="16">
        <v>0</v>
      </c>
      <c r="BQ563" s="2">
        <f t="shared" si="397"/>
        <v>0</v>
      </c>
      <c r="BR563" s="2">
        <f t="shared" si="413"/>
        <v>0</v>
      </c>
      <c r="BS563" s="2">
        <f t="shared" si="414"/>
        <v>0</v>
      </c>
      <c r="BT563" s="17" t="e">
        <f t="shared" si="408"/>
        <v>#DIV/0!</v>
      </c>
      <c r="BU563" s="2">
        <f t="shared" si="418"/>
        <v>0</v>
      </c>
      <c r="BV563" s="2">
        <f t="shared" si="419"/>
        <v>0</v>
      </c>
      <c r="BW563" s="2">
        <f t="shared" si="420"/>
        <v>0</v>
      </c>
      <c r="BX563" s="2">
        <f t="shared" si="421"/>
        <v>0</v>
      </c>
      <c r="BY563" s="2">
        <f t="shared" si="415"/>
        <v>0</v>
      </c>
      <c r="BZ563" s="2">
        <f t="shared" si="416"/>
        <v>0</v>
      </c>
      <c r="CA563" s="2">
        <f t="shared" si="417"/>
        <v>0</v>
      </c>
    </row>
    <row r="564" spans="1:79" x14ac:dyDescent="0.2">
      <c r="A564" s="3">
        <v>199012</v>
      </c>
      <c r="B564" s="2">
        <v>0</v>
      </c>
      <c r="C564" s="2">
        <v>0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12">
        <v>5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W564" s="2">
        <v>0</v>
      </c>
      <c r="X564" s="2">
        <v>0</v>
      </c>
      <c r="Y564" s="2">
        <v>0</v>
      </c>
      <c r="Z564" s="2">
        <v>0</v>
      </c>
      <c r="AA564" s="2">
        <v>0</v>
      </c>
      <c r="AB564" s="2">
        <v>0</v>
      </c>
      <c r="AC564" s="2">
        <v>0</v>
      </c>
      <c r="AD564" s="2">
        <v>0</v>
      </c>
      <c r="AE564" s="2">
        <v>0</v>
      </c>
      <c r="AH564" s="2">
        <v>0</v>
      </c>
      <c r="AI564" s="2">
        <v>0</v>
      </c>
      <c r="AJ564" s="2">
        <v>0</v>
      </c>
      <c r="AK564" s="2">
        <v>0</v>
      </c>
      <c r="AL564" s="2">
        <v>0</v>
      </c>
      <c r="AM564" s="2">
        <v>0</v>
      </c>
      <c r="AN564" s="2">
        <v>0</v>
      </c>
      <c r="AO564" s="2">
        <v>0</v>
      </c>
      <c r="AP564" s="2">
        <v>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  <c r="AZ564" s="2">
        <v>0</v>
      </c>
      <c r="BA564" s="2">
        <v>0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0</v>
      </c>
      <c r="BM564" s="2">
        <v>0</v>
      </c>
      <c r="BN564" s="2">
        <v>0</v>
      </c>
      <c r="BO564" s="2">
        <v>0</v>
      </c>
      <c r="BP564" s="16">
        <v>0</v>
      </c>
      <c r="BQ564" s="2">
        <f t="shared" si="397"/>
        <v>0</v>
      </c>
      <c r="BR564" s="2">
        <f t="shared" si="413"/>
        <v>0</v>
      </c>
      <c r="BS564" s="2">
        <f t="shared" si="414"/>
        <v>0</v>
      </c>
      <c r="BT564" s="17" t="e">
        <f t="shared" si="408"/>
        <v>#DIV/0!</v>
      </c>
      <c r="BU564" s="2">
        <f t="shared" si="418"/>
        <v>0</v>
      </c>
      <c r="BV564" s="2">
        <f t="shared" si="419"/>
        <v>0</v>
      </c>
      <c r="BW564" s="2">
        <f t="shared" si="420"/>
        <v>0</v>
      </c>
      <c r="BX564" s="2">
        <f t="shared" si="421"/>
        <v>0</v>
      </c>
      <c r="BY564" s="2">
        <f t="shared" si="415"/>
        <v>0</v>
      </c>
      <c r="BZ564" s="2">
        <f t="shared" si="416"/>
        <v>0</v>
      </c>
      <c r="CA564" s="2">
        <f t="shared" si="417"/>
        <v>0</v>
      </c>
    </row>
    <row r="565" spans="1:79" x14ac:dyDescent="0.2">
      <c r="A565" s="3">
        <v>199013</v>
      </c>
      <c r="B565" s="2">
        <v>0</v>
      </c>
      <c r="C565" s="2">
        <v>0</v>
      </c>
      <c r="D565" s="2">
        <v>0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12">
        <v>10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>
        <v>0</v>
      </c>
      <c r="T565" s="2">
        <v>0</v>
      </c>
      <c r="W565" s="2">
        <v>0</v>
      </c>
      <c r="X565" s="2">
        <v>0</v>
      </c>
      <c r="Y565" s="2">
        <v>0</v>
      </c>
      <c r="Z565" s="2">
        <v>0</v>
      </c>
      <c r="AA565" s="2">
        <v>0</v>
      </c>
      <c r="AB565" s="2">
        <v>0</v>
      </c>
      <c r="AC565" s="2">
        <v>0</v>
      </c>
      <c r="AD565" s="2">
        <v>0</v>
      </c>
      <c r="AE565" s="2">
        <v>0</v>
      </c>
      <c r="AH565" s="2">
        <v>0</v>
      </c>
      <c r="AI565" s="2">
        <v>0</v>
      </c>
      <c r="AJ565" s="2">
        <v>0</v>
      </c>
      <c r="AK565" s="2">
        <v>0</v>
      </c>
      <c r="AL565" s="2">
        <v>0</v>
      </c>
      <c r="AM565" s="2">
        <v>0</v>
      </c>
      <c r="AN565" s="2">
        <v>0</v>
      </c>
      <c r="AO565" s="2">
        <v>0</v>
      </c>
      <c r="AP565" s="2">
        <v>0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  <c r="AZ565" s="2">
        <v>0</v>
      </c>
      <c r="BA565" s="2">
        <v>0</v>
      </c>
      <c r="BB565" s="2">
        <v>0</v>
      </c>
      <c r="BC565" s="2">
        <v>0</v>
      </c>
      <c r="BD565" s="2">
        <v>0</v>
      </c>
      <c r="BE565" s="2">
        <v>0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0</v>
      </c>
      <c r="BM565" s="2">
        <v>0</v>
      </c>
      <c r="BN565" s="2">
        <v>0</v>
      </c>
      <c r="BO565" s="2">
        <v>0</v>
      </c>
      <c r="BP565" s="16">
        <v>0</v>
      </c>
      <c r="BQ565" s="2">
        <f t="shared" si="397"/>
        <v>0</v>
      </c>
      <c r="BR565" s="2">
        <f t="shared" si="413"/>
        <v>0</v>
      </c>
      <c r="BS565" s="2">
        <f t="shared" si="414"/>
        <v>0</v>
      </c>
      <c r="BT565" s="17" t="e">
        <f t="shared" si="408"/>
        <v>#DIV/0!</v>
      </c>
      <c r="BU565" s="2">
        <f t="shared" si="418"/>
        <v>0</v>
      </c>
      <c r="BV565" s="2">
        <f t="shared" si="419"/>
        <v>0</v>
      </c>
      <c r="BW565" s="2">
        <f t="shared" si="420"/>
        <v>0</v>
      </c>
      <c r="BX565" s="2">
        <f t="shared" si="421"/>
        <v>0</v>
      </c>
      <c r="BY565" s="2">
        <f t="shared" si="415"/>
        <v>0</v>
      </c>
      <c r="BZ565" s="2">
        <f t="shared" si="416"/>
        <v>0</v>
      </c>
      <c r="CA565" s="2">
        <f t="shared" si="417"/>
        <v>0</v>
      </c>
    </row>
    <row r="566" spans="1:79" x14ac:dyDescent="0.2">
      <c r="A566" s="3">
        <v>199014</v>
      </c>
      <c r="B566" s="2">
        <v>0</v>
      </c>
      <c r="C566" s="2">
        <v>0</v>
      </c>
      <c r="D566" s="2">
        <v>0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12">
        <v>10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>
        <v>0</v>
      </c>
      <c r="T566" s="2">
        <v>0</v>
      </c>
      <c r="W566" s="2">
        <v>0</v>
      </c>
      <c r="X566" s="2">
        <v>0</v>
      </c>
      <c r="Y566" s="2">
        <v>0</v>
      </c>
      <c r="Z566" s="2">
        <v>0</v>
      </c>
      <c r="AA566" s="2">
        <v>0</v>
      </c>
      <c r="AB566" s="2">
        <v>0</v>
      </c>
      <c r="AC566" s="2">
        <v>0</v>
      </c>
      <c r="AD566" s="2">
        <v>0</v>
      </c>
      <c r="AE566" s="2">
        <v>0</v>
      </c>
      <c r="AH566" s="2">
        <v>0</v>
      </c>
      <c r="AI566" s="2">
        <v>0</v>
      </c>
      <c r="AJ566" s="2">
        <v>0</v>
      </c>
      <c r="AK566" s="2">
        <v>0</v>
      </c>
      <c r="AL566" s="2">
        <v>0</v>
      </c>
      <c r="AM566" s="2">
        <v>0</v>
      </c>
      <c r="AN566" s="2">
        <v>0</v>
      </c>
      <c r="AO566" s="2">
        <v>0</v>
      </c>
      <c r="AP566" s="2">
        <v>0</v>
      </c>
      <c r="AQ566" s="2">
        <v>0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  <c r="AZ566" s="2">
        <v>0</v>
      </c>
      <c r="BA566" s="2">
        <v>0</v>
      </c>
      <c r="BB566" s="2">
        <v>0</v>
      </c>
      <c r="BC566" s="2">
        <v>0</v>
      </c>
      <c r="BD566" s="2">
        <v>0</v>
      </c>
      <c r="BE566" s="2">
        <v>0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0</v>
      </c>
      <c r="BM566" s="2">
        <v>0</v>
      </c>
      <c r="BN566" s="2">
        <v>0</v>
      </c>
      <c r="BO566" s="2">
        <v>0</v>
      </c>
      <c r="BP566" s="16">
        <v>0</v>
      </c>
      <c r="BQ566" s="2">
        <f t="shared" si="397"/>
        <v>0</v>
      </c>
      <c r="BR566" s="2">
        <f t="shared" si="413"/>
        <v>0</v>
      </c>
      <c r="BS566" s="2">
        <f t="shared" si="414"/>
        <v>0</v>
      </c>
      <c r="BT566" s="17" t="e">
        <f t="shared" si="408"/>
        <v>#DIV/0!</v>
      </c>
      <c r="BU566" s="2">
        <f t="shared" si="418"/>
        <v>0</v>
      </c>
      <c r="BV566" s="2">
        <f t="shared" si="419"/>
        <v>0</v>
      </c>
      <c r="BW566" s="2">
        <f t="shared" si="420"/>
        <v>0</v>
      </c>
      <c r="BX566" s="2">
        <f t="shared" si="421"/>
        <v>0</v>
      </c>
      <c r="BY566" s="2">
        <f t="shared" si="415"/>
        <v>0</v>
      </c>
      <c r="BZ566" s="2">
        <f t="shared" si="416"/>
        <v>0</v>
      </c>
      <c r="CA566" s="2">
        <f t="shared" si="417"/>
        <v>0</v>
      </c>
    </row>
    <row r="567" spans="1:79" x14ac:dyDescent="0.2">
      <c r="A567" s="3">
        <v>199015</v>
      </c>
      <c r="B567" s="2">
        <v>0</v>
      </c>
      <c r="C567" s="2">
        <v>0</v>
      </c>
      <c r="D567" s="2">
        <v>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1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0</v>
      </c>
      <c r="W567" s="2">
        <v>0</v>
      </c>
      <c r="X567" s="2">
        <v>0</v>
      </c>
      <c r="Y567" s="2">
        <v>0</v>
      </c>
      <c r="Z567" s="2">
        <v>0</v>
      </c>
      <c r="AA567" s="2">
        <v>0</v>
      </c>
      <c r="AB567" s="2">
        <v>0</v>
      </c>
      <c r="AC567" s="2">
        <v>0</v>
      </c>
      <c r="AD567" s="2">
        <v>0</v>
      </c>
      <c r="AE567" s="2">
        <v>0</v>
      </c>
      <c r="AH567" s="2">
        <v>0</v>
      </c>
      <c r="AI567" s="2">
        <v>0</v>
      </c>
      <c r="AJ567" s="2">
        <v>0</v>
      </c>
      <c r="AK567" s="2">
        <v>0</v>
      </c>
      <c r="AL567" s="2">
        <v>0</v>
      </c>
      <c r="AM567" s="2">
        <v>0</v>
      </c>
      <c r="AN567" s="2">
        <v>0</v>
      </c>
      <c r="AO567" s="2">
        <v>0</v>
      </c>
      <c r="AP567" s="2">
        <v>0</v>
      </c>
      <c r="AQ567" s="2">
        <v>0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  <c r="AZ567" s="2">
        <v>0</v>
      </c>
      <c r="BA567" s="2">
        <v>0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0</v>
      </c>
      <c r="BM567" s="2">
        <v>0</v>
      </c>
      <c r="BN567" s="2">
        <v>0</v>
      </c>
      <c r="BO567" s="2">
        <v>0</v>
      </c>
      <c r="BP567" s="16">
        <v>0</v>
      </c>
      <c r="BQ567" s="2">
        <f t="shared" si="397"/>
        <v>0</v>
      </c>
      <c r="BR567" s="2">
        <f t="shared" si="413"/>
        <v>0</v>
      </c>
      <c r="BS567" s="2">
        <f t="shared" si="414"/>
        <v>0</v>
      </c>
      <c r="BT567" s="17" t="e">
        <f t="shared" si="408"/>
        <v>#DIV/0!</v>
      </c>
      <c r="BU567" s="2">
        <f t="shared" si="418"/>
        <v>0</v>
      </c>
      <c r="BV567" s="2">
        <f t="shared" si="419"/>
        <v>0</v>
      </c>
      <c r="BW567" s="2">
        <f t="shared" si="420"/>
        <v>0</v>
      </c>
      <c r="BX567" s="2">
        <f t="shared" si="421"/>
        <v>0</v>
      </c>
      <c r="BY567" s="2">
        <f t="shared" si="415"/>
        <v>0</v>
      </c>
      <c r="BZ567" s="2">
        <f t="shared" si="416"/>
        <v>0</v>
      </c>
      <c r="CA567" s="2">
        <f t="shared" si="417"/>
        <v>0</v>
      </c>
    </row>
    <row r="568" spans="1:79" x14ac:dyDescent="0.2">
      <c r="A568" s="3">
        <v>199016</v>
      </c>
      <c r="B568" s="2">
        <v>0</v>
      </c>
      <c r="C568" s="2">
        <v>0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1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W568" s="2">
        <v>0</v>
      </c>
      <c r="X568" s="2">
        <v>0</v>
      </c>
      <c r="Y568" s="2">
        <v>0</v>
      </c>
      <c r="Z568" s="2">
        <v>0</v>
      </c>
      <c r="AA568" s="2">
        <v>0</v>
      </c>
      <c r="AB568" s="2">
        <v>0</v>
      </c>
      <c r="AC568" s="2">
        <v>0</v>
      </c>
      <c r="AD568" s="2">
        <v>0</v>
      </c>
      <c r="AE568" s="2">
        <v>0</v>
      </c>
      <c r="AH568" s="2">
        <v>0</v>
      </c>
      <c r="AI568" s="2">
        <v>0</v>
      </c>
      <c r="AJ568" s="2">
        <v>0</v>
      </c>
      <c r="AK568" s="2">
        <v>0</v>
      </c>
      <c r="AL568" s="2">
        <v>0</v>
      </c>
      <c r="AM568" s="2">
        <v>0</v>
      </c>
      <c r="AN568" s="2">
        <v>0</v>
      </c>
      <c r="AO568" s="2">
        <v>0</v>
      </c>
      <c r="AP568" s="2">
        <v>0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  <c r="AZ568" s="2">
        <v>0</v>
      </c>
      <c r="BA568" s="2">
        <v>0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0</v>
      </c>
      <c r="BM568" s="2">
        <v>0</v>
      </c>
      <c r="BN568" s="2">
        <v>0</v>
      </c>
      <c r="BO568" s="2">
        <v>0</v>
      </c>
      <c r="BP568" s="16">
        <v>0</v>
      </c>
      <c r="BQ568" s="2">
        <f t="shared" si="397"/>
        <v>0</v>
      </c>
      <c r="BR568" s="2">
        <f t="shared" si="413"/>
        <v>0</v>
      </c>
      <c r="BS568" s="2">
        <f t="shared" si="414"/>
        <v>0</v>
      </c>
      <c r="BT568" s="17" t="e">
        <f t="shared" si="408"/>
        <v>#DIV/0!</v>
      </c>
      <c r="BU568" s="2">
        <f t="shared" si="418"/>
        <v>0</v>
      </c>
      <c r="BV568" s="2">
        <f t="shared" si="419"/>
        <v>0</v>
      </c>
      <c r="BW568" s="2">
        <f t="shared" si="420"/>
        <v>0</v>
      </c>
      <c r="BX568" s="2">
        <f t="shared" si="421"/>
        <v>0</v>
      </c>
      <c r="BY568" s="2">
        <f t="shared" si="415"/>
        <v>0</v>
      </c>
      <c r="BZ568" s="2">
        <f t="shared" si="416"/>
        <v>0</v>
      </c>
      <c r="CA568" s="2">
        <f t="shared" si="417"/>
        <v>0</v>
      </c>
    </row>
    <row r="569" spans="1:79" x14ac:dyDescent="0.2">
      <c r="A569" s="3">
        <v>199017</v>
      </c>
      <c r="B569" s="2">
        <v>0</v>
      </c>
      <c r="C569" s="2">
        <v>0</v>
      </c>
      <c r="D569" s="2">
        <v>0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1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>
        <v>0</v>
      </c>
      <c r="T569" s="2">
        <v>0</v>
      </c>
      <c r="W569" s="2">
        <v>0</v>
      </c>
      <c r="X569" s="2">
        <v>0</v>
      </c>
      <c r="Y569" s="2">
        <v>0</v>
      </c>
      <c r="Z569" s="2">
        <v>0</v>
      </c>
      <c r="AA569" s="2">
        <v>0</v>
      </c>
      <c r="AB569" s="2">
        <v>0</v>
      </c>
      <c r="AC569" s="2">
        <v>0</v>
      </c>
      <c r="AD569" s="2">
        <v>0</v>
      </c>
      <c r="AE569" s="2">
        <v>0</v>
      </c>
      <c r="AH569" s="2">
        <v>0</v>
      </c>
      <c r="AI569" s="2">
        <v>0</v>
      </c>
      <c r="AJ569" s="2">
        <v>0</v>
      </c>
      <c r="AK569" s="2">
        <v>0</v>
      </c>
      <c r="AL569" s="2">
        <v>0</v>
      </c>
      <c r="AM569" s="2">
        <v>0</v>
      </c>
      <c r="AN569" s="2">
        <v>0</v>
      </c>
      <c r="AO569" s="2">
        <v>0</v>
      </c>
      <c r="AP569" s="2">
        <v>0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  <c r="AZ569" s="2">
        <v>0</v>
      </c>
      <c r="BA569" s="2">
        <v>0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0</v>
      </c>
      <c r="BM569" s="2">
        <v>0</v>
      </c>
      <c r="BN569" s="2">
        <v>0</v>
      </c>
      <c r="BO569" s="2">
        <v>0</v>
      </c>
      <c r="BP569" s="16">
        <v>0</v>
      </c>
      <c r="BQ569" s="2">
        <f t="shared" si="397"/>
        <v>0</v>
      </c>
      <c r="BR569" s="2">
        <f t="shared" si="413"/>
        <v>0</v>
      </c>
      <c r="BS569" s="2">
        <f t="shared" si="414"/>
        <v>0</v>
      </c>
      <c r="BT569" s="17" t="e">
        <f t="shared" si="408"/>
        <v>#DIV/0!</v>
      </c>
      <c r="BU569" s="2">
        <f t="shared" si="418"/>
        <v>0</v>
      </c>
      <c r="BV569" s="2">
        <f t="shared" si="419"/>
        <v>0</v>
      </c>
      <c r="BW569" s="2">
        <f t="shared" si="420"/>
        <v>0</v>
      </c>
      <c r="BX569" s="2">
        <f t="shared" si="421"/>
        <v>0</v>
      </c>
      <c r="BY569" s="2">
        <f t="shared" si="415"/>
        <v>0</v>
      </c>
      <c r="BZ569" s="2">
        <f t="shared" si="416"/>
        <v>0</v>
      </c>
      <c r="CA569" s="2">
        <f t="shared" si="417"/>
        <v>0</v>
      </c>
    </row>
    <row r="570" spans="1:79" x14ac:dyDescent="0.2">
      <c r="A570" s="3">
        <v>199018</v>
      </c>
      <c r="B570" s="2">
        <v>0</v>
      </c>
      <c r="C570" s="2">
        <v>0</v>
      </c>
      <c r="D570" s="2">
        <v>0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12">
        <v>10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>
        <v>0</v>
      </c>
      <c r="T570" s="2">
        <v>0</v>
      </c>
      <c r="W570" s="2">
        <v>0</v>
      </c>
      <c r="X570" s="2">
        <v>0</v>
      </c>
      <c r="Y570" s="2">
        <v>0</v>
      </c>
      <c r="Z570" s="2">
        <v>0</v>
      </c>
      <c r="AA570" s="2">
        <v>0</v>
      </c>
      <c r="AB570" s="2">
        <v>0</v>
      </c>
      <c r="AC570" s="2">
        <v>0</v>
      </c>
      <c r="AD570" s="2">
        <v>0</v>
      </c>
      <c r="AE570" s="2">
        <v>0</v>
      </c>
      <c r="AH570" s="2">
        <v>0</v>
      </c>
      <c r="AI570" s="2">
        <v>0</v>
      </c>
      <c r="AJ570" s="2">
        <v>0</v>
      </c>
      <c r="AK570" s="2">
        <v>0</v>
      </c>
      <c r="AL570" s="2">
        <v>0</v>
      </c>
      <c r="AM570" s="2">
        <v>0</v>
      </c>
      <c r="AN570" s="2">
        <v>0</v>
      </c>
      <c r="AO570" s="2">
        <v>0</v>
      </c>
      <c r="AP570" s="2">
        <v>0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  <c r="AZ570" s="2">
        <v>0</v>
      </c>
      <c r="BA570" s="2">
        <v>0</v>
      </c>
      <c r="BB570" s="2">
        <v>0</v>
      </c>
      <c r="BC570" s="2">
        <v>0</v>
      </c>
      <c r="BD570" s="2">
        <v>0</v>
      </c>
      <c r="BE570" s="2">
        <v>0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0</v>
      </c>
      <c r="BM570" s="2">
        <v>0</v>
      </c>
      <c r="BN570" s="2">
        <v>0</v>
      </c>
      <c r="BO570" s="2">
        <v>0</v>
      </c>
      <c r="BP570" s="16">
        <v>0</v>
      </c>
      <c r="BQ570" s="2">
        <f t="shared" ref="BQ570:BQ584" si="422">AVERAGE(BC570:BN570)</f>
        <v>0</v>
      </c>
      <c r="BR570" s="2">
        <f t="shared" si="413"/>
        <v>0</v>
      </c>
      <c r="BS570" s="2">
        <f t="shared" si="414"/>
        <v>0</v>
      </c>
      <c r="BT570" s="17" t="e">
        <f t="shared" si="408"/>
        <v>#DIV/0!</v>
      </c>
      <c r="BU570" s="2">
        <f t="shared" si="418"/>
        <v>0</v>
      </c>
      <c r="BV570" s="2">
        <f t="shared" si="419"/>
        <v>0</v>
      </c>
      <c r="BW570" s="2">
        <f t="shared" si="420"/>
        <v>0</v>
      </c>
      <c r="BX570" s="2">
        <f t="shared" si="421"/>
        <v>0</v>
      </c>
      <c r="BY570" s="2">
        <f t="shared" si="415"/>
        <v>0</v>
      </c>
      <c r="BZ570" s="2">
        <f t="shared" si="416"/>
        <v>0</v>
      </c>
      <c r="CA570" s="2">
        <f t="shared" si="417"/>
        <v>0</v>
      </c>
    </row>
    <row r="571" spans="1:79" x14ac:dyDescent="0.2">
      <c r="A571" s="3">
        <v>199019</v>
      </c>
      <c r="B571" s="2">
        <v>0</v>
      </c>
      <c r="C571" s="2">
        <v>0</v>
      </c>
      <c r="D571" s="2">
        <v>0</v>
      </c>
      <c r="E571" s="2">
        <v>40</v>
      </c>
      <c r="F571" s="2">
        <v>0</v>
      </c>
      <c r="G571" s="2">
        <v>0</v>
      </c>
      <c r="H571" s="2">
        <v>0</v>
      </c>
      <c r="I571" s="2">
        <v>0</v>
      </c>
      <c r="J571" s="12">
        <v>-20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W571" s="2">
        <v>0</v>
      </c>
      <c r="X571" s="2">
        <v>0</v>
      </c>
      <c r="Y571" s="2">
        <v>0</v>
      </c>
      <c r="Z571" s="2">
        <v>0</v>
      </c>
      <c r="AA571" s="2">
        <v>0</v>
      </c>
      <c r="AB571" s="2">
        <v>0</v>
      </c>
      <c r="AC571" s="2">
        <v>0</v>
      </c>
      <c r="AD571" s="2">
        <v>0</v>
      </c>
      <c r="AE571" s="2">
        <v>0</v>
      </c>
      <c r="AH571" s="2">
        <v>0</v>
      </c>
      <c r="AI571" s="2">
        <v>0</v>
      </c>
      <c r="AJ571" s="2">
        <v>0</v>
      </c>
      <c r="AK571" s="2">
        <v>0</v>
      </c>
      <c r="AL571" s="2">
        <v>0</v>
      </c>
      <c r="AM571" s="2">
        <v>0</v>
      </c>
      <c r="AN571" s="2">
        <v>0</v>
      </c>
      <c r="AO571" s="2">
        <v>0</v>
      </c>
      <c r="AP571" s="2">
        <v>0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  <c r="AZ571" s="2">
        <v>0</v>
      </c>
      <c r="BA571" s="2">
        <v>0</v>
      </c>
      <c r="BB571" s="2">
        <v>0</v>
      </c>
      <c r="BC571" s="2">
        <v>0</v>
      </c>
      <c r="BD571" s="2">
        <v>0</v>
      </c>
      <c r="BE571" s="2">
        <v>0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0</v>
      </c>
      <c r="BM571" s="2">
        <v>0</v>
      </c>
      <c r="BN571" s="2">
        <v>0</v>
      </c>
      <c r="BO571" s="2">
        <v>0</v>
      </c>
      <c r="BP571" s="16">
        <v>0</v>
      </c>
      <c r="BQ571" s="2">
        <f t="shared" si="422"/>
        <v>0</v>
      </c>
      <c r="BR571" s="2">
        <f t="shared" si="413"/>
        <v>0</v>
      </c>
      <c r="BS571" s="2">
        <f t="shared" si="414"/>
        <v>0</v>
      </c>
      <c r="BT571" s="17" t="e">
        <f t="shared" si="408"/>
        <v>#DIV/0!</v>
      </c>
      <c r="BU571" s="2">
        <f t="shared" si="418"/>
        <v>0</v>
      </c>
      <c r="BV571" s="2">
        <f t="shared" si="419"/>
        <v>0</v>
      </c>
      <c r="BW571" s="2">
        <f t="shared" si="420"/>
        <v>0</v>
      </c>
      <c r="BX571" s="2">
        <f t="shared" si="421"/>
        <v>0</v>
      </c>
      <c r="BY571" s="2">
        <f t="shared" si="415"/>
        <v>0</v>
      </c>
      <c r="BZ571" s="2">
        <f t="shared" si="416"/>
        <v>0</v>
      </c>
      <c r="CA571" s="2">
        <f t="shared" si="417"/>
        <v>0</v>
      </c>
    </row>
    <row r="572" spans="1:79" x14ac:dyDescent="0.2">
      <c r="A572" s="3">
        <v>199020</v>
      </c>
      <c r="B572" s="2">
        <v>0</v>
      </c>
      <c r="C572" s="2">
        <v>0</v>
      </c>
      <c r="D572" s="2">
        <v>0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12">
        <v>8.4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W572" s="2">
        <v>0</v>
      </c>
      <c r="X572" s="2">
        <v>0</v>
      </c>
      <c r="Y572" s="2">
        <v>0</v>
      </c>
      <c r="Z572" s="2">
        <v>0</v>
      </c>
      <c r="AA572" s="2">
        <v>0</v>
      </c>
      <c r="AB572" s="2">
        <v>0</v>
      </c>
      <c r="AC572" s="2">
        <v>0</v>
      </c>
      <c r="AD572" s="2">
        <v>0</v>
      </c>
      <c r="AE572" s="2">
        <v>0</v>
      </c>
      <c r="AH572" s="2">
        <v>0</v>
      </c>
      <c r="AI572" s="2">
        <v>0</v>
      </c>
      <c r="AJ572" s="2">
        <v>0</v>
      </c>
      <c r="AK572" s="2">
        <v>0</v>
      </c>
      <c r="AL572" s="2">
        <v>0</v>
      </c>
      <c r="AM572" s="2">
        <v>0</v>
      </c>
      <c r="AN572" s="2">
        <v>0</v>
      </c>
      <c r="AO572" s="2">
        <v>0</v>
      </c>
      <c r="AP572" s="2">
        <v>0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  <c r="AZ572" s="2">
        <v>0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0</v>
      </c>
      <c r="BM572" s="2">
        <v>0</v>
      </c>
      <c r="BN572" s="2">
        <v>0</v>
      </c>
      <c r="BO572" s="2">
        <v>0</v>
      </c>
      <c r="BP572" s="16">
        <v>0</v>
      </c>
      <c r="BQ572" s="2">
        <f t="shared" si="422"/>
        <v>0</v>
      </c>
      <c r="BR572" s="2">
        <f t="shared" si="413"/>
        <v>0</v>
      </c>
      <c r="BS572" s="2">
        <f t="shared" si="414"/>
        <v>0</v>
      </c>
      <c r="BT572" s="17" t="e">
        <f t="shared" si="408"/>
        <v>#DIV/0!</v>
      </c>
      <c r="BU572" s="2">
        <f t="shared" si="418"/>
        <v>0</v>
      </c>
      <c r="BV572" s="2">
        <f t="shared" si="419"/>
        <v>0</v>
      </c>
      <c r="BW572" s="2">
        <f t="shared" si="420"/>
        <v>0</v>
      </c>
      <c r="BX572" s="2">
        <f t="shared" si="421"/>
        <v>0</v>
      </c>
      <c r="BY572" s="2">
        <f t="shared" si="415"/>
        <v>0</v>
      </c>
      <c r="BZ572" s="2">
        <f t="shared" si="416"/>
        <v>0</v>
      </c>
      <c r="CA572" s="2">
        <f t="shared" si="417"/>
        <v>0</v>
      </c>
    </row>
    <row r="573" spans="1:79" x14ac:dyDescent="0.2">
      <c r="A573" s="3">
        <v>199021</v>
      </c>
      <c r="B573" s="2">
        <v>0</v>
      </c>
      <c r="C573" s="2">
        <v>0</v>
      </c>
      <c r="D573" s="2">
        <v>0</v>
      </c>
      <c r="E573" s="2">
        <v>50</v>
      </c>
      <c r="F573" s="2">
        <v>0</v>
      </c>
      <c r="G573" s="2">
        <v>0</v>
      </c>
      <c r="H573" s="2">
        <v>-45</v>
      </c>
      <c r="I573" s="2">
        <v>0</v>
      </c>
      <c r="J573" s="12">
        <v>20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>
        <v>0</v>
      </c>
      <c r="T573" s="2">
        <v>0</v>
      </c>
      <c r="W573" s="2">
        <v>0</v>
      </c>
      <c r="X573" s="2">
        <v>0</v>
      </c>
      <c r="Y573" s="2">
        <v>0</v>
      </c>
      <c r="Z573" s="2">
        <v>0</v>
      </c>
      <c r="AA573" s="2">
        <v>0</v>
      </c>
      <c r="AB573" s="2">
        <v>0</v>
      </c>
      <c r="AC573" s="2">
        <v>0</v>
      </c>
      <c r="AD573" s="2">
        <v>0</v>
      </c>
      <c r="AE573" s="2">
        <v>0</v>
      </c>
      <c r="AH573" s="2">
        <v>0</v>
      </c>
      <c r="AI573" s="2">
        <v>0</v>
      </c>
      <c r="AJ573" s="2">
        <v>0</v>
      </c>
      <c r="AK573" s="2">
        <v>0</v>
      </c>
      <c r="AL573" s="2">
        <v>0</v>
      </c>
      <c r="AM573" s="2">
        <v>0</v>
      </c>
      <c r="AN573" s="2">
        <v>0</v>
      </c>
      <c r="AO573" s="2">
        <v>0</v>
      </c>
      <c r="AP573" s="2">
        <v>0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  <c r="AZ573" s="2">
        <v>0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0</v>
      </c>
      <c r="BI573" s="2">
        <v>0</v>
      </c>
      <c r="BJ573" s="2">
        <v>0</v>
      </c>
      <c r="BK573" s="2">
        <v>0</v>
      </c>
      <c r="BL573" s="2">
        <v>0</v>
      </c>
      <c r="BM573" s="2">
        <v>0</v>
      </c>
      <c r="BN573" s="2">
        <v>0</v>
      </c>
      <c r="BO573" s="2">
        <v>0</v>
      </c>
      <c r="BP573" s="16">
        <v>0</v>
      </c>
      <c r="BQ573" s="2">
        <f t="shared" si="422"/>
        <v>0</v>
      </c>
      <c r="BR573" s="2">
        <f t="shared" si="413"/>
        <v>0</v>
      </c>
      <c r="BS573" s="2">
        <f t="shared" si="414"/>
        <v>0</v>
      </c>
      <c r="BT573" s="17" t="e">
        <f t="shared" si="408"/>
        <v>#DIV/0!</v>
      </c>
      <c r="BU573" s="2">
        <f t="shared" si="418"/>
        <v>0</v>
      </c>
      <c r="BV573" s="2">
        <f t="shared" si="419"/>
        <v>0</v>
      </c>
      <c r="BW573" s="2">
        <f t="shared" si="420"/>
        <v>0</v>
      </c>
      <c r="BX573" s="2">
        <f t="shared" si="421"/>
        <v>0</v>
      </c>
      <c r="BY573" s="2">
        <f t="shared" si="415"/>
        <v>0</v>
      </c>
      <c r="BZ573" s="2">
        <f t="shared" si="416"/>
        <v>0</v>
      </c>
      <c r="CA573" s="2">
        <f t="shared" si="417"/>
        <v>0</v>
      </c>
    </row>
    <row r="574" spans="1:79" x14ac:dyDescent="0.2">
      <c r="A574" s="3">
        <v>199022</v>
      </c>
      <c r="B574" s="2">
        <v>0</v>
      </c>
      <c r="C574" s="2">
        <v>0</v>
      </c>
      <c r="D574" s="2">
        <v>0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12">
        <v>14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>
        <v>0</v>
      </c>
      <c r="T574" s="2">
        <v>0</v>
      </c>
      <c r="W574" s="2">
        <v>0</v>
      </c>
      <c r="X574" s="2">
        <v>0</v>
      </c>
      <c r="Y574" s="2">
        <v>0</v>
      </c>
      <c r="Z574" s="2">
        <v>0</v>
      </c>
      <c r="AA574" s="2">
        <v>0</v>
      </c>
      <c r="AB574" s="2">
        <v>0</v>
      </c>
      <c r="AC574" s="2">
        <v>0</v>
      </c>
      <c r="AD574" s="2">
        <v>0</v>
      </c>
      <c r="AE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0</v>
      </c>
      <c r="AN574" s="2">
        <v>0</v>
      </c>
      <c r="AO574" s="2">
        <v>0</v>
      </c>
      <c r="AP574" s="2">
        <v>0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  <c r="AZ574" s="2">
        <v>0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0</v>
      </c>
      <c r="BM574" s="2">
        <v>0</v>
      </c>
      <c r="BN574" s="2">
        <v>0</v>
      </c>
      <c r="BO574" s="2">
        <v>0</v>
      </c>
      <c r="BP574" s="16">
        <v>0</v>
      </c>
      <c r="BQ574" s="2">
        <f t="shared" si="422"/>
        <v>0</v>
      </c>
      <c r="BR574" s="2">
        <f t="shared" si="413"/>
        <v>0</v>
      </c>
      <c r="BS574" s="2">
        <f t="shared" si="414"/>
        <v>0</v>
      </c>
      <c r="BT574" s="17" t="e">
        <f t="shared" si="408"/>
        <v>#DIV/0!</v>
      </c>
      <c r="BU574" s="2">
        <f t="shared" si="418"/>
        <v>0</v>
      </c>
      <c r="BV574" s="2">
        <f t="shared" si="419"/>
        <v>0</v>
      </c>
      <c r="BW574" s="2">
        <f t="shared" si="420"/>
        <v>0</v>
      </c>
      <c r="BX574" s="2">
        <f t="shared" si="421"/>
        <v>0</v>
      </c>
      <c r="BY574" s="2">
        <f t="shared" si="415"/>
        <v>0</v>
      </c>
      <c r="BZ574" s="2">
        <f t="shared" si="416"/>
        <v>0</v>
      </c>
      <c r="CA574" s="2">
        <f t="shared" si="417"/>
        <v>0</v>
      </c>
    </row>
    <row r="575" spans="1:79" x14ac:dyDescent="0.2">
      <c r="A575" s="3">
        <v>199023</v>
      </c>
      <c r="B575" s="2">
        <v>0</v>
      </c>
      <c r="C575" s="2">
        <v>0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12">
        <v>1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W575" s="2">
        <v>0</v>
      </c>
      <c r="X575" s="2">
        <v>0</v>
      </c>
      <c r="Y575" s="2">
        <v>0</v>
      </c>
      <c r="Z575" s="2">
        <v>0</v>
      </c>
      <c r="AA575" s="2">
        <v>0</v>
      </c>
      <c r="AB575" s="2">
        <v>0</v>
      </c>
      <c r="AC575" s="2">
        <v>0</v>
      </c>
      <c r="AD575" s="2">
        <v>0</v>
      </c>
      <c r="AE575" s="2">
        <v>0</v>
      </c>
      <c r="AH575" s="2">
        <v>0</v>
      </c>
      <c r="AI575" s="2">
        <v>0</v>
      </c>
      <c r="AJ575" s="2">
        <v>0</v>
      </c>
      <c r="AK575" s="2">
        <v>0</v>
      </c>
      <c r="AL575" s="2">
        <v>0</v>
      </c>
      <c r="AM575" s="2">
        <v>0</v>
      </c>
      <c r="AN575" s="2">
        <v>0</v>
      </c>
      <c r="AO575" s="2">
        <v>0</v>
      </c>
      <c r="AP575" s="2">
        <v>0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  <c r="AZ575" s="2">
        <v>0</v>
      </c>
      <c r="BA575" s="2">
        <v>0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0</v>
      </c>
      <c r="BM575" s="2">
        <v>0</v>
      </c>
      <c r="BN575" s="2">
        <v>0</v>
      </c>
      <c r="BO575" s="2">
        <v>0</v>
      </c>
      <c r="BP575" s="16">
        <v>0</v>
      </c>
      <c r="BQ575" s="2">
        <f t="shared" si="422"/>
        <v>0</v>
      </c>
      <c r="BR575" s="2">
        <f t="shared" si="413"/>
        <v>0</v>
      </c>
      <c r="BS575" s="2">
        <f t="shared" si="414"/>
        <v>0</v>
      </c>
      <c r="BT575" s="17" t="e">
        <f t="shared" si="408"/>
        <v>#DIV/0!</v>
      </c>
      <c r="BU575" s="2">
        <f t="shared" si="418"/>
        <v>0</v>
      </c>
      <c r="BV575" s="2">
        <f t="shared" si="419"/>
        <v>0</v>
      </c>
      <c r="BW575" s="2">
        <f t="shared" si="420"/>
        <v>0</v>
      </c>
      <c r="BX575" s="2">
        <f t="shared" si="421"/>
        <v>0</v>
      </c>
      <c r="BY575" s="2">
        <f t="shared" si="415"/>
        <v>0</v>
      </c>
      <c r="BZ575" s="2">
        <f t="shared" si="416"/>
        <v>0</v>
      </c>
      <c r="CA575" s="2">
        <f t="shared" si="417"/>
        <v>0</v>
      </c>
    </row>
    <row r="576" spans="1:79" x14ac:dyDescent="0.2">
      <c r="A576" s="3">
        <v>199024</v>
      </c>
      <c r="B576" s="2">
        <v>0</v>
      </c>
      <c r="C576" s="2">
        <v>0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12">
        <v>12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W576" s="2">
        <v>0</v>
      </c>
      <c r="X576" s="2">
        <v>0</v>
      </c>
      <c r="Y576" s="2">
        <v>0</v>
      </c>
      <c r="Z576" s="2">
        <v>0</v>
      </c>
      <c r="AA576" s="2">
        <v>0</v>
      </c>
      <c r="AB576" s="2">
        <v>0</v>
      </c>
      <c r="AC576" s="2">
        <v>0</v>
      </c>
      <c r="AD576" s="2">
        <v>0</v>
      </c>
      <c r="AE576" s="2">
        <v>0</v>
      </c>
      <c r="AH576" s="2">
        <v>0</v>
      </c>
      <c r="AI576" s="2">
        <v>0</v>
      </c>
      <c r="AJ576" s="2">
        <v>0</v>
      </c>
      <c r="AK576" s="2">
        <v>0</v>
      </c>
      <c r="AL576" s="2">
        <v>0</v>
      </c>
      <c r="AM576" s="2">
        <v>0</v>
      </c>
      <c r="AN576" s="2">
        <v>0</v>
      </c>
      <c r="AO576" s="2">
        <v>0</v>
      </c>
      <c r="AP576" s="2">
        <v>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  <c r="AZ576" s="2">
        <v>0</v>
      </c>
      <c r="BA576" s="2">
        <v>0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0</v>
      </c>
      <c r="BM576" s="2">
        <v>0</v>
      </c>
      <c r="BN576" s="2">
        <v>0</v>
      </c>
      <c r="BO576" s="2">
        <v>0</v>
      </c>
      <c r="BP576" s="16">
        <v>0</v>
      </c>
      <c r="BQ576" s="2">
        <f t="shared" si="422"/>
        <v>0</v>
      </c>
      <c r="BR576" s="2">
        <f t="shared" si="413"/>
        <v>0</v>
      </c>
      <c r="BS576" s="2">
        <f t="shared" si="414"/>
        <v>0</v>
      </c>
      <c r="BT576" s="17" t="e">
        <f t="shared" si="408"/>
        <v>#DIV/0!</v>
      </c>
      <c r="BU576" s="2">
        <f t="shared" si="418"/>
        <v>0</v>
      </c>
      <c r="BV576" s="2">
        <f t="shared" si="419"/>
        <v>0</v>
      </c>
      <c r="BW576" s="2">
        <f t="shared" si="420"/>
        <v>0</v>
      </c>
      <c r="BX576" s="2">
        <f t="shared" si="421"/>
        <v>0</v>
      </c>
      <c r="BY576" s="2">
        <f t="shared" si="415"/>
        <v>0</v>
      </c>
      <c r="BZ576" s="2">
        <f t="shared" si="416"/>
        <v>0</v>
      </c>
      <c r="CA576" s="2">
        <f t="shared" si="417"/>
        <v>0</v>
      </c>
    </row>
    <row r="577" spans="1:79" x14ac:dyDescent="0.2">
      <c r="A577" s="3">
        <v>199025</v>
      </c>
      <c r="B577" s="2">
        <v>0</v>
      </c>
      <c r="C577" s="2">
        <v>0</v>
      </c>
      <c r="D577" s="2">
        <v>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12">
        <v>4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>
        <v>0</v>
      </c>
      <c r="T577" s="2">
        <v>0</v>
      </c>
      <c r="W577" s="2">
        <v>0</v>
      </c>
      <c r="X577" s="2">
        <v>0</v>
      </c>
      <c r="Y577" s="2">
        <v>0</v>
      </c>
      <c r="Z577" s="2">
        <v>0</v>
      </c>
      <c r="AA577" s="2">
        <v>0</v>
      </c>
      <c r="AB577" s="2">
        <v>0</v>
      </c>
      <c r="AC577" s="2">
        <v>0</v>
      </c>
      <c r="AD577" s="2">
        <v>0</v>
      </c>
      <c r="AE577" s="2">
        <v>0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0</v>
      </c>
      <c r="AN577" s="2">
        <v>0</v>
      </c>
      <c r="AO577" s="2">
        <v>0</v>
      </c>
      <c r="AP577" s="2">
        <v>0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  <c r="AZ577" s="2">
        <v>0</v>
      </c>
      <c r="BA577" s="2">
        <v>0</v>
      </c>
      <c r="BB577" s="2">
        <v>0</v>
      </c>
      <c r="BC577" s="2">
        <v>0</v>
      </c>
      <c r="BD577" s="2">
        <v>0</v>
      </c>
      <c r="BE577" s="2">
        <v>0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0</v>
      </c>
      <c r="BM577" s="2">
        <v>0</v>
      </c>
      <c r="BN577" s="2">
        <v>0</v>
      </c>
      <c r="BO577" s="2">
        <v>0</v>
      </c>
      <c r="BP577" s="16">
        <v>0</v>
      </c>
      <c r="BQ577" s="2">
        <f t="shared" si="422"/>
        <v>0</v>
      </c>
      <c r="BR577" s="2">
        <f t="shared" si="413"/>
        <v>0</v>
      </c>
      <c r="BS577" s="2">
        <f t="shared" si="414"/>
        <v>0</v>
      </c>
      <c r="BT577" s="17" t="e">
        <f t="shared" si="408"/>
        <v>#DIV/0!</v>
      </c>
      <c r="BU577" s="2">
        <f t="shared" si="418"/>
        <v>0</v>
      </c>
      <c r="BV577" s="2">
        <f t="shared" si="419"/>
        <v>0</v>
      </c>
      <c r="BW577" s="2">
        <f t="shared" si="420"/>
        <v>0</v>
      </c>
      <c r="BX577" s="2">
        <f t="shared" si="421"/>
        <v>0</v>
      </c>
      <c r="BY577" s="2">
        <f t="shared" si="415"/>
        <v>0</v>
      </c>
      <c r="BZ577" s="2">
        <f t="shared" si="416"/>
        <v>0</v>
      </c>
      <c r="CA577" s="2">
        <f t="shared" si="417"/>
        <v>0</v>
      </c>
    </row>
    <row r="578" spans="1:79" x14ac:dyDescent="0.2">
      <c r="A578" s="3">
        <v>199026</v>
      </c>
      <c r="B578" s="2">
        <v>0</v>
      </c>
      <c r="C578" s="2">
        <v>0</v>
      </c>
      <c r="D578" s="2">
        <v>0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12">
        <v>10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>
        <v>0</v>
      </c>
      <c r="T578" s="2">
        <v>0</v>
      </c>
      <c r="W578" s="2">
        <v>0</v>
      </c>
      <c r="X578" s="2">
        <v>0</v>
      </c>
      <c r="Y578" s="2">
        <v>0</v>
      </c>
      <c r="Z578" s="2">
        <v>0</v>
      </c>
      <c r="AA578" s="2">
        <v>0</v>
      </c>
      <c r="AB578" s="2">
        <v>0</v>
      </c>
      <c r="AC578" s="2">
        <v>0</v>
      </c>
      <c r="AD578" s="2">
        <v>0</v>
      </c>
      <c r="AE578" s="2">
        <v>0</v>
      </c>
      <c r="AH578" s="2">
        <v>0</v>
      </c>
      <c r="AI578" s="2">
        <v>0</v>
      </c>
      <c r="AJ578" s="2">
        <v>0</v>
      </c>
      <c r="AK578" s="2">
        <v>0</v>
      </c>
      <c r="AL578" s="2">
        <v>0</v>
      </c>
      <c r="AM578" s="2">
        <v>0</v>
      </c>
      <c r="AN578" s="2">
        <v>0</v>
      </c>
      <c r="AO578" s="2">
        <v>0</v>
      </c>
      <c r="AP578" s="2">
        <v>0</v>
      </c>
      <c r="AQ578" s="2">
        <v>0</v>
      </c>
      <c r="AR578" s="2">
        <v>0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  <c r="AZ578" s="2">
        <v>0</v>
      </c>
      <c r="BA578" s="2">
        <v>0</v>
      </c>
      <c r="BB578" s="2">
        <v>0</v>
      </c>
      <c r="BC578" s="2">
        <v>0</v>
      </c>
      <c r="BD578" s="2">
        <v>0</v>
      </c>
      <c r="BE578" s="2">
        <v>0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0</v>
      </c>
      <c r="BM578" s="2">
        <v>0</v>
      </c>
      <c r="BN578" s="2">
        <v>0</v>
      </c>
      <c r="BO578" s="2">
        <v>0</v>
      </c>
      <c r="BP578" s="16">
        <v>0</v>
      </c>
      <c r="BQ578" s="2">
        <f t="shared" si="422"/>
        <v>0</v>
      </c>
      <c r="BR578" s="2">
        <f t="shared" si="413"/>
        <v>0</v>
      </c>
      <c r="BS578" s="2">
        <f t="shared" si="414"/>
        <v>0</v>
      </c>
      <c r="BT578" s="17" t="e">
        <f t="shared" si="408"/>
        <v>#DIV/0!</v>
      </c>
      <c r="BU578" s="2">
        <f t="shared" si="418"/>
        <v>0</v>
      </c>
      <c r="BV578" s="2">
        <f t="shared" si="419"/>
        <v>0</v>
      </c>
      <c r="BW578" s="2">
        <f t="shared" si="420"/>
        <v>0</v>
      </c>
      <c r="BX578" s="2">
        <f t="shared" si="421"/>
        <v>0</v>
      </c>
      <c r="BY578" s="2">
        <f t="shared" si="415"/>
        <v>0</v>
      </c>
      <c r="BZ578" s="2">
        <f t="shared" si="416"/>
        <v>0</v>
      </c>
      <c r="CA578" s="2">
        <f t="shared" si="417"/>
        <v>0</v>
      </c>
    </row>
    <row r="579" spans="1:79" x14ac:dyDescent="0.2">
      <c r="A579" s="3">
        <v>199027</v>
      </c>
      <c r="B579" s="2">
        <v>0</v>
      </c>
      <c r="C579" s="2">
        <v>0</v>
      </c>
      <c r="D579" s="2">
        <v>0</v>
      </c>
      <c r="E579" s="2">
        <v>0.15000000000000036</v>
      </c>
      <c r="F579" s="2">
        <v>0</v>
      </c>
      <c r="G579" s="2">
        <v>0</v>
      </c>
      <c r="H579" s="2">
        <v>0</v>
      </c>
      <c r="I579" s="2">
        <v>0</v>
      </c>
      <c r="J579" s="12">
        <v>4.75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W579" s="2">
        <v>0</v>
      </c>
      <c r="X579" s="2">
        <v>0</v>
      </c>
      <c r="Y579" s="2">
        <v>0</v>
      </c>
      <c r="Z579" s="2">
        <v>0</v>
      </c>
      <c r="AA579" s="2">
        <v>0</v>
      </c>
      <c r="AB579" s="2">
        <v>0</v>
      </c>
      <c r="AC579" s="2">
        <v>0</v>
      </c>
      <c r="AD579" s="2">
        <v>0</v>
      </c>
      <c r="AE579" s="2">
        <v>0</v>
      </c>
      <c r="AH579" s="2">
        <v>0</v>
      </c>
      <c r="AI579" s="2">
        <v>0</v>
      </c>
      <c r="AJ579" s="2">
        <v>0</v>
      </c>
      <c r="AK579" s="2">
        <v>0</v>
      </c>
      <c r="AL579" s="2">
        <v>0</v>
      </c>
      <c r="AM579" s="2">
        <v>0</v>
      </c>
      <c r="AN579" s="2">
        <v>0</v>
      </c>
      <c r="AO579" s="2">
        <v>0</v>
      </c>
      <c r="AP579" s="2">
        <v>0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  <c r="AZ579" s="2">
        <v>0</v>
      </c>
      <c r="BA579" s="2">
        <v>0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0</v>
      </c>
      <c r="BM579" s="2">
        <v>0</v>
      </c>
      <c r="BN579" s="2">
        <v>0</v>
      </c>
      <c r="BO579" s="2">
        <v>0</v>
      </c>
      <c r="BP579" s="16">
        <v>0</v>
      </c>
      <c r="BQ579" s="2">
        <f t="shared" si="422"/>
        <v>0</v>
      </c>
      <c r="BR579" s="2">
        <f t="shared" si="413"/>
        <v>0</v>
      </c>
      <c r="BS579" s="2">
        <f t="shared" si="414"/>
        <v>0</v>
      </c>
      <c r="BT579" s="17" t="e">
        <f t="shared" ref="BT579:BT584" si="423">(BR579-BS579)/BS579</f>
        <v>#DIV/0!</v>
      </c>
      <c r="BU579" s="2">
        <f t="shared" si="418"/>
        <v>0</v>
      </c>
      <c r="BV579" s="2">
        <f t="shared" si="419"/>
        <v>0</v>
      </c>
      <c r="BW579" s="2">
        <f t="shared" si="420"/>
        <v>0</v>
      </c>
      <c r="BX579" s="2">
        <f t="shared" si="421"/>
        <v>0</v>
      </c>
      <c r="BY579" s="2">
        <f t="shared" si="415"/>
        <v>0</v>
      </c>
      <c r="BZ579" s="2">
        <f t="shared" si="416"/>
        <v>0</v>
      </c>
      <c r="CA579" s="2">
        <f t="shared" si="417"/>
        <v>0</v>
      </c>
    </row>
    <row r="580" spans="1:79" x14ac:dyDescent="0.2">
      <c r="A580" s="3">
        <v>199028</v>
      </c>
      <c r="B580" s="2">
        <v>0</v>
      </c>
      <c r="C580" s="2">
        <v>0</v>
      </c>
      <c r="D580" s="2">
        <v>0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12">
        <v>5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H580" s="2">
        <v>0</v>
      </c>
      <c r="AI580" s="2">
        <v>0</v>
      </c>
      <c r="AJ580" s="2">
        <v>0</v>
      </c>
      <c r="AK580" s="2">
        <v>0</v>
      </c>
      <c r="AL580" s="2">
        <v>0</v>
      </c>
      <c r="AM580" s="2">
        <v>0</v>
      </c>
      <c r="AN580" s="2">
        <v>0</v>
      </c>
      <c r="AO580" s="2">
        <v>0</v>
      </c>
      <c r="AP580" s="2">
        <v>0</v>
      </c>
      <c r="AQ580" s="2">
        <v>0</v>
      </c>
      <c r="AR580" s="2">
        <v>0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  <c r="AZ580" s="2">
        <v>0</v>
      </c>
      <c r="BA580" s="2">
        <v>0</v>
      </c>
      <c r="BB580" s="2">
        <v>0</v>
      </c>
      <c r="BC580" s="2">
        <v>0</v>
      </c>
      <c r="BD580" s="2">
        <v>0</v>
      </c>
      <c r="BE580" s="2">
        <v>0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0</v>
      </c>
      <c r="BM580" s="2">
        <v>0</v>
      </c>
      <c r="BN580" s="2">
        <v>0</v>
      </c>
      <c r="BO580" s="2">
        <v>0</v>
      </c>
      <c r="BP580" s="16">
        <v>0</v>
      </c>
      <c r="BQ580" s="2">
        <f t="shared" si="422"/>
        <v>0</v>
      </c>
      <c r="BR580" s="2">
        <f t="shared" si="413"/>
        <v>0</v>
      </c>
      <c r="BS580" s="2">
        <f t="shared" si="414"/>
        <v>0</v>
      </c>
      <c r="BT580" s="17" t="e">
        <f t="shared" si="423"/>
        <v>#DIV/0!</v>
      </c>
      <c r="BU580" s="2">
        <f t="shared" si="418"/>
        <v>0</v>
      </c>
      <c r="BV580" s="2">
        <f t="shared" si="419"/>
        <v>0</v>
      </c>
      <c r="BW580" s="2">
        <f t="shared" si="420"/>
        <v>0</v>
      </c>
      <c r="BX580" s="2">
        <f t="shared" si="421"/>
        <v>0</v>
      </c>
      <c r="BY580" s="2">
        <f t="shared" si="415"/>
        <v>0</v>
      </c>
      <c r="BZ580" s="2">
        <f t="shared" si="416"/>
        <v>0</v>
      </c>
      <c r="CA580" s="2">
        <f t="shared" si="417"/>
        <v>0</v>
      </c>
    </row>
    <row r="581" spans="1:79" x14ac:dyDescent="0.2">
      <c r="A581" s="3">
        <v>430612</v>
      </c>
      <c r="B581" s="2">
        <v>-10.19992000000002</v>
      </c>
      <c r="C581" s="2">
        <v>221.72</v>
      </c>
      <c r="D581" s="2">
        <v>-170.22916000000001</v>
      </c>
      <c r="E581" s="2">
        <v>101.50920000000002</v>
      </c>
      <c r="F581" s="2">
        <v>161.24995999999999</v>
      </c>
      <c r="G581" s="2">
        <v>-291.38187999999997</v>
      </c>
      <c r="H581" s="2">
        <v>-224.86812000000003</v>
      </c>
      <c r="I581" s="2">
        <v>280</v>
      </c>
      <c r="J581" s="12">
        <v>101.81820000000002</v>
      </c>
      <c r="K581" s="2">
        <v>133.18183999999999</v>
      </c>
      <c r="L581" s="2">
        <v>-160</v>
      </c>
      <c r="M581" s="2">
        <v>-152.60003999999998</v>
      </c>
      <c r="N581" s="2">
        <v>138.73637999999997</v>
      </c>
      <c r="O581" s="2">
        <v>-206.13633999999999</v>
      </c>
      <c r="P581" s="2">
        <v>110</v>
      </c>
      <c r="Q581" s="2">
        <v>0</v>
      </c>
      <c r="R581" s="2">
        <v>0</v>
      </c>
      <c r="S581" s="2">
        <v>0</v>
      </c>
      <c r="T581" s="2">
        <v>0</v>
      </c>
      <c r="W581" s="2">
        <v>110</v>
      </c>
      <c r="X581" s="2">
        <v>-15.030000000000001</v>
      </c>
      <c r="Y581" s="2">
        <v>125.03</v>
      </c>
      <c r="Z581" s="2">
        <v>-110</v>
      </c>
      <c r="AA581" s="2">
        <v>-148.69999999999999</v>
      </c>
      <c r="AB581" s="2">
        <v>38.699999999999989</v>
      </c>
      <c r="AC581" s="2">
        <v>-20.25</v>
      </c>
      <c r="AD581" s="2">
        <v>119.80000000000001</v>
      </c>
      <c r="AE581" s="2">
        <v>-331.3</v>
      </c>
      <c r="AH581" s="2">
        <v>57.25</v>
      </c>
      <c r="AI581" s="2">
        <v>85.5</v>
      </c>
      <c r="AJ581" s="2">
        <v>314.5</v>
      </c>
      <c r="AK581" s="2">
        <v>-582.5</v>
      </c>
      <c r="AL581" s="2">
        <v>218.5</v>
      </c>
      <c r="AM581" s="2">
        <v>-150</v>
      </c>
      <c r="AN581" s="2">
        <v>110</v>
      </c>
      <c r="AO581" s="2">
        <v>-139.5</v>
      </c>
      <c r="AP581" s="2">
        <v>57.5</v>
      </c>
      <c r="AQ581" s="2">
        <v>37.75</v>
      </c>
      <c r="AR581" s="2">
        <v>70.75</v>
      </c>
      <c r="AS581" s="2">
        <v>-271.5</v>
      </c>
      <c r="AT581" s="2">
        <v>107.5</v>
      </c>
      <c r="AU581" s="2">
        <v>-42.5</v>
      </c>
      <c r="AV581" s="2">
        <v>-1.5</v>
      </c>
      <c r="AW581" s="2">
        <v>-69.5</v>
      </c>
      <c r="AX581" s="2">
        <v>57.25</v>
      </c>
      <c r="AY581" s="2">
        <v>58.75</v>
      </c>
      <c r="AZ581" s="2">
        <v>-2.5</v>
      </c>
      <c r="BA581" s="2">
        <v>330</v>
      </c>
      <c r="BB581" s="2">
        <v>-454.5</v>
      </c>
      <c r="BC581" s="2">
        <v>134.5</v>
      </c>
      <c r="BD581" s="2">
        <v>72.5</v>
      </c>
      <c r="BE581" s="2">
        <v>11</v>
      </c>
      <c r="BF581" s="2">
        <v>-1</v>
      </c>
      <c r="BG581" s="2">
        <v>-106</v>
      </c>
      <c r="BH581" s="2">
        <v>-6.5</v>
      </c>
      <c r="BI581" s="2">
        <v>7.5</v>
      </c>
      <c r="BJ581" s="2">
        <v>-10</v>
      </c>
      <c r="BK581" s="2">
        <v>-22.5</v>
      </c>
      <c r="BL581" s="2">
        <v>246</v>
      </c>
      <c r="BM581" s="2">
        <v>-10</v>
      </c>
      <c r="BN581" s="2">
        <v>-16</v>
      </c>
      <c r="BO581" s="2">
        <v>-86.5</v>
      </c>
      <c r="BP581" s="16">
        <v>130.95999999999998</v>
      </c>
      <c r="BQ581" s="2">
        <f t="shared" si="422"/>
        <v>24.958333333333332</v>
      </c>
      <c r="BR581" s="2">
        <f t="shared" si="413"/>
        <v>-37.5</v>
      </c>
      <c r="BS581" s="2">
        <f t="shared" si="414"/>
        <v>3.3333333333333335</v>
      </c>
      <c r="BT581" s="17">
        <f t="shared" si="423"/>
        <v>-12.25</v>
      </c>
      <c r="BU581" s="2">
        <f t="shared" si="418"/>
        <v>-37.5</v>
      </c>
      <c r="BV581" s="2">
        <f t="shared" si="419"/>
        <v>-37.5</v>
      </c>
      <c r="BW581" s="2">
        <f t="shared" si="420"/>
        <v>-37.5</v>
      </c>
      <c r="BX581" s="2">
        <f t="shared" si="421"/>
        <v>-37.5</v>
      </c>
      <c r="BY581" s="2">
        <f t="shared" si="415"/>
        <v>-28.75</v>
      </c>
      <c r="BZ581" s="2">
        <f t="shared" si="416"/>
        <v>74.166666666666671</v>
      </c>
      <c r="CA581" s="2">
        <f t="shared" si="417"/>
        <v>38.4</v>
      </c>
    </row>
    <row r="582" spans="1:79" x14ac:dyDescent="0.2">
      <c r="A582" s="3">
        <v>430912</v>
      </c>
      <c r="B582" s="2">
        <v>0</v>
      </c>
      <c r="C582" s="2">
        <v>0</v>
      </c>
      <c r="D582" s="2">
        <v>0</v>
      </c>
      <c r="E582" s="2">
        <v>-5</v>
      </c>
      <c r="F582" s="2">
        <v>0</v>
      </c>
      <c r="G582" s="2">
        <v>0</v>
      </c>
      <c r="H582" s="2">
        <v>0</v>
      </c>
      <c r="I582" s="2">
        <v>0</v>
      </c>
      <c r="J582" s="12">
        <v>5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W582" s="2">
        <v>0</v>
      </c>
      <c r="X582" s="2">
        <v>0</v>
      </c>
      <c r="Y582" s="2">
        <v>0</v>
      </c>
      <c r="Z582" s="2">
        <v>0</v>
      </c>
      <c r="AA582" s="2">
        <v>0</v>
      </c>
      <c r="AB582" s="2">
        <v>0</v>
      </c>
      <c r="AC582" s="2">
        <v>0</v>
      </c>
      <c r="AD582" s="2">
        <v>0</v>
      </c>
      <c r="AE582" s="2">
        <v>0</v>
      </c>
      <c r="AH582" s="2">
        <v>0</v>
      </c>
      <c r="AI582" s="2">
        <v>0</v>
      </c>
      <c r="AJ582" s="2">
        <v>0</v>
      </c>
      <c r="AK582" s="2">
        <v>0</v>
      </c>
      <c r="AL582" s="2">
        <v>0</v>
      </c>
      <c r="AM582" s="2">
        <v>0</v>
      </c>
      <c r="AN582" s="2">
        <v>0</v>
      </c>
      <c r="AO582" s="2">
        <v>0</v>
      </c>
      <c r="AP582" s="2">
        <v>0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  <c r="AZ582" s="2">
        <v>0</v>
      </c>
      <c r="BA582" s="2">
        <v>0</v>
      </c>
      <c r="BB582" s="2">
        <v>0</v>
      </c>
      <c r="BC582" s="2" t="e">
        <v>#N/A</v>
      </c>
      <c r="BD582" s="2" t="e">
        <v>#N/A</v>
      </c>
      <c r="BE582" s="2" t="e">
        <v>#N/A</v>
      </c>
      <c r="BF582" s="2" t="e">
        <v>#N/A</v>
      </c>
      <c r="BG582" s="2" t="e">
        <v>#N/A</v>
      </c>
      <c r="BH582" s="2" t="e">
        <v>#N/A</v>
      </c>
      <c r="BI582" s="2" t="e">
        <v>#N/A</v>
      </c>
      <c r="BJ582" s="2" t="e">
        <v>#N/A</v>
      </c>
      <c r="BK582" s="2" t="e">
        <v>#N/A</v>
      </c>
      <c r="BL582" s="2" t="e">
        <v>#N/A</v>
      </c>
      <c r="BM582" s="2" t="e">
        <v>#N/A</v>
      </c>
      <c r="BN582" s="2" t="e">
        <v>#N/A</v>
      </c>
      <c r="BO582" s="2" t="e">
        <v>#N/A</v>
      </c>
      <c r="BP582" s="16" t="e">
        <v>#N/A</v>
      </c>
      <c r="BQ582" s="2" t="e">
        <f t="shared" si="422"/>
        <v>#N/A</v>
      </c>
      <c r="BR582" s="2" t="e">
        <f t="shared" si="413"/>
        <v>#N/A</v>
      </c>
      <c r="BS582" s="2" t="e">
        <f t="shared" si="414"/>
        <v>#N/A</v>
      </c>
      <c r="BT582" s="17" t="e">
        <f t="shared" si="423"/>
        <v>#N/A</v>
      </c>
      <c r="BU582" s="2">
        <f t="shared" si="418"/>
        <v>1E-3</v>
      </c>
      <c r="BV582" s="2">
        <f t="shared" si="419"/>
        <v>1E-3</v>
      </c>
      <c r="BW582" s="2">
        <f t="shared" si="420"/>
        <v>1E-3</v>
      </c>
      <c r="BX582" s="2">
        <f t="shared" si="421"/>
        <v>1E-3</v>
      </c>
      <c r="BY582" s="2" t="e">
        <f t="shared" si="415"/>
        <v>#N/A</v>
      </c>
      <c r="BZ582" s="2" t="e">
        <f t="shared" si="416"/>
        <v>#N/A</v>
      </c>
      <c r="CA582" s="2" t="e">
        <f t="shared" si="417"/>
        <v>#N/A</v>
      </c>
    </row>
    <row r="583" spans="1:79" x14ac:dyDescent="0.2">
      <c r="A583" s="3">
        <v>431012</v>
      </c>
      <c r="B583" s="2">
        <v>0</v>
      </c>
      <c r="C583" s="2">
        <v>0</v>
      </c>
      <c r="D583" s="2">
        <v>0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1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W583" s="2">
        <v>0</v>
      </c>
      <c r="X583" s="2">
        <v>0</v>
      </c>
      <c r="Y583" s="2">
        <v>0</v>
      </c>
      <c r="Z583" s="2">
        <v>0</v>
      </c>
      <c r="AA583" s="2">
        <v>0</v>
      </c>
      <c r="AB583" s="2">
        <v>0</v>
      </c>
      <c r="AC583" s="2">
        <v>0</v>
      </c>
      <c r="AD583" s="2">
        <v>0</v>
      </c>
      <c r="AE583" s="2">
        <v>0</v>
      </c>
      <c r="AH583" s="2">
        <v>0</v>
      </c>
      <c r="AI583" s="2">
        <v>0</v>
      </c>
      <c r="AJ583" s="2">
        <v>0</v>
      </c>
      <c r="AK583" s="2">
        <v>0</v>
      </c>
      <c r="AL583" s="2">
        <v>0</v>
      </c>
      <c r="AM583" s="2">
        <v>0</v>
      </c>
      <c r="AN583" s="2">
        <v>0</v>
      </c>
      <c r="AO583" s="2">
        <v>0</v>
      </c>
      <c r="AP583" s="2">
        <v>0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  <c r="AZ583" s="2">
        <v>0</v>
      </c>
      <c r="BA583" s="2">
        <v>0</v>
      </c>
      <c r="BB583" s="2">
        <v>0</v>
      </c>
      <c r="BC583" s="2" t="e">
        <v>#N/A</v>
      </c>
      <c r="BD583" s="2" t="e">
        <v>#N/A</v>
      </c>
      <c r="BE583" s="2" t="e">
        <v>#N/A</v>
      </c>
      <c r="BF583" s="2" t="e">
        <v>#N/A</v>
      </c>
      <c r="BG583" s="2" t="e">
        <v>#N/A</v>
      </c>
      <c r="BH583" s="2" t="e">
        <v>#N/A</v>
      </c>
      <c r="BI583" s="2" t="e">
        <v>#N/A</v>
      </c>
      <c r="BJ583" s="2" t="e">
        <v>#N/A</v>
      </c>
      <c r="BK583" s="2" t="e">
        <v>#N/A</v>
      </c>
      <c r="BL583" s="2" t="e">
        <v>#N/A</v>
      </c>
      <c r="BM583" s="2" t="e">
        <v>#N/A</v>
      </c>
      <c r="BN583" s="2" t="e">
        <v>#N/A</v>
      </c>
      <c r="BO583" s="2" t="e">
        <v>#N/A</v>
      </c>
      <c r="BP583" s="16" t="e">
        <v>#N/A</v>
      </c>
      <c r="BQ583" s="2" t="e">
        <f t="shared" si="422"/>
        <v>#N/A</v>
      </c>
      <c r="BR583" s="2" t="e">
        <f t="shared" si="413"/>
        <v>#N/A</v>
      </c>
      <c r="BS583" s="2" t="e">
        <f t="shared" si="414"/>
        <v>#N/A</v>
      </c>
      <c r="BT583" s="17" t="e">
        <f t="shared" si="423"/>
        <v>#N/A</v>
      </c>
      <c r="BU583" s="2">
        <f t="shared" si="418"/>
        <v>1E-3</v>
      </c>
      <c r="BV583" s="2">
        <f t="shared" si="419"/>
        <v>1E-3</v>
      </c>
      <c r="BW583" s="2">
        <f t="shared" si="420"/>
        <v>1E-3</v>
      </c>
      <c r="BX583" s="2">
        <f t="shared" si="421"/>
        <v>1E-3</v>
      </c>
      <c r="BY583" s="2" t="e">
        <f t="shared" si="415"/>
        <v>#N/A</v>
      </c>
      <c r="BZ583" s="2" t="e">
        <f t="shared" si="416"/>
        <v>#N/A</v>
      </c>
      <c r="CA583" s="2" t="e">
        <f t="shared" si="417"/>
        <v>#N/A</v>
      </c>
    </row>
    <row r="584" spans="1:79" x14ac:dyDescent="0.2">
      <c r="A584" s="3">
        <v>701501</v>
      </c>
      <c r="B584" s="2">
        <v>-27.3</v>
      </c>
      <c r="C584" s="2">
        <v>4.3020000000000032</v>
      </c>
      <c r="D584" s="2">
        <v>-2.7520000000000024</v>
      </c>
      <c r="E584" s="2">
        <v>7.75</v>
      </c>
      <c r="F584" s="2">
        <v>12.4</v>
      </c>
      <c r="G584" s="2">
        <v>-3.8090000000000011</v>
      </c>
      <c r="H584" s="2">
        <v>-6.1760000000000002</v>
      </c>
      <c r="I584" s="2">
        <v>15.585000000000001</v>
      </c>
      <c r="J584" s="12">
        <v>-16.8</v>
      </c>
      <c r="K584" s="2">
        <v>16.8</v>
      </c>
      <c r="L584" s="2">
        <v>0</v>
      </c>
      <c r="M584" s="2">
        <v>-9.52</v>
      </c>
      <c r="N584" s="2">
        <v>-10.873000000000001</v>
      </c>
      <c r="O584" s="2">
        <v>3.593</v>
      </c>
      <c r="P584" s="2">
        <v>16.8</v>
      </c>
      <c r="Q584" s="2">
        <v>0</v>
      </c>
      <c r="R584" s="2">
        <v>0</v>
      </c>
      <c r="S584" s="2">
        <v>0</v>
      </c>
      <c r="T584" s="2">
        <v>-7.1</v>
      </c>
      <c r="W584" s="2">
        <v>0</v>
      </c>
      <c r="X584" s="2">
        <v>0</v>
      </c>
      <c r="Y584" s="2">
        <v>0</v>
      </c>
      <c r="Z584" s="2">
        <v>0</v>
      </c>
      <c r="AA584" s="2">
        <v>0</v>
      </c>
      <c r="AB584" s="2">
        <v>0</v>
      </c>
      <c r="AC584" s="2">
        <v>0</v>
      </c>
      <c r="AD584" s="2">
        <v>0</v>
      </c>
      <c r="AE584" s="2">
        <v>0</v>
      </c>
      <c r="AH584" s="2">
        <v>0</v>
      </c>
      <c r="AI584" s="2">
        <v>0</v>
      </c>
      <c r="AJ584" s="2">
        <v>0</v>
      </c>
      <c r="AK584" s="2">
        <v>0</v>
      </c>
      <c r="AL584" s="2">
        <v>0</v>
      </c>
      <c r="AM584" s="2">
        <v>0</v>
      </c>
      <c r="AN584" s="2">
        <v>0</v>
      </c>
      <c r="AO584" s="2">
        <v>0</v>
      </c>
      <c r="AP584" s="2">
        <v>0</v>
      </c>
      <c r="AQ584" s="2">
        <v>0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  <c r="AZ584" s="2">
        <v>0</v>
      </c>
      <c r="BA584" s="2">
        <v>0</v>
      </c>
      <c r="BB584" s="2">
        <v>0</v>
      </c>
      <c r="BC584" s="2">
        <v>0</v>
      </c>
      <c r="BD584" s="2">
        <v>0</v>
      </c>
      <c r="BE584" s="2">
        <v>0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0</v>
      </c>
      <c r="BM584" s="2">
        <v>0</v>
      </c>
      <c r="BN584" s="2">
        <v>0</v>
      </c>
      <c r="BO584" s="2">
        <v>0</v>
      </c>
      <c r="BP584" s="16">
        <v>0</v>
      </c>
      <c r="BQ584" s="2">
        <f t="shared" si="422"/>
        <v>0</v>
      </c>
      <c r="BR584" s="2">
        <f t="shared" si="413"/>
        <v>0</v>
      </c>
      <c r="BS584" s="2">
        <f t="shared" si="414"/>
        <v>0</v>
      </c>
      <c r="BT584" s="17" t="e">
        <f t="shared" si="423"/>
        <v>#DIV/0!</v>
      </c>
      <c r="BU584" s="2">
        <f t="shared" si="418"/>
        <v>0</v>
      </c>
      <c r="BV584" s="2">
        <f t="shared" si="419"/>
        <v>0</v>
      </c>
      <c r="BW584" s="2">
        <f t="shared" si="420"/>
        <v>0</v>
      </c>
      <c r="BX584" s="2">
        <f t="shared" si="421"/>
        <v>0</v>
      </c>
      <c r="BY584" s="2">
        <f t="shared" si="415"/>
        <v>0</v>
      </c>
      <c r="BZ584" s="2">
        <f t="shared" si="416"/>
        <v>0</v>
      </c>
      <c r="CA584" s="2">
        <f t="shared" si="417"/>
        <v>0</v>
      </c>
    </row>
    <row r="586" spans="1:79" x14ac:dyDescent="0.2">
      <c r="AL586" s="8">
        <f t="shared" ref="AL586:AU586" si="424">(AL200-Z200)/Z200</f>
        <v>8.0577299412915845E-2</v>
      </c>
      <c r="AM586" s="8">
        <f t="shared" si="424"/>
        <v>-0.32227248055002716</v>
      </c>
      <c r="AN586" s="8">
        <f t="shared" si="424"/>
        <v>0.22651172799655692</v>
      </c>
      <c r="AO586" s="8">
        <f t="shared" si="424"/>
        <v>0.76165244723843739</v>
      </c>
      <c r="AP586" s="8">
        <f t="shared" si="424"/>
        <v>0.20667938931297711</v>
      </c>
      <c r="AQ586" s="8">
        <f t="shared" si="424"/>
        <v>0.67704122877930473</v>
      </c>
      <c r="AR586" s="8">
        <f t="shared" si="424"/>
        <v>0.41871488764044945</v>
      </c>
      <c r="AS586" s="8">
        <f t="shared" si="424"/>
        <v>0.19006849315068494</v>
      </c>
      <c r="AT586" s="8">
        <f t="shared" si="424"/>
        <v>0.64890552995391704</v>
      </c>
      <c r="AU586" s="8">
        <f t="shared" si="424"/>
        <v>0.25527831094049902</v>
      </c>
    </row>
    <row r="587" spans="1:79" x14ac:dyDescent="0.2">
      <c r="AJ587" s="9">
        <v>44896</v>
      </c>
      <c r="AK587" s="9">
        <f>AJ587+31</f>
        <v>44927</v>
      </c>
      <c r="AL587" s="9">
        <f t="shared" ref="AL587:AS587" si="425">AK587+31</f>
        <v>44958</v>
      </c>
      <c r="AM587" s="9">
        <f t="shared" si="425"/>
        <v>44989</v>
      </c>
      <c r="AN587" s="9">
        <f t="shared" si="425"/>
        <v>45020</v>
      </c>
      <c r="AO587" s="9">
        <f t="shared" si="425"/>
        <v>45051</v>
      </c>
      <c r="AP587" s="9">
        <f t="shared" si="425"/>
        <v>45082</v>
      </c>
      <c r="AQ587" s="9">
        <f t="shared" si="425"/>
        <v>45113</v>
      </c>
      <c r="AR587" s="9">
        <f t="shared" si="425"/>
        <v>45144</v>
      </c>
      <c r="AS587" s="9">
        <f t="shared" si="425"/>
        <v>45175</v>
      </c>
    </row>
    <row r="588" spans="1:79" x14ac:dyDescent="0.2">
      <c r="AJ588" s="10">
        <f t="shared" ref="AJ588:AS588" si="426">+AJ200*1.3</f>
        <v>22282</v>
      </c>
      <c r="AK588" s="10">
        <f t="shared" si="426"/>
        <v>29614</v>
      </c>
      <c r="AL588" s="10">
        <f t="shared" si="426"/>
        <v>28713.100000000002</v>
      </c>
      <c r="AM588" s="10">
        <f t="shared" si="426"/>
        <v>24347.7</v>
      </c>
      <c r="AN588" s="10">
        <f t="shared" si="426"/>
        <v>37047.4</v>
      </c>
      <c r="AO588" s="10">
        <f t="shared" si="426"/>
        <v>51001.599999999999</v>
      </c>
      <c r="AP588" s="10">
        <f t="shared" si="426"/>
        <v>57539.3</v>
      </c>
      <c r="AQ588" s="10">
        <f t="shared" si="426"/>
        <v>53937</v>
      </c>
      <c r="AR588" s="10">
        <f t="shared" si="426"/>
        <v>52526.5</v>
      </c>
      <c r="AS588" s="10">
        <f t="shared" si="426"/>
        <v>45175</v>
      </c>
    </row>
  </sheetData>
  <pageMargins left="0.78740157499999996" right="0.78740157499999996" top="0.984251969" bottom="0.984251969" header="0" footer="0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76951a-e5d1-44e6-bda8-d86f4d49d039">
      <Terms xmlns="http://schemas.microsoft.com/office/infopath/2007/PartnerControls"/>
    </lcf76f155ced4ddcb4097134ff3c332f>
    <TaxCatchAll xmlns="1b6bf70b-d741-4377-940c-98fd0e835571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56D88DFF241047B843411360032AAF" ma:contentTypeVersion="15" ma:contentTypeDescription="Crée un document." ma:contentTypeScope="" ma:versionID="a0d77e6ede60b082fe0c52b449fa8fe7">
  <xsd:schema xmlns:xsd="http://www.w3.org/2001/XMLSchema" xmlns:xs="http://www.w3.org/2001/XMLSchema" xmlns:p="http://schemas.microsoft.com/office/2006/metadata/properties" xmlns:ns2="9a76951a-e5d1-44e6-bda8-d86f4d49d039" xmlns:ns3="1b6bf70b-d741-4377-940c-98fd0e835571" targetNamespace="http://schemas.microsoft.com/office/2006/metadata/properties" ma:root="true" ma:fieldsID="a5e7f92df3c04e97bb3b13ccaebc6022" ns2:_="" ns3:_="">
    <xsd:import namespace="9a76951a-e5d1-44e6-bda8-d86f4d49d039"/>
    <xsd:import namespace="1b6bf70b-d741-4377-940c-98fd0e835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76951a-e5d1-44e6-bda8-d86f4d49d0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c6cb71cc-6b3d-4d09-b0ab-a827afcee0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6bf70b-d741-4377-940c-98fd0e83557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8b0b25b-1d49-420b-bff1-cbdc70ef32ad}" ma:internalName="TaxCatchAll" ma:showField="CatchAllData" ma:web="1b6bf70b-d741-4377-940c-98fd0e8355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F70874-642D-49AE-B347-DF4F7321A9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17EFEF-DE9F-47B8-AF77-502A9094F311}">
  <ds:schemaRefs>
    <ds:schemaRef ds:uri="http://schemas.microsoft.com/office/2006/metadata/properties"/>
    <ds:schemaRef ds:uri="http://schemas.microsoft.com/office/infopath/2007/PartnerControls"/>
    <ds:schemaRef ds:uri="9a76951a-e5d1-44e6-bda8-d86f4d49d039"/>
    <ds:schemaRef ds:uri="1b6bf70b-d741-4377-940c-98fd0e835571"/>
  </ds:schemaRefs>
</ds:datastoreItem>
</file>

<file path=customXml/itemProps3.xml><?xml version="1.0" encoding="utf-8"?>
<ds:datastoreItem xmlns:ds="http://schemas.openxmlformats.org/officeDocument/2006/customXml" ds:itemID="{BDE16856-F5E5-4D0B-939C-071767BFA4A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5E708F5-CED2-45AC-91FF-2C99DE6A90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76951a-e5d1-44e6-bda8-d86f4d49d039"/>
    <ds:schemaRef ds:uri="1b6bf70b-d741-4377-940c-98fd0e835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base!moyenne_3_mois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Marc-Antoine Parouty</dc:creator>
  <cp:keywords/>
  <dc:description/>
  <cp:lastModifiedBy>Marc-Antoine Parouty</cp:lastModifiedBy>
  <cp:revision/>
  <dcterms:created xsi:type="dcterms:W3CDTF">2024-01-12T09:04:30Z</dcterms:created>
  <dcterms:modified xsi:type="dcterms:W3CDTF">2024-09-23T14:30:16Z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Signature">
    <vt:lpwstr/>
  </property>
  <property fmtid="{D5CDD505-2E9C-101B-9397-08002B2CF9AE}" pid="3" name="display_urn:schemas-microsoft-com:office:office#Editor">
    <vt:lpwstr>aurelie pajak</vt:lpwstr>
  </property>
  <property fmtid="{D5CDD505-2E9C-101B-9397-08002B2CF9AE}" pid="4" name="Order">
    <vt:lpwstr>90400.0000000000</vt:lpwstr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display_urn:schemas-microsoft-com:office:office#Author">
    <vt:lpwstr>aurelie pajak</vt:lpwstr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TriggerFlowInfo">
    <vt:lpwstr/>
  </property>
  <property fmtid="{D5CDD505-2E9C-101B-9397-08002B2CF9AE}" pid="11" name="ContentTypeId">
    <vt:lpwstr>0x0101000856D88DFF241047B843411360032AAF</vt:lpwstr>
  </property>
  <property fmtid="{D5CDD505-2E9C-101B-9397-08002B2CF9AE}" pid="12" name="MediaServiceImageTags">
    <vt:lpwstr/>
  </property>
</Properties>
</file>