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drawings/drawing2.xml" ContentType="application/vnd.openxmlformats-officedocument.drawing+xml"/>
  <Override PartName="/xl/tables/table2.xml" ContentType="application/vnd.openxmlformats-officedocument.spreadsheetml.table+xml"/>
  <Override PartName="/xl/drawings/drawing3.xml" ContentType="application/vnd.openxmlformats-officedocument.drawing+xml"/>
  <Override PartName="/xl/tables/table3.xml" ContentType="application/vnd.openxmlformats-officedocument.spreadsheetml.table+xml"/>
  <Override PartName="/xl/drawings/drawing4.xml" ContentType="application/vnd.openxmlformats-officedocument.drawing+xml"/>
  <Override PartName="/xl/tables/table4.xml" ContentType="application/vnd.openxmlformats-officedocument.spreadsheetml.table+xml"/>
  <Override PartName="/xl/drawings/drawing5.xml" ContentType="application/vnd.openxmlformats-officedocument.drawing+xml"/>
  <Override PartName="/xl/tables/table5.xml" ContentType="application/vnd.openxmlformats-officedocument.spreadsheetml.table+xml"/>
  <Override PartName="/xl/tables/table6.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929"/>
  <workbookPr codeName="ThisWorkbook"/>
  <mc:AlternateContent xmlns:mc="http://schemas.openxmlformats.org/markup-compatibility/2006">
    <mc:Choice Requires="x15">
      <x15ac:absPath xmlns:x15ac="http://schemas.microsoft.com/office/spreadsheetml/2010/11/ac" url="C:\Users\JoDan\Downloads\"/>
    </mc:Choice>
  </mc:AlternateContent>
  <xr:revisionPtr revIDLastSave="0" documentId="13_ncr:1_{44AD8963-42D3-4E32-9E75-7009CBEFB29B}" xr6:coauthVersionLast="44" xr6:coauthVersionMax="45" xr10:uidLastSave="{00000000-0000-0000-0000-000000000000}"/>
  <bookViews>
    <workbookView xWindow="-108" yWindow="-108" windowWidth="23256" windowHeight="12576" tabRatio="648" xr2:uid="{00000000-000D-0000-FFFF-FFFF00000000}"/>
  </bookViews>
  <sheets>
    <sheet name="INVENTAIRE" sheetId="2" r:id="rId1"/>
    <sheet name="Emplacement des stocks" sheetId="9" r:id="rId2"/>
    <sheet name="PANNE MATERIEL" sheetId="12" r:id="rId3"/>
    <sheet name="SORTIE DE MATERIEL" sheetId="11" r:id="rId4"/>
    <sheet name="FEUILLE SORTIE MATERIEL" sheetId="15" r:id="rId5"/>
    <sheet name="BASE DE DONNEE" sheetId="16" r:id="rId6"/>
  </sheets>
  <definedNames>
    <definedName name="_xlnm._FilterDatabase" localSheetId="0" hidden="1">INVENTAIRE!$J$4:$M$95</definedName>
    <definedName name="ARTICLES">INVENTAIRE!$B$5:$B$1048576</definedName>
    <definedName name="ASSOCIATION">'BASE DE DONNEE'!$A$2:$A$23</definedName>
    <definedName name="BASE_DE_DONNEE">Tableau6[]</definedName>
    <definedName name="COLOR">'SORTIE DE MATERIEL'!$Q:$Q</definedName>
    <definedName name="_xlnm.Print_Titles" localSheetId="1">'Emplacement des stocks'!$4:$4</definedName>
    <definedName name="_xlnm.Print_Titles" localSheetId="0">INVENTAIRE!$4:$4</definedName>
    <definedName name="_xlnm.Print_Titles" localSheetId="3">'SORTIE DE MATERIEL'!$4:$4</definedName>
    <definedName name="MACRO_INV">PrélèvementsStock[MACRO INV]</definedName>
    <definedName name="NuméroBac">EmplacementStocks[LIEU / TYPE]</definedName>
    <definedName name="PRIX">INVENTAIRE!$H:$H</definedName>
    <definedName name="QTÉ_SORTIE">PrélèvementsStock[QTÉ SORTIE]</definedName>
    <definedName name="QUANTITE_RESTANTE">INVENTAIRE!$B$5:$I$1048576</definedName>
    <definedName name="SORTIE_ARTICLES">'SORTIE DE MATERIEL'!$E:$E</definedName>
    <definedName name="SORTIE_MATERIEL">PrélèvementsStock[[ARTICLE]:[RETOUR PAR]]</definedName>
    <definedName name="SuiviRéférences">Inventaire[ARTICLES]</definedName>
    <definedName name="TitreColonne1">Inventaire[[#Headers],[ARTICLES]]</definedName>
    <definedName name="TitreColonne2">PrélèvementsStock[[#Headers],[ENDROIT SORTIE]]</definedName>
    <definedName name="TitreColonne3">EmplacementStocks[[#Headers],[LIEU / TYPE]]</definedName>
    <definedName name="VALEUR_DE_STOCK">INVENTAIRE!$I:$I</definedName>
  </definedNames>
  <calcPr calcId="19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G5" i="2" l="1"/>
  <c r="G6" i="2"/>
  <c r="G7" i="2"/>
  <c r="G8" i="2"/>
  <c r="G9" i="2"/>
  <c r="G10" i="2"/>
  <c r="G11" i="2"/>
  <c r="G12" i="2"/>
  <c r="G13" i="2"/>
  <c r="G14" i="2"/>
  <c r="G15" i="2"/>
  <c r="G16" i="2"/>
  <c r="G17" i="2"/>
  <c r="G18" i="2"/>
  <c r="G19" i="2"/>
  <c r="G20" i="2"/>
  <c r="G21" i="2"/>
  <c r="G22" i="2"/>
  <c r="G23" i="2"/>
  <c r="G24" i="2"/>
  <c r="G25" i="2"/>
  <c r="G26" i="2"/>
  <c r="G27" i="2"/>
  <c r="G28" i="2"/>
  <c r="G29" i="2"/>
  <c r="G30" i="2"/>
  <c r="G31" i="2"/>
  <c r="G32" i="2"/>
  <c r="G33" i="2"/>
  <c r="G34" i="2"/>
  <c r="G35" i="2"/>
  <c r="G36" i="2"/>
  <c r="G37" i="2"/>
  <c r="G38" i="2"/>
  <c r="G39" i="2"/>
  <c r="G40" i="2"/>
  <c r="G41" i="2"/>
  <c r="G42" i="2"/>
  <c r="G43" i="2"/>
  <c r="G44" i="2"/>
  <c r="G45" i="2"/>
  <c r="G46" i="2"/>
  <c r="G47" i="2"/>
  <c r="G48" i="2"/>
  <c r="G49" i="2"/>
  <c r="G50" i="2"/>
  <c r="G51" i="2"/>
  <c r="G52" i="2"/>
  <c r="G53" i="2"/>
  <c r="G54" i="2"/>
  <c r="G55" i="2"/>
  <c r="G56" i="2"/>
  <c r="G57" i="2"/>
  <c r="G58" i="2"/>
  <c r="G59" i="2"/>
  <c r="G60" i="2"/>
  <c r="G61" i="2"/>
  <c r="G62" i="2"/>
  <c r="G63" i="2"/>
  <c r="G64" i="2"/>
  <c r="G65" i="2"/>
  <c r="G66" i="2"/>
  <c r="G67" i="2"/>
  <c r="G68" i="2"/>
  <c r="G69" i="2"/>
  <c r="G70" i="2"/>
  <c r="G71" i="2"/>
  <c r="G72" i="2"/>
  <c r="G73" i="2"/>
  <c r="G74" i="2"/>
  <c r="G75" i="2"/>
  <c r="G76" i="2"/>
  <c r="G77" i="2"/>
  <c r="G78" i="2"/>
  <c r="G79" i="2"/>
  <c r="G80" i="2"/>
  <c r="G81" i="2"/>
  <c r="G82" i="2"/>
  <c r="G83" i="2"/>
  <c r="G84" i="2"/>
  <c r="G85" i="2"/>
  <c r="G86" i="2"/>
  <c r="G87" i="2"/>
  <c r="G88" i="2"/>
  <c r="G89" i="2"/>
  <c r="G90" i="2"/>
  <c r="G91" i="2"/>
  <c r="G92" i="2"/>
  <c r="G93" i="2"/>
  <c r="G94" i="2"/>
  <c r="G95" i="2"/>
  <c r="G96" i="2"/>
  <c r="G97" i="2"/>
  <c r="G98" i="2"/>
  <c r="G99" i="2"/>
  <c r="G100" i="2"/>
  <c r="G101" i="2"/>
  <c r="G102" i="2"/>
  <c r="G103" i="2"/>
  <c r="G104" i="2"/>
  <c r="G105" i="2"/>
  <c r="G106" i="2"/>
  <c r="G107" i="2"/>
  <c r="G108" i="2"/>
  <c r="G109" i="2"/>
  <c r="G110" i="2"/>
  <c r="G111" i="2"/>
  <c r="G112" i="2"/>
  <c r="G113" i="2"/>
  <c r="G114" i="2"/>
  <c r="G115" i="2"/>
  <c r="G116" i="2"/>
  <c r="G117" i="2"/>
  <c r="G118" i="2"/>
  <c r="G119" i="2"/>
  <c r="G120" i="2"/>
  <c r="G121" i="2"/>
  <c r="G122" i="2"/>
  <c r="G123" i="2"/>
  <c r="G124" i="2"/>
  <c r="G125" i="2"/>
  <c r="G126" i="2"/>
  <c r="G127" i="2"/>
  <c r="G128" i="2"/>
  <c r="G129" i="2"/>
  <c r="G130" i="2"/>
  <c r="G131" i="2"/>
  <c r="G132" i="2"/>
  <c r="G133" i="2"/>
  <c r="G134" i="2"/>
  <c r="G135" i="2"/>
  <c r="G136" i="2"/>
  <c r="G137" i="2"/>
  <c r="G138" i="2"/>
  <c r="G139" i="2"/>
  <c r="G140" i="2"/>
  <c r="G141" i="2"/>
  <c r="G142" i="2"/>
  <c r="G143" i="2"/>
  <c r="G144" i="2"/>
  <c r="G145" i="2"/>
  <c r="G146" i="2"/>
  <c r="G147" i="2"/>
  <c r="G148" i="2"/>
  <c r="G149" i="2"/>
  <c r="G150" i="2"/>
  <c r="G151" i="2"/>
  <c r="G152" i="2"/>
  <c r="G153" i="2"/>
  <c r="G154" i="2"/>
  <c r="G155" i="2"/>
  <c r="G156" i="2"/>
  <c r="G157" i="2"/>
  <c r="G158" i="2"/>
  <c r="G159" i="2"/>
  <c r="G160" i="2"/>
  <c r="G161" i="2"/>
  <c r="G162" i="2"/>
  <c r="G163" i="2"/>
  <c r="G164" i="2"/>
  <c r="G165" i="2"/>
  <c r="G166" i="2"/>
  <c r="G167" i="2"/>
  <c r="G168" i="2"/>
  <c r="G169" i="2"/>
  <c r="G170" i="2"/>
  <c r="G171" i="2"/>
  <c r="G172" i="2"/>
  <c r="G173" i="2"/>
  <c r="G174" i="2"/>
  <c r="G175" i="2"/>
  <c r="G176" i="2"/>
  <c r="G177" i="2"/>
  <c r="G178" i="2"/>
  <c r="G179" i="2"/>
  <c r="G180" i="2"/>
  <c r="G181" i="2"/>
  <c r="G182" i="2"/>
  <c r="G183" i="2"/>
  <c r="G184" i="2"/>
  <c r="G185" i="2"/>
  <c r="G186" i="2"/>
  <c r="G187" i="2"/>
  <c r="G188" i="2"/>
  <c r="G189" i="2"/>
  <c r="G190" i="2"/>
  <c r="G191" i="2"/>
  <c r="G192" i="2"/>
  <c r="G193" i="2"/>
  <c r="G194" i="2"/>
  <c r="G195" i="2"/>
  <c r="G196" i="2"/>
  <c r="G197" i="2"/>
  <c r="G198" i="2"/>
  <c r="G199" i="2"/>
  <c r="G200" i="2"/>
  <c r="G201" i="2"/>
  <c r="C18" i="11" l="1"/>
  <c r="C19" i="11"/>
  <c r="H7" i="2"/>
  <c r="H9" i="2"/>
  <c r="H10" i="2"/>
  <c r="H11" i="2"/>
  <c r="H13" i="2"/>
  <c r="H14" i="2"/>
  <c r="H15" i="2"/>
  <c r="H16" i="2"/>
  <c r="H17" i="2"/>
  <c r="H18" i="2"/>
  <c r="H19" i="2"/>
  <c r="H20" i="2"/>
  <c r="H21" i="2"/>
  <c r="H22" i="2"/>
  <c r="H23" i="2"/>
  <c r="H24" i="2"/>
  <c r="H25" i="2"/>
  <c r="H26" i="2"/>
  <c r="H27" i="2"/>
  <c r="H28" i="2"/>
  <c r="H29" i="2"/>
  <c r="H30" i="2"/>
  <c r="H31" i="2"/>
  <c r="H32" i="2"/>
  <c r="H33" i="2"/>
  <c r="H34" i="2"/>
  <c r="H35" i="2"/>
  <c r="H36" i="2"/>
  <c r="H37" i="2"/>
  <c r="H38" i="2"/>
  <c r="H39" i="2"/>
  <c r="H40" i="2"/>
  <c r="H41" i="2"/>
  <c r="H42" i="2"/>
  <c r="H43" i="2"/>
  <c r="H44" i="2"/>
  <c r="H45" i="2"/>
  <c r="H46" i="2"/>
  <c r="H47" i="2"/>
  <c r="H48" i="2"/>
  <c r="H49" i="2"/>
  <c r="H50" i="2"/>
  <c r="H51" i="2"/>
  <c r="H52" i="2"/>
  <c r="H53" i="2"/>
  <c r="H54" i="2"/>
  <c r="H55" i="2"/>
  <c r="H56" i="2"/>
  <c r="H57" i="2"/>
  <c r="H58" i="2"/>
  <c r="H59" i="2"/>
  <c r="H60" i="2"/>
  <c r="H61" i="2"/>
  <c r="H62" i="2"/>
  <c r="H63" i="2"/>
  <c r="H64" i="2"/>
  <c r="H65" i="2"/>
  <c r="H66" i="2"/>
  <c r="H67" i="2"/>
  <c r="H68" i="2"/>
  <c r="H69" i="2"/>
  <c r="H70" i="2"/>
  <c r="H71" i="2"/>
  <c r="H72" i="2"/>
  <c r="H73" i="2"/>
  <c r="H74" i="2"/>
  <c r="H75" i="2"/>
  <c r="H76" i="2"/>
  <c r="H77" i="2"/>
  <c r="H78" i="2"/>
  <c r="H79" i="2"/>
  <c r="H80" i="2"/>
  <c r="H81" i="2"/>
  <c r="H82" i="2"/>
  <c r="H83" i="2"/>
  <c r="H84" i="2"/>
  <c r="H85" i="2"/>
  <c r="H86" i="2"/>
  <c r="H87" i="2"/>
  <c r="H88" i="2"/>
  <c r="H89" i="2"/>
  <c r="H90" i="2"/>
  <c r="H91" i="2"/>
  <c r="H92" i="2"/>
  <c r="H93" i="2"/>
  <c r="H94" i="2"/>
  <c r="H95" i="2"/>
  <c r="H96" i="2"/>
  <c r="H97" i="2"/>
  <c r="H98" i="2"/>
  <c r="H99" i="2"/>
  <c r="H100" i="2"/>
  <c r="H101" i="2"/>
  <c r="H102" i="2"/>
  <c r="H103" i="2"/>
  <c r="H104" i="2"/>
  <c r="H105" i="2"/>
  <c r="H106" i="2"/>
  <c r="H107" i="2"/>
  <c r="H108" i="2"/>
  <c r="H109" i="2"/>
  <c r="H110" i="2"/>
  <c r="H111" i="2"/>
  <c r="H112" i="2"/>
  <c r="H113" i="2"/>
  <c r="H114" i="2"/>
  <c r="H115" i="2"/>
  <c r="H116" i="2"/>
  <c r="H117" i="2"/>
  <c r="H118" i="2"/>
  <c r="H119" i="2"/>
  <c r="H120" i="2"/>
  <c r="H121" i="2"/>
  <c r="H122" i="2"/>
  <c r="H123" i="2"/>
  <c r="H124" i="2"/>
  <c r="H125" i="2"/>
  <c r="H126" i="2"/>
  <c r="H127" i="2"/>
  <c r="H128" i="2"/>
  <c r="H129" i="2"/>
  <c r="H130" i="2"/>
  <c r="H131" i="2"/>
  <c r="H132" i="2"/>
  <c r="H133" i="2"/>
  <c r="H134" i="2"/>
  <c r="H135" i="2"/>
  <c r="H136" i="2"/>
  <c r="H137" i="2"/>
  <c r="H138" i="2"/>
  <c r="H139" i="2"/>
  <c r="H140" i="2"/>
  <c r="H141" i="2"/>
  <c r="H142" i="2"/>
  <c r="H143" i="2"/>
  <c r="H144" i="2"/>
  <c r="H145" i="2"/>
  <c r="H146" i="2"/>
  <c r="H147" i="2"/>
  <c r="H148" i="2"/>
  <c r="H149" i="2"/>
  <c r="H150" i="2"/>
  <c r="H151" i="2"/>
  <c r="H152" i="2"/>
  <c r="H153" i="2"/>
  <c r="H154" i="2"/>
  <c r="H155" i="2"/>
  <c r="H156" i="2"/>
  <c r="H157" i="2"/>
  <c r="H158" i="2"/>
  <c r="H159" i="2"/>
  <c r="H160" i="2"/>
  <c r="H161" i="2"/>
  <c r="H162" i="2"/>
  <c r="H163" i="2"/>
  <c r="H164" i="2"/>
  <c r="H165" i="2"/>
  <c r="H166" i="2"/>
  <c r="H167" i="2"/>
  <c r="H168" i="2"/>
  <c r="H169" i="2"/>
  <c r="H170" i="2"/>
  <c r="H171" i="2"/>
  <c r="H172" i="2"/>
  <c r="H173" i="2"/>
  <c r="H174" i="2"/>
  <c r="H175" i="2"/>
  <c r="H176" i="2"/>
  <c r="H177" i="2"/>
  <c r="H178" i="2"/>
  <c r="H179" i="2"/>
  <c r="H180" i="2"/>
  <c r="H181" i="2"/>
  <c r="H182" i="2"/>
  <c r="H183" i="2"/>
  <c r="H184" i="2"/>
  <c r="H185" i="2"/>
  <c r="H186" i="2"/>
  <c r="H187" i="2"/>
  <c r="H188" i="2"/>
  <c r="H189" i="2"/>
  <c r="H190" i="2"/>
  <c r="H191" i="2"/>
  <c r="H192" i="2"/>
  <c r="H193" i="2"/>
  <c r="H194" i="2"/>
  <c r="H195" i="2"/>
  <c r="H196" i="2"/>
  <c r="H197" i="2"/>
  <c r="H198" i="2"/>
  <c r="H199" i="2"/>
  <c r="H200" i="2"/>
  <c r="H201" i="2"/>
  <c r="C6" i="11"/>
  <c r="D6" i="11"/>
  <c r="H6" i="11"/>
  <c r="O6" i="11"/>
  <c r="Q6" i="11"/>
  <c r="R6" i="11" s="1"/>
  <c r="H6" i="2" s="1"/>
  <c r="H8" i="2"/>
  <c r="H12" i="2"/>
  <c r="G18" i="11"/>
  <c r="G19" i="11"/>
  <c r="G20" i="11"/>
  <c r="G21" i="11"/>
  <c r="G22" i="11"/>
  <c r="G23" i="11"/>
  <c r="G24" i="11"/>
  <c r="G25" i="11"/>
  <c r="G26" i="11"/>
  <c r="G27" i="11"/>
  <c r="G28" i="11"/>
  <c r="G29" i="11"/>
  <c r="G30" i="11"/>
  <c r="G31" i="11"/>
  <c r="G32" i="11"/>
  <c r="G33" i="11"/>
  <c r="G34" i="11"/>
  <c r="G35" i="11"/>
  <c r="G36" i="11"/>
  <c r="G37" i="11"/>
  <c r="G38" i="11"/>
  <c r="G39" i="11"/>
  <c r="G40" i="11"/>
  <c r="G41" i="11"/>
  <c r="G42" i="11"/>
  <c r="G43" i="11"/>
  <c r="G44" i="11"/>
  <c r="G45" i="11"/>
  <c r="G46" i="11"/>
  <c r="G47" i="11"/>
  <c r="G48" i="11"/>
  <c r="G49" i="11"/>
  <c r="G50" i="11"/>
  <c r="G51" i="11"/>
  <c r="G52" i="11"/>
  <c r="G53" i="11"/>
  <c r="G54" i="11"/>
  <c r="G55" i="11"/>
  <c r="G56" i="11"/>
  <c r="G57" i="11"/>
  <c r="G58" i="11"/>
  <c r="G59" i="11"/>
  <c r="G60" i="11"/>
  <c r="G61" i="11"/>
  <c r="G62" i="11"/>
  <c r="G63" i="11"/>
  <c r="G64" i="11"/>
  <c r="G65" i="11"/>
  <c r="G66" i="11"/>
  <c r="G67" i="11"/>
  <c r="G68" i="11"/>
  <c r="G69" i="11"/>
  <c r="G70" i="11"/>
  <c r="G71" i="11"/>
  <c r="G72" i="11"/>
  <c r="G73" i="11"/>
  <c r="G74" i="11"/>
  <c r="G75" i="11"/>
  <c r="G76" i="11"/>
  <c r="G77" i="11"/>
  <c r="G78" i="11"/>
  <c r="G79" i="11"/>
  <c r="G80" i="11"/>
  <c r="G81" i="11"/>
  <c r="G82" i="11"/>
  <c r="G83" i="11"/>
  <c r="G84" i="11"/>
  <c r="G85" i="11"/>
  <c r="G86" i="11"/>
  <c r="G87" i="11"/>
  <c r="G88" i="11"/>
  <c r="G89" i="11"/>
  <c r="G90" i="11"/>
  <c r="G91" i="11"/>
  <c r="B3" i="2" l="1"/>
  <c r="H5" i="11" l="1"/>
  <c r="H18" i="11"/>
  <c r="H19" i="11"/>
  <c r="H20" i="11"/>
  <c r="H21" i="11"/>
  <c r="H22" i="11"/>
  <c r="H23" i="11"/>
  <c r="H24" i="11"/>
  <c r="H25" i="11"/>
  <c r="H26" i="11"/>
  <c r="H27" i="11"/>
  <c r="H28" i="11"/>
  <c r="H29" i="11"/>
  <c r="H30" i="11"/>
  <c r="H31" i="11"/>
  <c r="H32" i="11"/>
  <c r="H33" i="11"/>
  <c r="H34" i="11"/>
  <c r="H35" i="11"/>
  <c r="H36" i="11"/>
  <c r="H37" i="11"/>
  <c r="H38" i="11"/>
  <c r="H39" i="11"/>
  <c r="H40" i="11"/>
  <c r="H41" i="11"/>
  <c r="H42" i="11"/>
  <c r="H43" i="11"/>
  <c r="H44" i="11"/>
  <c r="H45" i="11"/>
  <c r="H46" i="11"/>
  <c r="H47" i="11"/>
  <c r="H48" i="11"/>
  <c r="H49" i="11"/>
  <c r="H50" i="11"/>
  <c r="H51" i="11"/>
  <c r="H52" i="11"/>
  <c r="H53" i="11"/>
  <c r="H54" i="11"/>
  <c r="H55" i="11"/>
  <c r="H56" i="11"/>
  <c r="H57" i="11"/>
  <c r="H58" i="11"/>
  <c r="H59" i="11"/>
  <c r="H60" i="11"/>
  <c r="H61" i="11"/>
  <c r="H62" i="11"/>
  <c r="H63" i="11"/>
  <c r="H64" i="11"/>
  <c r="H65" i="11"/>
  <c r="H66" i="11"/>
  <c r="H67" i="11"/>
  <c r="H68" i="11"/>
  <c r="H69" i="11"/>
  <c r="H70" i="11"/>
  <c r="H71" i="11"/>
  <c r="H72" i="11"/>
  <c r="H73" i="11"/>
  <c r="H74" i="11"/>
  <c r="H75" i="11"/>
  <c r="H76" i="11"/>
  <c r="H77" i="11"/>
  <c r="H78" i="11"/>
  <c r="H79" i="11"/>
  <c r="H80" i="11"/>
  <c r="H81" i="11"/>
  <c r="H82" i="11"/>
  <c r="H83" i="11"/>
  <c r="H84" i="11"/>
  <c r="H85" i="11"/>
  <c r="H86" i="11"/>
  <c r="H87" i="11"/>
  <c r="H88" i="11"/>
  <c r="H89" i="11"/>
  <c r="H90" i="11"/>
  <c r="H91" i="11"/>
  <c r="Q5" i="11"/>
  <c r="R5" i="11" s="1"/>
  <c r="H5" i="2" l="1"/>
  <c r="C16" i="15"/>
  <c r="G5" i="11" l="1"/>
  <c r="D5" i="11"/>
  <c r="C5" i="11"/>
  <c r="O5" i="11"/>
  <c r="O18" i="11"/>
  <c r="P18" i="11"/>
  <c r="O19" i="11"/>
  <c r="P19" i="11"/>
  <c r="O20" i="11"/>
  <c r="P20" i="11"/>
  <c r="O21" i="11"/>
  <c r="P21" i="11"/>
  <c r="O22" i="11"/>
  <c r="P22" i="11"/>
  <c r="O23" i="11"/>
  <c r="P23" i="11"/>
  <c r="O24" i="11"/>
  <c r="P24" i="11"/>
  <c r="O25" i="11"/>
  <c r="P25" i="11"/>
  <c r="O26" i="11"/>
  <c r="P26" i="11"/>
  <c r="O27" i="11"/>
  <c r="P27" i="11"/>
  <c r="O28" i="11"/>
  <c r="P28" i="11"/>
  <c r="O29" i="11"/>
  <c r="P29" i="11"/>
  <c r="O30" i="11"/>
  <c r="P30" i="11"/>
  <c r="O31" i="11"/>
  <c r="P31" i="11"/>
  <c r="O32" i="11"/>
  <c r="P32" i="11"/>
  <c r="O33" i="11"/>
  <c r="P33" i="11"/>
  <c r="O34" i="11"/>
  <c r="P34" i="11"/>
  <c r="O35" i="11"/>
  <c r="P35" i="11"/>
  <c r="O36" i="11"/>
  <c r="P36" i="11"/>
  <c r="O37" i="11"/>
  <c r="P37" i="11"/>
  <c r="O38" i="11"/>
  <c r="P38" i="11"/>
  <c r="O39" i="11"/>
  <c r="P39" i="11"/>
  <c r="O40" i="11"/>
  <c r="P40" i="11"/>
  <c r="O41" i="11"/>
  <c r="P41" i="11"/>
  <c r="O42" i="11"/>
  <c r="P42" i="11"/>
  <c r="O43" i="11"/>
  <c r="P43" i="11"/>
  <c r="O44" i="11"/>
  <c r="P44" i="11"/>
  <c r="O45" i="11"/>
  <c r="P45" i="11"/>
  <c r="O46" i="11"/>
  <c r="P46" i="11"/>
  <c r="O47" i="11"/>
  <c r="P47" i="11"/>
  <c r="O48" i="11"/>
  <c r="P48" i="11"/>
  <c r="O49" i="11"/>
  <c r="P49" i="11"/>
  <c r="O50" i="11"/>
  <c r="P50" i="11"/>
  <c r="O51" i="11"/>
  <c r="P51" i="11"/>
  <c r="O52" i="11"/>
  <c r="P52" i="11"/>
  <c r="O53" i="11"/>
  <c r="P53" i="11"/>
  <c r="O54" i="11"/>
  <c r="P54" i="11"/>
  <c r="O55" i="11"/>
  <c r="P55" i="11"/>
  <c r="O56" i="11"/>
  <c r="P56" i="11"/>
  <c r="O57" i="11"/>
  <c r="P57" i="11"/>
  <c r="O58" i="11"/>
  <c r="P58" i="11"/>
  <c r="O59" i="11"/>
  <c r="P59" i="11"/>
  <c r="O60" i="11"/>
  <c r="P60" i="11"/>
  <c r="O61" i="11"/>
  <c r="P61" i="11"/>
  <c r="O62" i="11"/>
  <c r="P62" i="11"/>
  <c r="O63" i="11"/>
  <c r="P63" i="11"/>
  <c r="O64" i="11"/>
  <c r="P64" i="11"/>
  <c r="O65" i="11"/>
  <c r="P65" i="11"/>
  <c r="O66" i="11"/>
  <c r="P66" i="11"/>
  <c r="O67" i="11"/>
  <c r="P67" i="11"/>
  <c r="O68" i="11"/>
  <c r="P68" i="11"/>
  <c r="O69" i="11"/>
  <c r="P69" i="11"/>
  <c r="O70" i="11"/>
  <c r="P70" i="11"/>
  <c r="O71" i="11"/>
  <c r="P71" i="11"/>
  <c r="O72" i="11"/>
  <c r="P72" i="11"/>
  <c r="O73" i="11"/>
  <c r="P73" i="11"/>
  <c r="O74" i="11"/>
  <c r="P74" i="11"/>
  <c r="O75" i="11"/>
  <c r="P75" i="11"/>
  <c r="O76" i="11"/>
  <c r="P76" i="11"/>
  <c r="O77" i="11"/>
  <c r="P77" i="11"/>
  <c r="O78" i="11"/>
  <c r="P78" i="11"/>
  <c r="O79" i="11"/>
  <c r="P79" i="11"/>
  <c r="O80" i="11"/>
  <c r="P80" i="11"/>
  <c r="O81" i="11"/>
  <c r="P81" i="11"/>
  <c r="O82" i="11"/>
  <c r="P82" i="11"/>
  <c r="O83" i="11"/>
  <c r="P83" i="11"/>
  <c r="O84" i="11"/>
  <c r="P84" i="11"/>
  <c r="O85" i="11"/>
  <c r="P85" i="11"/>
  <c r="O86" i="11"/>
  <c r="P86" i="11"/>
  <c r="O87" i="11"/>
  <c r="P87" i="11"/>
  <c r="O88" i="11"/>
  <c r="P88" i="11"/>
  <c r="O89" i="11"/>
  <c r="P89" i="11"/>
  <c r="O90" i="11"/>
  <c r="P90" i="11"/>
  <c r="O91" i="11"/>
  <c r="P91" i="11"/>
  <c r="C17" i="15"/>
  <c r="C18" i="15"/>
  <c r="C19" i="15"/>
  <c r="C20" i="15"/>
  <c r="C21" i="15"/>
  <c r="C22" i="15"/>
  <c r="C23" i="15"/>
  <c r="C24" i="15"/>
  <c r="C25" i="15"/>
  <c r="C26" i="15"/>
  <c r="C27" i="15"/>
  <c r="C28" i="15"/>
  <c r="C29" i="15"/>
  <c r="C30" i="15"/>
  <c r="C31" i="15"/>
  <c r="C32" i="15"/>
  <c r="C33" i="15"/>
  <c r="C34" i="15"/>
  <c r="C35" i="15"/>
  <c r="C36" i="15"/>
  <c r="C37" i="15"/>
  <c r="I5" i="12" l="1"/>
  <c r="Q18" i="11" l="1"/>
  <c r="Q19" i="11"/>
  <c r="Q20" i="11"/>
  <c r="Q21" i="11"/>
  <c r="Q22" i="11"/>
  <c r="Q23" i="11"/>
  <c r="Q24" i="11"/>
  <c r="Q25" i="11"/>
  <c r="Q26" i="11"/>
  <c r="R26" i="11" s="1"/>
  <c r="Q27" i="11"/>
  <c r="R27" i="11" s="1"/>
  <c r="Q28" i="11"/>
  <c r="R28" i="11" s="1"/>
  <c r="Q29" i="11"/>
  <c r="R29" i="11" s="1"/>
  <c r="Q30" i="11"/>
  <c r="R30" i="11" s="1"/>
  <c r="Q31" i="11"/>
  <c r="R31" i="11" s="1"/>
  <c r="Q32" i="11"/>
  <c r="R32" i="11" s="1"/>
  <c r="Q33" i="11"/>
  <c r="R33" i="11" s="1"/>
  <c r="Q34" i="11"/>
  <c r="R34" i="11" s="1"/>
  <c r="Q35" i="11"/>
  <c r="R35" i="11" s="1"/>
  <c r="Q36" i="11"/>
  <c r="R36" i="11" s="1"/>
  <c r="Q37" i="11"/>
  <c r="R37" i="11" s="1"/>
  <c r="Q38" i="11"/>
  <c r="R38" i="11" s="1"/>
  <c r="Q39" i="11"/>
  <c r="R39" i="11" s="1"/>
  <c r="Q40" i="11"/>
  <c r="R40" i="11" s="1"/>
  <c r="Q41" i="11"/>
  <c r="R41" i="11" s="1"/>
  <c r="Q42" i="11"/>
  <c r="R42" i="11" s="1"/>
  <c r="Q43" i="11"/>
  <c r="R43" i="11" s="1"/>
  <c r="T43" i="11" s="1"/>
  <c r="Q44" i="11"/>
  <c r="R44" i="11" s="1"/>
  <c r="T44" i="11" s="1"/>
  <c r="Q45" i="11"/>
  <c r="R45" i="11" s="1"/>
  <c r="T45" i="11" s="1"/>
  <c r="Q46" i="11"/>
  <c r="R46" i="11" s="1"/>
  <c r="T46" i="11" s="1"/>
  <c r="Q47" i="11"/>
  <c r="R47" i="11" s="1"/>
  <c r="T47" i="11" s="1"/>
  <c r="Q48" i="11"/>
  <c r="R48" i="11" s="1"/>
  <c r="T48" i="11" s="1"/>
  <c r="Q49" i="11"/>
  <c r="R49" i="11" s="1"/>
  <c r="T49" i="11" s="1"/>
  <c r="Q50" i="11"/>
  <c r="R50" i="11" s="1"/>
  <c r="T50" i="11" s="1"/>
  <c r="Q51" i="11"/>
  <c r="R51" i="11" s="1"/>
  <c r="T51" i="11" s="1"/>
  <c r="Q52" i="11"/>
  <c r="R52" i="11" s="1"/>
  <c r="T52" i="11" s="1"/>
  <c r="Q53" i="11"/>
  <c r="R53" i="11" s="1"/>
  <c r="T53" i="11" s="1"/>
  <c r="Q54" i="11"/>
  <c r="R54" i="11" s="1"/>
  <c r="T54" i="11" s="1"/>
  <c r="Q55" i="11"/>
  <c r="R55" i="11" s="1"/>
  <c r="T55" i="11" s="1"/>
  <c r="Q56" i="11"/>
  <c r="R56" i="11" s="1"/>
  <c r="T56" i="11" s="1"/>
  <c r="Q57" i="11"/>
  <c r="R57" i="11" s="1"/>
  <c r="T57" i="11" s="1"/>
  <c r="Q58" i="11"/>
  <c r="R58" i="11" s="1"/>
  <c r="T58" i="11" s="1"/>
  <c r="Q59" i="11"/>
  <c r="R59" i="11" s="1"/>
  <c r="T59" i="11" s="1"/>
  <c r="Q60" i="11"/>
  <c r="R60" i="11" s="1"/>
  <c r="T60" i="11" s="1"/>
  <c r="Q61" i="11"/>
  <c r="R61" i="11" s="1"/>
  <c r="T61" i="11" s="1"/>
  <c r="Q62" i="11"/>
  <c r="R62" i="11" s="1"/>
  <c r="T62" i="11" s="1"/>
  <c r="Q63" i="11"/>
  <c r="R63" i="11" s="1"/>
  <c r="T63" i="11" s="1"/>
  <c r="Q64" i="11"/>
  <c r="R64" i="11" s="1"/>
  <c r="T64" i="11" s="1"/>
  <c r="Q65" i="11"/>
  <c r="R65" i="11" s="1"/>
  <c r="T65" i="11" s="1"/>
  <c r="Q66" i="11"/>
  <c r="R66" i="11" s="1"/>
  <c r="T66" i="11" s="1"/>
  <c r="Q67" i="11"/>
  <c r="R67" i="11" s="1"/>
  <c r="T67" i="11" s="1"/>
  <c r="Q68" i="11"/>
  <c r="R68" i="11" s="1"/>
  <c r="T68" i="11" s="1"/>
  <c r="Q69" i="11"/>
  <c r="R69" i="11" s="1"/>
  <c r="T69" i="11" s="1"/>
  <c r="Q70" i="11"/>
  <c r="R70" i="11" s="1"/>
  <c r="T70" i="11" s="1"/>
  <c r="Q71" i="11"/>
  <c r="R71" i="11" s="1"/>
  <c r="T71" i="11" s="1"/>
  <c r="Q72" i="11"/>
  <c r="R72" i="11" s="1"/>
  <c r="T72" i="11" s="1"/>
  <c r="Q73" i="11"/>
  <c r="R73" i="11" s="1"/>
  <c r="T73" i="11" s="1"/>
  <c r="Q74" i="11"/>
  <c r="R74" i="11" s="1"/>
  <c r="T74" i="11" s="1"/>
  <c r="Q75" i="11"/>
  <c r="R75" i="11" s="1"/>
  <c r="T75" i="11" s="1"/>
  <c r="Q76" i="11"/>
  <c r="R76" i="11" s="1"/>
  <c r="T76" i="11" s="1"/>
  <c r="Q77" i="11"/>
  <c r="R77" i="11" s="1"/>
  <c r="T77" i="11" s="1"/>
  <c r="Q78" i="11"/>
  <c r="R78" i="11" s="1"/>
  <c r="T78" i="11" s="1"/>
  <c r="Q79" i="11"/>
  <c r="R79" i="11" s="1"/>
  <c r="T79" i="11" s="1"/>
  <c r="Q80" i="11"/>
  <c r="R80" i="11" s="1"/>
  <c r="T80" i="11" s="1"/>
  <c r="Q81" i="11"/>
  <c r="R81" i="11" s="1"/>
  <c r="T81" i="11" s="1"/>
  <c r="Q82" i="11"/>
  <c r="R82" i="11" s="1"/>
  <c r="T82" i="11" s="1"/>
  <c r="Q83" i="11"/>
  <c r="R83" i="11" s="1"/>
  <c r="T83" i="11" s="1"/>
  <c r="Q84" i="11"/>
  <c r="R84" i="11" s="1"/>
  <c r="T84" i="11" s="1"/>
  <c r="Q85" i="11"/>
  <c r="R85" i="11" s="1"/>
  <c r="T85" i="11" s="1"/>
  <c r="Q86" i="11"/>
  <c r="R86" i="11" s="1"/>
  <c r="T86" i="11" s="1"/>
  <c r="Q87" i="11"/>
  <c r="R87" i="11" s="1"/>
  <c r="T87" i="11" s="1"/>
  <c r="Q88" i="11"/>
  <c r="R88" i="11" s="1"/>
  <c r="T88" i="11" s="1"/>
  <c r="Q89" i="11"/>
  <c r="R89" i="11" s="1"/>
  <c r="T89" i="11" s="1"/>
  <c r="Q90" i="11"/>
  <c r="R90" i="11" s="1"/>
  <c r="T90" i="11" s="1"/>
  <c r="Q91" i="11"/>
  <c r="R91" i="11" s="1"/>
  <c r="T91" i="11" s="1"/>
  <c r="L5" i="2"/>
  <c r="E83" i="2"/>
  <c r="E84" i="2"/>
  <c r="E85" i="2"/>
  <c r="E86" i="2"/>
  <c r="E87" i="2"/>
  <c r="E92" i="2"/>
  <c r="E82" i="2"/>
  <c r="E90" i="2"/>
  <c r="K69" i="2"/>
  <c r="L69" i="2"/>
  <c r="E69" i="2"/>
  <c r="E70" i="2"/>
  <c r="E71" i="2"/>
  <c r="E72" i="2"/>
  <c r="E73" i="2"/>
  <c r="E74" i="2"/>
  <c r="E75" i="2"/>
  <c r="E76" i="2"/>
  <c r="E77" i="2"/>
  <c r="E78" i="2"/>
  <c r="E79" i="2"/>
  <c r="E80" i="2"/>
  <c r="E81" i="2"/>
  <c r="E88" i="2"/>
  <c r="E89" i="2"/>
  <c r="E91" i="2"/>
  <c r="E93" i="2"/>
  <c r="E94" i="2"/>
  <c r="E95" i="2"/>
  <c r="E96" i="2"/>
  <c r="E97" i="2"/>
  <c r="E98" i="2"/>
  <c r="E99" i="2"/>
  <c r="E100" i="2"/>
  <c r="E101" i="2"/>
  <c r="E102" i="2"/>
  <c r="E103" i="2"/>
  <c r="E104" i="2"/>
  <c r="E105" i="2"/>
  <c r="E106" i="2"/>
  <c r="E107" i="2"/>
  <c r="E108" i="2"/>
  <c r="E109" i="2"/>
  <c r="E110" i="2"/>
  <c r="E111" i="2"/>
  <c r="E112" i="2"/>
  <c r="E113" i="2"/>
  <c r="E114" i="2"/>
  <c r="E115" i="2"/>
  <c r="E116" i="2"/>
  <c r="E117" i="2"/>
  <c r="E118" i="2"/>
  <c r="E119" i="2"/>
  <c r="E120" i="2"/>
  <c r="E121" i="2"/>
  <c r="E122" i="2"/>
  <c r="E123" i="2"/>
  <c r="E124" i="2"/>
  <c r="E125" i="2"/>
  <c r="E126" i="2"/>
  <c r="E127" i="2"/>
  <c r="E128" i="2"/>
  <c r="E129" i="2"/>
  <c r="E130" i="2"/>
  <c r="E131" i="2"/>
  <c r="E132" i="2"/>
  <c r="E133" i="2"/>
  <c r="E134" i="2"/>
  <c r="E135" i="2"/>
  <c r="E136" i="2"/>
  <c r="E137" i="2"/>
  <c r="E138" i="2"/>
  <c r="E139" i="2"/>
  <c r="E140" i="2"/>
  <c r="E141" i="2"/>
  <c r="E142" i="2"/>
  <c r="E143" i="2"/>
  <c r="E144" i="2"/>
  <c r="E145" i="2"/>
  <c r="E146" i="2"/>
  <c r="E147" i="2"/>
  <c r="E148" i="2"/>
  <c r="E149" i="2"/>
  <c r="E150" i="2"/>
  <c r="E151" i="2"/>
  <c r="E152" i="2"/>
  <c r="E153" i="2"/>
  <c r="E154" i="2"/>
  <c r="E155" i="2"/>
  <c r="E156" i="2"/>
  <c r="E157" i="2"/>
  <c r="E158" i="2"/>
  <c r="E159" i="2"/>
  <c r="E160" i="2"/>
  <c r="E161" i="2"/>
  <c r="E162" i="2"/>
  <c r="E163" i="2"/>
  <c r="E164" i="2"/>
  <c r="E165" i="2"/>
  <c r="E166" i="2"/>
  <c r="E167" i="2"/>
  <c r="E168" i="2"/>
  <c r="E169" i="2"/>
  <c r="E170" i="2"/>
  <c r="E171" i="2"/>
  <c r="E172" i="2"/>
  <c r="E173" i="2"/>
  <c r="E174" i="2"/>
  <c r="E175" i="2"/>
  <c r="E176" i="2"/>
  <c r="E177" i="2"/>
  <c r="E178" i="2"/>
  <c r="E179" i="2"/>
  <c r="E180" i="2"/>
  <c r="E181" i="2"/>
  <c r="E182" i="2"/>
  <c r="E183" i="2"/>
  <c r="E184" i="2"/>
  <c r="E185" i="2"/>
  <c r="E186" i="2"/>
  <c r="E187" i="2"/>
  <c r="E188" i="2"/>
  <c r="E189" i="2"/>
  <c r="E190" i="2"/>
  <c r="E191" i="2"/>
  <c r="E192" i="2"/>
  <c r="E193" i="2"/>
  <c r="E194" i="2"/>
  <c r="E195" i="2"/>
  <c r="E196" i="2"/>
  <c r="E197" i="2"/>
  <c r="E198" i="2"/>
  <c r="E199" i="2"/>
  <c r="E200" i="2"/>
  <c r="E201" i="2"/>
  <c r="K138" i="2"/>
  <c r="L138" i="2"/>
  <c r="K139" i="2"/>
  <c r="L139" i="2"/>
  <c r="K140" i="2"/>
  <c r="L140" i="2"/>
  <c r="K141" i="2"/>
  <c r="L141" i="2"/>
  <c r="K142" i="2"/>
  <c r="L142" i="2"/>
  <c r="K143" i="2"/>
  <c r="L143" i="2"/>
  <c r="K144" i="2"/>
  <c r="L144" i="2"/>
  <c r="K145" i="2"/>
  <c r="L145" i="2"/>
  <c r="K146" i="2"/>
  <c r="L146" i="2"/>
  <c r="K147" i="2"/>
  <c r="L147" i="2"/>
  <c r="K148" i="2"/>
  <c r="L148" i="2"/>
  <c r="K149" i="2"/>
  <c r="L149" i="2"/>
  <c r="K150" i="2"/>
  <c r="L150" i="2"/>
  <c r="K151" i="2"/>
  <c r="L151" i="2"/>
  <c r="K152" i="2"/>
  <c r="L152" i="2"/>
  <c r="K153" i="2"/>
  <c r="L153" i="2"/>
  <c r="K154" i="2"/>
  <c r="L154" i="2"/>
  <c r="K155" i="2"/>
  <c r="L155" i="2"/>
  <c r="K156" i="2"/>
  <c r="L156" i="2"/>
  <c r="K157" i="2"/>
  <c r="L157" i="2"/>
  <c r="K158" i="2"/>
  <c r="L158" i="2"/>
  <c r="K159" i="2"/>
  <c r="L159" i="2"/>
  <c r="K160" i="2"/>
  <c r="L160" i="2"/>
  <c r="K161" i="2"/>
  <c r="L161" i="2"/>
  <c r="K162" i="2"/>
  <c r="L162" i="2"/>
  <c r="K163" i="2"/>
  <c r="L163" i="2"/>
  <c r="K164" i="2"/>
  <c r="L164" i="2"/>
  <c r="K165" i="2"/>
  <c r="L165" i="2"/>
  <c r="K166" i="2"/>
  <c r="L166" i="2"/>
  <c r="K167" i="2"/>
  <c r="L167" i="2"/>
  <c r="K168" i="2"/>
  <c r="L168" i="2"/>
  <c r="K169" i="2"/>
  <c r="L169" i="2"/>
  <c r="K170" i="2"/>
  <c r="L170" i="2"/>
  <c r="K171" i="2"/>
  <c r="L171" i="2"/>
  <c r="K172" i="2"/>
  <c r="L172" i="2"/>
  <c r="K173" i="2"/>
  <c r="L173" i="2"/>
  <c r="K174" i="2"/>
  <c r="L174" i="2"/>
  <c r="K175" i="2"/>
  <c r="L175" i="2"/>
  <c r="K176" i="2"/>
  <c r="L176" i="2"/>
  <c r="K177" i="2"/>
  <c r="L177" i="2"/>
  <c r="K178" i="2"/>
  <c r="L178" i="2"/>
  <c r="K179" i="2"/>
  <c r="L179" i="2"/>
  <c r="K180" i="2"/>
  <c r="L180" i="2"/>
  <c r="K181" i="2"/>
  <c r="L181" i="2"/>
  <c r="K182" i="2"/>
  <c r="L182" i="2"/>
  <c r="K183" i="2"/>
  <c r="L183" i="2"/>
  <c r="K184" i="2"/>
  <c r="L184" i="2"/>
  <c r="K185" i="2"/>
  <c r="L185" i="2"/>
  <c r="K186" i="2"/>
  <c r="L186" i="2"/>
  <c r="K187" i="2"/>
  <c r="L187" i="2"/>
  <c r="K188" i="2"/>
  <c r="L188" i="2"/>
  <c r="K189" i="2"/>
  <c r="L189" i="2"/>
  <c r="K190" i="2"/>
  <c r="L190" i="2"/>
  <c r="K191" i="2"/>
  <c r="L191" i="2"/>
  <c r="K192" i="2"/>
  <c r="L192" i="2"/>
  <c r="K193" i="2"/>
  <c r="L193" i="2"/>
  <c r="K194" i="2"/>
  <c r="L194" i="2"/>
  <c r="K195" i="2"/>
  <c r="L195" i="2"/>
  <c r="K196" i="2"/>
  <c r="L196" i="2"/>
  <c r="K197" i="2"/>
  <c r="L197" i="2"/>
  <c r="K198" i="2"/>
  <c r="L198" i="2"/>
  <c r="K199" i="2"/>
  <c r="L199" i="2"/>
  <c r="K200" i="2"/>
  <c r="L200" i="2"/>
  <c r="K201" i="2"/>
  <c r="L201" i="2"/>
  <c r="K117" i="2"/>
  <c r="K118" i="2"/>
  <c r="K119" i="2"/>
  <c r="K120" i="2"/>
  <c r="K121" i="2"/>
  <c r="K122" i="2"/>
  <c r="K115" i="2"/>
  <c r="K116" i="2"/>
  <c r="K123" i="2"/>
  <c r="K124" i="2"/>
  <c r="L137" i="2"/>
  <c r="K137" i="2"/>
  <c r="E222" i="2"/>
  <c r="L136" i="2"/>
  <c r="K136" i="2"/>
  <c r="E221" i="2"/>
  <c r="L135" i="2"/>
  <c r="K135" i="2"/>
  <c r="E220" i="2"/>
  <c r="L134" i="2"/>
  <c r="K134" i="2"/>
  <c r="E219" i="2"/>
  <c r="L133" i="2"/>
  <c r="K133" i="2"/>
  <c r="E218" i="2"/>
  <c r="L132" i="2"/>
  <c r="K132" i="2"/>
  <c r="E217" i="2"/>
  <c r="L131" i="2"/>
  <c r="K131" i="2"/>
  <c r="E216" i="2"/>
  <c r="L130" i="2"/>
  <c r="K130" i="2"/>
  <c r="E215" i="2"/>
  <c r="L129" i="2"/>
  <c r="K129" i="2"/>
  <c r="E214" i="2"/>
  <c r="L128" i="2"/>
  <c r="K128" i="2"/>
  <c r="E213" i="2"/>
  <c r="L127" i="2"/>
  <c r="K127" i="2"/>
  <c r="E212" i="2"/>
  <c r="L126" i="2"/>
  <c r="K126" i="2"/>
  <c r="E211" i="2"/>
  <c r="L125" i="2"/>
  <c r="K125" i="2"/>
  <c r="E210" i="2"/>
  <c r="L124" i="2"/>
  <c r="E209" i="2"/>
  <c r="L123" i="2"/>
  <c r="E208" i="2"/>
  <c r="L122" i="2"/>
  <c r="E207" i="2"/>
  <c r="L121" i="2"/>
  <c r="E206" i="2"/>
  <c r="L120" i="2"/>
  <c r="E205" i="2"/>
  <c r="L119" i="2"/>
  <c r="E204" i="2"/>
  <c r="L118" i="2"/>
  <c r="E203" i="2"/>
  <c r="L117" i="2"/>
  <c r="E202" i="2"/>
  <c r="L116" i="2"/>
  <c r="L115" i="2"/>
  <c r="L114" i="2"/>
  <c r="K114" i="2"/>
  <c r="L113" i="2"/>
  <c r="K113" i="2"/>
  <c r="L112" i="2"/>
  <c r="K112" i="2"/>
  <c r="L111" i="2"/>
  <c r="K111" i="2"/>
  <c r="L110" i="2"/>
  <c r="K110" i="2"/>
  <c r="L109" i="2"/>
  <c r="K109" i="2"/>
  <c r="L108" i="2"/>
  <c r="K108" i="2"/>
  <c r="L107" i="2"/>
  <c r="K107" i="2"/>
  <c r="L106" i="2"/>
  <c r="K106" i="2"/>
  <c r="L105" i="2"/>
  <c r="K105" i="2"/>
  <c r="L104" i="2"/>
  <c r="K104" i="2"/>
  <c r="L103" i="2"/>
  <c r="K103" i="2"/>
  <c r="L102" i="2"/>
  <c r="K102" i="2"/>
  <c r="L101" i="2"/>
  <c r="K101" i="2"/>
  <c r="L100" i="2"/>
  <c r="K100" i="2"/>
  <c r="L99" i="2"/>
  <c r="K99" i="2"/>
  <c r="L98" i="2"/>
  <c r="K98" i="2"/>
  <c r="L97" i="2"/>
  <c r="K97" i="2"/>
  <c r="L96" i="2"/>
  <c r="K96" i="2"/>
  <c r="E61" i="2"/>
  <c r="E57" i="2"/>
  <c r="E51" i="2"/>
  <c r="L57" i="2"/>
  <c r="L58" i="2"/>
  <c r="L59" i="2"/>
  <c r="L60" i="2"/>
  <c r="L61" i="2"/>
  <c r="L62" i="2"/>
  <c r="L63" i="2"/>
  <c r="L64" i="2"/>
  <c r="L65" i="2"/>
  <c r="L66" i="2"/>
  <c r="L67" i="2"/>
  <c r="L68" i="2"/>
  <c r="L70" i="2"/>
  <c r="L71" i="2"/>
  <c r="L72" i="2"/>
  <c r="L73" i="2"/>
  <c r="L74" i="2"/>
  <c r="L75" i="2"/>
  <c r="L76" i="2"/>
  <c r="L77" i="2"/>
  <c r="L78" i="2"/>
  <c r="L79" i="2"/>
  <c r="L80" i="2"/>
  <c r="L81" i="2"/>
  <c r="L82" i="2"/>
  <c r="L83" i="2"/>
  <c r="L84" i="2"/>
  <c r="L85" i="2"/>
  <c r="L86" i="2"/>
  <c r="L87" i="2"/>
  <c r="L88" i="2"/>
  <c r="L89" i="2"/>
  <c r="L90" i="2"/>
  <c r="L91" i="2"/>
  <c r="L92" i="2"/>
  <c r="L93" i="2"/>
  <c r="L94" i="2"/>
  <c r="L95" i="2"/>
  <c r="E38" i="2"/>
  <c r="E39" i="2"/>
  <c r="E40" i="2"/>
  <c r="E41" i="2"/>
  <c r="E42" i="2"/>
  <c r="E43" i="2"/>
  <c r="E44" i="2"/>
  <c r="E45" i="2"/>
  <c r="E46" i="2"/>
  <c r="E47" i="2"/>
  <c r="E48" i="2"/>
  <c r="E49" i="2"/>
  <c r="E50" i="2"/>
  <c r="E52" i="2"/>
  <c r="E53" i="2"/>
  <c r="E54" i="2"/>
  <c r="E55" i="2"/>
  <c r="E56" i="2"/>
  <c r="E58" i="2"/>
  <c r="E59" i="2"/>
  <c r="E60" i="2"/>
  <c r="E62" i="2"/>
  <c r="E63" i="2"/>
  <c r="E64" i="2"/>
  <c r="E65" i="2"/>
  <c r="E66" i="2"/>
  <c r="E67" i="2"/>
  <c r="E68" i="2"/>
  <c r="L19" i="2"/>
  <c r="L20" i="2"/>
  <c r="L21" i="2"/>
  <c r="L22" i="2"/>
  <c r="L23" i="2"/>
  <c r="L24" i="2"/>
  <c r="L25" i="2"/>
  <c r="L26" i="2"/>
  <c r="L27" i="2"/>
  <c r="L28" i="2"/>
  <c r="L29" i="2"/>
  <c r="L30" i="2"/>
  <c r="L31" i="2"/>
  <c r="L32" i="2"/>
  <c r="L33" i="2"/>
  <c r="L34" i="2"/>
  <c r="L35" i="2"/>
  <c r="L36" i="2"/>
  <c r="L37" i="2"/>
  <c r="L38" i="2"/>
  <c r="L39" i="2"/>
  <c r="L40" i="2"/>
  <c r="L41" i="2"/>
  <c r="L42" i="2"/>
  <c r="L43" i="2"/>
  <c r="L44" i="2"/>
  <c r="L45" i="2"/>
  <c r="L46" i="2"/>
  <c r="L47" i="2"/>
  <c r="L48" i="2"/>
  <c r="L49" i="2"/>
  <c r="L50" i="2"/>
  <c r="L51" i="2"/>
  <c r="L52" i="2"/>
  <c r="L53" i="2"/>
  <c r="L54" i="2"/>
  <c r="L55" i="2"/>
  <c r="L56" i="2"/>
  <c r="E35" i="2"/>
  <c r="E36" i="2"/>
  <c r="E37" i="2"/>
  <c r="E29" i="2"/>
  <c r="E30" i="2"/>
  <c r="E31" i="2"/>
  <c r="E32" i="2"/>
  <c r="E33" i="2"/>
  <c r="E34" i="2"/>
  <c r="E26" i="2"/>
  <c r="E27" i="2"/>
  <c r="E28" i="2"/>
  <c r="E19" i="2"/>
  <c r="E20" i="2"/>
  <c r="E21" i="2"/>
  <c r="E22" i="2"/>
  <c r="E23" i="2"/>
  <c r="E24" i="2"/>
  <c r="E25" i="2"/>
  <c r="E18" i="2"/>
  <c r="G6" i="11" l="1"/>
  <c r="T42" i="11"/>
  <c r="E5" i="2"/>
  <c r="E6" i="2"/>
  <c r="E7" i="2"/>
  <c r="E8" i="2"/>
  <c r="E9" i="2"/>
  <c r="E10" i="2"/>
  <c r="E11" i="2"/>
  <c r="E12" i="2"/>
  <c r="E13" i="2"/>
  <c r="E14" i="2"/>
  <c r="E15" i="2"/>
  <c r="E16" i="2"/>
  <c r="E17" i="2"/>
  <c r="P5" i="11" l="1"/>
  <c r="P6" i="11"/>
  <c r="L6" i="2"/>
  <c r="K6" i="2"/>
  <c r="L1" i="11"/>
  <c r="K7" i="2" l="1"/>
  <c r="K8" i="2"/>
  <c r="K9" i="2"/>
  <c r="K10" i="2"/>
  <c r="K11" i="2"/>
  <c r="K12" i="2"/>
  <c r="K13" i="2"/>
  <c r="K14" i="2"/>
  <c r="K15" i="2"/>
  <c r="K16" i="2"/>
  <c r="K17" i="2"/>
  <c r="K18" i="2"/>
  <c r="K19" i="2"/>
  <c r="K20" i="2"/>
  <c r="K21" i="2"/>
  <c r="K22" i="2"/>
  <c r="K23" i="2"/>
  <c r="K24" i="2"/>
  <c r="K25" i="2"/>
  <c r="K26" i="2"/>
  <c r="K27" i="2"/>
  <c r="K28" i="2"/>
  <c r="K29" i="2"/>
  <c r="K30" i="2"/>
  <c r="K31" i="2"/>
  <c r="K32" i="2"/>
  <c r="K33" i="2"/>
  <c r="K34" i="2"/>
  <c r="K35" i="2"/>
  <c r="K36" i="2"/>
  <c r="K37" i="2"/>
  <c r="K38" i="2"/>
  <c r="K39" i="2"/>
  <c r="K40" i="2"/>
  <c r="K41" i="2"/>
  <c r="K42" i="2"/>
  <c r="K43" i="2"/>
  <c r="K44" i="2"/>
  <c r="K45" i="2"/>
  <c r="K46" i="2"/>
  <c r="K47" i="2"/>
  <c r="K48" i="2"/>
  <c r="K49" i="2"/>
  <c r="K50" i="2"/>
  <c r="K51" i="2"/>
  <c r="K52" i="2"/>
  <c r="K53" i="2"/>
  <c r="K54" i="2"/>
  <c r="K55" i="2"/>
  <c r="K56" i="2"/>
  <c r="K57" i="2"/>
  <c r="K58" i="2"/>
  <c r="K59" i="2"/>
  <c r="K60" i="2"/>
  <c r="K61" i="2"/>
  <c r="K62" i="2"/>
  <c r="K63" i="2"/>
  <c r="K64" i="2"/>
  <c r="K65" i="2"/>
  <c r="K66" i="2"/>
  <c r="K67" i="2"/>
  <c r="K68" i="2"/>
  <c r="K70" i="2"/>
  <c r="K71" i="2"/>
  <c r="K72" i="2"/>
  <c r="K73" i="2"/>
  <c r="K74" i="2"/>
  <c r="K75" i="2"/>
  <c r="K76" i="2"/>
  <c r="K77" i="2"/>
  <c r="K78" i="2"/>
  <c r="K79" i="2"/>
  <c r="K80" i="2"/>
  <c r="K81" i="2"/>
  <c r="K82" i="2"/>
  <c r="K83" i="2"/>
  <c r="K84" i="2"/>
  <c r="K85" i="2"/>
  <c r="K86" i="2"/>
  <c r="K87" i="2"/>
  <c r="K88" i="2"/>
  <c r="K89" i="2"/>
  <c r="K90" i="2"/>
  <c r="K91" i="2"/>
  <c r="K92" i="2"/>
  <c r="K93" i="2"/>
  <c r="K94" i="2"/>
  <c r="K95" i="2"/>
  <c r="K5" i="2"/>
  <c r="J6" i="12" l="1"/>
  <c r="J7" i="12"/>
  <c r="J8" i="12"/>
  <c r="J9" i="12"/>
  <c r="J10" i="12"/>
  <c r="J11" i="12"/>
  <c r="J12" i="12"/>
  <c r="J13" i="12"/>
  <c r="J14" i="12"/>
  <c r="J15" i="12"/>
  <c r="J16" i="12"/>
  <c r="J17" i="12"/>
  <c r="J18" i="12"/>
  <c r="J19" i="12"/>
  <c r="J20" i="12"/>
  <c r="J21" i="12"/>
  <c r="J22" i="12"/>
  <c r="J23" i="12"/>
  <c r="I6" i="12"/>
  <c r="I7" i="12"/>
  <c r="I8" i="12"/>
  <c r="I9" i="12"/>
  <c r="I10" i="12"/>
  <c r="I11" i="12"/>
  <c r="I12" i="12"/>
  <c r="I13" i="12"/>
  <c r="I14" i="12"/>
  <c r="I15" i="12"/>
  <c r="I16" i="12"/>
  <c r="I17" i="12"/>
  <c r="I18" i="12"/>
  <c r="I19" i="12"/>
  <c r="I20" i="12"/>
  <c r="I21" i="12"/>
  <c r="I22" i="12"/>
  <c r="I23" i="12"/>
  <c r="L7" i="2" l="1"/>
  <c r="L8" i="2"/>
  <c r="L9" i="2"/>
  <c r="L10" i="2"/>
  <c r="L11" i="2"/>
  <c r="L12" i="2"/>
  <c r="L13" i="2"/>
  <c r="L14" i="2"/>
  <c r="L15" i="2"/>
  <c r="L16" i="2"/>
  <c r="L17" i="2"/>
  <c r="L18" i="2"/>
  <c r="J5" i="12" l="1"/>
</calcChain>
</file>

<file path=xl/sharedStrings.xml><?xml version="1.0" encoding="utf-8"?>
<sst xmlns="http://schemas.openxmlformats.org/spreadsheetml/2006/main" count="319" uniqueCount="160">
  <si>
    <t>NOMBRE D’ARTICLES :</t>
  </si>
  <si>
    <t>DESCRIPTION</t>
  </si>
  <si>
    <t>EMPLACEMENT</t>
  </si>
  <si>
    <t>EMPLACEMENT DES STOCKS</t>
  </si>
  <si>
    <t>QTÉ</t>
  </si>
  <si>
    <t>RÉAPPROVISIONNEMENT</t>
  </si>
  <si>
    <t>INVENTAIRE</t>
  </si>
  <si>
    <t>THB SON</t>
  </si>
  <si>
    <t>THB AUTRE</t>
  </si>
  <si>
    <t>QTÉ SORTIE</t>
  </si>
  <si>
    <t>DATE DE RETOUR</t>
  </si>
  <si>
    <t xml:space="preserve"> </t>
  </si>
  <si>
    <t>THB LUMIERE</t>
  </si>
  <si>
    <t>LOCAL</t>
  </si>
  <si>
    <t>GRILLE</t>
  </si>
  <si>
    <t xml:space="preserve">GRILLE </t>
  </si>
  <si>
    <t>SORTIE DE MATERIEL</t>
  </si>
  <si>
    <t>DATE DE L'EMPRUNT</t>
  </si>
  <si>
    <t>LIEU / TYPE</t>
  </si>
  <si>
    <t>ETAT</t>
  </si>
  <si>
    <t>AUTRE COMMENTAIRE</t>
  </si>
  <si>
    <t xml:space="preserve">INVENTAIRE </t>
  </si>
  <si>
    <t>PC 1KW</t>
  </si>
  <si>
    <t>NOM</t>
  </si>
  <si>
    <t>REFERENCE</t>
  </si>
  <si>
    <t>PAR 64</t>
  </si>
  <si>
    <t>PC 1KW ADB</t>
  </si>
  <si>
    <t>PC 2KW</t>
  </si>
  <si>
    <t>DECOUPE 613</t>
  </si>
  <si>
    <t>DECOUPE 614 S</t>
  </si>
  <si>
    <t>DECOUPE 614 SX</t>
  </si>
  <si>
    <t>CYCLIODE</t>
  </si>
  <si>
    <t>QUARTZ</t>
  </si>
  <si>
    <t>QTÉ PANNE</t>
  </si>
  <si>
    <t>PANNE MATERIEL</t>
  </si>
  <si>
    <t>DATE DE PANNE</t>
  </si>
  <si>
    <t>DATE DE REPARATION</t>
  </si>
  <si>
    <t>COPPELIA CONSOMABLES</t>
  </si>
  <si>
    <t>THB</t>
  </si>
  <si>
    <t>SCOTCH TOILE BLANC</t>
  </si>
  <si>
    <t>COPPELIA AUTRE</t>
  </si>
  <si>
    <t>THB CONSOMMABLES</t>
  </si>
  <si>
    <t>PRIX</t>
  </si>
  <si>
    <t>VALEUR DE STOCK</t>
  </si>
  <si>
    <t>ENDROIT SORTIE</t>
  </si>
  <si>
    <t>REAPPROVISIONE</t>
  </si>
  <si>
    <t>Colonne1</t>
  </si>
  <si>
    <t>HEURE EMPRUNT</t>
  </si>
  <si>
    <t>HEURE RETOUR</t>
  </si>
  <si>
    <t>OUI</t>
  </si>
  <si>
    <t>EN COURS</t>
  </si>
  <si>
    <t>PAS DE REF</t>
  </si>
  <si>
    <t>SCOTCH TOILE NOIR</t>
  </si>
  <si>
    <t>SCOTCH TAPIS DANSE BLANC</t>
  </si>
  <si>
    <t>SCOTCH TAPIS DANSE NOIR</t>
  </si>
  <si>
    <t>SCOTCH ALUMINIUM</t>
  </si>
  <si>
    <t>SCOTCH MARRON (CARTON)</t>
  </si>
  <si>
    <t>SCOTCH DOUBLE FACE</t>
  </si>
  <si>
    <t>BARNIER NOIR</t>
  </si>
  <si>
    <t>BARNIER BLANC</t>
  </si>
  <si>
    <t>BARNIER ROUGE</t>
  </si>
  <si>
    <t>BARNIER VERT</t>
  </si>
  <si>
    <t>BARNIER BLEU</t>
  </si>
  <si>
    <t>BARNIER TERRE</t>
  </si>
  <si>
    <t>SEL FUMEE</t>
  </si>
  <si>
    <t>PILES AA X10</t>
  </si>
  <si>
    <t>PILES AAAX10</t>
  </si>
  <si>
    <t>LAMPE OSRAM HALOGEN</t>
  </si>
  <si>
    <t>LAMPE SHOWBIZ 1KW</t>
  </si>
  <si>
    <t>LAMPE OSRAM 200W ?</t>
  </si>
  <si>
    <t>LAMPE PHILIPS INCANDESCENT 230W PAR 38 FLOOD</t>
  </si>
  <si>
    <t>LAMPE LUXNA 1518-0006</t>
  </si>
  <si>
    <t>LAMPE ORBITEC E27</t>
  </si>
  <si>
    <t>LAMPE SHOWBIZ 650W T26-GCS</t>
  </si>
  <si>
    <t xml:space="preserve">LAMPE OSRAM 40W </t>
  </si>
  <si>
    <t>LAMPE OSRAM 64547 A PRO</t>
  </si>
  <si>
    <t>LAMPE OSRAM HALOSPOT 111 STANDARD 50W</t>
  </si>
  <si>
    <t>LAMPE SYLVANIA REFLECTOR 75W E27</t>
  </si>
  <si>
    <t xml:space="preserve">LAMPE PHILIPS IDE 1000W E40 230V CL </t>
  </si>
  <si>
    <t>METALLOGEN HMI1200W/GS</t>
  </si>
  <si>
    <t>LAMPE PAR64 CP 60</t>
  </si>
  <si>
    <t>LAMPE PAR64 CP 61</t>
  </si>
  <si>
    <t>LAMPE PAR64 CP 62</t>
  </si>
  <si>
    <t>LAMPE PAR64 CP 95</t>
  </si>
  <si>
    <t>LIQUIDE MACHINE A FUMEE 10L</t>
  </si>
  <si>
    <t>COPPELIA LUMIERE L</t>
  </si>
  <si>
    <t>COPPELIA LUMIERE G</t>
  </si>
  <si>
    <t>COPPELIA SON L</t>
  </si>
  <si>
    <t>COPPELIA SON G</t>
  </si>
  <si>
    <t>PC 2KW ADB</t>
  </si>
  <si>
    <t>DECOUPE 714</t>
  </si>
  <si>
    <t>DECOUPE 614 ADB</t>
  </si>
  <si>
    <t>PC 1KW LUTIN</t>
  </si>
  <si>
    <t>PAR LED CAMEO RGBWAUV</t>
  </si>
  <si>
    <t xml:space="preserve">PAR LED IGNITION </t>
  </si>
  <si>
    <t>SERVOCOLOR4K</t>
  </si>
  <si>
    <t>BEAM &amp; SPOT 10R</t>
  </si>
  <si>
    <t>A REVOIR</t>
  </si>
  <si>
    <t>PORTE FILTRE PAR CP64</t>
  </si>
  <si>
    <t>PORTE FILTRE PC 2KW</t>
  </si>
  <si>
    <t>PORTE PAR LED</t>
  </si>
  <si>
    <t>VOLET PC 1KW</t>
  </si>
  <si>
    <t>PIED CREMAILLERE + COUPELLE</t>
  </si>
  <si>
    <t>PIED GRIS LUMIERE + COUPELLE</t>
  </si>
  <si>
    <t>COPPELIA OUTILS G</t>
  </si>
  <si>
    <t xml:space="preserve">ECHELLE TUBESCA </t>
  </si>
  <si>
    <t>MEULEUSE</t>
  </si>
  <si>
    <t>SCIE SAUTEUSE</t>
  </si>
  <si>
    <t>PERCEUSE</t>
  </si>
  <si>
    <t>COPPELIA PIECE DETACHER</t>
  </si>
  <si>
    <t>BOUCHON LEGRAND FEMELLE</t>
  </si>
  <si>
    <t>BOUCHON LEGRAND MALE</t>
  </si>
  <si>
    <t>MACHINE A FUMEE UNIQUE</t>
  </si>
  <si>
    <t>JESTER 12/24</t>
  </si>
  <si>
    <t>SMARTFADE ETC 12/24</t>
  </si>
  <si>
    <t>ECRAN BENQ</t>
  </si>
  <si>
    <t xml:space="preserve">ECRAN CIBOX </t>
  </si>
  <si>
    <t>BOITIER KLOTZ</t>
  </si>
  <si>
    <t>COLLIER ENTREPOSE</t>
  </si>
  <si>
    <t>COPPELIA OUTILS</t>
  </si>
  <si>
    <t>COPPELIA BRANCHEMENT LUMIERE G</t>
  </si>
  <si>
    <t>COPPELIA BRANCHEMENT LUMIERE L</t>
  </si>
  <si>
    <t>BLOC 3X5KW ROADRACK AVEC FLY</t>
  </si>
  <si>
    <t xml:space="preserve">BLOC 6X3KW ROADRACK AVEC FLY </t>
  </si>
  <si>
    <t>BLOC 12X3KW DIMKIT AVEC FLY</t>
  </si>
  <si>
    <t>TELEVISION SAMSUNG</t>
  </si>
  <si>
    <t>CHAMPIGNON 63A</t>
  </si>
  <si>
    <t>DATE ACTUALISATION</t>
  </si>
  <si>
    <t>COPPELIA PIECES DETACHEES</t>
  </si>
  <si>
    <t>QTE SORTIE</t>
  </si>
  <si>
    <t>TEL:</t>
  </si>
  <si>
    <t xml:space="preserve">REMARQUE </t>
  </si>
  <si>
    <t>LIEU DE SORTIE:</t>
  </si>
  <si>
    <t>HEURE DE RETOUR</t>
  </si>
  <si>
    <t>HEURE DEMPRUNT</t>
  </si>
  <si>
    <t>DATE DEMPRUNT</t>
  </si>
  <si>
    <t>SORTIE PAR</t>
  </si>
  <si>
    <t>REMARQUE</t>
  </si>
  <si>
    <t>LIEU DE SORTIE</t>
  </si>
  <si>
    <t>THB 1</t>
  </si>
  <si>
    <t>AUCUNE</t>
  </si>
  <si>
    <t>DAMIEN</t>
  </si>
  <si>
    <t>NOM:</t>
  </si>
  <si>
    <t>ARTICLE</t>
  </si>
  <si>
    <t>RETOUR PAR</t>
  </si>
  <si>
    <t>TELEPHONE</t>
  </si>
  <si>
    <t>JAQUI</t>
  </si>
  <si>
    <t>ASSOLATION</t>
  </si>
  <si>
    <t>ARTICLES</t>
  </si>
  <si>
    <t>ASSOCIATION</t>
  </si>
  <si>
    <t>NUMERO</t>
  </si>
  <si>
    <t>ASSORAD</t>
  </si>
  <si>
    <t>MICHEL</t>
  </si>
  <si>
    <t>NOM PRENOM</t>
  </si>
  <si>
    <t>COLOR</t>
  </si>
  <si>
    <t>MACRO INV</t>
  </si>
  <si>
    <t xml:space="preserve"> SIGNAL RÉAPPROVISIONNEMENT</t>
  </si>
  <si>
    <t>ASSOLENT</t>
  </si>
  <si>
    <t>MARIE</t>
  </si>
  <si>
    <t>QTÉ RESTANTE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</si>
</sst>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9">
    <numFmt numFmtId="164" formatCode="&quot;$&quot;#,##0.00_);\(&quot;$&quot;#,##0.00\)"/>
    <numFmt numFmtId="165" formatCode="&quot;Reorder&quot;;&quot;&quot;;&quot;&quot;"/>
    <numFmt numFmtId="166" formatCode="&quot;&quot;;&quot;&quot;;&quot;Clear Pick List Selected in B2&quot;"/>
    <numFmt numFmtId="167" formatCode="&quot;Pick List was cleared&quot;;&quot;&quot;;&quot;Pick List was not cleared&quot;"/>
    <numFmt numFmtId="168" formatCode="&quot;Réapprovisionnement&quot;;&quot;&quot;;&quot;&quot;"/>
    <numFmt numFmtId="169" formatCode="#,##0.00\ &quot;€&quot;"/>
    <numFmt numFmtId="170" formatCode="h:mm;@"/>
    <numFmt numFmtId="171" formatCode="[$-F800]dddd\,\ mmmm\ dd\,\ yyyy"/>
    <numFmt numFmtId="172" formatCode="0#&quot; &quot;##&quot; &quot;##&quot; &quot;##&quot; &quot;##"/>
  </numFmts>
  <fonts count="12" x14ac:knownFonts="1">
    <font>
      <sz val="11"/>
      <color theme="3" tint="0.14993743705557422"/>
      <name val="Franklin Gothic Medium"/>
      <family val="2"/>
      <scheme val="minor"/>
    </font>
    <font>
      <i/>
      <sz val="10"/>
      <color theme="1"/>
      <name val="Franklin Gothic Medium"/>
      <family val="2"/>
      <scheme val="minor"/>
    </font>
    <font>
      <b/>
      <sz val="26"/>
      <color theme="3" tint="0.14996795556505021"/>
      <name val="Franklin Gothic Medium"/>
      <family val="2"/>
      <scheme val="major"/>
    </font>
    <font>
      <sz val="11"/>
      <color theme="3"/>
      <name val="Franklin Gothic Medium"/>
      <family val="2"/>
      <scheme val="major"/>
    </font>
    <font>
      <sz val="11"/>
      <color theme="3"/>
      <name val="Franklin Gothic Medium"/>
      <family val="2"/>
      <scheme val="minor"/>
    </font>
    <font>
      <sz val="16"/>
      <color theme="4" tint="-0.499984740745262"/>
      <name val="Franklin Gothic Medium"/>
      <family val="2"/>
      <scheme val="major"/>
    </font>
    <font>
      <sz val="11"/>
      <color theme="3" tint="0.14993743705557422"/>
      <name val="Franklin Gothic Medium"/>
      <family val="2"/>
      <scheme val="minor"/>
    </font>
    <font>
      <sz val="11"/>
      <color theme="0"/>
      <name val="Franklin Gothic Medium"/>
      <family val="2"/>
      <scheme val="minor"/>
    </font>
    <font>
      <sz val="11"/>
      <color theme="0"/>
      <name val="Franklin Gothic Medium"/>
      <family val="2"/>
      <scheme val="major"/>
    </font>
    <font>
      <sz val="11"/>
      <color theme="4" tint="-0.499984740745262"/>
      <name val="Franklin Gothic Medium"/>
      <family val="2"/>
      <scheme val="minor"/>
    </font>
    <font>
      <sz val="11"/>
      <color theme="3" tint="0.14990691854609822"/>
      <name val="Franklin Gothic Medium"/>
      <family val="2"/>
      <scheme val="minor"/>
    </font>
    <font>
      <sz val="11"/>
      <color theme="2"/>
      <name val="Franklin Gothic Medium"/>
      <family val="2"/>
      <scheme val="minor"/>
    </font>
  </fonts>
  <fills count="10">
    <fill>
      <patternFill patternType="none"/>
    </fill>
    <fill>
      <patternFill patternType="gray125"/>
    </fill>
    <fill>
      <patternFill patternType="solid">
        <fgColor theme="4" tint="-0.499984740745262"/>
        <bgColor indexed="64"/>
      </patternFill>
    </fill>
    <fill>
      <patternFill patternType="solid">
        <fgColor theme="0"/>
        <bgColor indexed="64"/>
      </patternFill>
    </fill>
    <fill>
      <patternFill patternType="solid">
        <fgColor theme="2" tint="-4.9989318521683403E-2"/>
        <bgColor indexed="64"/>
      </patternFill>
    </fill>
    <fill>
      <patternFill patternType="solid">
        <fgColor theme="4" tint="0.59999389629810485"/>
        <bgColor indexed="64"/>
      </patternFill>
    </fill>
    <fill>
      <patternFill patternType="solid">
        <fgColor rgb="FFFFC000"/>
        <bgColor indexed="64"/>
      </patternFill>
    </fill>
    <fill>
      <patternFill patternType="solid">
        <fgColor rgb="FF00B050"/>
        <bgColor indexed="64"/>
      </patternFill>
    </fill>
    <fill>
      <patternFill patternType="solid">
        <fgColor rgb="FFFFFF00"/>
        <bgColor indexed="64"/>
      </patternFill>
    </fill>
    <fill>
      <patternFill patternType="solid">
        <fgColor theme="2" tint="-0.14999847407452621"/>
        <bgColor indexed="64"/>
      </patternFill>
    </fill>
  </fills>
  <borders count="12">
    <border>
      <left/>
      <right/>
      <top/>
      <bottom/>
      <diagonal/>
    </border>
    <border>
      <left/>
      <right/>
      <top/>
      <bottom style="medium">
        <color theme="4" tint="-0.499984740745262"/>
      </bottom>
      <diagonal/>
    </border>
    <border>
      <left style="thick">
        <color theme="0"/>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bottom/>
      <diagonal/>
    </border>
    <border>
      <left/>
      <right style="thin">
        <color indexed="64"/>
      </right>
      <top/>
      <bottom/>
      <diagonal/>
    </border>
    <border>
      <left/>
      <right/>
      <top style="thin">
        <color indexed="64"/>
      </top>
      <bottom/>
      <diagonal/>
    </border>
    <border>
      <left/>
      <right/>
      <top/>
      <bottom style="thin">
        <color indexed="64"/>
      </bottom>
      <diagonal/>
    </border>
  </borders>
  <cellStyleXfs count="14">
    <xf numFmtId="0" fontId="0" fillId="0" borderId="0">
      <alignment vertical="center"/>
    </xf>
    <xf numFmtId="0" fontId="2" fillId="0" borderId="1" applyNumberFormat="0" applyFill="0" applyAlignment="0" applyProtection="0"/>
    <xf numFmtId="0" fontId="8" fillId="2" borderId="0" applyNumberFormat="0" applyProtection="0">
      <alignment horizontal="left" vertical="center" indent="1"/>
    </xf>
    <xf numFmtId="0" fontId="3" fillId="0" borderId="0" applyNumberFormat="0" applyFill="0" applyBorder="0" applyAlignment="0" applyProtection="0"/>
    <xf numFmtId="0" fontId="4" fillId="0" borderId="1" applyNumberFormat="0" applyFill="0" applyAlignment="0" applyProtection="0"/>
    <xf numFmtId="0" fontId="4" fillId="0" borderId="0" applyNumberFormat="0" applyFill="0" applyBorder="0" applyAlignment="0" applyProtection="0"/>
    <xf numFmtId="165" fontId="10" fillId="0" borderId="0">
      <alignment horizontal="center" vertical="center"/>
    </xf>
    <xf numFmtId="0" fontId="7" fillId="2" borderId="0" applyNumberFormat="0" applyProtection="0">
      <alignment horizontal="right" indent="1"/>
    </xf>
    <xf numFmtId="0" fontId="9" fillId="0" borderId="0" applyNumberFormat="0" applyProtection="0">
      <alignment horizontal="center"/>
    </xf>
    <xf numFmtId="0" fontId="9" fillId="0" borderId="0" applyNumberFormat="0" applyProtection="0">
      <alignment horizontal="center"/>
    </xf>
    <xf numFmtId="0" fontId="5" fillId="0" borderId="0" applyNumberFormat="0" applyFill="0" applyBorder="0" applyProtection="0">
      <alignment horizontal="left" vertical="top"/>
    </xf>
    <xf numFmtId="0" fontId="6" fillId="0" borderId="0">
      <alignment horizontal="left" vertical="center" wrapText="1" indent="1"/>
    </xf>
    <xf numFmtId="1" fontId="6" fillId="0" borderId="0">
      <alignment horizontal="center" vertical="center"/>
    </xf>
    <xf numFmtId="164" fontId="6" fillId="0" borderId="0">
      <alignment horizontal="right" vertical="center"/>
    </xf>
  </cellStyleXfs>
  <cellXfs count="92">
    <xf numFmtId="0" fontId="0" fillId="0" borderId="0" xfId="0">
      <alignment vertical="center"/>
    </xf>
    <xf numFmtId="0" fontId="2" fillId="0" borderId="1" xfId="1" applyAlignment="1">
      <alignment vertical="center"/>
    </xf>
    <xf numFmtId="0" fontId="3" fillId="0" borderId="0" xfId="3"/>
    <xf numFmtId="0" fontId="2" fillId="0" borderId="1" xfId="1"/>
    <xf numFmtId="0" fontId="3" fillId="0" borderId="0" xfId="3" applyAlignment="1"/>
    <xf numFmtId="0" fontId="2" fillId="0" borderId="1" xfId="1" applyAlignment="1"/>
    <xf numFmtId="0" fontId="8" fillId="2" borderId="0" xfId="2">
      <alignment horizontal="left" vertical="center" indent="1"/>
    </xf>
    <xf numFmtId="0" fontId="1" fillId="0" borderId="0" xfId="0" applyFont="1" applyAlignment="1">
      <alignment vertical="center"/>
    </xf>
    <xf numFmtId="0" fontId="9" fillId="0" borderId="0" xfId="8">
      <alignment horizontal="center"/>
    </xf>
    <xf numFmtId="0" fontId="5" fillId="0" borderId="0" xfId="10">
      <alignment horizontal="left" vertical="top"/>
    </xf>
    <xf numFmtId="166" fontId="0" fillId="0" borderId="0" xfId="0" applyNumberFormat="1">
      <alignment vertical="center"/>
    </xf>
    <xf numFmtId="167" fontId="0" fillId="0" borderId="0" xfId="0" applyNumberFormat="1">
      <alignment vertical="center"/>
    </xf>
    <xf numFmtId="0" fontId="8" fillId="2" borderId="2" xfId="2" applyFont="1" applyFill="1" applyBorder="1" applyAlignment="1">
      <alignment horizontal="left" vertical="center" indent="1"/>
    </xf>
    <xf numFmtId="0" fontId="0" fillId="0" borderId="0" xfId="0" applyAlignment="1">
      <alignment horizontal="left" vertical="center" indent="1"/>
    </xf>
    <xf numFmtId="0" fontId="0" fillId="0" borderId="0" xfId="0" applyAlignment="1">
      <alignment horizontal="left" vertical="center" wrapText="1" indent="1"/>
    </xf>
    <xf numFmtId="1" fontId="0" fillId="0" borderId="0" xfId="0" applyNumberFormat="1" applyAlignment="1">
      <alignment horizontal="center" vertical="center"/>
    </xf>
    <xf numFmtId="0" fontId="8" fillId="2" borderId="0" xfId="2" applyFont="1" applyFill="1" applyBorder="1" applyAlignment="1">
      <alignment horizontal="left" vertical="center" indent="1"/>
    </xf>
    <xf numFmtId="0" fontId="0" fillId="0" borderId="0" xfId="0" applyFill="1" applyBorder="1" applyAlignment="1">
      <alignment horizontal="left" vertical="center" wrapText="1" indent="1"/>
    </xf>
    <xf numFmtId="0" fontId="0" fillId="0" borderId="2" xfId="0" applyFill="1" applyBorder="1" applyAlignment="1">
      <alignment horizontal="left" vertical="center" wrapText="1" indent="1"/>
    </xf>
    <xf numFmtId="1" fontId="0" fillId="0" borderId="2" xfId="0" applyNumberFormat="1" applyFill="1" applyBorder="1" applyAlignment="1">
      <alignment horizontal="center" vertical="center"/>
    </xf>
    <xf numFmtId="14" fontId="0" fillId="0" borderId="0" xfId="0" applyNumberFormat="1" applyAlignment="1">
      <alignment horizontal="left" vertical="center" wrapText="1" indent="1"/>
    </xf>
    <xf numFmtId="0" fontId="0" fillId="0" borderId="0" xfId="0" applyNumberFormat="1" applyAlignment="1">
      <alignment horizontal="left" vertical="center" wrapText="1" indent="1"/>
    </xf>
    <xf numFmtId="14" fontId="4" fillId="0" borderId="0" xfId="0" applyNumberFormat="1" applyFont="1">
      <alignment vertical="center"/>
    </xf>
    <xf numFmtId="14" fontId="4" fillId="0" borderId="0" xfId="0" applyNumberFormat="1" applyFont="1" applyFill="1">
      <alignment vertical="center"/>
    </xf>
    <xf numFmtId="0" fontId="0" fillId="0" borderId="0" xfId="0" applyFill="1" applyAlignment="1">
      <alignment horizontal="left" vertical="center" wrapText="1" indent="1"/>
    </xf>
    <xf numFmtId="0" fontId="0" fillId="3" borderId="0" xfId="0" applyFill="1">
      <alignment vertical="center"/>
    </xf>
    <xf numFmtId="14" fontId="2" fillId="0" borderId="1" xfId="1" applyNumberFormat="1" applyAlignment="1">
      <alignment vertical="center"/>
    </xf>
    <xf numFmtId="1" fontId="0" fillId="4" borderId="2" xfId="0" applyNumberFormat="1" applyFill="1" applyBorder="1" applyAlignment="1">
      <alignment horizontal="center" vertical="center"/>
    </xf>
    <xf numFmtId="170" fontId="2" fillId="0" borderId="1" xfId="1" applyNumberFormat="1" applyAlignment="1">
      <alignment vertical="center"/>
    </xf>
    <xf numFmtId="170" fontId="0" fillId="0" borderId="0" xfId="0" applyNumberFormat="1">
      <alignment vertical="center"/>
    </xf>
    <xf numFmtId="170" fontId="8" fillId="2" borderId="0" xfId="2" applyNumberFormat="1">
      <alignment horizontal="left" vertical="center" indent="1"/>
    </xf>
    <xf numFmtId="170" fontId="0" fillId="0" borderId="0" xfId="0" applyNumberFormat="1" applyAlignment="1">
      <alignment horizontal="left" vertical="center" wrapText="1" indent="1"/>
    </xf>
    <xf numFmtId="170" fontId="0" fillId="3" borderId="0" xfId="0" applyNumberFormat="1" applyFill="1">
      <alignment vertical="center"/>
    </xf>
    <xf numFmtId="14" fontId="0" fillId="3" borderId="0" xfId="0" applyNumberFormat="1" applyFill="1">
      <alignment vertical="center"/>
    </xf>
    <xf numFmtId="14" fontId="8" fillId="2" borderId="0" xfId="2" applyNumberFormat="1">
      <alignment horizontal="left" vertical="center" indent="1"/>
    </xf>
    <xf numFmtId="14" fontId="0" fillId="0" borderId="0" xfId="0" applyNumberFormat="1">
      <alignment vertical="center"/>
    </xf>
    <xf numFmtId="171" fontId="2" fillId="0" borderId="1" xfId="1" applyNumberFormat="1" applyAlignment="1">
      <alignment vertical="center"/>
    </xf>
    <xf numFmtId="171" fontId="0" fillId="3" borderId="0" xfId="0" applyNumberFormat="1" applyFill="1">
      <alignment vertical="center"/>
    </xf>
    <xf numFmtId="171" fontId="8" fillId="2" borderId="0" xfId="2" applyNumberFormat="1">
      <alignment horizontal="left" vertical="center" indent="1"/>
    </xf>
    <xf numFmtId="171" fontId="4" fillId="0" borderId="0" xfId="0" applyNumberFormat="1" applyFont="1">
      <alignment vertical="center"/>
    </xf>
    <xf numFmtId="171" fontId="7" fillId="0" borderId="0" xfId="0" applyNumberFormat="1" applyFont="1">
      <alignment vertical="center"/>
    </xf>
    <xf numFmtId="171" fontId="7" fillId="0" borderId="0" xfId="0" applyNumberFormat="1" applyFont="1" applyFill="1">
      <alignment vertical="center"/>
    </xf>
    <xf numFmtId="171" fontId="4" fillId="0" borderId="0" xfId="0" applyNumberFormat="1" applyFont="1" applyFill="1">
      <alignment vertical="center"/>
    </xf>
    <xf numFmtId="171" fontId="0" fillId="0" borderId="0" xfId="0" applyNumberFormat="1">
      <alignment vertical="center"/>
    </xf>
    <xf numFmtId="169" fontId="0" fillId="5" borderId="3" xfId="0" applyNumberFormat="1" applyFill="1" applyBorder="1" applyAlignment="1">
      <alignment horizontal="right" vertical="center"/>
    </xf>
    <xf numFmtId="168" fontId="0" fillId="5" borderId="3" xfId="0" applyNumberFormat="1" applyFill="1" applyBorder="1" applyAlignment="1">
      <alignment horizontal="center" vertical="center"/>
    </xf>
    <xf numFmtId="0" fontId="0" fillId="5" borderId="3" xfId="0" applyFill="1" applyBorder="1" applyAlignment="1">
      <alignment horizontal="left" vertical="center" wrapText="1" indent="1"/>
    </xf>
    <xf numFmtId="0" fontId="0" fillId="5" borderId="3" xfId="0" applyNumberFormat="1" applyFill="1" applyBorder="1" applyAlignment="1">
      <alignment horizontal="left" vertical="center" wrapText="1" indent="1"/>
    </xf>
    <xf numFmtId="0" fontId="0" fillId="5" borderId="3" xfId="0" applyFill="1" applyBorder="1">
      <alignment vertical="center"/>
    </xf>
    <xf numFmtId="0" fontId="0" fillId="6" borderId="0" xfId="0" applyFill="1">
      <alignment vertical="center"/>
    </xf>
    <xf numFmtId="0" fontId="0" fillId="8" borderId="0" xfId="0" applyFill="1" applyAlignment="1">
      <alignment horizontal="left" vertical="center" wrapText="1" indent="1"/>
    </xf>
    <xf numFmtId="0" fontId="0" fillId="0" borderId="2" xfId="0" applyNumberFormat="1" applyFill="1" applyBorder="1" applyAlignment="1">
      <alignment horizontal="left" vertical="center" wrapText="1" indent="1"/>
    </xf>
    <xf numFmtId="0" fontId="2" fillId="8" borderId="1" xfId="1" applyFill="1" applyAlignment="1"/>
    <xf numFmtId="0" fontId="0" fillId="7" borderId="0" xfId="0" applyFill="1">
      <alignment vertical="center"/>
    </xf>
    <xf numFmtId="14" fontId="0" fillId="5" borderId="3" xfId="0" applyNumberFormat="1" applyFill="1" applyBorder="1" applyAlignment="1">
      <alignment horizontal="right" vertical="center" wrapText="1" indent="1"/>
    </xf>
    <xf numFmtId="49" fontId="8" fillId="2" borderId="0" xfId="2" applyNumberFormat="1">
      <alignment horizontal="left" vertical="center" indent="1"/>
    </xf>
    <xf numFmtId="49" fontId="0" fillId="0" borderId="0" xfId="0" applyNumberFormat="1" applyAlignment="1">
      <alignment horizontal="left" vertical="center" wrapText="1" indent="1"/>
    </xf>
    <xf numFmtId="49" fontId="0" fillId="0" borderId="0" xfId="0" applyNumberFormat="1">
      <alignment vertical="center"/>
    </xf>
    <xf numFmtId="49" fontId="2" fillId="0" borderId="1" xfId="1" applyNumberFormat="1" applyAlignment="1">
      <alignment vertical="center"/>
    </xf>
    <xf numFmtId="0" fontId="0" fillId="0" borderId="0" xfId="0" applyFill="1">
      <alignment vertical="center"/>
    </xf>
    <xf numFmtId="0" fontId="0" fillId="4" borderId="0" xfId="0" applyFill="1">
      <alignment vertical="center"/>
    </xf>
    <xf numFmtId="0" fontId="7" fillId="2" borderId="4" xfId="0" applyFont="1" applyFill="1" applyBorder="1" applyAlignment="1">
      <alignment horizontal="right" vertical="center"/>
    </xf>
    <xf numFmtId="0" fontId="0" fillId="4" borderId="5" xfId="0" applyFill="1" applyBorder="1">
      <alignment vertical="center"/>
    </xf>
    <xf numFmtId="0" fontId="7" fillId="2" borderId="6" xfId="0" applyFont="1" applyFill="1" applyBorder="1" applyAlignment="1">
      <alignment horizontal="right" vertical="center"/>
    </xf>
    <xf numFmtId="0" fontId="0" fillId="9" borderId="7" xfId="0" applyFill="1" applyBorder="1">
      <alignment vertical="center"/>
    </xf>
    <xf numFmtId="0" fontId="11" fillId="2" borderId="0" xfId="0" applyFont="1" applyFill="1">
      <alignment vertical="center"/>
    </xf>
    <xf numFmtId="0" fontId="11" fillId="2" borderId="4" xfId="0" applyFont="1" applyFill="1" applyBorder="1">
      <alignment vertical="center"/>
    </xf>
    <xf numFmtId="0" fontId="11" fillId="2" borderId="5" xfId="0" applyFont="1" applyFill="1" applyBorder="1">
      <alignment vertical="center"/>
    </xf>
    <xf numFmtId="0" fontId="0" fillId="4" borderId="6" xfId="0" applyFill="1" applyBorder="1">
      <alignment vertical="center"/>
    </xf>
    <xf numFmtId="0" fontId="7" fillId="0" borderId="0" xfId="0" applyFont="1" applyFill="1" applyBorder="1" applyAlignment="1">
      <alignment horizontal="right" vertical="center"/>
    </xf>
    <xf numFmtId="0" fontId="0" fillId="0" borderId="0" xfId="0" applyFill="1" applyBorder="1">
      <alignment vertical="center"/>
    </xf>
    <xf numFmtId="0" fontId="0" fillId="4" borderId="7" xfId="0" applyFill="1" applyBorder="1">
      <alignment vertical="center"/>
    </xf>
    <xf numFmtId="0" fontId="7" fillId="2" borderId="8" xfId="0" applyFont="1" applyFill="1" applyBorder="1" applyAlignment="1">
      <alignment horizontal="right" vertical="center"/>
    </xf>
    <xf numFmtId="0" fontId="0" fillId="9" borderId="9" xfId="0" applyFill="1" applyBorder="1">
      <alignment vertical="center"/>
    </xf>
    <xf numFmtId="0" fontId="0" fillId="0" borderId="0" xfId="0" applyAlignment="1">
      <alignment horizontal="center" vertical="center"/>
    </xf>
    <xf numFmtId="0" fontId="11" fillId="2" borderId="10" xfId="0" applyFont="1" applyFill="1" applyBorder="1">
      <alignment vertical="center"/>
    </xf>
    <xf numFmtId="0" fontId="0" fillId="4" borderId="11" xfId="0" applyFill="1" applyBorder="1">
      <alignment vertical="center"/>
    </xf>
    <xf numFmtId="0" fontId="4" fillId="0" borderId="0" xfId="0" applyNumberFormat="1" applyFont="1" applyAlignment="1">
      <alignment horizontal="left" vertical="center" wrapText="1" indent="1"/>
    </xf>
    <xf numFmtId="0" fontId="7" fillId="0" borderId="0" xfId="0" applyNumberFormat="1" applyFont="1" applyAlignment="1">
      <alignment horizontal="left" vertical="center" wrapText="1" indent="1"/>
    </xf>
    <xf numFmtId="0" fontId="7" fillId="0" borderId="0" xfId="0" applyNumberFormat="1" applyFont="1" applyFill="1" applyAlignment="1">
      <alignment horizontal="left" vertical="center" wrapText="1" indent="1"/>
    </xf>
    <xf numFmtId="0" fontId="4" fillId="0" borderId="0" xfId="0" applyNumberFormat="1" applyFont="1" applyFill="1" applyAlignment="1">
      <alignment horizontal="left" vertical="center" wrapText="1" indent="1"/>
    </xf>
    <xf numFmtId="172" fontId="0" fillId="0" borderId="0" xfId="0" applyNumberFormat="1" applyAlignment="1">
      <alignment horizontal="center" vertical="center"/>
    </xf>
    <xf numFmtId="172" fontId="2" fillId="0" borderId="1" xfId="1" applyNumberFormat="1" applyAlignment="1"/>
    <xf numFmtId="172" fontId="9" fillId="0" borderId="0" xfId="8" applyNumberFormat="1">
      <alignment horizontal="center"/>
    </xf>
    <xf numFmtId="172" fontId="0" fillId="0" borderId="0" xfId="0" applyNumberFormat="1">
      <alignment vertical="center"/>
    </xf>
    <xf numFmtId="172" fontId="8" fillId="2" borderId="0" xfId="2" applyNumberFormat="1">
      <alignment horizontal="left" vertical="center" indent="1"/>
    </xf>
    <xf numFmtId="172" fontId="0" fillId="0" borderId="0" xfId="0" applyNumberFormat="1" applyAlignment="1">
      <alignment horizontal="left" vertical="center" wrapText="1" indent="1"/>
    </xf>
    <xf numFmtId="0" fontId="2" fillId="0" borderId="1" xfId="1" applyNumberFormat="1" applyAlignment="1">
      <alignment vertical="center"/>
    </xf>
    <xf numFmtId="0" fontId="0" fillId="3" borderId="0" xfId="0" applyNumberFormat="1" applyFill="1">
      <alignment vertical="center"/>
    </xf>
    <xf numFmtId="0" fontId="8" fillId="2" borderId="0" xfId="2" applyNumberFormat="1">
      <alignment horizontal="left" vertical="center" indent="1"/>
    </xf>
    <xf numFmtId="0" fontId="0" fillId="0" borderId="0" xfId="0" applyNumberFormat="1">
      <alignment vertical="center"/>
    </xf>
    <xf numFmtId="0" fontId="0" fillId="0" borderId="0" xfId="0" applyNumberFormat="1" applyAlignment="1">
      <alignment horizontal="center" vertical="center"/>
    </xf>
  </cellXfs>
  <cellStyles count="14">
    <cellStyle name="Cellule liée" xfId="7" builtinId="24" customBuiltin="1"/>
    <cellStyle name="Colonne Indicateur" xfId="6" xr:uid="{00000000-0005-0000-0000-000001000000}"/>
    <cellStyle name="Détails du tableau alignés à droite" xfId="13" xr:uid="{00000000-0005-0000-0000-000002000000}"/>
    <cellStyle name="Détails du tableau alignés à gauche" xfId="11" xr:uid="{00000000-0005-0000-0000-000003000000}"/>
    <cellStyle name="Détails du tableau alignés au centre" xfId="12" xr:uid="{00000000-0005-0000-0000-000004000000}"/>
    <cellStyle name="Lien hypertexte" xfId="8" builtinId="8" customBuiltin="1"/>
    <cellStyle name="Lien hypertexte visité" xfId="9" builtinId="9" customBuiltin="1"/>
    <cellStyle name="Normal" xfId="0" builtinId="0"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10" builtinId="25" customBuiltin="1"/>
  </cellStyles>
  <dxfs count="76">
    <dxf>
      <numFmt numFmtId="1" formatCode="0"/>
      <fill>
        <patternFill patternType="none">
          <fgColor indexed="64"/>
          <bgColor indexed="65"/>
        </patternFill>
      </fill>
      <alignment horizontal="center" vertical="center" textRotation="0" wrapText="0" indent="0" justifyLastLine="0" shrinkToFit="0" readingOrder="0"/>
      <border diagonalUp="0" diagonalDown="0">
        <left style="thick">
          <color theme="0"/>
        </left>
        <right/>
        <top/>
        <bottom/>
        <vertical/>
        <horizontal/>
      </border>
    </dxf>
    <dxf>
      <numFmt numFmtId="172" formatCode="0#&quot; &quot;##&quot; &quot;##&quot; &quot;##&quot; &quot;##"/>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fill>
        <patternFill patternType="none">
          <fgColor indexed="64"/>
          <bgColor auto="1"/>
        </patternFill>
      </fill>
    </dxf>
    <dxf>
      <fill>
        <patternFill patternType="none">
          <fgColor indexed="64"/>
          <bgColor auto="1"/>
        </patternFill>
      </fill>
    </dxf>
    <dxf>
      <fill>
        <patternFill patternType="none">
          <fgColor indexed="64"/>
          <bgColor auto="1"/>
        </patternFill>
      </fill>
    </dxf>
    <dxf>
      <numFmt numFmtId="0" formatCode="General"/>
      <fill>
        <patternFill patternType="none">
          <fgColor indexed="64"/>
          <bgColor auto="1"/>
        </patternFill>
      </fill>
    </dxf>
    <dxf>
      <fill>
        <patternFill patternType="none">
          <fgColor indexed="64"/>
          <bgColor indexed="65"/>
        </patternFill>
      </fill>
    </dxf>
    <dxf>
      <fill>
        <patternFill patternType="none">
          <fgColor indexed="64"/>
          <bgColor auto="1"/>
        </patternFill>
      </fill>
    </dxf>
    <dxf>
      <fill>
        <patternFill patternType="none">
          <fgColor indexed="64"/>
          <bgColor auto="1"/>
        </patternFill>
      </fill>
    </dxf>
    <dxf>
      <alignment horizontal="center" vertical="center" textRotation="0" wrapText="0" indent="0" justifyLastLine="0" shrinkToFit="0" readingOrder="0"/>
    </dxf>
    <dxf>
      <numFmt numFmtId="0" formatCode="General"/>
      <alignment horizontal="left" vertical="center" textRotation="0" wrapText="1" indent="1" justifyLastLine="0" shrinkToFit="0" readingOrder="0"/>
    </dxf>
    <dxf>
      <font>
        <b val="0"/>
        <i val="0"/>
        <strike val="0"/>
        <condense val="0"/>
        <extend val="0"/>
        <outline val="0"/>
        <shadow val="0"/>
        <u val="none"/>
        <vertAlign val="baseline"/>
        <sz val="11"/>
        <color theme="3"/>
        <name val="Franklin Gothic Medium"/>
        <family val="2"/>
        <scheme val="minor"/>
      </font>
      <numFmt numFmtId="0" formatCode="General"/>
      <fill>
        <patternFill patternType="none">
          <fgColor indexed="64"/>
          <bgColor indexed="65"/>
        </patternFill>
      </fill>
      <alignment horizontal="left" vertical="center" textRotation="0" wrapText="1" indent="1" justifyLastLine="0" shrinkToFit="0" readingOrder="0"/>
    </dxf>
    <dxf>
      <numFmt numFmtId="0" formatCode="General"/>
      <alignment horizontal="left" vertical="center" textRotation="0" wrapText="1" indent="1" justifyLastLine="0" shrinkToFit="0" readingOrder="0"/>
    </dxf>
    <dxf>
      <numFmt numFmtId="0" formatCode="General"/>
      <alignment horizontal="left" vertical="center" textRotation="0" wrapText="1" indent="1" justifyLastLine="0" shrinkToFit="0" readingOrder="0"/>
    </dxf>
    <dxf>
      <numFmt numFmtId="0" formatCode="General"/>
      <alignment horizontal="left" vertical="center" textRotation="0" wrapText="1" indent="1" justifyLastLine="0" shrinkToFit="0" readingOrder="0"/>
    </dxf>
    <dxf>
      <numFmt numFmtId="0" formatCode="General"/>
      <alignment horizontal="left" vertical="center" textRotation="0" wrapText="1" indent="1" justifyLastLine="0" shrinkToFit="0" readingOrder="0"/>
    </dxf>
    <dxf>
      <font>
        <strike val="0"/>
        <outline val="0"/>
        <shadow val="0"/>
        <u val="none"/>
        <vertAlign val="baseline"/>
        <sz val="11"/>
        <color theme="3"/>
        <name val="Franklin Gothic Medium"/>
        <scheme val="minor"/>
      </font>
      <numFmt numFmtId="171" formatCode="[$-F800]dddd\,\ mmmm\ dd\,\ yyyy"/>
    </dxf>
    <dxf>
      <numFmt numFmtId="170" formatCode="h:mm;@"/>
      <alignment horizontal="left" vertical="center" textRotation="0" wrapText="1" indent="1" justifyLastLine="0" shrinkToFit="0" readingOrder="0"/>
    </dxf>
    <dxf>
      <numFmt numFmtId="19" formatCode="dd/mm/yyyy"/>
      <alignment horizontal="left" vertical="center" textRotation="0" wrapText="1" indent="1" justifyLastLine="0" shrinkToFit="0" readingOrder="0"/>
    </dxf>
    <dxf>
      <numFmt numFmtId="170" formatCode="h:mm;@"/>
      <alignment horizontal="left" vertical="center" textRotation="0" wrapText="1" indent="1" justifyLastLine="0" shrinkToFit="0" readingOrder="0"/>
    </dxf>
    <dxf>
      <numFmt numFmtId="30" formatCode="@"/>
      <alignment horizontal="left" vertical="center" textRotation="0" wrapText="1" indent="1" justifyLastLine="0" shrinkToFit="0" readingOrder="0"/>
    </dxf>
    <dxf>
      <numFmt numFmtId="30" formatCode="@"/>
    </dxf>
    <dxf>
      <numFmt numFmtId="0" formatCode="General"/>
      <alignment horizontal="left" vertical="center" textRotation="0" wrapText="1" indent="1" justifyLastLine="0" shrinkToFit="0" readingOrder="0"/>
    </dxf>
    <dxf>
      <numFmt numFmtId="1" formatCode="0"/>
      <alignment horizontal="center" vertical="center" textRotation="0" wrapText="0" indent="0" justifyLastLine="0" shrinkToFit="0" readingOrder="0"/>
    </dxf>
    <dxf>
      <numFmt numFmtId="0" formatCode="General"/>
      <alignment horizontal="center" vertical="center" textRotation="0" wrapText="0" indent="0" justifyLastLine="0" shrinkToFit="0" readingOrder="0"/>
    </dxf>
    <dxf>
      <alignment horizontal="left" vertical="center" textRotation="0" wrapText="1" indent="1" justifyLastLine="0" shrinkToFit="0" readingOrder="0"/>
    </dxf>
    <dxf>
      <numFmt numFmtId="172" formatCode="0#&quot; &quot;##&quot; &quot;##&quot; &quot;##&quot; &quot;##"/>
      <alignment horizontal="left" vertical="center" textRotation="0" wrapText="1" indent="1" justifyLastLine="0" shrinkToFit="0" readingOrder="0"/>
    </dxf>
    <dxf>
      <alignment horizontal="left" vertical="center" textRotation="0" wrapText="1" indent="1" justifyLastLine="0" shrinkToFit="0" readingOrder="0"/>
    </dxf>
    <dxf>
      <alignment horizontal="left" vertical="center" textRotation="0" wrapText="1" indent="1" justifyLastLine="0" shrinkToFit="0" readingOrder="0"/>
    </dxf>
    <dxf>
      <fill>
        <patternFill>
          <bgColor theme="2" tint="-0.499984740745262"/>
        </patternFill>
      </fill>
    </dxf>
    <dxf>
      <numFmt numFmtId="0" formatCode="General"/>
      <alignment horizontal="left" vertical="center" textRotation="0" wrapText="1" indent="1" justifyLastLine="0" shrinkToFit="0" readingOrder="0"/>
    </dxf>
    <dxf>
      <numFmt numFmtId="0" formatCode="General"/>
      <alignment horizontal="left" vertical="center" textRotation="0" wrapText="1" indent="1" justifyLastLine="0" shrinkToFit="0" readingOrder="0"/>
    </dxf>
    <dxf>
      <font>
        <strike val="0"/>
        <outline val="0"/>
        <shadow val="0"/>
        <u val="none"/>
        <vertAlign val="baseline"/>
        <sz val="11"/>
        <color theme="3"/>
        <name val="Franklin Gothic Medium"/>
        <scheme val="minor"/>
      </font>
      <numFmt numFmtId="19" formatCode="dd/mm/yyyy"/>
    </dxf>
    <dxf>
      <numFmt numFmtId="19" formatCode="dd/mm/yyyy"/>
      <alignment horizontal="left" vertical="center" textRotation="0" wrapText="1" indent="1" justifyLastLine="0" shrinkToFit="0" readingOrder="0"/>
    </dxf>
    <dxf>
      <numFmt numFmtId="0" formatCode="General"/>
      <alignment horizontal="left" vertical="center" textRotation="0" wrapText="1" indent="1" justifyLastLine="0" shrinkToFit="0" readingOrder="0"/>
    </dxf>
    <dxf>
      <numFmt numFmtId="1" formatCode="0"/>
      <alignment horizontal="center" vertical="center" textRotation="0" wrapText="0" indent="0" justifyLastLine="0" shrinkToFit="0" readingOrder="0"/>
    </dxf>
    <dxf>
      <alignment horizontal="left" vertical="center" textRotation="0" wrapText="1" indent="1" justifyLastLine="0" shrinkToFit="0" readingOrder="0"/>
    </dxf>
    <dxf>
      <alignment horizontal="left" vertical="center" textRotation="0" wrapText="1" indent="1" justifyLastLine="0" shrinkToFit="0" readingOrder="0"/>
    </dxf>
    <dxf>
      <fill>
        <patternFill>
          <bgColor rgb="FFFFC000"/>
        </patternFill>
      </fill>
    </dxf>
    <dxf>
      <fill>
        <patternFill>
          <bgColor rgb="FF92D050"/>
        </patternFill>
      </fill>
    </dxf>
    <dxf>
      <alignment horizontal="left" vertical="center" textRotation="0" wrapText="1" indent="1" justifyLastLine="0" shrinkToFit="0" readingOrder="0"/>
    </dxf>
    <dxf>
      <alignment horizontal="left" vertical="center" textRotation="0" wrapText="1" indent="1" justifyLastLine="0" shrinkToFit="0" readingOrder="0"/>
    </dxf>
    <dxf>
      <alignment horizontal="left" vertical="center" textRotation="0" wrapText="1" indent="1" justifyLastLine="0" shrinkToFit="0" readingOrder="0"/>
    </dxf>
    <dxf>
      <numFmt numFmtId="1" formatCode="0"/>
      <fill>
        <patternFill patternType="none">
          <fgColor indexed="64"/>
          <bgColor auto="1"/>
        </patternFill>
      </fill>
      <alignment horizontal="center" vertical="center" textRotation="0" wrapText="0" indent="0" justifyLastLine="0" shrinkToFit="0" readingOrder="0"/>
      <border diagonalUp="0" diagonalDown="0" outline="0">
        <left style="thick">
          <color theme="0"/>
        </left>
        <right style="thick">
          <color theme="0"/>
        </right>
        <top/>
        <bottom/>
      </border>
    </dxf>
    <dxf>
      <numFmt numFmtId="1" formatCode="0"/>
      <fill>
        <patternFill patternType="none">
          <fgColor indexed="64"/>
          <bgColor indexed="65"/>
        </patternFill>
      </fill>
      <alignment horizontal="center" vertical="center" textRotation="0" wrapText="0" indent="0" justifyLastLine="0" shrinkToFit="0" readingOrder="0"/>
      <border diagonalUp="0" diagonalDown="0">
        <left style="thick">
          <color theme="0"/>
        </left>
        <right/>
        <top/>
        <bottom/>
        <vertical/>
        <horizontal/>
      </border>
    </dxf>
    <dxf>
      <numFmt numFmtId="1" formatCode="0"/>
      <fill>
        <patternFill patternType="none">
          <fgColor indexed="64"/>
          <bgColor auto="1"/>
        </patternFill>
      </fill>
      <alignment horizontal="center" vertical="center" textRotation="0" wrapText="0" indent="0" justifyLastLine="0" shrinkToFit="0" readingOrder="0"/>
      <border diagonalUp="0" diagonalDown="0">
        <left style="thick">
          <color theme="0"/>
        </left>
        <right/>
        <top/>
        <bottom/>
        <vertical/>
        <horizontal/>
      </border>
    </dxf>
    <dxf>
      <numFmt numFmtId="0" formatCode="General"/>
      <fill>
        <patternFill patternType="none">
          <fgColor indexed="64"/>
          <bgColor auto="1"/>
        </patternFill>
      </fill>
      <alignment horizontal="left" vertical="center" textRotation="0" wrapText="1" indent="1" justifyLastLine="0" shrinkToFit="0" readingOrder="0"/>
      <border diagonalUp="0" diagonalDown="0">
        <left style="thick">
          <color theme="0"/>
        </left>
        <right/>
        <top/>
        <bottom/>
        <vertical/>
        <horizontal/>
      </border>
    </dxf>
    <dxf>
      <fill>
        <patternFill patternType="none">
          <fgColor indexed="64"/>
          <bgColor auto="1"/>
        </patternFill>
      </fill>
      <alignment horizontal="left" vertical="center" textRotation="0" wrapText="1" indent="1" justifyLastLine="0" shrinkToFit="0" readingOrder="0"/>
      <border diagonalUp="0" diagonalDown="0">
        <left style="thick">
          <color theme="0"/>
        </left>
        <right/>
        <top/>
        <bottom/>
        <vertical/>
        <horizontal/>
      </border>
    </dxf>
    <dxf>
      <fill>
        <patternFill patternType="none">
          <fgColor indexed="64"/>
          <bgColor auto="1"/>
        </patternFill>
      </fill>
      <alignment horizontal="left" vertical="center" textRotation="0" wrapText="1" indent="1" justifyLastLine="0" shrinkToFit="0" readingOrder="0"/>
      <border diagonalUp="0" diagonalDown="0">
        <left style="thick">
          <color theme="0"/>
        </left>
        <right/>
        <top/>
        <bottom/>
        <vertical/>
        <horizontal/>
      </border>
    </dxf>
    <dxf>
      <fill>
        <patternFill patternType="none">
          <fgColor indexed="64"/>
          <bgColor auto="1"/>
        </patternFill>
      </fill>
      <alignment horizontal="left" vertical="center" textRotation="0" wrapText="1" indent="1" justifyLastLine="0" shrinkToFit="0" readingOrder="0"/>
    </dxf>
    <dxf>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1"/>
        <color theme="0"/>
        <name val="Franklin Gothic Medium"/>
        <scheme val="major"/>
      </font>
      <fill>
        <patternFill patternType="solid">
          <fgColor indexed="64"/>
          <bgColor theme="4" tint="-0.499984740745262"/>
        </patternFill>
      </fill>
      <alignment horizontal="left" vertical="center" textRotation="0" wrapText="0" indent="1" justifyLastLine="0" shrinkToFit="0" readingOrder="0"/>
      <border diagonalUp="0" diagonalDown="0" outline="0">
        <left style="thick">
          <color theme="0"/>
        </left>
        <right style="thick">
          <color theme="0"/>
        </right>
        <top/>
        <bottom/>
      </border>
    </dxf>
    <dxf>
      <font>
        <color theme="1"/>
      </font>
      <fill>
        <patternFill>
          <bgColor rgb="FF00B050"/>
        </patternFill>
      </fill>
    </dxf>
    <dxf>
      <fill>
        <patternFill>
          <bgColor rgb="FFFFC000"/>
        </patternFill>
      </fill>
    </dxf>
    <dxf>
      <fill>
        <patternFill>
          <bgColor rgb="FFFF0000"/>
        </patternFill>
      </fill>
    </dxf>
    <dxf>
      <font>
        <b/>
        <i val="0"/>
      </font>
    </dxf>
    <dxf>
      <font>
        <b/>
        <i val="0"/>
      </font>
    </dxf>
    <dxf>
      <font>
        <b/>
        <i val="0"/>
      </font>
    </dxf>
    <dxf>
      <font>
        <color theme="1"/>
      </font>
      <fill>
        <patternFill>
          <bgColor rgb="FF00B050"/>
        </patternFill>
      </fill>
    </dxf>
    <dxf>
      <fill>
        <patternFill>
          <bgColor rgb="FFFFC000"/>
        </patternFill>
      </fill>
    </dxf>
    <dxf>
      <fill>
        <patternFill>
          <bgColor rgb="FFFF0000"/>
        </patternFill>
      </fill>
    </dxf>
    <dxf>
      <font>
        <b/>
        <i val="0"/>
      </font>
    </dxf>
    <dxf>
      <font>
        <b/>
        <i val="0"/>
      </font>
    </dxf>
    <dxf>
      <font>
        <b/>
        <i val="0"/>
      </font>
    </dxf>
    <dxf>
      <font>
        <color theme="1"/>
      </font>
      <fill>
        <patternFill>
          <bgColor rgb="FF00B050"/>
        </patternFill>
      </fill>
    </dxf>
    <dxf>
      <fill>
        <patternFill>
          <bgColor rgb="FFFFC000"/>
        </patternFill>
      </fill>
    </dxf>
    <dxf>
      <fill>
        <patternFill>
          <bgColor rgb="FFFF0000"/>
        </patternFill>
      </fill>
    </dxf>
    <dxf>
      <font>
        <b/>
        <i val="0"/>
      </font>
    </dxf>
    <dxf>
      <font>
        <b/>
        <i val="0"/>
      </font>
    </dxf>
    <dxf>
      <font>
        <b/>
        <i val="0"/>
      </font>
    </dxf>
    <dxf>
      <fill>
        <patternFill>
          <bgColor theme="2" tint="-4.9989318521683403E-2"/>
        </patternFill>
      </fill>
    </dxf>
    <dxf>
      <fill>
        <patternFill>
          <bgColor theme="0"/>
        </patternFill>
      </fill>
    </dxf>
    <dxf>
      <font>
        <b val="0"/>
        <i val="0"/>
        <color theme="0"/>
      </font>
      <fill>
        <patternFill patternType="solid">
          <fgColor theme="4" tint="-0.499984740745262"/>
          <bgColor theme="4" tint="-0.499984740745262"/>
        </patternFill>
      </fill>
    </dxf>
    <dxf>
      <border>
        <vertical style="thick">
          <color theme="0"/>
        </vertical>
      </border>
    </dxf>
  </dxfs>
  <tableStyles count="1" defaultTableStyle="Inventaire d’entrepôt" defaultPivotStyle="PivotStyleMedium2">
    <tableStyle name="Inventaire d’entrepôt" pivot="0" count="4" xr9:uid="{00000000-0011-0000-FFFF-FFFF00000000}">
      <tableStyleElement type="wholeTable" dxfId="75"/>
      <tableStyleElement type="headerRow" dxfId="74"/>
      <tableStyleElement type="lastColumn" dxfId="73"/>
      <tableStyleElement type="secondRowStripe" dxfId="72"/>
    </tableStyle>
  </tableStyles>
  <colors>
    <mruColors>
      <color rgb="FFCC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3" Type="http://schemas.openxmlformats.org/officeDocument/2006/relationships/hyperlink" Target="#'SORTIE DE MATERIEL'!A1"/><Relationship Id="rId2" Type="http://schemas.openxmlformats.org/officeDocument/2006/relationships/hyperlink" Target="#'Emplacement des stocks'!A1"/><Relationship Id="rId1" Type="http://schemas.openxmlformats.org/officeDocument/2006/relationships/hyperlink" Target="#'PANNE MATERIEL'!A1"/></Relationships>
</file>

<file path=xl/drawings/_rels/drawing2.xml.rels><?xml version="1.0" encoding="UTF-8" standalone="yes"?>
<Relationships xmlns="http://schemas.openxmlformats.org/package/2006/relationships"><Relationship Id="rId1" Type="http://schemas.openxmlformats.org/officeDocument/2006/relationships/hyperlink" Target="#'Inventaire d&#8217;entrep&#244;t'!A1"/></Relationships>
</file>

<file path=xl/drawings/_rels/drawing3.xml.rels><?xml version="1.0" encoding="UTF-8" standalone="yes"?>
<Relationships xmlns="http://schemas.openxmlformats.org/package/2006/relationships"><Relationship Id="rId1" Type="http://schemas.openxmlformats.org/officeDocument/2006/relationships/hyperlink" Target="#'Inventaire d&#8217;entrep&#244;t'!A1"/></Relationships>
</file>

<file path=xl/drawings/_rels/drawing4.xml.rels><?xml version="1.0" encoding="UTF-8" standalone="yes"?>
<Relationships xmlns="http://schemas.openxmlformats.org/package/2006/relationships"><Relationship Id="rId1" Type="http://schemas.openxmlformats.org/officeDocument/2006/relationships/hyperlink" Target="#'Inventaire d&#8217;entrep&#244;t'!A1"/></Relationships>
</file>

<file path=xl/drawings/_rels/drawing5.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7</xdr:col>
      <xdr:colOff>533400</xdr:colOff>
      <xdr:row>1</xdr:row>
      <xdr:rowOff>276224</xdr:rowOff>
    </xdr:from>
    <xdr:to>
      <xdr:col>8</xdr:col>
      <xdr:colOff>1102575</xdr:colOff>
      <xdr:row>2</xdr:row>
      <xdr:rowOff>190499</xdr:rowOff>
    </xdr:to>
    <xdr:sp macro="[0]!Inventaire_Cliquer" textlink="">
      <xdr:nvSpPr>
        <xdr:cNvPr id="11" name="Inventaire" descr="Forme de navigation pour afficher la feuille de calcul Prélèvements stock">
          <a:hlinkClick xmlns:r="http://schemas.openxmlformats.org/officeDocument/2006/relationships" r:id="rId1"/>
          <a:extLst>
            <a:ext uri="{FF2B5EF4-FFF2-40B4-BE49-F238E27FC236}">
              <a16:creationId xmlns:a16="http://schemas.microsoft.com/office/drawing/2014/main" id="{00000000-0008-0000-0000-00000B000000}"/>
            </a:ext>
          </a:extLst>
        </xdr:cNvPr>
        <xdr:cNvSpPr/>
      </xdr:nvSpPr>
      <xdr:spPr>
        <a:xfrm>
          <a:off x="10677525" y="962024"/>
          <a:ext cx="1836000" cy="228600"/>
        </a:xfrm>
        <a:prstGeom prst="homePlate">
          <a:avLst/>
        </a:prstGeom>
        <a:solidFill>
          <a:schemeClr val="accent1">
            <a:lumMod val="50000"/>
          </a:schemeClr>
        </a:solidFill>
        <a:effectLst/>
        <a:scene3d>
          <a:camera prst="orthographicFront">
            <a:rot lat="0" lon="0" rev="0"/>
          </a:camera>
          <a:lightRig rig="threePt" dir="t">
            <a:rot lat="0" lon="0" rev="1200000"/>
          </a:lightRig>
        </a:scene3d>
        <a:sp3d/>
      </xdr:spPr>
      <xdr:style>
        <a:lnRef idx="0">
          <a:schemeClr val="accent1"/>
        </a:lnRef>
        <a:fillRef idx="3">
          <a:schemeClr val="accent1"/>
        </a:fillRef>
        <a:effectRef idx="3">
          <a:schemeClr val="accent1"/>
        </a:effectRef>
        <a:fontRef idx="minor">
          <a:schemeClr val="lt1"/>
        </a:fontRef>
      </xdr:style>
      <xdr:txBody>
        <a:bodyPr vertOverflow="clip" horzOverflow="clip" rtlCol="0" anchor="ctr"/>
        <a:lstStyle/>
        <a:p>
          <a:pPr marL="0" indent="0" algn="ctr" rtl="0"/>
          <a:r>
            <a:rPr lang="fr" sz="1100" baseline="0">
              <a:solidFill>
                <a:schemeClr val="lt1"/>
              </a:solidFill>
              <a:latin typeface="+mn-lt"/>
              <a:ea typeface="+mn-ea"/>
              <a:cs typeface="+mn-cs"/>
            </a:rPr>
            <a:t>PANNE MATERIEL</a:t>
          </a:r>
        </a:p>
      </xdr:txBody>
    </xdr:sp>
    <xdr:clientData fPrintsWithSheet="0"/>
  </xdr:twoCellAnchor>
  <xdr:twoCellAnchor editAs="oneCell">
    <xdr:from>
      <xdr:col>3</xdr:col>
      <xdr:colOff>1590675</xdr:colOff>
      <xdr:row>1</xdr:row>
      <xdr:rowOff>276224</xdr:rowOff>
    </xdr:from>
    <xdr:to>
      <xdr:col>5</xdr:col>
      <xdr:colOff>518475</xdr:colOff>
      <xdr:row>2</xdr:row>
      <xdr:rowOff>190499</xdr:rowOff>
    </xdr:to>
    <xdr:sp macro="" textlink="">
      <xdr:nvSpPr>
        <xdr:cNvPr id="12" name="Inventaire" descr="Forme de navigation pour afficher la feuille de calcul Emplacement des stocks">
          <a:hlinkClick xmlns:r="http://schemas.openxmlformats.org/officeDocument/2006/relationships" r:id="rId2"/>
          <a:extLst>
            <a:ext uri="{FF2B5EF4-FFF2-40B4-BE49-F238E27FC236}">
              <a16:creationId xmlns:a16="http://schemas.microsoft.com/office/drawing/2014/main" id="{00000000-0008-0000-0000-00000C000000}"/>
            </a:ext>
          </a:extLst>
        </xdr:cNvPr>
        <xdr:cNvSpPr/>
      </xdr:nvSpPr>
      <xdr:spPr>
        <a:xfrm>
          <a:off x="6048375" y="962024"/>
          <a:ext cx="2052000" cy="228600"/>
        </a:xfrm>
        <a:prstGeom prst="homePlate">
          <a:avLst/>
        </a:prstGeom>
        <a:solidFill>
          <a:schemeClr val="accent1">
            <a:lumMod val="50000"/>
          </a:schemeClr>
        </a:solidFill>
        <a:effectLst/>
        <a:scene3d>
          <a:camera prst="orthographicFront">
            <a:rot lat="0" lon="0" rev="0"/>
          </a:camera>
          <a:lightRig rig="threePt" dir="t">
            <a:rot lat="0" lon="0" rev="1200000"/>
          </a:lightRig>
        </a:scene3d>
        <a:sp3d/>
      </xdr:spPr>
      <xdr:style>
        <a:lnRef idx="0">
          <a:schemeClr val="accent1"/>
        </a:lnRef>
        <a:fillRef idx="3">
          <a:schemeClr val="accent1"/>
        </a:fillRef>
        <a:effectRef idx="3">
          <a:schemeClr val="accent1"/>
        </a:effectRef>
        <a:fontRef idx="minor">
          <a:schemeClr val="lt1"/>
        </a:fontRef>
      </xdr:style>
      <xdr:txBody>
        <a:bodyPr vertOverflow="clip" horzOverflow="clip" rtlCol="0" anchor="ctr"/>
        <a:lstStyle/>
        <a:p>
          <a:pPr marL="0" indent="0" algn="ctr" rtl="0"/>
          <a:r>
            <a:rPr lang="fr" sz="1100">
              <a:solidFill>
                <a:schemeClr val="lt1"/>
              </a:solidFill>
              <a:latin typeface="+mn-lt"/>
              <a:ea typeface="+mn-ea"/>
              <a:cs typeface="+mn-cs"/>
            </a:rPr>
            <a:t>EMPLACEMENT</a:t>
          </a:r>
          <a:r>
            <a:rPr lang="fr" sz="1100" baseline="0">
              <a:solidFill>
                <a:schemeClr val="lt1"/>
              </a:solidFill>
              <a:latin typeface="+mn-lt"/>
              <a:ea typeface="+mn-ea"/>
              <a:cs typeface="+mn-cs"/>
            </a:rPr>
            <a:t> DES STOCKS</a:t>
          </a:r>
          <a:endParaRPr lang="en-US" sz="1100">
            <a:solidFill>
              <a:schemeClr val="lt1"/>
            </a:solidFill>
            <a:latin typeface="+mn-lt"/>
            <a:ea typeface="+mn-ea"/>
            <a:cs typeface="+mn-cs"/>
          </a:endParaRPr>
        </a:p>
      </xdr:txBody>
    </xdr:sp>
    <xdr:clientData fPrintsWithSheet="0"/>
  </xdr:twoCellAnchor>
  <xdr:oneCellAnchor>
    <xdr:from>
      <xdr:col>7</xdr:col>
      <xdr:colOff>457200</xdr:colOff>
      <xdr:row>2</xdr:row>
      <xdr:rowOff>76200</xdr:rowOff>
    </xdr:from>
    <xdr:ext cx="184731" cy="252249"/>
    <xdr:sp macro="" textlink="">
      <xdr:nvSpPr>
        <xdr:cNvPr id="2" name="ZoneTexte 1">
          <a:extLst>
            <a:ext uri="{FF2B5EF4-FFF2-40B4-BE49-F238E27FC236}">
              <a16:creationId xmlns:a16="http://schemas.microsoft.com/office/drawing/2014/main" id="{00000000-0008-0000-0000-000002000000}"/>
            </a:ext>
          </a:extLst>
        </xdr:cNvPr>
        <xdr:cNvSpPr txBox="1"/>
      </xdr:nvSpPr>
      <xdr:spPr>
        <a:xfrm>
          <a:off x="13535025" y="1076325"/>
          <a:ext cx="184731" cy="252249"/>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twoCellAnchor editAs="oneCell">
    <xdr:from>
      <xdr:col>6</xdr:col>
      <xdr:colOff>0</xdr:colOff>
      <xdr:row>1</xdr:row>
      <xdr:rowOff>266700</xdr:rowOff>
    </xdr:from>
    <xdr:to>
      <xdr:col>7</xdr:col>
      <xdr:colOff>108900</xdr:colOff>
      <xdr:row>2</xdr:row>
      <xdr:rowOff>180975</xdr:rowOff>
    </xdr:to>
    <xdr:sp macro="" textlink="">
      <xdr:nvSpPr>
        <xdr:cNvPr id="6" name="Inventaire" descr="Forme de navigation pour afficher la feuille de calcul Emplacement des stocks">
          <a:hlinkClick xmlns:r="http://schemas.openxmlformats.org/officeDocument/2006/relationships" r:id="rId3"/>
          <a:extLst>
            <a:ext uri="{FF2B5EF4-FFF2-40B4-BE49-F238E27FC236}">
              <a16:creationId xmlns:a16="http://schemas.microsoft.com/office/drawing/2014/main" id="{00000000-0008-0000-0000-000006000000}"/>
            </a:ext>
          </a:extLst>
        </xdr:cNvPr>
        <xdr:cNvSpPr/>
      </xdr:nvSpPr>
      <xdr:spPr>
        <a:xfrm>
          <a:off x="8429625" y="952500"/>
          <a:ext cx="2052000" cy="228600"/>
        </a:xfrm>
        <a:prstGeom prst="homePlate">
          <a:avLst/>
        </a:prstGeom>
        <a:solidFill>
          <a:schemeClr val="accent1">
            <a:lumMod val="50000"/>
          </a:schemeClr>
        </a:solidFill>
        <a:effectLst/>
        <a:scene3d>
          <a:camera prst="orthographicFront">
            <a:rot lat="0" lon="0" rev="0"/>
          </a:camera>
          <a:lightRig rig="threePt" dir="t">
            <a:rot lat="0" lon="0" rev="1200000"/>
          </a:lightRig>
        </a:scene3d>
        <a:sp3d/>
      </xdr:spPr>
      <xdr:style>
        <a:lnRef idx="0">
          <a:schemeClr val="accent1"/>
        </a:lnRef>
        <a:fillRef idx="3">
          <a:schemeClr val="accent1"/>
        </a:fillRef>
        <a:effectRef idx="3">
          <a:schemeClr val="accent1"/>
        </a:effectRef>
        <a:fontRef idx="minor">
          <a:schemeClr val="lt1"/>
        </a:fontRef>
      </xdr:style>
      <xdr:txBody>
        <a:bodyPr vertOverflow="clip" horzOverflow="clip" rtlCol="0" anchor="ctr"/>
        <a:lstStyle/>
        <a:p>
          <a:pPr marL="0" indent="0" algn="ctr" rtl="0"/>
          <a:r>
            <a:rPr lang="fr" sz="1100">
              <a:solidFill>
                <a:schemeClr val="lt1"/>
              </a:solidFill>
              <a:latin typeface="+mn-lt"/>
              <a:ea typeface="+mn-ea"/>
              <a:cs typeface="+mn-cs"/>
            </a:rPr>
            <a:t>SORTIE DE MATERIEL</a:t>
          </a:r>
        </a:p>
      </xdr:txBody>
    </xdr:sp>
    <xdr:clientData fPrintsWithSheet="0"/>
  </xdr:twoCellAnchor>
</xdr:wsDr>
</file>

<file path=xl/drawings/drawing2.xml><?xml version="1.0" encoding="utf-8"?>
<xdr:wsDr xmlns:xdr="http://schemas.openxmlformats.org/drawingml/2006/spreadsheetDrawing" xmlns:a="http://schemas.openxmlformats.org/drawingml/2006/main">
  <xdr:twoCellAnchor editAs="oneCell">
    <xdr:from>
      <xdr:col>1</xdr:col>
      <xdr:colOff>28575</xdr:colOff>
      <xdr:row>1</xdr:row>
      <xdr:rowOff>66675</xdr:rowOff>
    </xdr:from>
    <xdr:to>
      <xdr:col>1</xdr:col>
      <xdr:colOff>1765935</xdr:colOff>
      <xdr:row>1</xdr:row>
      <xdr:rowOff>295275</xdr:rowOff>
    </xdr:to>
    <xdr:sp macro="" textlink="">
      <xdr:nvSpPr>
        <xdr:cNvPr id="2" name="Inventaire" descr="Sélectionnez cette option pour afficher l’inventaire">
          <a:hlinkClick xmlns:r="http://schemas.openxmlformats.org/officeDocument/2006/relationships" r:id="rId1" tooltip="Sélectionnez cette option pour afficher l’inventaire"/>
          <a:extLst>
            <a:ext uri="{FF2B5EF4-FFF2-40B4-BE49-F238E27FC236}">
              <a16:creationId xmlns:a16="http://schemas.microsoft.com/office/drawing/2014/main" id="{00000000-0008-0000-0100-000002000000}"/>
            </a:ext>
          </a:extLst>
        </xdr:cNvPr>
        <xdr:cNvSpPr/>
      </xdr:nvSpPr>
      <xdr:spPr>
        <a:xfrm flipH="1">
          <a:off x="190500" y="752475"/>
          <a:ext cx="1737360" cy="228600"/>
        </a:xfrm>
        <a:prstGeom prst="homePlate">
          <a:avLst/>
        </a:prstGeom>
        <a:solidFill>
          <a:schemeClr val="accent1">
            <a:lumMod val="50000"/>
          </a:schemeClr>
        </a:solidFill>
        <a:effectLst/>
        <a:scene3d>
          <a:camera prst="orthographicFront">
            <a:rot lat="0" lon="0" rev="0"/>
          </a:camera>
          <a:lightRig rig="threePt" dir="t">
            <a:rot lat="0" lon="0" rev="1200000"/>
          </a:lightRig>
        </a:scene3d>
        <a:sp3d/>
      </xdr:spPr>
      <xdr:style>
        <a:lnRef idx="0">
          <a:schemeClr val="accent1"/>
        </a:lnRef>
        <a:fillRef idx="3">
          <a:schemeClr val="accent1"/>
        </a:fillRef>
        <a:effectRef idx="3">
          <a:schemeClr val="accent1"/>
        </a:effectRef>
        <a:fontRef idx="minor">
          <a:schemeClr val="lt1"/>
        </a:fontRef>
      </xdr:style>
      <xdr:txBody>
        <a:bodyPr vertOverflow="clip" horzOverflow="clip" rtlCol="0" anchor="ctr"/>
        <a:lstStyle/>
        <a:p>
          <a:pPr marL="0" indent="0" algn="ctr" rtl="0"/>
          <a:r>
            <a:rPr lang="fr" sz="1100">
              <a:solidFill>
                <a:schemeClr val="lt1"/>
              </a:solidFill>
              <a:latin typeface="+mn-lt"/>
              <a:ea typeface="+mn-ea"/>
              <a:cs typeface="+mn-cs"/>
            </a:rPr>
            <a:t>INVENTAIRE</a:t>
          </a:r>
          <a:r>
            <a:rPr lang="fr" sz="1000">
              <a:solidFill>
                <a:schemeClr val="lt1"/>
              </a:solidFill>
              <a:latin typeface="+mn-lt"/>
              <a:ea typeface="+mn-ea"/>
              <a:cs typeface="+mn-cs"/>
            </a:rPr>
            <a:t> </a:t>
          </a:r>
          <a:r>
            <a:rPr lang="fr" sz="1100">
              <a:solidFill>
                <a:schemeClr val="lt1"/>
              </a:solidFill>
              <a:latin typeface="+mn-lt"/>
              <a:ea typeface="+mn-ea"/>
              <a:cs typeface="+mn-cs"/>
            </a:rPr>
            <a:t> </a:t>
          </a:r>
        </a:p>
      </xdr:txBody>
    </xdr:sp>
    <xdr:clientData fPrintsWithSheet="0"/>
  </xdr:twoCellAnchor>
</xdr:wsDr>
</file>

<file path=xl/drawings/drawing3.xml><?xml version="1.0" encoding="utf-8"?>
<xdr:wsDr xmlns:xdr="http://schemas.openxmlformats.org/drawingml/2006/spreadsheetDrawing" xmlns:a="http://schemas.openxmlformats.org/drawingml/2006/main">
  <xdr:twoCellAnchor editAs="oneCell">
    <xdr:from>
      <xdr:col>2</xdr:col>
      <xdr:colOff>76199</xdr:colOff>
      <xdr:row>1</xdr:row>
      <xdr:rowOff>66675</xdr:rowOff>
    </xdr:from>
    <xdr:to>
      <xdr:col>3</xdr:col>
      <xdr:colOff>718184</xdr:colOff>
      <xdr:row>2</xdr:row>
      <xdr:rowOff>95250</xdr:rowOff>
    </xdr:to>
    <xdr:sp macro="" textlink="">
      <xdr:nvSpPr>
        <xdr:cNvPr id="2" name="Inventaire" descr="Sélectionnez cette option pour afficher l’inventaire">
          <a:hlinkClick xmlns:r="http://schemas.openxmlformats.org/officeDocument/2006/relationships" r:id="rId1" tooltip="Cliquez pour afficher la feuille de calcul Inventaire d’entrepôt"/>
          <a:extLst>
            <a:ext uri="{FF2B5EF4-FFF2-40B4-BE49-F238E27FC236}">
              <a16:creationId xmlns:a16="http://schemas.microsoft.com/office/drawing/2014/main" id="{00000000-0008-0000-0300-000002000000}"/>
            </a:ext>
          </a:extLst>
        </xdr:cNvPr>
        <xdr:cNvSpPr/>
      </xdr:nvSpPr>
      <xdr:spPr>
        <a:xfrm flipH="1">
          <a:off x="2933699" y="752475"/>
          <a:ext cx="1737360" cy="228600"/>
        </a:xfrm>
        <a:prstGeom prst="homePlate">
          <a:avLst/>
        </a:prstGeom>
        <a:solidFill>
          <a:schemeClr val="accent1">
            <a:lumMod val="50000"/>
          </a:schemeClr>
        </a:solidFill>
        <a:effectLst/>
        <a:scene3d>
          <a:camera prst="orthographicFront">
            <a:rot lat="0" lon="0" rev="0"/>
          </a:camera>
          <a:lightRig rig="threePt" dir="t">
            <a:rot lat="0" lon="0" rev="1200000"/>
          </a:lightRig>
        </a:scene3d>
        <a:sp3d/>
      </xdr:spPr>
      <xdr:style>
        <a:lnRef idx="0">
          <a:schemeClr val="accent1"/>
        </a:lnRef>
        <a:fillRef idx="3">
          <a:schemeClr val="accent1"/>
        </a:fillRef>
        <a:effectRef idx="3">
          <a:schemeClr val="accent1"/>
        </a:effectRef>
        <a:fontRef idx="minor">
          <a:schemeClr val="lt1"/>
        </a:fontRef>
      </xdr:style>
      <xdr:txBody>
        <a:bodyPr vertOverflow="clip" horzOverflow="clip" rtlCol="0" anchor="ctr"/>
        <a:lstStyle/>
        <a:p>
          <a:pPr marL="0" indent="0" algn="ctr" rtl="0"/>
          <a:r>
            <a:rPr lang="fr" sz="1100">
              <a:solidFill>
                <a:schemeClr val="lt1"/>
              </a:solidFill>
              <a:latin typeface="+mn-lt"/>
              <a:ea typeface="+mn-ea"/>
              <a:cs typeface="+mn-cs"/>
            </a:rPr>
            <a:t>INVENTAIRE</a:t>
          </a:r>
          <a:r>
            <a:rPr lang="fr" sz="1000">
              <a:solidFill>
                <a:schemeClr val="lt1"/>
              </a:solidFill>
              <a:latin typeface="+mn-lt"/>
              <a:ea typeface="+mn-ea"/>
              <a:cs typeface="+mn-cs"/>
            </a:rPr>
            <a:t> </a:t>
          </a:r>
          <a:r>
            <a:rPr lang="fr" sz="1100">
              <a:solidFill>
                <a:schemeClr val="lt1"/>
              </a:solidFill>
              <a:latin typeface="+mn-lt"/>
              <a:ea typeface="+mn-ea"/>
              <a:cs typeface="+mn-cs"/>
            </a:rPr>
            <a:t> </a:t>
          </a:r>
        </a:p>
      </xdr:txBody>
    </xdr:sp>
    <xdr:clientData fPrintsWithSheet="0"/>
  </xdr:twoCellAnchor>
</xdr:wsDr>
</file>

<file path=xl/drawings/drawing4.xml><?xml version="1.0" encoding="utf-8"?>
<xdr:wsDr xmlns:xdr="http://schemas.openxmlformats.org/drawingml/2006/spreadsheetDrawing" xmlns:a="http://schemas.openxmlformats.org/drawingml/2006/main">
  <xdr:twoCellAnchor editAs="oneCell">
    <xdr:from>
      <xdr:col>1</xdr:col>
      <xdr:colOff>323849</xdr:colOff>
      <xdr:row>1</xdr:row>
      <xdr:rowOff>228600</xdr:rowOff>
    </xdr:from>
    <xdr:to>
      <xdr:col>2</xdr:col>
      <xdr:colOff>422909</xdr:colOff>
      <xdr:row>2</xdr:row>
      <xdr:rowOff>142875</xdr:rowOff>
    </xdr:to>
    <xdr:sp macro="" textlink="">
      <xdr:nvSpPr>
        <xdr:cNvPr id="3" name="Inventaire" descr="Sélectionnez cette option pour afficher l’inventaire">
          <a:hlinkClick xmlns:r="http://schemas.openxmlformats.org/officeDocument/2006/relationships" r:id="rId1" tooltip="Cliquez pour afficher la feuille de calcul Inventaire d’entrepôt"/>
          <a:extLst>
            <a:ext uri="{FF2B5EF4-FFF2-40B4-BE49-F238E27FC236}">
              <a16:creationId xmlns:a16="http://schemas.microsoft.com/office/drawing/2014/main" id="{00000000-0008-0000-0200-000003000000}"/>
            </a:ext>
          </a:extLst>
        </xdr:cNvPr>
        <xdr:cNvSpPr/>
      </xdr:nvSpPr>
      <xdr:spPr>
        <a:xfrm flipH="1">
          <a:off x="647699" y="914400"/>
          <a:ext cx="1737360" cy="228600"/>
        </a:xfrm>
        <a:prstGeom prst="homePlate">
          <a:avLst/>
        </a:prstGeom>
        <a:solidFill>
          <a:schemeClr val="accent1">
            <a:lumMod val="50000"/>
          </a:schemeClr>
        </a:solidFill>
        <a:effectLst/>
        <a:scene3d>
          <a:camera prst="orthographicFront">
            <a:rot lat="0" lon="0" rev="0"/>
          </a:camera>
          <a:lightRig rig="threePt" dir="t">
            <a:rot lat="0" lon="0" rev="1200000"/>
          </a:lightRig>
        </a:scene3d>
        <a:sp3d/>
      </xdr:spPr>
      <xdr:style>
        <a:lnRef idx="0">
          <a:schemeClr val="accent1"/>
        </a:lnRef>
        <a:fillRef idx="3">
          <a:schemeClr val="accent1"/>
        </a:fillRef>
        <a:effectRef idx="3">
          <a:schemeClr val="accent1"/>
        </a:effectRef>
        <a:fontRef idx="minor">
          <a:schemeClr val="lt1"/>
        </a:fontRef>
      </xdr:style>
      <xdr:txBody>
        <a:bodyPr vertOverflow="clip" horzOverflow="clip" rtlCol="0" anchor="ctr"/>
        <a:lstStyle/>
        <a:p>
          <a:pPr marL="0" indent="0" algn="ctr" rtl="0"/>
          <a:r>
            <a:rPr lang="fr" sz="1100">
              <a:solidFill>
                <a:schemeClr val="lt1"/>
              </a:solidFill>
              <a:latin typeface="+mn-lt"/>
              <a:ea typeface="+mn-ea"/>
              <a:cs typeface="+mn-cs"/>
            </a:rPr>
            <a:t>INVENTAIRE</a:t>
          </a:r>
          <a:r>
            <a:rPr lang="fr" sz="1000">
              <a:solidFill>
                <a:schemeClr val="lt1"/>
              </a:solidFill>
              <a:latin typeface="+mn-lt"/>
              <a:ea typeface="+mn-ea"/>
              <a:cs typeface="+mn-cs"/>
            </a:rPr>
            <a:t> </a:t>
          </a:r>
          <a:r>
            <a:rPr lang="fr" sz="1100">
              <a:solidFill>
                <a:schemeClr val="lt1"/>
              </a:solidFill>
              <a:latin typeface="+mn-lt"/>
              <a:ea typeface="+mn-ea"/>
              <a:cs typeface="+mn-cs"/>
            </a:rPr>
            <a:t> </a:t>
          </a:r>
        </a:p>
      </xdr:txBody>
    </xdr:sp>
    <xdr:clientData fPrintsWithSheet="0"/>
  </xdr:twoCellAnchor>
</xdr:wsDr>
</file>

<file path=xl/drawings/drawing5.xml><?xml version="1.0" encoding="utf-8"?>
<xdr:wsDr xmlns:xdr="http://schemas.openxmlformats.org/drawingml/2006/spreadsheetDrawing" xmlns:a="http://schemas.openxmlformats.org/drawingml/2006/main">
  <xdr:twoCellAnchor editAs="oneCell">
    <xdr:from>
      <xdr:col>0</xdr:col>
      <xdr:colOff>470647</xdr:colOff>
      <xdr:row>0</xdr:row>
      <xdr:rowOff>0</xdr:rowOff>
    </xdr:from>
    <xdr:to>
      <xdr:col>2</xdr:col>
      <xdr:colOff>385693</xdr:colOff>
      <xdr:row>7</xdr:row>
      <xdr:rowOff>36674</xdr:rowOff>
    </xdr:to>
    <xdr:pic>
      <xdr:nvPicPr>
        <xdr:cNvPr id="2" name="Image 1">
          <a:extLst>
            <a:ext uri="{FF2B5EF4-FFF2-40B4-BE49-F238E27FC236}">
              <a16:creationId xmlns:a16="http://schemas.microsoft.com/office/drawing/2014/main" id="{00000000-0008-0000-0400-000002000000}"/>
            </a:ext>
          </a:extLst>
        </xdr:cNvPr>
        <xdr:cNvPicPr>
          <a:picLocks noChangeAspect="1"/>
        </xdr:cNvPicPr>
      </xdr:nvPicPr>
      <xdr:blipFill rotWithShape="1">
        <a:blip xmlns:r="http://schemas.openxmlformats.org/officeDocument/2006/relationships" r:embed="rId1" cstate="print">
          <a:extLst>
            <a:ext uri="{28A0092B-C50C-407E-A947-70E740481C1C}">
              <a14:useLocalDpi xmlns:a14="http://schemas.microsoft.com/office/drawing/2010/main" val="0"/>
            </a:ext>
          </a:extLst>
        </a:blip>
        <a:srcRect l="2612" r="2612"/>
        <a:stretch/>
      </xdr:blipFill>
      <xdr:spPr>
        <a:xfrm>
          <a:off x="470647" y="0"/>
          <a:ext cx="1842458" cy="1448615"/>
        </a:xfrm>
        <a:prstGeom prst="rect">
          <a:avLst/>
        </a:prstGeom>
        <a:effectLst>
          <a:glow>
            <a:schemeClr val="accent1">
              <a:alpha val="0"/>
            </a:schemeClr>
          </a:glow>
          <a:outerShdw blurRad="50800" dist="50800" dir="5400000" algn="ctr" rotWithShape="0">
            <a:schemeClr val="accent1">
              <a:alpha val="0"/>
            </a:schemeClr>
          </a:outerShdw>
          <a:reflection blurRad="76200" stA="0" endPos="0" dist="1143000" dir="5400000" sy="-100000" algn="bl" rotWithShape="0"/>
          <a:softEdge rad="0"/>
        </a:effectLst>
        <a:scene3d>
          <a:camera prst="orthographicFront"/>
          <a:lightRig rig="threePt" dir="t"/>
        </a:scene3d>
        <a:sp3d>
          <a:bevelT w="0" h="0"/>
          <a:bevelB w="0" h="0"/>
        </a:sp3d>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Inventaire" displayName="Inventaire" ref="B4:I201" totalsRowShown="0" headerRowDxfId="53" dataDxfId="52" headerRowCellStyle="Titre 1">
  <autoFilter ref="B4:I201" xr:uid="{00000000-0009-0000-0100-000002000000}"/>
  <tableColumns count="8">
    <tableColumn id="1" xr3:uid="{00000000-0010-0000-0000-000001000000}" name="ARTICLES" dataDxfId="51"/>
    <tableColumn id="2" xr3:uid="{00000000-0010-0000-0000-000002000000}" name="REFERENCE" dataDxfId="50"/>
    <tableColumn id="3" xr3:uid="{00000000-0010-0000-0000-000003000000}" name="LIEU / TYPE" dataDxfId="49"/>
    <tableColumn id="4" xr3:uid="{00000000-0010-0000-0000-000004000000}" name="EMPLACEMENT" dataDxfId="48">
      <calculatedColumnFormula>IFERROR(VLOOKUP(Inventaire[[#This Row],[LIEU / TYPE]],EmplacementStocks[],3,FALSE),"")</calculatedColumnFormula>
    </tableColumn>
    <tableColumn id="6" xr3:uid="{00000000-0010-0000-0000-000006000000}" name="QTÉ" dataDxfId="47"/>
    <tableColumn id="8" xr3:uid="{00000000-0010-0000-0000-000008000000}" name="QTÉ SORTIE" dataDxfId="0">
      <calculatedColumnFormula>IFERROR(SUMPRODUCT((PrélèvementsStock[ARTICLE]=Inventaire[[#This Row],[ARTICLES]])*(PrélèvementsStock[QTÉ SORTIE])),"")</calculatedColumnFormula>
    </tableColumn>
    <tableColumn id="9" xr3:uid="{82F2A416-0252-403D-9EF1-14C76CDB866F}" name="QTÉ RESTANTE" dataDxfId="46">
      <calculatedColumnFormula>IFERROR(Inventaire[[#This Row],[QTÉ]]-Inventaire[[#This Row],[QTÉ SORTIE]],"")</calculatedColumnFormula>
    </tableColumn>
    <tableColumn id="7" xr3:uid="{00000000-0010-0000-0000-000007000000}" name=" SIGNAL RÉAPPROVISIONNEMENT" dataDxfId="45"/>
  </tableColumns>
  <tableStyleInfo name="Inventaire d’entrepôt"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1000000}" name="EmplacementStocks" displayName="EmplacementStocks" ref="B4:D19" totalsRowShown="0">
  <autoFilter ref="B4:D19" xr:uid="{00000000-0009-0000-0100-000005000000}"/>
  <tableColumns count="3">
    <tableColumn id="1" xr3:uid="{00000000-0010-0000-0100-000001000000}" name="LIEU / TYPE" dataDxfId="44"/>
    <tableColumn id="2" xr3:uid="{00000000-0010-0000-0100-000002000000}" name="DESCRIPTION" dataDxfId="43"/>
    <tableColumn id="3" xr3:uid="{00000000-0010-0000-0100-000003000000}" name="EMPLACEMENT" dataDxfId="42"/>
  </tableColumns>
  <tableStyleInfo name="Inventaire d’entrepôt"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2000000}" name="PrélèvementsStock2" displayName="PrélèvementsStock2" ref="B4:K23" totalsRowShown="0" headerRowCellStyle="Titre 1">
  <autoFilter ref="B4:K23" xr:uid="{00000000-0009-0000-0100-000001000000}"/>
  <tableColumns count="10">
    <tableColumn id="1" xr3:uid="{00000000-0010-0000-0200-000001000000}" name="REFERENCE" dataDxfId="39"/>
    <tableColumn id="2" xr3:uid="{00000000-0010-0000-0200-000002000000}" name="NOM" dataDxfId="38"/>
    <tableColumn id="3" xr3:uid="{00000000-0010-0000-0200-000003000000}" name="QTÉ PANNE" dataDxfId="37"/>
    <tableColumn id="5" xr3:uid="{00000000-0010-0000-0200-000005000000}" name="ETAT" dataDxfId="36"/>
    <tableColumn id="11" xr3:uid="{00000000-0010-0000-0200-00000B000000}" name="AUTRE COMMENTAIRE"/>
    <tableColumn id="9" xr3:uid="{00000000-0010-0000-0200-000009000000}" name="DATE DE PANNE" dataDxfId="35">
      <calculatedColumnFormula>PrélèvementsStock2[[#This Row],[NOM]]='PANNE MATERIEL'!G15</calculatedColumnFormula>
    </tableColumn>
    <tableColumn id="6" xr3:uid="{00000000-0010-0000-0200-000006000000}" name="DATE DE REPARATION" dataDxfId="34" dataCellStyle="Normal"/>
    <tableColumn id="7" xr3:uid="{00000000-0010-0000-0200-000007000000}" name="LIEU / TYPE" dataDxfId="33">
      <calculatedColumnFormula>IFERROR(VLOOKUP(PrélèvementsStock2[NOM],Inventaire[],3,FALSE),"")</calculatedColumnFormula>
    </tableColumn>
    <tableColumn id="8" xr3:uid="{00000000-0010-0000-0200-000008000000}" name="EMPLACEMENT" dataDxfId="32">
      <calculatedColumnFormula>IFERROR(VLOOKUP(PrélèvementsStock2[NOM],Inventaire[],4,FALSE),"")</calculatedColumnFormula>
    </tableColumn>
    <tableColumn id="4" xr3:uid="{00000000-0010-0000-0200-000004000000}" name="Colonne1"/>
  </tableColumns>
  <tableStyleInfo name="Inventaire d’entrepôt"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3000000}" name="PrélèvementsStock" displayName="PrélèvementsStock" ref="B4:T91" totalsRowShown="0" headerRowCellStyle="Titre 1">
  <autoFilter ref="B4:T91" xr:uid="{00000000-0009-0000-0100-000004000000}"/>
  <tableColumns count="19">
    <tableColumn id="1" xr3:uid="{00000000-0010-0000-0300-000001000000}" name="ENDROIT SORTIE" dataDxfId="30"/>
    <tableColumn id="16" xr3:uid="{00000000-0010-0000-0300-000010000000}" name="NOM" dataDxfId="29"/>
    <tableColumn id="17" xr3:uid="{00000000-0010-0000-0300-000011000000}" name="TELEPHONE" dataDxfId="28"/>
    <tableColumn id="2" xr3:uid="{00000000-0010-0000-0300-000002000000}" name="ARTICLE" dataDxfId="27"/>
    <tableColumn id="3" xr3:uid="{00000000-0010-0000-0300-000003000000}" name="QTÉ SORTIE" dataDxfId="26"/>
    <tableColumn id="4" xr3:uid="{00000000-0010-0000-0300-000004000000}" name="QTÉ RESTANTE" dataDxfId="25">
      <calculatedColumnFormula>IFERROR(VLOOKUP(PrélèvementsStock[[#This Row],[ARTICLE]],QUANTITE_RESTANTE,7,0),"")</calculatedColumnFormula>
    </tableColumn>
    <tableColumn id="5" xr3:uid="{00000000-0010-0000-0300-000005000000}" name="REFERENCE" dataDxfId="24">
      <calculatedColumnFormula>IFERROR(VLOOKUP(PrélèvementsStock[ARTICLE],Inventaire[],2,FALSE),"")</calculatedColumnFormula>
    </tableColumn>
    <tableColumn id="11" xr3:uid="{00000000-0010-0000-0300-00000B000000}" name="REMARQUE" dataDxfId="23"/>
    <tableColumn id="13" xr3:uid="{00000000-0010-0000-0300-00000D000000}" name="SORTIE PAR" dataDxfId="22"/>
    <tableColumn id="10" xr3:uid="{00000000-0010-0000-0300-00000A000000}" name="HEURE EMPRUNT" dataDxfId="21"/>
    <tableColumn id="9" xr3:uid="{00000000-0010-0000-0300-000009000000}" name="DATE DE L'EMPRUNT" dataDxfId="20"/>
    <tableColumn id="14" xr3:uid="{00000000-0010-0000-0300-00000E000000}" name="HEURE RETOUR" dataDxfId="19"/>
    <tableColumn id="6" xr3:uid="{00000000-0010-0000-0300-000006000000}" name="DATE DE RETOUR" dataDxfId="18" dataCellStyle="Normal"/>
    <tableColumn id="7" xr3:uid="{00000000-0010-0000-0300-000007000000}" name="LIEU / TYPE" dataDxfId="17">
      <calculatedColumnFormula>IFERROR(VLOOKUP(PrélèvementsStock[ARTICLE],Inventaire[],3,FALSE),"")</calculatedColumnFormula>
    </tableColumn>
    <tableColumn id="8" xr3:uid="{00000000-0010-0000-0300-000008000000}" name="EMPLACEMENT" dataDxfId="16">
      <calculatedColumnFormula>IFERROR(VLOOKUP(PrélèvementsStock[ARTICLE],Inventaire[],4,FALSE),"")</calculatedColumnFormula>
    </tableColumn>
    <tableColumn id="15" xr3:uid="{00000000-0010-0000-0300-00000F000000}" name="COLOR" dataDxfId="15">
      <calculatedColumnFormula>IF(PrélèvementsStock[[#This Row],[DATE DE RETOUR]]="","",IF(PrélèvementsStock[[#This Row],[DATE DE RETOUR]]&lt;=TODAY(),"ROUGE",IF(PrélèvementsStock[[#This Row],[DATE DE RETOUR]]&gt;TODAY(),"")))</calculatedColumnFormula>
    </tableColumn>
    <tableColumn id="18" xr3:uid="{00000000-0010-0000-0300-000012000000}" name="MACRO INV" dataDxfId="14">
      <calculatedColumnFormula>IF(ISNUMBER(SEARCH("ROUGE",PrélèvementsStock[[#This Row],[COLOR]])),0,PrélèvementsStock[[#This Row],[QTÉ SORTIE]])</calculatedColumnFormula>
    </tableColumn>
    <tableColumn id="12" xr3:uid="{A968205E-02CE-4790-BDB9-CC5006D2788C}" name="Colonne1" dataDxfId="13"/>
    <tableColumn id="20" xr3:uid="{00000000-0010-0000-0300-000014000000}" name="RETOUR PAR" dataDxfId="12">
      <calculatedColumnFormula>PrélèvementsStock[[#This Row],[MACRO INV]]</calculatedColumnFormula>
    </tableColumn>
  </tableColumns>
  <tableStyleInfo name="Inventaire d’entrepôt"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4000000}" name="Tableau3" displayName="Tableau3" ref="A15:F37" totalsRowShown="0" headerRowDxfId="11" dataDxfId="10">
  <tableColumns count="6">
    <tableColumn id="1" xr3:uid="{00000000-0010-0000-0400-000001000000}" name="LIEU DE SORTIE" dataDxfId="9"/>
    <tableColumn id="6" xr3:uid="{00000000-0010-0000-0400-000006000000}" name="ARTICLE" dataDxfId="8"/>
    <tableColumn id="2" xr3:uid="{00000000-0010-0000-0400-000002000000}" name="QTE SORTIE" dataDxfId="7">
      <calculatedColumnFormula>IFERROR(VLOOKUP(Tableau3[[#This Row],[LIEU DE SORTIE]],SORTIE_DE_MATERIEL,3,0),"")</calculatedColumnFormula>
    </tableColumn>
    <tableColumn id="3" xr3:uid="{00000000-0010-0000-0400-000003000000}" name="REFERENCE" dataDxfId="6"/>
    <tableColumn id="4" xr3:uid="{00000000-0010-0000-0400-000004000000}" name="REMARQUE " dataDxfId="5"/>
    <tableColumn id="5" xr3:uid="{00000000-0010-0000-0400-000005000000}" name="LIEU / TYPE" dataDxfId="4"/>
  </tableColumns>
  <tableStyleInfo name="Inventaire d’entrepôt"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00000000-000C-0000-FFFF-FFFF05000000}" name="Tableau6" displayName="Tableau6" ref="A1:C100" totalsRowShown="0">
  <autoFilter ref="A1:C100" xr:uid="{00000000-0009-0000-0100-000006000000}"/>
  <tableColumns count="3">
    <tableColumn id="1" xr3:uid="{00000000-0010-0000-0500-000001000000}" name="ASSOCIATION" dataDxfId="3"/>
    <tableColumn id="2" xr3:uid="{00000000-0010-0000-0500-000002000000}" name="NOM PRENOM" dataDxfId="2"/>
    <tableColumn id="3" xr3:uid="{00000000-0010-0000-0500-000003000000}" name="NUMERO" dataDxfId="1"/>
  </tableColumns>
  <tableStyleInfo name="Inventaire d’entrepôt" showFirstColumn="0" showLastColumn="0" showRowStripes="1" showColumnStripes="0"/>
</table>
</file>

<file path=xl/theme/theme1.xml><?xml version="1.0" encoding="utf-8"?>
<a:theme xmlns:a="http://schemas.openxmlformats.org/drawingml/2006/main" name="Office Theme">
  <a:themeElements>
    <a:clrScheme name="Warehouse Inventory">
      <a:dk1>
        <a:sysClr val="windowText" lastClr="000000"/>
      </a:dk1>
      <a:lt1>
        <a:sysClr val="window" lastClr="FFFFFF"/>
      </a:lt1>
      <a:dk2>
        <a:srgbClr val="000000"/>
      </a:dk2>
      <a:lt2>
        <a:srgbClr val="FFFFFF"/>
      </a:lt2>
      <a:accent1>
        <a:srgbClr val="6DB068"/>
      </a:accent1>
      <a:accent2>
        <a:srgbClr val="E1C049"/>
      </a:accent2>
      <a:accent3>
        <a:srgbClr val="77CACD"/>
      </a:accent3>
      <a:accent4>
        <a:srgbClr val="EB862D"/>
      </a:accent4>
      <a:accent5>
        <a:srgbClr val="9062A7"/>
      </a:accent5>
      <a:accent6>
        <a:srgbClr val="EB8688"/>
      </a:accent6>
      <a:hlink>
        <a:srgbClr val="13CACD"/>
      </a:hlink>
      <a:folHlink>
        <a:srgbClr val="9062A7"/>
      </a:folHlink>
    </a:clrScheme>
    <a:fontScheme name="Warehouse Inventory">
      <a:majorFont>
        <a:latin typeface="Franklin Gothic Medium"/>
        <a:ea typeface=""/>
        <a:cs typeface=""/>
      </a:majorFont>
      <a:minorFont>
        <a:latin typeface="Franklin Gothic Medium"/>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table" Target="../tables/table5.xml"/><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table" Target="../tables/table6.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tInventoryList">
    <tabColor theme="4"/>
    <pageSetUpPr autoPageBreaks="0" fitToPage="1"/>
  </sheetPr>
  <dimension ref="B1:N222"/>
  <sheetViews>
    <sheetView showGridLines="0" tabSelected="1" zoomScaleNormal="100" workbookViewId="0">
      <selection activeCell="G5" sqref="G5"/>
    </sheetView>
  </sheetViews>
  <sheetFormatPr baseColWidth="10" defaultColWidth="8.90625" defaultRowHeight="30" customHeight="1" x14ac:dyDescent="0.35"/>
  <cols>
    <col min="1" max="1" width="1.90625" customWidth="1"/>
    <col min="2" max="2" width="42.08984375" bestFit="1" customWidth="1"/>
    <col min="3" max="3" width="12.81640625" bestFit="1" customWidth="1"/>
    <col min="4" max="4" width="21.453125" bestFit="1" customWidth="1"/>
    <col min="5" max="5" width="15" customWidth="1"/>
    <col min="6" max="6" width="6.90625" bestFit="1" customWidth="1"/>
    <col min="7" max="7" width="22.6328125" customWidth="1"/>
    <col min="8" max="8" width="14.81640625" bestFit="1" customWidth="1"/>
    <col min="9" max="9" width="32.6328125" customWidth="1"/>
    <col min="10" max="10" width="22.1796875" bestFit="1" customWidth="1"/>
    <col min="11" max="11" width="17.08984375" bestFit="1" customWidth="1"/>
    <col min="12" max="12" width="18" bestFit="1" customWidth="1"/>
  </cols>
  <sheetData>
    <row r="1" spans="2:14" ht="54" customHeight="1" thickBot="1" x14ac:dyDescent="0.55000000000000004">
      <c r="B1" s="5" t="s">
        <v>21</v>
      </c>
      <c r="C1" s="5"/>
      <c r="D1" s="52" t="s">
        <v>97</v>
      </c>
      <c r="E1" s="1"/>
      <c r="F1" s="1"/>
      <c r="G1" s="1"/>
      <c r="H1" s="1"/>
      <c r="I1" s="1"/>
      <c r="J1" s="1"/>
      <c r="K1" s="1"/>
      <c r="L1" s="1"/>
    </row>
    <row r="2" spans="2:14" ht="24.9" customHeight="1" x14ac:dyDescent="0.35">
      <c r="B2" s="4" t="s">
        <v>0</v>
      </c>
      <c r="C2" s="4"/>
      <c r="D2" s="2"/>
      <c r="E2" s="8"/>
      <c r="G2" t="s">
        <v>11</v>
      </c>
      <c r="K2" s="53" t="s">
        <v>49</v>
      </c>
      <c r="L2" s="25"/>
    </row>
    <row r="3" spans="2:14" ht="30" customHeight="1" x14ac:dyDescent="0.35">
      <c r="B3" s="9">
        <f>COUNTA(Inventaire[ARTICLES])</f>
        <v>76</v>
      </c>
      <c r="C3" s="9"/>
      <c r="D3" s="9"/>
      <c r="K3" s="49" t="s">
        <v>50</v>
      </c>
      <c r="L3" s="25"/>
    </row>
    <row r="4" spans="2:14" ht="17.100000000000001" customHeight="1" x14ac:dyDescent="0.35">
      <c r="B4" s="16" t="s">
        <v>148</v>
      </c>
      <c r="C4" s="12" t="s">
        <v>24</v>
      </c>
      <c r="D4" s="12" t="s">
        <v>18</v>
      </c>
      <c r="E4" s="12" t="s">
        <v>2</v>
      </c>
      <c r="F4" s="12" t="s">
        <v>4</v>
      </c>
      <c r="G4" s="12" t="s">
        <v>9</v>
      </c>
      <c r="H4" s="12" t="s">
        <v>159</v>
      </c>
      <c r="I4" s="12" t="s">
        <v>156</v>
      </c>
      <c r="J4" s="12" t="s">
        <v>42</v>
      </c>
      <c r="K4" s="12" t="s">
        <v>43</v>
      </c>
      <c r="L4" s="12" t="s">
        <v>5</v>
      </c>
      <c r="M4" s="6" t="s">
        <v>45</v>
      </c>
      <c r="N4" s="6" t="s">
        <v>127</v>
      </c>
    </row>
    <row r="5" spans="2:14" ht="30" customHeight="1" x14ac:dyDescent="0.35">
      <c r="B5" s="17" t="s">
        <v>39</v>
      </c>
      <c r="C5" s="18" t="s">
        <v>51</v>
      </c>
      <c r="D5" s="18" t="s">
        <v>37</v>
      </c>
      <c r="E5" s="18" t="str">
        <f>IFERROR(VLOOKUP(Inventaire[[#This Row],[LIEU / TYPE]],EmplacementStocks[],3,FALSE),"")</f>
        <v>GRILLE</v>
      </c>
      <c r="F5" s="19">
        <v>10</v>
      </c>
      <c r="G5" s="19">
        <f>IFERROR(SUMPRODUCT((PrélèvementsStock[ARTICLE]=Inventaire[[#This Row],[ARTICLES]])*(PrélèvementsStock[QTÉ SORTIE])),"")</f>
        <v>8</v>
      </c>
      <c r="H5" s="19">
        <f>IFERROR(Inventaire[[#This Row],[QTÉ]]-Inventaire[[#This Row],[QTÉ SORTIE]],"")</f>
        <v>2</v>
      </c>
      <c r="I5" s="19"/>
      <c r="J5" s="44">
        <v>0</v>
      </c>
      <c r="K5" s="44">
        <f>Inventaire[[#This Row],[QTÉ]]*J5</f>
        <v>0</v>
      </c>
      <c r="L5" s="45">
        <f>IFERROR(IF(Inventaire[[#This Row],[QTÉ]]&lt;=Inventaire[[#This Row],[ SIGNAL RÉAPPROVISIONNEMENT]],1,0),0)</f>
        <v>0</v>
      </c>
      <c r="M5" s="46" t="s">
        <v>49</v>
      </c>
      <c r="N5" s="54">
        <v>43930</v>
      </c>
    </row>
    <row r="6" spans="2:14" ht="30" customHeight="1" x14ac:dyDescent="0.35">
      <c r="B6" s="17" t="s">
        <v>52</v>
      </c>
      <c r="C6" s="18" t="s">
        <v>51</v>
      </c>
      <c r="D6" s="18" t="s">
        <v>37</v>
      </c>
      <c r="E6" s="18" t="str">
        <f>IFERROR(VLOOKUP(Inventaire[[#This Row],[LIEU / TYPE]],EmplacementStocks[],3,FALSE),"")</f>
        <v>GRILLE</v>
      </c>
      <c r="F6" s="19">
        <v>11</v>
      </c>
      <c r="G6" s="19">
        <f>IFERROR(SUMPRODUCT((PrélèvementsStock[ARTICLE]=Inventaire[[#This Row],[ARTICLES]])*(PrélèvementsStock[QTÉ SORTIE])),"")</f>
        <v>0</v>
      </c>
      <c r="H6" s="19">
        <f>IFERROR(Inventaire[[#This Row],[QTÉ]]-Inventaire[[#This Row],[QTÉ SORTIE]],"")</f>
        <v>11</v>
      </c>
      <c r="I6" s="27"/>
      <c r="J6" s="44">
        <v>0</v>
      </c>
      <c r="K6" s="44">
        <f>Inventaire[[#This Row],[QTÉ]]*J6</f>
        <v>0</v>
      </c>
      <c r="L6" s="45">
        <f>IFERROR(IF(Inventaire[[#This Row],[QTÉ]]&lt;=Inventaire[[#This Row],[ SIGNAL RÉAPPROVISIONNEMENT]],1,0),0)</f>
        <v>0</v>
      </c>
      <c r="M6" s="47" t="s">
        <v>50</v>
      </c>
      <c r="N6" s="54">
        <v>43930</v>
      </c>
    </row>
    <row r="7" spans="2:14" ht="30" customHeight="1" x14ac:dyDescent="0.35">
      <c r="B7" s="17" t="s">
        <v>54</v>
      </c>
      <c r="C7" s="18" t="s">
        <v>51</v>
      </c>
      <c r="D7" s="18" t="s">
        <v>37</v>
      </c>
      <c r="E7" s="18" t="str">
        <f>IFERROR(VLOOKUP(Inventaire[[#This Row],[LIEU / TYPE]],EmplacementStocks[],3,FALSE),"")</f>
        <v>GRILLE</v>
      </c>
      <c r="F7" s="19">
        <v>21</v>
      </c>
      <c r="G7" s="19">
        <f>IFERROR(SUMPRODUCT((PrélèvementsStock[ARTICLE]=Inventaire[[#This Row],[ARTICLES]])*(PrélèvementsStock[QTÉ SORTIE])),"")</f>
        <v>0</v>
      </c>
      <c r="H7" s="19">
        <f>IFERROR(Inventaire[[#This Row],[QTÉ]]-Inventaire[[#This Row],[QTÉ SORTIE]],"")</f>
        <v>21</v>
      </c>
      <c r="I7" s="19"/>
      <c r="J7" s="44">
        <v>0</v>
      </c>
      <c r="K7" s="44">
        <f>Inventaire[[#This Row],[QTÉ]]*J7</f>
        <v>0</v>
      </c>
      <c r="L7" s="45">
        <f>IFERROR(IF(Inventaire[[#This Row],[QTÉ]]&lt;=Inventaire[[#This Row],[ SIGNAL RÉAPPROVISIONNEMENT]],1,0),0)</f>
        <v>0</v>
      </c>
      <c r="M7" s="47"/>
      <c r="N7" s="54">
        <v>43930</v>
      </c>
    </row>
    <row r="8" spans="2:14" ht="30" customHeight="1" x14ac:dyDescent="0.35">
      <c r="B8" s="17" t="s">
        <v>53</v>
      </c>
      <c r="C8" s="18" t="s">
        <v>51</v>
      </c>
      <c r="D8" s="18" t="s">
        <v>37</v>
      </c>
      <c r="E8" s="18" t="str">
        <f>IFERROR(VLOOKUP(Inventaire[[#This Row],[LIEU / TYPE]],EmplacementStocks[],3,FALSE),"")</f>
        <v>GRILLE</v>
      </c>
      <c r="F8" s="19">
        <v>5</v>
      </c>
      <c r="G8" s="19">
        <f>IFERROR(SUMPRODUCT((PrélèvementsStock[ARTICLE]=Inventaire[[#This Row],[ARTICLES]])*(PrélèvementsStock[QTÉ SORTIE])),"")</f>
        <v>0</v>
      </c>
      <c r="H8" s="19">
        <f>IFERROR(Inventaire[[#This Row],[QTÉ]]-Inventaire[[#This Row],[QTÉ SORTIE]],"")</f>
        <v>5</v>
      </c>
      <c r="I8" s="27"/>
      <c r="J8" s="44">
        <v>0</v>
      </c>
      <c r="K8" s="44">
        <f>Inventaire[[#This Row],[QTÉ]]*J8</f>
        <v>0</v>
      </c>
      <c r="L8" s="45">
        <f>IFERROR(IF(Inventaire[[#This Row],[QTÉ]]&lt;=Inventaire[[#This Row],[ SIGNAL RÉAPPROVISIONNEMENT]],1,0),0)</f>
        <v>0</v>
      </c>
      <c r="M8" s="47"/>
      <c r="N8" s="54">
        <v>43930</v>
      </c>
    </row>
    <row r="9" spans="2:14" ht="30" customHeight="1" x14ac:dyDescent="0.35">
      <c r="B9" s="17" t="s">
        <v>55</v>
      </c>
      <c r="C9" s="18" t="s">
        <v>51</v>
      </c>
      <c r="D9" s="18" t="s">
        <v>37</v>
      </c>
      <c r="E9" s="18" t="str">
        <f>IFERROR(VLOOKUP(Inventaire[[#This Row],[LIEU / TYPE]],EmplacementStocks[],3,FALSE),"")</f>
        <v>GRILLE</v>
      </c>
      <c r="F9" s="19">
        <v>1</v>
      </c>
      <c r="G9" s="19">
        <f>IFERROR(SUMPRODUCT((PrélèvementsStock[ARTICLE]=Inventaire[[#This Row],[ARTICLES]])*(PrélèvementsStock[QTÉ SORTIE])),"")</f>
        <v>0</v>
      </c>
      <c r="H9" s="19">
        <f>IFERROR(Inventaire[[#This Row],[QTÉ]]-Inventaire[[#This Row],[QTÉ SORTIE]],"")</f>
        <v>1</v>
      </c>
      <c r="I9" s="19"/>
      <c r="J9" s="44">
        <v>0</v>
      </c>
      <c r="K9" s="44">
        <f>Inventaire[[#This Row],[QTÉ]]*J9</f>
        <v>0</v>
      </c>
      <c r="L9" s="45">
        <f>IFERROR(IF(Inventaire[[#This Row],[QTÉ]]&lt;=Inventaire[[#This Row],[ SIGNAL RÉAPPROVISIONNEMENT]],1,0),0)</f>
        <v>0</v>
      </c>
      <c r="M9" s="47"/>
      <c r="N9" s="54">
        <v>43930</v>
      </c>
    </row>
    <row r="10" spans="2:14" ht="30" customHeight="1" x14ac:dyDescent="0.35">
      <c r="B10" s="17" t="s">
        <v>56</v>
      </c>
      <c r="C10" s="18" t="s">
        <v>51</v>
      </c>
      <c r="D10" s="18" t="s">
        <v>37</v>
      </c>
      <c r="E10" s="18" t="str">
        <f>IFERROR(VLOOKUP(Inventaire[[#This Row],[LIEU / TYPE]],EmplacementStocks[],3,FALSE),"")</f>
        <v>GRILLE</v>
      </c>
      <c r="F10" s="19">
        <v>3</v>
      </c>
      <c r="G10" s="19">
        <f>IFERROR(SUMPRODUCT((PrélèvementsStock[ARTICLE]=Inventaire[[#This Row],[ARTICLES]])*(PrélèvementsStock[QTÉ SORTIE])),"")</f>
        <v>0</v>
      </c>
      <c r="H10" s="19">
        <f>IFERROR(Inventaire[[#This Row],[QTÉ]]-Inventaire[[#This Row],[QTÉ SORTIE]],"")</f>
        <v>3</v>
      </c>
      <c r="I10" s="19"/>
      <c r="J10" s="44">
        <v>0</v>
      </c>
      <c r="K10" s="44">
        <f>Inventaire[[#This Row],[QTÉ]]*J10</f>
        <v>0</v>
      </c>
      <c r="L10" s="45">
        <f>IFERROR(IF(Inventaire[[#This Row],[QTÉ]]&lt;=Inventaire[[#This Row],[ SIGNAL RÉAPPROVISIONNEMENT]],1,0),0)</f>
        <v>0</v>
      </c>
      <c r="M10" s="47"/>
      <c r="N10" s="54">
        <v>43930</v>
      </c>
    </row>
    <row r="11" spans="2:14" ht="30" customHeight="1" x14ac:dyDescent="0.35">
      <c r="B11" s="17" t="s">
        <v>57</v>
      </c>
      <c r="C11" s="18" t="s">
        <v>51</v>
      </c>
      <c r="D11" s="18" t="s">
        <v>37</v>
      </c>
      <c r="E11" s="18" t="str">
        <f>IFERROR(VLOOKUP(Inventaire[[#This Row],[LIEU / TYPE]],EmplacementStocks[],3,FALSE),"")</f>
        <v>GRILLE</v>
      </c>
      <c r="F11" s="19">
        <v>3</v>
      </c>
      <c r="G11" s="19">
        <f>IFERROR(SUMPRODUCT((PrélèvementsStock[ARTICLE]=Inventaire[[#This Row],[ARTICLES]])*(PrélèvementsStock[QTÉ SORTIE])),"")</f>
        <v>0</v>
      </c>
      <c r="H11" s="19">
        <f>IFERROR(Inventaire[[#This Row],[QTÉ]]-Inventaire[[#This Row],[QTÉ SORTIE]],"")</f>
        <v>3</v>
      </c>
      <c r="I11" s="19"/>
      <c r="J11" s="44">
        <v>0</v>
      </c>
      <c r="K11" s="44">
        <f>Inventaire[[#This Row],[QTÉ]]*J11</f>
        <v>0</v>
      </c>
      <c r="L11" s="45">
        <f>IFERROR(IF(Inventaire[[#This Row],[QTÉ]]&lt;=Inventaire[[#This Row],[ SIGNAL RÉAPPROVISIONNEMENT]],1,0),0)</f>
        <v>0</v>
      </c>
      <c r="M11" s="47"/>
      <c r="N11" s="54">
        <v>43930</v>
      </c>
    </row>
    <row r="12" spans="2:14" ht="30" customHeight="1" x14ac:dyDescent="0.35">
      <c r="B12" s="17" t="s">
        <v>58</v>
      </c>
      <c r="C12" s="18" t="s">
        <v>51</v>
      </c>
      <c r="D12" s="18" t="s">
        <v>37</v>
      </c>
      <c r="E12" s="18" t="str">
        <f>IFERROR(VLOOKUP(Inventaire[[#This Row],[LIEU / TYPE]],EmplacementStocks[],3,FALSE),"")</f>
        <v>GRILLE</v>
      </c>
      <c r="F12" s="19">
        <v>60</v>
      </c>
      <c r="G12" s="19">
        <f>IFERROR(SUMPRODUCT((PrélèvementsStock[ARTICLE]=Inventaire[[#This Row],[ARTICLES]])*(PrélèvementsStock[QTÉ SORTIE])),"")</f>
        <v>0</v>
      </c>
      <c r="H12" s="19">
        <f>IFERROR(Inventaire[[#This Row],[QTÉ]]-Inventaire[[#This Row],[QTÉ SORTIE]],"")</f>
        <v>60</v>
      </c>
      <c r="I12" s="19"/>
      <c r="J12" s="44">
        <v>0</v>
      </c>
      <c r="K12" s="44">
        <f>Inventaire[[#This Row],[QTÉ]]*J12</f>
        <v>0</v>
      </c>
      <c r="L12" s="45">
        <f>IFERROR(IF(Inventaire[[#This Row],[QTÉ]]&lt;=Inventaire[[#This Row],[ SIGNAL RÉAPPROVISIONNEMENT]],1,0),0)</f>
        <v>0</v>
      </c>
      <c r="M12" s="47"/>
      <c r="N12" s="54">
        <v>43930</v>
      </c>
    </row>
    <row r="13" spans="2:14" ht="30" customHeight="1" x14ac:dyDescent="0.35">
      <c r="B13" s="17" t="s">
        <v>59</v>
      </c>
      <c r="C13" s="18" t="s">
        <v>51</v>
      </c>
      <c r="D13" s="18" t="s">
        <v>37</v>
      </c>
      <c r="E13" s="18" t="str">
        <f>IFERROR(VLOOKUP(Inventaire[[#This Row],[LIEU / TYPE]],EmplacementStocks[],3,FALSE),"")</f>
        <v>GRILLE</v>
      </c>
      <c r="F13" s="19">
        <v>0</v>
      </c>
      <c r="G13" s="19">
        <f>IFERROR(SUMPRODUCT((PrélèvementsStock[ARTICLE]=Inventaire[[#This Row],[ARTICLES]])*(PrélèvementsStock[QTÉ SORTIE])),"")</f>
        <v>0</v>
      </c>
      <c r="H13" s="19">
        <f>IFERROR(Inventaire[[#This Row],[QTÉ]]-Inventaire[[#This Row],[QTÉ SORTIE]],"")</f>
        <v>0</v>
      </c>
      <c r="I13" s="19"/>
      <c r="J13" s="44">
        <v>0</v>
      </c>
      <c r="K13" s="44">
        <f>Inventaire[[#This Row],[QTÉ]]*J13</f>
        <v>0</v>
      </c>
      <c r="L13" s="45">
        <f>IFERROR(IF(Inventaire[[#This Row],[QTÉ]]&lt;=Inventaire[[#This Row],[ SIGNAL RÉAPPROVISIONNEMENT]],1,0),0)</f>
        <v>1</v>
      </c>
      <c r="M13" s="47"/>
      <c r="N13" s="54">
        <v>43930</v>
      </c>
    </row>
    <row r="14" spans="2:14" ht="30" customHeight="1" x14ac:dyDescent="0.35">
      <c r="B14" s="17" t="s">
        <v>60</v>
      </c>
      <c r="C14" s="18" t="s">
        <v>51</v>
      </c>
      <c r="D14" s="18" t="s">
        <v>37</v>
      </c>
      <c r="E14" s="18" t="str">
        <f>IFERROR(VLOOKUP(Inventaire[[#This Row],[LIEU / TYPE]],EmplacementStocks[],3,FALSE),"")</f>
        <v>GRILLE</v>
      </c>
      <c r="F14" s="19">
        <v>0</v>
      </c>
      <c r="G14" s="19">
        <f>IFERROR(SUMPRODUCT((PrélèvementsStock[ARTICLE]=Inventaire[[#This Row],[ARTICLES]])*(PrélèvementsStock[QTÉ SORTIE])),"")</f>
        <v>0</v>
      </c>
      <c r="H14" s="19">
        <f>IFERROR(Inventaire[[#This Row],[QTÉ]]-Inventaire[[#This Row],[QTÉ SORTIE]],"")</f>
        <v>0</v>
      </c>
      <c r="I14" s="19"/>
      <c r="J14" s="44">
        <v>0</v>
      </c>
      <c r="K14" s="44">
        <f>Inventaire[[#This Row],[QTÉ]]*J14</f>
        <v>0</v>
      </c>
      <c r="L14" s="45">
        <f>IFERROR(IF(Inventaire[[#This Row],[QTÉ]]&lt;=Inventaire[[#This Row],[ SIGNAL RÉAPPROVISIONNEMENT]],1,0),0)</f>
        <v>1</v>
      </c>
      <c r="M14" s="47"/>
      <c r="N14" s="54">
        <v>43930</v>
      </c>
    </row>
    <row r="15" spans="2:14" ht="30" customHeight="1" x14ac:dyDescent="0.35">
      <c r="B15" s="17" t="s">
        <v>61</v>
      </c>
      <c r="C15" s="18" t="s">
        <v>51</v>
      </c>
      <c r="D15" s="18" t="s">
        <v>37</v>
      </c>
      <c r="E15" s="18" t="str">
        <f>IFERROR(VLOOKUP(Inventaire[[#This Row],[LIEU / TYPE]],EmplacementStocks[],3,FALSE),"")</f>
        <v>GRILLE</v>
      </c>
      <c r="F15" s="19">
        <v>0</v>
      </c>
      <c r="G15" s="19">
        <f>IFERROR(SUMPRODUCT((PrélèvementsStock[ARTICLE]=Inventaire[[#This Row],[ARTICLES]])*(PrélèvementsStock[QTÉ SORTIE])),"")</f>
        <v>0</v>
      </c>
      <c r="H15" s="19">
        <f>IFERROR(Inventaire[[#This Row],[QTÉ]]-Inventaire[[#This Row],[QTÉ SORTIE]],"")</f>
        <v>0</v>
      </c>
      <c r="I15" s="19"/>
      <c r="J15" s="44">
        <v>0</v>
      </c>
      <c r="K15" s="44">
        <f>Inventaire[[#This Row],[QTÉ]]*J15</f>
        <v>0</v>
      </c>
      <c r="L15" s="45">
        <f>IFERROR(IF(Inventaire[[#This Row],[QTÉ]]&lt;=Inventaire[[#This Row],[ SIGNAL RÉAPPROVISIONNEMENT]],1,0),0)</f>
        <v>1</v>
      </c>
      <c r="M15" s="47"/>
      <c r="N15" s="54">
        <v>43930</v>
      </c>
    </row>
    <row r="16" spans="2:14" ht="30" customHeight="1" x14ac:dyDescent="0.35">
      <c r="B16" s="24" t="s">
        <v>62</v>
      </c>
      <c r="C16" s="18" t="s">
        <v>51</v>
      </c>
      <c r="D16" s="18" t="s">
        <v>37</v>
      </c>
      <c r="E16" s="18" t="str">
        <f>IFERROR(VLOOKUP(Inventaire[[#This Row],[LIEU / TYPE]],EmplacementStocks[],3,FALSE),"")</f>
        <v>GRILLE</v>
      </c>
      <c r="F16" s="19">
        <v>0</v>
      </c>
      <c r="G16" s="19">
        <f>IFERROR(SUMPRODUCT((PrélèvementsStock[ARTICLE]=Inventaire[[#This Row],[ARTICLES]])*(PrélèvementsStock[QTÉ SORTIE])),"")</f>
        <v>0</v>
      </c>
      <c r="H16" s="19">
        <f>IFERROR(Inventaire[[#This Row],[QTÉ]]-Inventaire[[#This Row],[QTÉ SORTIE]],"")</f>
        <v>0</v>
      </c>
      <c r="I16" s="19"/>
      <c r="J16" s="44">
        <v>0</v>
      </c>
      <c r="K16" s="44">
        <f>Inventaire[[#This Row],[QTÉ]]*J16</f>
        <v>0</v>
      </c>
      <c r="L16" s="45">
        <f>IFERROR(IF(Inventaire[[#This Row],[QTÉ]]&lt;=Inventaire[[#This Row],[ SIGNAL RÉAPPROVISIONNEMENT]],1,0),0)</f>
        <v>1</v>
      </c>
      <c r="M16" s="47"/>
      <c r="N16" s="54">
        <v>43930</v>
      </c>
    </row>
    <row r="17" spans="2:14" ht="30" customHeight="1" x14ac:dyDescent="0.35">
      <c r="B17" s="24" t="s">
        <v>63</v>
      </c>
      <c r="C17" s="18" t="s">
        <v>51</v>
      </c>
      <c r="D17" s="18" t="s">
        <v>37</v>
      </c>
      <c r="E17" s="18" t="str">
        <f>IFERROR(VLOOKUP(Inventaire[[#This Row],[LIEU / TYPE]],EmplacementStocks[],3,FALSE),"")</f>
        <v>GRILLE</v>
      </c>
      <c r="F17" s="19">
        <v>0</v>
      </c>
      <c r="G17" s="19">
        <f>IFERROR(SUMPRODUCT((PrélèvementsStock[ARTICLE]=Inventaire[[#This Row],[ARTICLES]])*(PrélèvementsStock[QTÉ SORTIE])),"")</f>
        <v>0</v>
      </c>
      <c r="H17" s="19">
        <f>IFERROR(Inventaire[[#This Row],[QTÉ]]-Inventaire[[#This Row],[QTÉ SORTIE]],"")</f>
        <v>0</v>
      </c>
      <c r="I17" s="19"/>
      <c r="J17" s="44">
        <v>0</v>
      </c>
      <c r="K17" s="44">
        <f>Inventaire[[#This Row],[QTÉ]]*J17</f>
        <v>0</v>
      </c>
      <c r="L17" s="45">
        <f>IFERROR(IF(Inventaire[[#This Row],[QTÉ]]&lt;=Inventaire[[#This Row],[ SIGNAL RÉAPPROVISIONNEMENT]],1,0),0)</f>
        <v>1</v>
      </c>
      <c r="M17" s="47"/>
      <c r="N17" s="54">
        <v>43930</v>
      </c>
    </row>
    <row r="18" spans="2:14" ht="30" customHeight="1" x14ac:dyDescent="0.35">
      <c r="B18" s="24" t="s">
        <v>64</v>
      </c>
      <c r="C18" s="18" t="s">
        <v>51</v>
      </c>
      <c r="D18" s="18" t="s">
        <v>37</v>
      </c>
      <c r="E18" s="18" t="str">
        <f>IFERROR(VLOOKUP(Inventaire[[#This Row],[LIEU / TYPE]],EmplacementStocks[],3,FALSE),"")</f>
        <v>GRILLE</v>
      </c>
      <c r="F18" s="19">
        <v>2</v>
      </c>
      <c r="G18" s="19">
        <f>IFERROR(SUMPRODUCT((PrélèvementsStock[ARTICLE]=Inventaire[[#This Row],[ARTICLES]])*(PrélèvementsStock[QTÉ SORTIE])),"")</f>
        <v>0</v>
      </c>
      <c r="H18" s="19">
        <f>IFERROR(Inventaire[[#This Row],[QTÉ]]-Inventaire[[#This Row],[QTÉ SORTIE]],"")</f>
        <v>2</v>
      </c>
      <c r="I18" s="19"/>
      <c r="J18" s="44">
        <v>0</v>
      </c>
      <c r="K18" s="44">
        <f>Inventaire[[#This Row],[QTÉ]]*J18</f>
        <v>0</v>
      </c>
      <c r="L18" s="45">
        <f>IFERROR(IF(Inventaire[[#This Row],[QTÉ]]&lt;=Inventaire[[#This Row],[ SIGNAL RÉAPPROVISIONNEMENT]],1,0),0)</f>
        <v>0</v>
      </c>
      <c r="M18" s="47"/>
      <c r="N18" s="54">
        <v>43930</v>
      </c>
    </row>
    <row r="19" spans="2:14" ht="30" customHeight="1" x14ac:dyDescent="0.35">
      <c r="B19" s="24" t="s">
        <v>65</v>
      </c>
      <c r="C19" s="18" t="s">
        <v>51</v>
      </c>
      <c r="D19" s="18" t="s">
        <v>37</v>
      </c>
      <c r="E19" s="18" t="str">
        <f>IFERROR(VLOOKUP(Inventaire[[#This Row],[LIEU / TYPE]],EmplacementStocks[],3,FALSE),"")</f>
        <v>GRILLE</v>
      </c>
      <c r="F19" s="19">
        <v>2</v>
      </c>
      <c r="G19" s="19">
        <f>IFERROR(SUMPRODUCT((PrélèvementsStock[ARTICLE]=Inventaire[[#This Row],[ARTICLES]])*(PrélèvementsStock[QTÉ SORTIE])),"")</f>
        <v>0</v>
      </c>
      <c r="H19" s="19">
        <f>IFERROR(Inventaire[[#This Row],[QTÉ]]-Inventaire[[#This Row],[QTÉ SORTIE]],"")</f>
        <v>2</v>
      </c>
      <c r="I19" s="19"/>
      <c r="J19" s="44">
        <v>0</v>
      </c>
      <c r="K19" s="44">
        <f>Inventaire[[#This Row],[QTÉ]]*J19</f>
        <v>0</v>
      </c>
      <c r="L19" s="45">
        <f>IFERROR(IF(Inventaire[[#This Row],[QTÉ]]&lt;=Inventaire[[#This Row],[ SIGNAL RÉAPPROVISIONNEMENT]],1,0),0)</f>
        <v>0</v>
      </c>
      <c r="M19" s="47"/>
      <c r="N19" s="54">
        <v>43930</v>
      </c>
    </row>
    <row r="20" spans="2:14" ht="30" customHeight="1" x14ac:dyDescent="0.35">
      <c r="B20" s="24" t="s">
        <v>66</v>
      </c>
      <c r="C20" s="18" t="s">
        <v>51</v>
      </c>
      <c r="D20" s="18" t="s">
        <v>37</v>
      </c>
      <c r="E20" s="18" t="str">
        <f>IFERROR(VLOOKUP(Inventaire[[#This Row],[LIEU / TYPE]],EmplacementStocks[],3,FALSE),"")</f>
        <v>GRILLE</v>
      </c>
      <c r="F20" s="19">
        <v>0</v>
      </c>
      <c r="G20" s="19">
        <f>IFERROR(SUMPRODUCT((PrélèvementsStock[ARTICLE]=Inventaire[[#This Row],[ARTICLES]])*(PrélèvementsStock[QTÉ SORTIE])),"")</f>
        <v>0</v>
      </c>
      <c r="H20" s="19">
        <f>IFERROR(Inventaire[[#This Row],[QTÉ]]-Inventaire[[#This Row],[QTÉ SORTIE]],"")</f>
        <v>0</v>
      </c>
      <c r="I20" s="19"/>
      <c r="J20" s="44">
        <v>0</v>
      </c>
      <c r="K20" s="44">
        <f>Inventaire[[#This Row],[QTÉ]]*J20</f>
        <v>0</v>
      </c>
      <c r="L20" s="45">
        <f>IFERROR(IF(Inventaire[[#This Row],[QTÉ]]&lt;=Inventaire[[#This Row],[ SIGNAL RÉAPPROVISIONNEMENT]],1,0),0)</f>
        <v>1</v>
      </c>
      <c r="M20" s="47"/>
      <c r="N20" s="54">
        <v>43930</v>
      </c>
    </row>
    <row r="21" spans="2:14" ht="30" customHeight="1" x14ac:dyDescent="0.35">
      <c r="B21" s="50" t="s">
        <v>69</v>
      </c>
      <c r="C21" s="18" t="s">
        <v>51</v>
      </c>
      <c r="D21" s="18" t="s">
        <v>37</v>
      </c>
      <c r="E21" s="18" t="str">
        <f>IFERROR(VLOOKUP(Inventaire[[#This Row],[LIEU / TYPE]],EmplacementStocks[],3,FALSE),"")</f>
        <v>GRILLE</v>
      </c>
      <c r="F21" s="19">
        <v>8</v>
      </c>
      <c r="G21" s="19">
        <f>IFERROR(SUMPRODUCT((PrélèvementsStock[ARTICLE]=Inventaire[[#This Row],[ARTICLES]])*(PrélèvementsStock[QTÉ SORTIE])),"")</f>
        <v>0</v>
      </c>
      <c r="H21" s="19">
        <f>IFERROR(Inventaire[[#This Row],[QTÉ]]-Inventaire[[#This Row],[QTÉ SORTIE]],"")</f>
        <v>8</v>
      </c>
      <c r="I21" s="19"/>
      <c r="J21" s="44">
        <v>0</v>
      </c>
      <c r="K21" s="44">
        <f>Inventaire[[#This Row],[QTÉ]]*J21</f>
        <v>0</v>
      </c>
      <c r="L21" s="45">
        <f>IFERROR(IF(Inventaire[[#This Row],[QTÉ]]&lt;=Inventaire[[#This Row],[ SIGNAL RÉAPPROVISIONNEMENT]],1,0),0)</f>
        <v>0</v>
      </c>
      <c r="M21" s="47"/>
      <c r="N21" s="54">
        <v>43930</v>
      </c>
    </row>
    <row r="22" spans="2:14" ht="30" customHeight="1" x14ac:dyDescent="0.35">
      <c r="B22" s="24" t="s">
        <v>67</v>
      </c>
      <c r="C22" s="18" t="s">
        <v>51</v>
      </c>
      <c r="D22" s="18" t="s">
        <v>37</v>
      </c>
      <c r="E22" s="18" t="str">
        <f>IFERROR(VLOOKUP(Inventaire[[#This Row],[LIEU / TYPE]],EmplacementStocks[],3,FALSE),"")</f>
        <v>GRILLE</v>
      </c>
      <c r="F22" s="19">
        <v>7</v>
      </c>
      <c r="G22" s="19">
        <f>IFERROR(SUMPRODUCT((PrélèvementsStock[ARTICLE]=Inventaire[[#This Row],[ARTICLES]])*(PrélèvementsStock[QTÉ SORTIE])),"")</f>
        <v>0</v>
      </c>
      <c r="H22" s="19">
        <f>IFERROR(Inventaire[[#This Row],[QTÉ]]-Inventaire[[#This Row],[QTÉ SORTIE]],"")</f>
        <v>7</v>
      </c>
      <c r="I22" s="19"/>
      <c r="J22" s="44">
        <v>0</v>
      </c>
      <c r="K22" s="44">
        <f>Inventaire[[#This Row],[QTÉ]]*J22</f>
        <v>0</v>
      </c>
      <c r="L22" s="45">
        <f>IFERROR(IF(Inventaire[[#This Row],[QTÉ]]&lt;=Inventaire[[#This Row],[ SIGNAL RÉAPPROVISIONNEMENT]],1,0),0)</f>
        <v>0</v>
      </c>
      <c r="M22" s="47"/>
      <c r="N22" s="54">
        <v>43930</v>
      </c>
    </row>
    <row r="23" spans="2:14" ht="30" customHeight="1" x14ac:dyDescent="0.35">
      <c r="B23" s="24" t="s">
        <v>68</v>
      </c>
      <c r="C23" s="18" t="s">
        <v>51</v>
      </c>
      <c r="D23" s="18" t="s">
        <v>37</v>
      </c>
      <c r="E23" s="18" t="str">
        <f>IFERROR(VLOOKUP(Inventaire[[#This Row],[LIEU / TYPE]],EmplacementStocks[],3,FALSE),"")</f>
        <v>GRILLE</v>
      </c>
      <c r="F23" s="19">
        <v>17</v>
      </c>
      <c r="G23" s="19">
        <f>IFERROR(SUMPRODUCT((PrélèvementsStock[ARTICLE]=Inventaire[[#This Row],[ARTICLES]])*(PrélèvementsStock[QTÉ SORTIE])),"")</f>
        <v>0</v>
      </c>
      <c r="H23" s="19">
        <f>IFERROR(Inventaire[[#This Row],[QTÉ]]-Inventaire[[#This Row],[QTÉ SORTIE]],"")</f>
        <v>17</v>
      </c>
      <c r="I23" s="19"/>
      <c r="J23" s="44">
        <v>0</v>
      </c>
      <c r="K23" s="44">
        <f>Inventaire[[#This Row],[QTÉ]]*J23</f>
        <v>0</v>
      </c>
      <c r="L23" s="45">
        <f>IFERROR(IF(Inventaire[[#This Row],[QTÉ]]&lt;=Inventaire[[#This Row],[ SIGNAL RÉAPPROVISIONNEMENT]],1,0),0)</f>
        <v>0</v>
      </c>
      <c r="M23" s="47"/>
      <c r="N23" s="54">
        <v>43930</v>
      </c>
    </row>
    <row r="24" spans="2:14" ht="30" customHeight="1" x14ac:dyDescent="0.35">
      <c r="B24" s="24" t="s">
        <v>70</v>
      </c>
      <c r="C24" s="18" t="s">
        <v>51</v>
      </c>
      <c r="D24" s="18" t="s">
        <v>37</v>
      </c>
      <c r="E24" s="18" t="str">
        <f>IFERROR(VLOOKUP(Inventaire[[#This Row],[LIEU / TYPE]],EmplacementStocks[],3,FALSE),"")</f>
        <v>GRILLE</v>
      </c>
      <c r="F24" s="19">
        <v>13</v>
      </c>
      <c r="G24" s="19">
        <f>IFERROR(SUMPRODUCT((PrélèvementsStock[ARTICLE]=Inventaire[[#This Row],[ARTICLES]])*(PrélèvementsStock[QTÉ SORTIE])),"")</f>
        <v>0</v>
      </c>
      <c r="H24" s="19">
        <f>IFERROR(Inventaire[[#This Row],[QTÉ]]-Inventaire[[#This Row],[QTÉ SORTIE]],"")</f>
        <v>13</v>
      </c>
      <c r="I24" s="19"/>
      <c r="J24" s="44">
        <v>0</v>
      </c>
      <c r="K24" s="44">
        <f>Inventaire[[#This Row],[QTÉ]]*J24</f>
        <v>0</v>
      </c>
      <c r="L24" s="45">
        <f>IFERROR(IF(Inventaire[[#This Row],[QTÉ]]&lt;=Inventaire[[#This Row],[ SIGNAL RÉAPPROVISIONNEMENT]],1,0),0)</f>
        <v>0</v>
      </c>
      <c r="M24" s="48"/>
      <c r="N24" s="54">
        <v>43930</v>
      </c>
    </row>
    <row r="25" spans="2:14" ht="30" customHeight="1" x14ac:dyDescent="0.35">
      <c r="B25" s="24" t="s">
        <v>71</v>
      </c>
      <c r="C25" s="18" t="s">
        <v>51</v>
      </c>
      <c r="D25" s="18" t="s">
        <v>37</v>
      </c>
      <c r="E25" s="18" t="str">
        <f>IFERROR(VLOOKUP(Inventaire[[#This Row],[LIEU / TYPE]],EmplacementStocks[],3,FALSE),"")</f>
        <v>GRILLE</v>
      </c>
      <c r="F25" s="19">
        <v>30</v>
      </c>
      <c r="G25" s="19">
        <f>IFERROR(SUMPRODUCT((PrélèvementsStock[ARTICLE]=Inventaire[[#This Row],[ARTICLES]])*(PrélèvementsStock[QTÉ SORTIE])),"")</f>
        <v>0</v>
      </c>
      <c r="H25" s="19">
        <f>IFERROR(Inventaire[[#This Row],[QTÉ]]-Inventaire[[#This Row],[QTÉ SORTIE]],"")</f>
        <v>30</v>
      </c>
      <c r="I25" s="19"/>
      <c r="J25" s="44">
        <v>0</v>
      </c>
      <c r="K25" s="44">
        <f>Inventaire[[#This Row],[QTÉ]]*J25</f>
        <v>0</v>
      </c>
      <c r="L25" s="45">
        <f>IFERROR(IF(Inventaire[[#This Row],[QTÉ]]&lt;=Inventaire[[#This Row],[ SIGNAL RÉAPPROVISIONNEMENT]],1,0),0)</f>
        <v>0</v>
      </c>
      <c r="M25" s="48"/>
      <c r="N25" s="54">
        <v>43930</v>
      </c>
    </row>
    <row r="26" spans="2:14" ht="30" customHeight="1" x14ac:dyDescent="0.35">
      <c r="B26" s="24" t="s">
        <v>72</v>
      </c>
      <c r="C26" s="18" t="s">
        <v>51</v>
      </c>
      <c r="D26" s="18" t="s">
        <v>37</v>
      </c>
      <c r="E26" s="18" t="str">
        <f>IFERROR(VLOOKUP(Inventaire[[#This Row],[LIEU / TYPE]],EmplacementStocks[],3,FALSE),"")</f>
        <v>GRILLE</v>
      </c>
      <c r="F26" s="19">
        <v>16</v>
      </c>
      <c r="G26" s="19">
        <f>IFERROR(SUMPRODUCT((PrélèvementsStock[ARTICLE]=Inventaire[[#This Row],[ARTICLES]])*(PrélèvementsStock[QTÉ SORTIE])),"")</f>
        <v>0</v>
      </c>
      <c r="H26" s="19">
        <f>IFERROR(Inventaire[[#This Row],[QTÉ]]-Inventaire[[#This Row],[QTÉ SORTIE]],"")</f>
        <v>16</v>
      </c>
      <c r="I26" s="19"/>
      <c r="J26" s="44">
        <v>0</v>
      </c>
      <c r="K26" s="44">
        <f>Inventaire[[#This Row],[QTÉ]]*J26</f>
        <v>0</v>
      </c>
      <c r="L26" s="45">
        <f>IFERROR(IF(Inventaire[[#This Row],[QTÉ]]&lt;=Inventaire[[#This Row],[ SIGNAL RÉAPPROVISIONNEMENT]],1,0),0)</f>
        <v>0</v>
      </c>
      <c r="M26" s="48"/>
      <c r="N26" s="54">
        <v>43930</v>
      </c>
    </row>
    <row r="27" spans="2:14" ht="30" customHeight="1" x14ac:dyDescent="0.35">
      <c r="B27" s="24" t="s">
        <v>73</v>
      </c>
      <c r="C27" s="18" t="s">
        <v>51</v>
      </c>
      <c r="D27" s="18" t="s">
        <v>37</v>
      </c>
      <c r="E27" s="18" t="str">
        <f>IFERROR(VLOOKUP(Inventaire[[#This Row],[LIEU / TYPE]],EmplacementStocks[],3,FALSE),"")</f>
        <v>GRILLE</v>
      </c>
      <c r="F27" s="19">
        <v>3</v>
      </c>
      <c r="G27" s="19">
        <f>IFERROR(SUMPRODUCT((PrélèvementsStock[ARTICLE]=Inventaire[[#This Row],[ARTICLES]])*(PrélèvementsStock[QTÉ SORTIE])),"")</f>
        <v>0</v>
      </c>
      <c r="H27" s="19">
        <f>IFERROR(Inventaire[[#This Row],[QTÉ]]-Inventaire[[#This Row],[QTÉ SORTIE]],"")</f>
        <v>3</v>
      </c>
      <c r="I27" s="19"/>
      <c r="J27" s="44">
        <v>0</v>
      </c>
      <c r="K27" s="44">
        <f>Inventaire[[#This Row],[QTÉ]]*J27</f>
        <v>0</v>
      </c>
      <c r="L27" s="45">
        <f>IFERROR(IF(Inventaire[[#This Row],[QTÉ]]&lt;=Inventaire[[#This Row],[ SIGNAL RÉAPPROVISIONNEMENT]],1,0),0)</f>
        <v>0</v>
      </c>
      <c r="M27" s="48"/>
      <c r="N27" s="54">
        <v>43930</v>
      </c>
    </row>
    <row r="28" spans="2:14" ht="30" customHeight="1" x14ac:dyDescent="0.35">
      <c r="B28" s="24" t="s">
        <v>74</v>
      </c>
      <c r="C28" s="18" t="s">
        <v>51</v>
      </c>
      <c r="D28" s="18" t="s">
        <v>37</v>
      </c>
      <c r="E28" s="18" t="str">
        <f>IFERROR(VLOOKUP(Inventaire[[#This Row],[LIEU / TYPE]],EmplacementStocks[],3,FALSE),"")</f>
        <v>GRILLE</v>
      </c>
      <c r="F28" s="19">
        <v>2</v>
      </c>
      <c r="G28" s="19">
        <f>IFERROR(SUMPRODUCT((PrélèvementsStock[ARTICLE]=Inventaire[[#This Row],[ARTICLES]])*(PrélèvementsStock[QTÉ SORTIE])),"")</f>
        <v>0</v>
      </c>
      <c r="H28" s="19">
        <f>IFERROR(Inventaire[[#This Row],[QTÉ]]-Inventaire[[#This Row],[QTÉ SORTIE]],"")</f>
        <v>2</v>
      </c>
      <c r="I28" s="19"/>
      <c r="J28" s="44">
        <v>0</v>
      </c>
      <c r="K28" s="44">
        <f>Inventaire[[#This Row],[QTÉ]]*J28</f>
        <v>0</v>
      </c>
      <c r="L28" s="45">
        <f>IFERROR(IF(Inventaire[[#This Row],[QTÉ]]&lt;=Inventaire[[#This Row],[ SIGNAL RÉAPPROVISIONNEMENT]],1,0),0)</f>
        <v>0</v>
      </c>
      <c r="M28" s="48"/>
      <c r="N28" s="54">
        <v>43930</v>
      </c>
    </row>
    <row r="29" spans="2:14" ht="30" customHeight="1" x14ac:dyDescent="0.35">
      <c r="B29" s="24" t="s">
        <v>75</v>
      </c>
      <c r="C29" s="18" t="s">
        <v>51</v>
      </c>
      <c r="D29" s="18" t="s">
        <v>37</v>
      </c>
      <c r="E29" s="18" t="str">
        <f>IFERROR(VLOOKUP(Inventaire[[#This Row],[LIEU / TYPE]],EmplacementStocks[],3,FALSE),"")</f>
        <v>GRILLE</v>
      </c>
      <c r="F29" s="19">
        <v>6</v>
      </c>
      <c r="G29" s="19">
        <f>IFERROR(SUMPRODUCT((PrélèvementsStock[ARTICLE]=Inventaire[[#This Row],[ARTICLES]])*(PrélèvementsStock[QTÉ SORTIE])),"")</f>
        <v>0</v>
      </c>
      <c r="H29" s="19">
        <f>IFERROR(Inventaire[[#This Row],[QTÉ]]-Inventaire[[#This Row],[QTÉ SORTIE]],"")</f>
        <v>6</v>
      </c>
      <c r="I29" s="19"/>
      <c r="J29" s="44">
        <v>0</v>
      </c>
      <c r="K29" s="44">
        <f>Inventaire[[#This Row],[QTÉ]]*J29</f>
        <v>0</v>
      </c>
      <c r="L29" s="45">
        <f>IFERROR(IF(Inventaire[[#This Row],[QTÉ]]&lt;=Inventaire[[#This Row],[ SIGNAL RÉAPPROVISIONNEMENT]],1,0),0)</f>
        <v>0</v>
      </c>
      <c r="M29" s="48"/>
      <c r="N29" s="54">
        <v>43930</v>
      </c>
    </row>
    <row r="30" spans="2:14" ht="30" customHeight="1" x14ac:dyDescent="0.35">
      <c r="B30" s="24" t="s">
        <v>76</v>
      </c>
      <c r="C30" s="18" t="s">
        <v>51</v>
      </c>
      <c r="D30" s="18" t="s">
        <v>37</v>
      </c>
      <c r="E30" s="18" t="str">
        <f>IFERROR(VLOOKUP(Inventaire[[#This Row],[LIEU / TYPE]],EmplacementStocks[],3,FALSE),"")</f>
        <v>GRILLE</v>
      </c>
      <c r="F30" s="19">
        <v>1</v>
      </c>
      <c r="G30" s="19">
        <f>IFERROR(SUMPRODUCT((PrélèvementsStock[ARTICLE]=Inventaire[[#This Row],[ARTICLES]])*(PrélèvementsStock[QTÉ SORTIE])),"")</f>
        <v>0</v>
      </c>
      <c r="H30" s="19">
        <f>IFERROR(Inventaire[[#This Row],[QTÉ]]-Inventaire[[#This Row],[QTÉ SORTIE]],"")</f>
        <v>1</v>
      </c>
      <c r="I30" s="19"/>
      <c r="J30" s="44">
        <v>0</v>
      </c>
      <c r="K30" s="44">
        <f>Inventaire[[#This Row],[QTÉ]]*J30</f>
        <v>0</v>
      </c>
      <c r="L30" s="45">
        <f>IFERROR(IF(Inventaire[[#This Row],[QTÉ]]&lt;=Inventaire[[#This Row],[ SIGNAL RÉAPPROVISIONNEMENT]],1,0),0)</f>
        <v>0</v>
      </c>
      <c r="M30" s="48"/>
      <c r="N30" s="54">
        <v>43930</v>
      </c>
    </row>
    <row r="31" spans="2:14" ht="30" customHeight="1" x14ac:dyDescent="0.35">
      <c r="B31" s="24" t="s">
        <v>77</v>
      </c>
      <c r="C31" s="18" t="s">
        <v>51</v>
      </c>
      <c r="D31" s="18" t="s">
        <v>37</v>
      </c>
      <c r="E31" s="18" t="str">
        <f>IFERROR(VLOOKUP(Inventaire[[#This Row],[LIEU / TYPE]],EmplacementStocks[],3,FALSE),"")</f>
        <v>GRILLE</v>
      </c>
      <c r="F31" s="19">
        <v>60</v>
      </c>
      <c r="G31" s="19">
        <f>IFERROR(SUMPRODUCT((PrélèvementsStock[ARTICLE]=Inventaire[[#This Row],[ARTICLES]])*(PrélèvementsStock[QTÉ SORTIE])),"")</f>
        <v>0</v>
      </c>
      <c r="H31" s="19">
        <f>IFERROR(Inventaire[[#This Row],[QTÉ]]-Inventaire[[#This Row],[QTÉ SORTIE]],"")</f>
        <v>60</v>
      </c>
      <c r="I31" s="19"/>
      <c r="J31" s="44">
        <v>0</v>
      </c>
      <c r="K31" s="44">
        <f>Inventaire[[#This Row],[QTÉ]]*J31</f>
        <v>0</v>
      </c>
      <c r="L31" s="45">
        <f>IFERROR(IF(Inventaire[[#This Row],[QTÉ]]&lt;=Inventaire[[#This Row],[ SIGNAL RÉAPPROVISIONNEMENT]],1,0),0)</f>
        <v>0</v>
      </c>
      <c r="M31" s="48"/>
      <c r="N31" s="54">
        <v>43930</v>
      </c>
    </row>
    <row r="32" spans="2:14" ht="30" customHeight="1" x14ac:dyDescent="0.35">
      <c r="B32" s="24" t="s">
        <v>78</v>
      </c>
      <c r="C32" s="18" t="s">
        <v>51</v>
      </c>
      <c r="D32" s="18" t="s">
        <v>37</v>
      </c>
      <c r="E32" s="18" t="str">
        <f>IFERROR(VLOOKUP(Inventaire[[#This Row],[LIEU / TYPE]],EmplacementStocks[],3,FALSE),"")</f>
        <v>GRILLE</v>
      </c>
      <c r="F32" s="19">
        <v>2</v>
      </c>
      <c r="G32" s="19">
        <f>IFERROR(SUMPRODUCT((PrélèvementsStock[ARTICLE]=Inventaire[[#This Row],[ARTICLES]])*(PrélèvementsStock[QTÉ SORTIE])),"")</f>
        <v>0</v>
      </c>
      <c r="H32" s="19">
        <f>IFERROR(Inventaire[[#This Row],[QTÉ]]-Inventaire[[#This Row],[QTÉ SORTIE]],"")</f>
        <v>2</v>
      </c>
      <c r="I32" s="19"/>
      <c r="J32" s="44">
        <v>0</v>
      </c>
      <c r="K32" s="44">
        <f>Inventaire[[#This Row],[QTÉ]]*J32</f>
        <v>0</v>
      </c>
      <c r="L32" s="45">
        <f>IFERROR(IF(Inventaire[[#This Row],[QTÉ]]&lt;=Inventaire[[#This Row],[ SIGNAL RÉAPPROVISIONNEMENT]],1,0),0)</f>
        <v>0</v>
      </c>
      <c r="M32" s="48"/>
      <c r="N32" s="54">
        <v>43930</v>
      </c>
    </row>
    <row r="33" spans="2:14" ht="30" customHeight="1" x14ac:dyDescent="0.35">
      <c r="B33" s="24" t="s">
        <v>79</v>
      </c>
      <c r="C33" s="18" t="s">
        <v>51</v>
      </c>
      <c r="D33" s="18" t="s">
        <v>37</v>
      </c>
      <c r="E33" s="18" t="str">
        <f>IFERROR(VLOOKUP(Inventaire[[#This Row],[LIEU / TYPE]],EmplacementStocks[],3,FALSE),"")</f>
        <v>GRILLE</v>
      </c>
      <c r="F33" s="19">
        <v>3</v>
      </c>
      <c r="G33" s="19">
        <f>IFERROR(SUMPRODUCT((PrélèvementsStock[ARTICLE]=Inventaire[[#This Row],[ARTICLES]])*(PrélèvementsStock[QTÉ SORTIE])),"")</f>
        <v>0</v>
      </c>
      <c r="H33" s="19">
        <f>IFERROR(Inventaire[[#This Row],[QTÉ]]-Inventaire[[#This Row],[QTÉ SORTIE]],"")</f>
        <v>3</v>
      </c>
      <c r="I33" s="19"/>
      <c r="J33" s="44">
        <v>0</v>
      </c>
      <c r="K33" s="44">
        <f>Inventaire[[#This Row],[QTÉ]]*J33</f>
        <v>0</v>
      </c>
      <c r="L33" s="45">
        <f>IFERROR(IF(Inventaire[[#This Row],[QTÉ]]&lt;=Inventaire[[#This Row],[ SIGNAL RÉAPPROVISIONNEMENT]],1,0),0)</f>
        <v>0</v>
      </c>
      <c r="M33" s="48"/>
      <c r="N33" s="54">
        <v>43930</v>
      </c>
    </row>
    <row r="34" spans="2:14" ht="30" customHeight="1" x14ac:dyDescent="0.35">
      <c r="B34" s="50" t="s">
        <v>80</v>
      </c>
      <c r="C34" s="18" t="s">
        <v>51</v>
      </c>
      <c r="D34" s="18" t="s">
        <v>37</v>
      </c>
      <c r="E34" s="18" t="str">
        <f>IFERROR(VLOOKUP(Inventaire[[#This Row],[LIEU / TYPE]],EmplacementStocks[],3,FALSE),"")</f>
        <v>GRILLE</v>
      </c>
      <c r="F34" s="19">
        <v>23</v>
      </c>
      <c r="G34" s="19">
        <f>IFERROR(SUMPRODUCT((PrélèvementsStock[ARTICLE]=Inventaire[[#This Row],[ARTICLES]])*(PrélèvementsStock[QTÉ SORTIE])),"")</f>
        <v>0</v>
      </c>
      <c r="H34" s="19">
        <f>IFERROR(Inventaire[[#This Row],[QTÉ]]-Inventaire[[#This Row],[QTÉ SORTIE]],"")</f>
        <v>23</v>
      </c>
      <c r="I34" s="19"/>
      <c r="J34" s="44">
        <v>0</v>
      </c>
      <c r="K34" s="44">
        <f>Inventaire[[#This Row],[QTÉ]]*J34</f>
        <v>0</v>
      </c>
      <c r="L34" s="45">
        <f>IFERROR(IF(Inventaire[[#This Row],[QTÉ]]&lt;=Inventaire[[#This Row],[ SIGNAL RÉAPPROVISIONNEMENT]],1,0),0)</f>
        <v>0</v>
      </c>
      <c r="M34" s="48"/>
      <c r="N34" s="54">
        <v>43930</v>
      </c>
    </row>
    <row r="35" spans="2:14" ht="30" customHeight="1" x14ac:dyDescent="0.35">
      <c r="B35" s="50" t="s">
        <v>81</v>
      </c>
      <c r="C35" s="18" t="s">
        <v>51</v>
      </c>
      <c r="D35" s="18" t="s">
        <v>37</v>
      </c>
      <c r="E35" s="18" t="str">
        <f>IFERROR(VLOOKUP(Inventaire[[#This Row],[LIEU / TYPE]],EmplacementStocks[],3,FALSE),"")</f>
        <v>GRILLE</v>
      </c>
      <c r="F35" s="19">
        <v>26</v>
      </c>
      <c r="G35" s="19">
        <f>IFERROR(SUMPRODUCT((PrélèvementsStock[ARTICLE]=Inventaire[[#This Row],[ARTICLES]])*(PrélèvementsStock[QTÉ SORTIE])),"")</f>
        <v>0</v>
      </c>
      <c r="H35" s="19">
        <f>IFERROR(Inventaire[[#This Row],[QTÉ]]-Inventaire[[#This Row],[QTÉ SORTIE]],"")</f>
        <v>26</v>
      </c>
      <c r="I35" s="19"/>
      <c r="J35" s="44">
        <v>0</v>
      </c>
      <c r="K35" s="44">
        <f>Inventaire[[#This Row],[QTÉ]]*J35</f>
        <v>0</v>
      </c>
      <c r="L35" s="45">
        <f>IFERROR(IF(Inventaire[[#This Row],[QTÉ]]&lt;=Inventaire[[#This Row],[ SIGNAL RÉAPPROVISIONNEMENT]],1,0),0)</f>
        <v>0</v>
      </c>
      <c r="M35" s="48"/>
      <c r="N35" s="54">
        <v>43930</v>
      </c>
    </row>
    <row r="36" spans="2:14" ht="30" customHeight="1" x14ac:dyDescent="0.35">
      <c r="B36" s="50" t="s">
        <v>82</v>
      </c>
      <c r="C36" s="18" t="s">
        <v>51</v>
      </c>
      <c r="D36" s="18" t="s">
        <v>37</v>
      </c>
      <c r="E36" s="18" t="str">
        <f>IFERROR(VLOOKUP(Inventaire[[#This Row],[LIEU / TYPE]],EmplacementStocks[],3,FALSE),"")</f>
        <v>GRILLE</v>
      </c>
      <c r="F36" s="19">
        <v>10</v>
      </c>
      <c r="G36" s="19">
        <f>IFERROR(SUMPRODUCT((PrélèvementsStock[ARTICLE]=Inventaire[[#This Row],[ARTICLES]])*(PrélèvementsStock[QTÉ SORTIE])),"")</f>
        <v>0</v>
      </c>
      <c r="H36" s="19">
        <f>IFERROR(Inventaire[[#This Row],[QTÉ]]-Inventaire[[#This Row],[QTÉ SORTIE]],"")</f>
        <v>10</v>
      </c>
      <c r="I36" s="19"/>
      <c r="J36" s="44">
        <v>0</v>
      </c>
      <c r="K36" s="44">
        <f>Inventaire[[#This Row],[QTÉ]]*J36</f>
        <v>0</v>
      </c>
      <c r="L36" s="45">
        <f>IFERROR(IF(Inventaire[[#This Row],[QTÉ]]&lt;=Inventaire[[#This Row],[ SIGNAL RÉAPPROVISIONNEMENT]],1,0),0)</f>
        <v>0</v>
      </c>
      <c r="M36" s="48"/>
      <c r="N36" s="54">
        <v>43930</v>
      </c>
    </row>
    <row r="37" spans="2:14" ht="30" customHeight="1" x14ac:dyDescent="0.35">
      <c r="B37" s="50" t="s">
        <v>83</v>
      </c>
      <c r="C37" s="18" t="s">
        <v>51</v>
      </c>
      <c r="D37" s="18" t="s">
        <v>37</v>
      </c>
      <c r="E37" s="18" t="str">
        <f>IFERROR(VLOOKUP(Inventaire[[#This Row],[LIEU / TYPE]],EmplacementStocks[],3,FALSE),"")</f>
        <v>GRILLE</v>
      </c>
      <c r="F37" s="19">
        <v>12</v>
      </c>
      <c r="G37" s="19">
        <f>IFERROR(SUMPRODUCT((PrélèvementsStock[ARTICLE]=Inventaire[[#This Row],[ARTICLES]])*(PrélèvementsStock[QTÉ SORTIE])),"")</f>
        <v>0</v>
      </c>
      <c r="H37" s="19">
        <f>IFERROR(Inventaire[[#This Row],[QTÉ]]-Inventaire[[#This Row],[QTÉ SORTIE]],"")</f>
        <v>12</v>
      </c>
      <c r="I37" s="19"/>
      <c r="J37" s="44">
        <v>0</v>
      </c>
      <c r="K37" s="44">
        <f>Inventaire[[#This Row],[QTÉ]]*J37</f>
        <v>0</v>
      </c>
      <c r="L37" s="45">
        <f>IFERROR(IF(Inventaire[[#This Row],[QTÉ]]&lt;=Inventaire[[#This Row],[ SIGNAL RÉAPPROVISIONNEMENT]],1,0),0)</f>
        <v>0</v>
      </c>
      <c r="M37" s="48"/>
      <c r="N37" s="54">
        <v>43930</v>
      </c>
    </row>
    <row r="38" spans="2:14" ht="30" customHeight="1" x14ac:dyDescent="0.35">
      <c r="B38" s="24" t="s">
        <v>84</v>
      </c>
      <c r="C38" s="18" t="s">
        <v>51</v>
      </c>
      <c r="D38" s="18" t="s">
        <v>37</v>
      </c>
      <c r="E38" s="18" t="str">
        <f>IFERROR(VLOOKUP(Inventaire[[#This Row],[LIEU / TYPE]],EmplacementStocks[],3,FALSE),"")</f>
        <v>GRILLE</v>
      </c>
      <c r="F38" s="19">
        <v>0</v>
      </c>
      <c r="G38" s="19">
        <f>IFERROR(SUMPRODUCT((PrélèvementsStock[ARTICLE]=Inventaire[[#This Row],[ARTICLES]])*(PrélèvementsStock[QTÉ SORTIE])),"")</f>
        <v>0</v>
      </c>
      <c r="H38" s="19">
        <f>IFERROR(Inventaire[[#This Row],[QTÉ]]-Inventaire[[#This Row],[QTÉ SORTIE]],"")</f>
        <v>0</v>
      </c>
      <c r="I38" s="19"/>
      <c r="J38" s="44">
        <v>0</v>
      </c>
      <c r="K38" s="44">
        <f>Inventaire[[#This Row],[QTÉ]]*J38</f>
        <v>0</v>
      </c>
      <c r="L38" s="45">
        <f>IFERROR(IF(Inventaire[[#This Row],[QTÉ]]&lt;=Inventaire[[#This Row],[ SIGNAL RÉAPPROVISIONNEMENT]],1,0),0)</f>
        <v>1</v>
      </c>
      <c r="M38" s="48"/>
      <c r="N38" s="54">
        <v>43930</v>
      </c>
    </row>
    <row r="39" spans="2:14" ht="30" customHeight="1" x14ac:dyDescent="0.35">
      <c r="B39" s="24"/>
      <c r="C39" s="18"/>
      <c r="D39" s="18"/>
      <c r="E39" s="18" t="str">
        <f>IFERROR(VLOOKUP(Inventaire[[#This Row],[LIEU / TYPE]],EmplacementStocks[],3,FALSE),"")</f>
        <v/>
      </c>
      <c r="F39" s="19"/>
      <c r="G39" s="19">
        <f>IFERROR(SUMPRODUCT((PrélèvementsStock[ARTICLE]=Inventaire[[#This Row],[ARTICLES]])*(PrélèvementsStock[QTÉ SORTIE])),"")</f>
        <v>0</v>
      </c>
      <c r="H39" s="19">
        <f>IFERROR(Inventaire[[#This Row],[QTÉ]]-Inventaire[[#This Row],[QTÉ SORTIE]],"")</f>
        <v>0</v>
      </c>
      <c r="I39" s="19"/>
      <c r="J39" s="44">
        <v>0</v>
      </c>
      <c r="K39" s="44">
        <f>Inventaire[[#This Row],[QTÉ]]*J39</f>
        <v>0</v>
      </c>
      <c r="L39" s="45">
        <f>IFERROR(IF(Inventaire[[#This Row],[QTÉ]]&lt;=Inventaire[[#This Row],[ SIGNAL RÉAPPROVISIONNEMENT]],1,0),0)</f>
        <v>1</v>
      </c>
      <c r="M39" s="48"/>
      <c r="N39" s="54">
        <v>43930</v>
      </c>
    </row>
    <row r="40" spans="2:14" ht="30" customHeight="1" x14ac:dyDescent="0.35">
      <c r="B40" s="24"/>
      <c r="C40" s="18"/>
      <c r="D40" s="18"/>
      <c r="E40" s="18" t="str">
        <f>IFERROR(VLOOKUP(Inventaire[[#This Row],[LIEU / TYPE]],EmplacementStocks[],3,FALSE),"")</f>
        <v/>
      </c>
      <c r="F40" s="19"/>
      <c r="G40" s="19">
        <f>IFERROR(SUMPRODUCT((PrélèvementsStock[ARTICLE]=Inventaire[[#This Row],[ARTICLES]])*(PrélèvementsStock[QTÉ SORTIE])),"")</f>
        <v>0</v>
      </c>
      <c r="H40" s="19">
        <f>IFERROR(Inventaire[[#This Row],[QTÉ]]-Inventaire[[#This Row],[QTÉ SORTIE]],"")</f>
        <v>0</v>
      </c>
      <c r="I40" s="19"/>
      <c r="J40" s="44">
        <v>0</v>
      </c>
      <c r="K40" s="44">
        <f>Inventaire[[#This Row],[QTÉ]]*J40</f>
        <v>0</v>
      </c>
      <c r="L40" s="45">
        <f>IFERROR(IF(Inventaire[[#This Row],[QTÉ]]&lt;=Inventaire[[#This Row],[ SIGNAL RÉAPPROVISIONNEMENT]],1,0),0)</f>
        <v>1</v>
      </c>
      <c r="M40" s="48"/>
      <c r="N40" s="54">
        <v>43930</v>
      </c>
    </row>
    <row r="41" spans="2:14" ht="30" customHeight="1" x14ac:dyDescent="0.35">
      <c r="B41" s="24"/>
      <c r="C41" s="18"/>
      <c r="D41" s="18"/>
      <c r="E41" s="18" t="str">
        <f>IFERROR(VLOOKUP(Inventaire[[#This Row],[LIEU / TYPE]],EmplacementStocks[],3,FALSE),"")</f>
        <v/>
      </c>
      <c r="F41" s="19"/>
      <c r="G41" s="19">
        <f>IFERROR(SUMPRODUCT((PrélèvementsStock[ARTICLE]=Inventaire[[#This Row],[ARTICLES]])*(PrélèvementsStock[QTÉ SORTIE])),"")</f>
        <v>0</v>
      </c>
      <c r="H41" s="19">
        <f>IFERROR(Inventaire[[#This Row],[QTÉ]]-Inventaire[[#This Row],[QTÉ SORTIE]],"")</f>
        <v>0</v>
      </c>
      <c r="I41" s="19"/>
      <c r="J41" s="44">
        <v>0</v>
      </c>
      <c r="K41" s="44">
        <f>Inventaire[[#This Row],[QTÉ]]*J41</f>
        <v>0</v>
      </c>
      <c r="L41" s="45">
        <f>IFERROR(IF(Inventaire[[#This Row],[QTÉ]]&lt;=Inventaire[[#This Row],[ SIGNAL RÉAPPROVISIONNEMENT]],1,0),0)</f>
        <v>1</v>
      </c>
      <c r="M41" s="48"/>
      <c r="N41" s="54">
        <v>43930</v>
      </c>
    </row>
    <row r="42" spans="2:14" ht="30" customHeight="1" x14ac:dyDescent="0.35">
      <c r="B42" s="24"/>
      <c r="C42" s="18"/>
      <c r="D42" s="18"/>
      <c r="E42" s="18" t="str">
        <f>IFERROR(VLOOKUP(Inventaire[[#This Row],[LIEU / TYPE]],EmplacementStocks[],3,FALSE),"")</f>
        <v/>
      </c>
      <c r="F42" s="19"/>
      <c r="G42" s="19">
        <f>IFERROR(SUMPRODUCT((PrélèvementsStock[ARTICLE]=Inventaire[[#This Row],[ARTICLES]])*(PrélèvementsStock[QTÉ SORTIE])),"")</f>
        <v>0</v>
      </c>
      <c r="H42" s="19">
        <f>IFERROR(Inventaire[[#This Row],[QTÉ]]-Inventaire[[#This Row],[QTÉ SORTIE]],"")</f>
        <v>0</v>
      </c>
      <c r="I42" s="19"/>
      <c r="J42" s="44">
        <v>0</v>
      </c>
      <c r="K42" s="44">
        <f>Inventaire[[#This Row],[QTÉ]]*J42</f>
        <v>0</v>
      </c>
      <c r="L42" s="45">
        <f>IFERROR(IF(Inventaire[[#This Row],[QTÉ]]&lt;=Inventaire[[#This Row],[ SIGNAL RÉAPPROVISIONNEMENT]],1,0),0)</f>
        <v>1</v>
      </c>
      <c r="M42" s="48"/>
      <c r="N42" s="54">
        <v>43930</v>
      </c>
    </row>
    <row r="43" spans="2:14" ht="30" customHeight="1" x14ac:dyDescent="0.35">
      <c r="B43" s="24"/>
      <c r="C43" s="18"/>
      <c r="D43" s="18"/>
      <c r="E43" s="18" t="str">
        <f>IFERROR(VLOOKUP(Inventaire[[#This Row],[LIEU / TYPE]],EmplacementStocks[],3,FALSE),"")</f>
        <v/>
      </c>
      <c r="F43" s="19"/>
      <c r="G43" s="19">
        <f>IFERROR(SUMPRODUCT((PrélèvementsStock[ARTICLE]=Inventaire[[#This Row],[ARTICLES]])*(PrélèvementsStock[QTÉ SORTIE])),"")</f>
        <v>0</v>
      </c>
      <c r="H43" s="19">
        <f>IFERROR(Inventaire[[#This Row],[QTÉ]]-Inventaire[[#This Row],[QTÉ SORTIE]],"")</f>
        <v>0</v>
      </c>
      <c r="I43" s="19"/>
      <c r="J43" s="44">
        <v>0</v>
      </c>
      <c r="K43" s="44">
        <f>Inventaire[[#This Row],[QTÉ]]*J43</f>
        <v>0</v>
      </c>
      <c r="L43" s="45">
        <f>IFERROR(IF(Inventaire[[#This Row],[QTÉ]]&lt;=Inventaire[[#This Row],[ SIGNAL RÉAPPROVISIONNEMENT]],1,0),0)</f>
        <v>1</v>
      </c>
      <c r="M43" s="48"/>
      <c r="N43" s="54">
        <v>43930</v>
      </c>
    </row>
    <row r="44" spans="2:14" ht="30" customHeight="1" x14ac:dyDescent="0.35">
      <c r="B44" s="24"/>
      <c r="C44" s="18"/>
      <c r="D44" s="18"/>
      <c r="E44" s="18" t="str">
        <f>IFERROR(VLOOKUP(Inventaire[[#This Row],[LIEU / TYPE]],EmplacementStocks[],3,FALSE),"")</f>
        <v/>
      </c>
      <c r="F44" s="19"/>
      <c r="G44" s="19">
        <f>IFERROR(SUMPRODUCT((PrélèvementsStock[ARTICLE]=Inventaire[[#This Row],[ARTICLES]])*(PrélèvementsStock[QTÉ SORTIE])),"")</f>
        <v>0</v>
      </c>
      <c r="H44" s="19">
        <f>IFERROR(Inventaire[[#This Row],[QTÉ]]-Inventaire[[#This Row],[QTÉ SORTIE]],"")</f>
        <v>0</v>
      </c>
      <c r="I44" s="19"/>
      <c r="J44" s="44">
        <v>0</v>
      </c>
      <c r="K44" s="44">
        <f>Inventaire[[#This Row],[QTÉ]]*J44</f>
        <v>0</v>
      </c>
      <c r="L44" s="45">
        <f>IFERROR(IF(Inventaire[[#This Row],[QTÉ]]&lt;=Inventaire[[#This Row],[ SIGNAL RÉAPPROVISIONNEMENT]],1,0),0)</f>
        <v>1</v>
      </c>
      <c r="M44" s="48"/>
      <c r="N44" s="54">
        <v>43930</v>
      </c>
    </row>
    <row r="45" spans="2:14" ht="30" customHeight="1" x14ac:dyDescent="0.35">
      <c r="B45" s="24"/>
      <c r="C45" s="18"/>
      <c r="D45" s="18"/>
      <c r="E45" s="18" t="str">
        <f>IFERROR(VLOOKUP(Inventaire[[#This Row],[LIEU / TYPE]],EmplacementStocks[],3,FALSE),"")</f>
        <v/>
      </c>
      <c r="F45" s="19"/>
      <c r="G45" s="19">
        <f>IFERROR(SUMPRODUCT((PrélèvementsStock[ARTICLE]=Inventaire[[#This Row],[ARTICLES]])*(PrélèvementsStock[QTÉ SORTIE])),"")</f>
        <v>0</v>
      </c>
      <c r="H45" s="19">
        <f>IFERROR(Inventaire[[#This Row],[QTÉ]]-Inventaire[[#This Row],[QTÉ SORTIE]],"")</f>
        <v>0</v>
      </c>
      <c r="I45" s="19"/>
      <c r="J45" s="44">
        <v>0</v>
      </c>
      <c r="K45" s="44">
        <f>Inventaire[[#This Row],[QTÉ]]*J45</f>
        <v>0</v>
      </c>
      <c r="L45" s="45">
        <f>IFERROR(IF(Inventaire[[#This Row],[QTÉ]]&lt;=Inventaire[[#This Row],[ SIGNAL RÉAPPROVISIONNEMENT]],1,0),0)</f>
        <v>1</v>
      </c>
      <c r="M45" s="48"/>
      <c r="N45" s="54">
        <v>43930</v>
      </c>
    </row>
    <row r="46" spans="2:14" ht="30" customHeight="1" x14ac:dyDescent="0.35">
      <c r="B46" s="24"/>
      <c r="C46" s="18"/>
      <c r="D46" s="18"/>
      <c r="E46" s="18" t="str">
        <f>IFERROR(VLOOKUP(Inventaire[[#This Row],[LIEU / TYPE]],EmplacementStocks[],3,FALSE),"")</f>
        <v/>
      </c>
      <c r="F46" s="19"/>
      <c r="G46" s="19">
        <f>IFERROR(SUMPRODUCT((PrélèvementsStock[ARTICLE]=Inventaire[[#This Row],[ARTICLES]])*(PrélèvementsStock[QTÉ SORTIE])),"")</f>
        <v>0</v>
      </c>
      <c r="H46" s="19">
        <f>IFERROR(Inventaire[[#This Row],[QTÉ]]-Inventaire[[#This Row],[QTÉ SORTIE]],"")</f>
        <v>0</v>
      </c>
      <c r="I46" s="19"/>
      <c r="J46" s="44">
        <v>0</v>
      </c>
      <c r="K46" s="44">
        <f>Inventaire[[#This Row],[QTÉ]]*J46</f>
        <v>0</v>
      </c>
      <c r="L46" s="45">
        <f>IFERROR(IF(Inventaire[[#This Row],[QTÉ]]&lt;=Inventaire[[#This Row],[ SIGNAL RÉAPPROVISIONNEMENT]],1,0),0)</f>
        <v>1</v>
      </c>
      <c r="M46" s="48"/>
      <c r="N46" s="54">
        <v>43930</v>
      </c>
    </row>
    <row r="47" spans="2:14" ht="30" customHeight="1" x14ac:dyDescent="0.35">
      <c r="B47" s="24"/>
      <c r="C47" s="18"/>
      <c r="D47" s="18"/>
      <c r="E47" s="18" t="str">
        <f>IFERROR(VLOOKUP(Inventaire[[#This Row],[LIEU / TYPE]],EmplacementStocks[],3,FALSE),"")</f>
        <v/>
      </c>
      <c r="F47" s="19"/>
      <c r="G47" s="19">
        <f>IFERROR(SUMPRODUCT((PrélèvementsStock[ARTICLE]=Inventaire[[#This Row],[ARTICLES]])*(PrélèvementsStock[QTÉ SORTIE])),"")</f>
        <v>0</v>
      </c>
      <c r="H47" s="19">
        <f>IFERROR(Inventaire[[#This Row],[QTÉ]]-Inventaire[[#This Row],[QTÉ SORTIE]],"")</f>
        <v>0</v>
      </c>
      <c r="I47" s="19"/>
      <c r="J47" s="44">
        <v>0</v>
      </c>
      <c r="K47" s="44">
        <f>Inventaire[[#This Row],[QTÉ]]*J47</f>
        <v>0</v>
      </c>
      <c r="L47" s="45">
        <f>IFERROR(IF(Inventaire[[#This Row],[QTÉ]]&lt;=Inventaire[[#This Row],[ SIGNAL RÉAPPROVISIONNEMENT]],1,0),0)</f>
        <v>1</v>
      </c>
      <c r="M47" s="48"/>
      <c r="N47" s="54">
        <v>43930</v>
      </c>
    </row>
    <row r="48" spans="2:14" ht="30" customHeight="1" x14ac:dyDescent="0.35">
      <c r="B48" s="24"/>
      <c r="C48" s="18"/>
      <c r="D48" s="18"/>
      <c r="E48" s="18" t="str">
        <f>IFERROR(VLOOKUP(Inventaire[[#This Row],[LIEU / TYPE]],EmplacementStocks[],3,FALSE),"")</f>
        <v/>
      </c>
      <c r="F48" s="19"/>
      <c r="G48" s="19">
        <f>IFERROR(SUMPRODUCT((PrélèvementsStock[ARTICLE]=Inventaire[[#This Row],[ARTICLES]])*(PrélèvementsStock[QTÉ SORTIE])),"")</f>
        <v>0</v>
      </c>
      <c r="H48" s="19">
        <f>IFERROR(Inventaire[[#This Row],[QTÉ]]-Inventaire[[#This Row],[QTÉ SORTIE]],"")</f>
        <v>0</v>
      </c>
      <c r="I48" s="19"/>
      <c r="J48" s="44">
        <v>0</v>
      </c>
      <c r="K48" s="44">
        <f>Inventaire[[#This Row],[QTÉ]]*J48</f>
        <v>0</v>
      </c>
      <c r="L48" s="45">
        <f>IFERROR(IF(Inventaire[[#This Row],[QTÉ]]&lt;=Inventaire[[#This Row],[ SIGNAL RÉAPPROVISIONNEMENT]],1,0),0)</f>
        <v>1</v>
      </c>
      <c r="M48" s="48"/>
      <c r="N48" s="54">
        <v>43930</v>
      </c>
    </row>
    <row r="49" spans="2:14" ht="30" customHeight="1" x14ac:dyDescent="0.35">
      <c r="B49" s="24"/>
      <c r="C49" s="18"/>
      <c r="D49" s="18"/>
      <c r="E49" s="18" t="str">
        <f>IFERROR(VLOOKUP(Inventaire[[#This Row],[LIEU / TYPE]],EmplacementStocks[],3,FALSE),"")</f>
        <v/>
      </c>
      <c r="F49" s="19"/>
      <c r="G49" s="19">
        <f>IFERROR(SUMPRODUCT((PrélèvementsStock[ARTICLE]=Inventaire[[#This Row],[ARTICLES]])*(PrélèvementsStock[QTÉ SORTIE])),"")</f>
        <v>0</v>
      </c>
      <c r="H49" s="19">
        <f>IFERROR(Inventaire[[#This Row],[QTÉ]]-Inventaire[[#This Row],[QTÉ SORTIE]],"")</f>
        <v>0</v>
      </c>
      <c r="I49" s="19"/>
      <c r="J49" s="44">
        <v>0</v>
      </c>
      <c r="K49" s="44">
        <f>Inventaire[[#This Row],[QTÉ]]*J49</f>
        <v>0</v>
      </c>
      <c r="L49" s="45">
        <f>IFERROR(IF(Inventaire[[#This Row],[QTÉ]]&lt;=Inventaire[[#This Row],[ SIGNAL RÉAPPROVISIONNEMENT]],1,0),0)</f>
        <v>1</v>
      </c>
      <c r="M49" s="48"/>
      <c r="N49" s="54">
        <v>43930</v>
      </c>
    </row>
    <row r="50" spans="2:14" ht="30" customHeight="1" x14ac:dyDescent="0.35">
      <c r="B50" s="24"/>
      <c r="C50" s="18"/>
      <c r="D50" s="18"/>
      <c r="E50" s="18" t="str">
        <f>IFERROR(VLOOKUP(Inventaire[[#This Row],[LIEU / TYPE]],EmplacementStocks[],3,FALSE),"")</f>
        <v/>
      </c>
      <c r="F50" s="19"/>
      <c r="G50" s="19">
        <f>IFERROR(SUMPRODUCT((PrélèvementsStock[ARTICLE]=Inventaire[[#This Row],[ARTICLES]])*(PrélèvementsStock[QTÉ SORTIE])),"")</f>
        <v>0</v>
      </c>
      <c r="H50" s="19">
        <f>IFERROR(Inventaire[[#This Row],[QTÉ]]-Inventaire[[#This Row],[QTÉ SORTIE]],"")</f>
        <v>0</v>
      </c>
      <c r="I50" s="19"/>
      <c r="J50" s="44">
        <v>0</v>
      </c>
      <c r="K50" s="44">
        <f>Inventaire[[#This Row],[QTÉ]]*J50</f>
        <v>0</v>
      </c>
      <c r="L50" s="45">
        <f>IFERROR(IF(Inventaire[[#This Row],[QTÉ]]&lt;=Inventaire[[#This Row],[ SIGNAL RÉAPPROVISIONNEMENT]],1,0),0)</f>
        <v>1</v>
      </c>
      <c r="M50" s="48"/>
      <c r="N50" s="54">
        <v>43930</v>
      </c>
    </row>
    <row r="51" spans="2:14" ht="30" customHeight="1" x14ac:dyDescent="0.35">
      <c r="B51" s="24" t="s">
        <v>22</v>
      </c>
      <c r="C51" s="18"/>
      <c r="D51" s="18" t="s">
        <v>85</v>
      </c>
      <c r="E51" s="18" t="str">
        <f>IFERROR(VLOOKUP(Inventaire[[#This Row],[LIEU / TYPE]],EmplacementStocks[],3,FALSE),"")</f>
        <v>LOCAL</v>
      </c>
      <c r="F51" s="19">
        <v>17</v>
      </c>
      <c r="G51" s="19">
        <f>IFERROR(SUMPRODUCT((PrélèvementsStock[ARTICLE]=Inventaire[[#This Row],[ARTICLES]])*(PrélèvementsStock[QTÉ SORTIE])),"")</f>
        <v>0</v>
      </c>
      <c r="H51" s="19">
        <f>IFERROR(Inventaire[[#This Row],[QTÉ]]-Inventaire[[#This Row],[QTÉ SORTIE]],"")</f>
        <v>17</v>
      </c>
      <c r="I51" s="19"/>
      <c r="J51" s="44">
        <v>0</v>
      </c>
      <c r="K51" s="44">
        <f>Inventaire[[#This Row],[QTÉ]]*J51</f>
        <v>0</v>
      </c>
      <c r="L51" s="45">
        <f>IFERROR(IF(Inventaire[[#This Row],[QTÉ]]&lt;=Inventaire[[#This Row],[ SIGNAL RÉAPPROVISIONNEMENT]],1,0),0)</f>
        <v>0</v>
      </c>
      <c r="M51" s="48"/>
      <c r="N51" s="54">
        <v>43930</v>
      </c>
    </row>
    <row r="52" spans="2:14" ht="30" customHeight="1" x14ac:dyDescent="0.35">
      <c r="B52" s="24" t="s">
        <v>26</v>
      </c>
      <c r="C52" s="18"/>
      <c r="D52" s="18" t="s">
        <v>85</v>
      </c>
      <c r="E52" s="18" t="str">
        <f>IFERROR(VLOOKUP(Inventaire[[#This Row],[LIEU / TYPE]],EmplacementStocks[],3,FALSE),"")</f>
        <v>LOCAL</v>
      </c>
      <c r="F52" s="19">
        <v>5</v>
      </c>
      <c r="G52" s="19">
        <f>IFERROR(SUMPRODUCT((PrélèvementsStock[ARTICLE]=Inventaire[[#This Row],[ARTICLES]])*(PrélèvementsStock[QTÉ SORTIE])),"")</f>
        <v>0</v>
      </c>
      <c r="H52" s="19">
        <f>IFERROR(Inventaire[[#This Row],[QTÉ]]-Inventaire[[#This Row],[QTÉ SORTIE]],"")</f>
        <v>5</v>
      </c>
      <c r="I52" s="19"/>
      <c r="J52" s="44">
        <v>0</v>
      </c>
      <c r="K52" s="44">
        <f>Inventaire[[#This Row],[QTÉ]]*J52</f>
        <v>0</v>
      </c>
      <c r="L52" s="45">
        <f>IFERROR(IF(Inventaire[[#This Row],[QTÉ]]&lt;=Inventaire[[#This Row],[ SIGNAL RÉAPPROVISIONNEMENT]],1,0),0)</f>
        <v>0</v>
      </c>
      <c r="M52" s="48"/>
      <c r="N52" s="54">
        <v>43930</v>
      </c>
    </row>
    <row r="53" spans="2:14" ht="30" customHeight="1" x14ac:dyDescent="0.35">
      <c r="B53" s="24" t="s">
        <v>27</v>
      </c>
      <c r="C53" s="18"/>
      <c r="D53" s="18" t="s">
        <v>85</v>
      </c>
      <c r="E53" s="18" t="str">
        <f>IFERROR(VLOOKUP(Inventaire[[#This Row],[LIEU / TYPE]],EmplacementStocks[],3,FALSE),"")</f>
        <v>LOCAL</v>
      </c>
      <c r="F53" s="19">
        <v>7</v>
      </c>
      <c r="G53" s="19">
        <f>IFERROR(SUMPRODUCT((PrélèvementsStock[ARTICLE]=Inventaire[[#This Row],[ARTICLES]])*(PrélèvementsStock[QTÉ SORTIE])),"")</f>
        <v>0</v>
      </c>
      <c r="H53" s="19">
        <f>IFERROR(Inventaire[[#This Row],[QTÉ]]-Inventaire[[#This Row],[QTÉ SORTIE]],"")</f>
        <v>7</v>
      </c>
      <c r="I53" s="19"/>
      <c r="J53" s="44">
        <v>0</v>
      </c>
      <c r="K53" s="44">
        <f>Inventaire[[#This Row],[QTÉ]]*J53</f>
        <v>0</v>
      </c>
      <c r="L53" s="45">
        <f>IFERROR(IF(Inventaire[[#This Row],[QTÉ]]&lt;=Inventaire[[#This Row],[ SIGNAL RÉAPPROVISIONNEMENT]],1,0),0)</f>
        <v>0</v>
      </c>
      <c r="M53" s="48"/>
      <c r="N53" s="54">
        <v>43930</v>
      </c>
    </row>
    <row r="54" spans="2:14" ht="30" customHeight="1" x14ac:dyDescent="0.35">
      <c r="B54" s="24" t="s">
        <v>89</v>
      </c>
      <c r="C54" s="18"/>
      <c r="D54" s="18" t="s">
        <v>85</v>
      </c>
      <c r="E54" s="18" t="str">
        <f>IFERROR(VLOOKUP(Inventaire[[#This Row],[LIEU / TYPE]],EmplacementStocks[],3,FALSE),"")</f>
        <v>LOCAL</v>
      </c>
      <c r="F54" s="19">
        <v>2</v>
      </c>
      <c r="G54" s="19">
        <f>IFERROR(SUMPRODUCT((PrélèvementsStock[ARTICLE]=Inventaire[[#This Row],[ARTICLES]])*(PrélèvementsStock[QTÉ SORTIE])),"")</f>
        <v>0</v>
      </c>
      <c r="H54" s="19">
        <f>IFERROR(Inventaire[[#This Row],[QTÉ]]-Inventaire[[#This Row],[QTÉ SORTIE]],"")</f>
        <v>2</v>
      </c>
      <c r="I54" s="19"/>
      <c r="J54" s="44">
        <v>0</v>
      </c>
      <c r="K54" s="44">
        <f>Inventaire[[#This Row],[QTÉ]]*J54</f>
        <v>0</v>
      </c>
      <c r="L54" s="45">
        <f>IFERROR(IF(Inventaire[[#This Row],[QTÉ]]&lt;=Inventaire[[#This Row],[ SIGNAL RÉAPPROVISIONNEMENT]],1,0),0)</f>
        <v>0</v>
      </c>
      <c r="M54" s="48"/>
      <c r="N54" s="54">
        <v>43930</v>
      </c>
    </row>
    <row r="55" spans="2:14" ht="30" customHeight="1" x14ac:dyDescent="0.35">
      <c r="B55" s="24" t="s">
        <v>29</v>
      </c>
      <c r="C55" s="18"/>
      <c r="D55" s="18" t="s">
        <v>85</v>
      </c>
      <c r="E55" s="18" t="str">
        <f>IFERROR(VLOOKUP(Inventaire[[#This Row],[LIEU / TYPE]],EmplacementStocks[],3,FALSE),"")</f>
        <v>LOCAL</v>
      </c>
      <c r="F55" s="19">
        <v>7</v>
      </c>
      <c r="G55" s="19">
        <f>IFERROR(SUMPRODUCT((PrélèvementsStock[ARTICLE]=Inventaire[[#This Row],[ARTICLES]])*(PrélèvementsStock[QTÉ SORTIE])),"")</f>
        <v>0</v>
      </c>
      <c r="H55" s="19">
        <f>IFERROR(Inventaire[[#This Row],[QTÉ]]-Inventaire[[#This Row],[QTÉ SORTIE]],"")</f>
        <v>7</v>
      </c>
      <c r="I55" s="19"/>
      <c r="J55" s="44">
        <v>0</v>
      </c>
      <c r="K55" s="44">
        <f>Inventaire[[#This Row],[QTÉ]]*J55</f>
        <v>0</v>
      </c>
      <c r="L55" s="45">
        <f>IFERROR(IF(Inventaire[[#This Row],[QTÉ]]&lt;=Inventaire[[#This Row],[ SIGNAL RÉAPPROVISIONNEMENT]],1,0),0)</f>
        <v>0</v>
      </c>
      <c r="M55" s="48"/>
      <c r="N55" s="54">
        <v>43930</v>
      </c>
    </row>
    <row r="56" spans="2:14" ht="30" customHeight="1" x14ac:dyDescent="0.35">
      <c r="B56" s="24" t="s">
        <v>30</v>
      </c>
      <c r="C56" s="18"/>
      <c r="D56" s="18" t="s">
        <v>85</v>
      </c>
      <c r="E56" s="18" t="str">
        <f>IFERROR(VLOOKUP(Inventaire[[#This Row],[LIEU / TYPE]],EmplacementStocks[],3,FALSE),"")</f>
        <v>LOCAL</v>
      </c>
      <c r="F56" s="19">
        <v>4</v>
      </c>
      <c r="G56" s="19">
        <f>IFERROR(SUMPRODUCT((PrélèvementsStock[ARTICLE]=Inventaire[[#This Row],[ARTICLES]])*(PrélèvementsStock[QTÉ SORTIE])),"")</f>
        <v>0</v>
      </c>
      <c r="H56" s="19">
        <f>IFERROR(Inventaire[[#This Row],[QTÉ]]-Inventaire[[#This Row],[QTÉ SORTIE]],"")</f>
        <v>4</v>
      </c>
      <c r="I56" s="19"/>
      <c r="J56" s="44">
        <v>0</v>
      </c>
      <c r="K56" s="44">
        <f>Inventaire[[#This Row],[QTÉ]]*J56</f>
        <v>0</v>
      </c>
      <c r="L56" s="45">
        <f>IFERROR(IF(Inventaire[[#This Row],[QTÉ]]&lt;=Inventaire[[#This Row],[ SIGNAL RÉAPPROVISIONNEMENT]],1,0),0)</f>
        <v>0</v>
      </c>
      <c r="M56" s="48"/>
      <c r="N56" s="54">
        <v>43930</v>
      </c>
    </row>
    <row r="57" spans="2:14" ht="30" customHeight="1" x14ac:dyDescent="0.35">
      <c r="B57" s="24" t="s">
        <v>91</v>
      </c>
      <c r="C57" s="18"/>
      <c r="D57" s="18" t="s">
        <v>85</v>
      </c>
      <c r="E57" s="18" t="str">
        <f>IFERROR(VLOOKUP(Inventaire[[#This Row],[LIEU / TYPE]],EmplacementStocks[],3,FALSE),"")</f>
        <v>LOCAL</v>
      </c>
      <c r="F57" s="19">
        <v>2</v>
      </c>
      <c r="G57" s="19">
        <f>IFERROR(SUMPRODUCT((PrélèvementsStock[ARTICLE]=Inventaire[[#This Row],[ARTICLES]])*(PrélèvementsStock[QTÉ SORTIE])),"")</f>
        <v>0</v>
      </c>
      <c r="H57" s="19">
        <f>IFERROR(Inventaire[[#This Row],[QTÉ]]-Inventaire[[#This Row],[QTÉ SORTIE]],"")</f>
        <v>2</v>
      </c>
      <c r="I57" s="19"/>
      <c r="J57" s="44">
        <v>0</v>
      </c>
      <c r="K57" s="44">
        <f>Inventaire[[#This Row],[QTÉ]]*J57</f>
        <v>0</v>
      </c>
      <c r="L57" s="45">
        <f>IFERROR(IF(Inventaire[[#This Row],[QTÉ]]&lt;=Inventaire[[#This Row],[ SIGNAL RÉAPPROVISIONNEMENT]],1,0),0)</f>
        <v>0</v>
      </c>
      <c r="M57" s="48"/>
      <c r="N57" s="54">
        <v>43930</v>
      </c>
    </row>
    <row r="58" spans="2:14" ht="30" customHeight="1" x14ac:dyDescent="0.35">
      <c r="B58" s="24" t="s">
        <v>28</v>
      </c>
      <c r="C58" s="18"/>
      <c r="D58" s="18" t="s">
        <v>85</v>
      </c>
      <c r="E58" s="51" t="str">
        <f>IFERROR(VLOOKUP(Inventaire[[#This Row],[LIEU / TYPE]],EmplacementStocks[],3,FALSE),"")</f>
        <v>LOCAL</v>
      </c>
      <c r="F58" s="19">
        <v>5</v>
      </c>
      <c r="G58" s="19">
        <f>IFERROR(SUMPRODUCT((PrélèvementsStock[ARTICLE]=Inventaire[[#This Row],[ARTICLES]])*(PrélèvementsStock[QTÉ SORTIE])),"")</f>
        <v>0</v>
      </c>
      <c r="H58" s="19">
        <f>IFERROR(Inventaire[[#This Row],[QTÉ]]-Inventaire[[#This Row],[QTÉ SORTIE]],"")</f>
        <v>5</v>
      </c>
      <c r="I58" s="19"/>
      <c r="J58" s="44">
        <v>0</v>
      </c>
      <c r="K58" s="44">
        <f>Inventaire[[#This Row],[QTÉ]]*J58</f>
        <v>0</v>
      </c>
      <c r="L58" s="45">
        <f>IFERROR(IF(Inventaire[[#This Row],[QTÉ]]&lt;=Inventaire[[#This Row],[ SIGNAL RÉAPPROVISIONNEMENT]],1,0),0)</f>
        <v>0</v>
      </c>
      <c r="M58" s="48"/>
      <c r="N58" s="54">
        <v>43930</v>
      </c>
    </row>
    <row r="59" spans="2:14" ht="30" customHeight="1" x14ac:dyDescent="0.35">
      <c r="B59" s="24" t="s">
        <v>90</v>
      </c>
      <c r="C59" s="18"/>
      <c r="D59" s="18" t="s">
        <v>85</v>
      </c>
      <c r="E59" s="51" t="str">
        <f>IFERROR(VLOOKUP(Inventaire[[#This Row],[LIEU / TYPE]],EmplacementStocks[],3,FALSE),"")</f>
        <v>LOCAL</v>
      </c>
      <c r="F59" s="19">
        <v>5</v>
      </c>
      <c r="G59" s="19">
        <f>IFERROR(SUMPRODUCT((PrélèvementsStock[ARTICLE]=Inventaire[[#This Row],[ARTICLES]])*(PrélèvementsStock[QTÉ SORTIE])),"")</f>
        <v>0</v>
      </c>
      <c r="H59" s="19">
        <f>IFERROR(Inventaire[[#This Row],[QTÉ]]-Inventaire[[#This Row],[QTÉ SORTIE]],"")</f>
        <v>5</v>
      </c>
      <c r="I59" s="19"/>
      <c r="J59" s="44">
        <v>0</v>
      </c>
      <c r="K59" s="44">
        <f>Inventaire[[#This Row],[QTÉ]]*J59</f>
        <v>0</v>
      </c>
      <c r="L59" s="45">
        <f>IFERROR(IF(Inventaire[[#This Row],[QTÉ]]&lt;=Inventaire[[#This Row],[ SIGNAL RÉAPPROVISIONNEMENT]],1,0),0)</f>
        <v>0</v>
      </c>
      <c r="M59" s="48"/>
      <c r="N59" s="54">
        <v>43930</v>
      </c>
    </row>
    <row r="60" spans="2:14" ht="30" customHeight="1" x14ac:dyDescent="0.35">
      <c r="B60" s="24" t="s">
        <v>25</v>
      </c>
      <c r="C60" s="18"/>
      <c r="D60" s="18" t="s">
        <v>85</v>
      </c>
      <c r="E60" s="51" t="str">
        <f>IFERROR(VLOOKUP(Inventaire[[#This Row],[LIEU / TYPE]],EmplacementStocks[],3,FALSE),"")</f>
        <v>LOCAL</v>
      </c>
      <c r="F60" s="19">
        <v>22</v>
      </c>
      <c r="G60" s="19">
        <f>IFERROR(SUMPRODUCT((PrélèvementsStock[ARTICLE]=Inventaire[[#This Row],[ARTICLES]])*(PrélèvementsStock[QTÉ SORTIE])),"")</f>
        <v>0</v>
      </c>
      <c r="H60" s="19">
        <f>IFERROR(Inventaire[[#This Row],[QTÉ]]-Inventaire[[#This Row],[QTÉ SORTIE]],"")</f>
        <v>22</v>
      </c>
      <c r="I60" s="19"/>
      <c r="J60" s="44">
        <v>0</v>
      </c>
      <c r="K60" s="44">
        <f>Inventaire[[#This Row],[QTÉ]]*J60</f>
        <v>0</v>
      </c>
      <c r="L60" s="45">
        <f>IFERROR(IF(Inventaire[[#This Row],[QTÉ]]&lt;=Inventaire[[#This Row],[ SIGNAL RÉAPPROVISIONNEMENT]],1,0),0)</f>
        <v>0</v>
      </c>
      <c r="M60" s="48"/>
      <c r="N60" s="54">
        <v>43930</v>
      </c>
    </row>
    <row r="61" spans="2:14" ht="30" customHeight="1" x14ac:dyDescent="0.35">
      <c r="B61" s="24" t="s">
        <v>25</v>
      </c>
      <c r="C61" s="18"/>
      <c r="D61" s="18" t="s">
        <v>86</v>
      </c>
      <c r="E61" s="51" t="str">
        <f>IFERROR(VLOOKUP(Inventaire[[#This Row],[LIEU / TYPE]],EmplacementStocks[],3,FALSE),"")</f>
        <v>GRILLE</v>
      </c>
      <c r="F61" s="19">
        <v>27</v>
      </c>
      <c r="G61" s="19">
        <f>IFERROR(SUMPRODUCT((PrélèvementsStock[ARTICLE]=Inventaire[[#This Row],[ARTICLES]])*(PrélèvementsStock[QTÉ SORTIE])),"")</f>
        <v>0</v>
      </c>
      <c r="H61" s="19">
        <f>IFERROR(Inventaire[[#This Row],[QTÉ]]-Inventaire[[#This Row],[QTÉ SORTIE]],"")</f>
        <v>27</v>
      </c>
      <c r="I61" s="19"/>
      <c r="J61" s="44">
        <v>0</v>
      </c>
      <c r="K61" s="44">
        <f>Inventaire[[#This Row],[QTÉ]]*J61</f>
        <v>0</v>
      </c>
      <c r="L61" s="45">
        <f>IFERROR(IF(Inventaire[[#This Row],[QTÉ]]&lt;=Inventaire[[#This Row],[ SIGNAL RÉAPPROVISIONNEMENT]],1,0),0)</f>
        <v>0</v>
      </c>
      <c r="M61" s="48"/>
      <c r="N61" s="54">
        <v>43930</v>
      </c>
    </row>
    <row r="62" spans="2:14" ht="30" customHeight="1" x14ac:dyDescent="0.35">
      <c r="B62" s="24" t="s">
        <v>31</v>
      </c>
      <c r="C62" s="18"/>
      <c r="D62" s="18" t="s">
        <v>85</v>
      </c>
      <c r="E62" s="51" t="str">
        <f>IFERROR(VLOOKUP(Inventaire[[#This Row],[LIEU / TYPE]],EmplacementStocks[],3,FALSE),"")</f>
        <v>LOCAL</v>
      </c>
      <c r="F62" s="19">
        <v>7</v>
      </c>
      <c r="G62" s="19">
        <f>IFERROR(SUMPRODUCT((PrélèvementsStock[ARTICLE]=Inventaire[[#This Row],[ARTICLES]])*(PrélèvementsStock[QTÉ SORTIE])),"")</f>
        <v>0</v>
      </c>
      <c r="H62" s="19">
        <f>IFERROR(Inventaire[[#This Row],[QTÉ]]-Inventaire[[#This Row],[QTÉ SORTIE]],"")</f>
        <v>7</v>
      </c>
      <c r="I62" s="19"/>
      <c r="J62" s="44">
        <v>0</v>
      </c>
      <c r="K62" s="44">
        <f>Inventaire[[#This Row],[QTÉ]]*J62</f>
        <v>0</v>
      </c>
      <c r="L62" s="45">
        <f>IFERROR(IF(Inventaire[[#This Row],[QTÉ]]&lt;=Inventaire[[#This Row],[ SIGNAL RÉAPPROVISIONNEMENT]],1,0),0)</f>
        <v>0</v>
      </c>
      <c r="M62" s="48"/>
      <c r="N62" s="54">
        <v>43930</v>
      </c>
    </row>
    <row r="63" spans="2:14" ht="30" customHeight="1" x14ac:dyDescent="0.35">
      <c r="B63" s="24" t="s">
        <v>92</v>
      </c>
      <c r="C63" s="18"/>
      <c r="D63" s="18" t="s">
        <v>85</v>
      </c>
      <c r="E63" s="51" t="str">
        <f>IFERROR(VLOOKUP(Inventaire[[#This Row],[LIEU / TYPE]],EmplacementStocks[],3,FALSE),"")</f>
        <v>LOCAL</v>
      </c>
      <c r="F63" s="19">
        <v>2</v>
      </c>
      <c r="G63" s="19">
        <f>IFERROR(SUMPRODUCT((PrélèvementsStock[ARTICLE]=Inventaire[[#This Row],[ARTICLES]])*(PrélèvementsStock[QTÉ SORTIE])),"")</f>
        <v>0</v>
      </c>
      <c r="H63" s="19">
        <f>IFERROR(Inventaire[[#This Row],[QTÉ]]-Inventaire[[#This Row],[QTÉ SORTIE]],"")</f>
        <v>2</v>
      </c>
      <c r="I63" s="19"/>
      <c r="J63" s="44">
        <v>0</v>
      </c>
      <c r="K63" s="44">
        <f>Inventaire[[#This Row],[QTÉ]]*J63</f>
        <v>0</v>
      </c>
      <c r="L63" s="45">
        <f>IFERROR(IF(Inventaire[[#This Row],[QTÉ]]&lt;=Inventaire[[#This Row],[ SIGNAL RÉAPPROVISIONNEMENT]],1,0),0)</f>
        <v>0</v>
      </c>
      <c r="M63" s="48"/>
      <c r="N63" s="54">
        <v>43930</v>
      </c>
    </row>
    <row r="64" spans="2:14" ht="30" customHeight="1" x14ac:dyDescent="0.35">
      <c r="B64" s="24" t="s">
        <v>32</v>
      </c>
      <c r="C64" s="18"/>
      <c r="D64" s="18" t="s">
        <v>85</v>
      </c>
      <c r="E64" s="51" t="str">
        <f>IFERROR(VLOOKUP(Inventaire[[#This Row],[LIEU / TYPE]],EmplacementStocks[],3,FALSE),"")</f>
        <v>LOCAL</v>
      </c>
      <c r="F64" s="19">
        <v>2</v>
      </c>
      <c r="G64" s="19">
        <f>IFERROR(SUMPRODUCT((PrélèvementsStock[ARTICLE]=Inventaire[[#This Row],[ARTICLES]])*(PrélèvementsStock[QTÉ SORTIE])),"")</f>
        <v>0</v>
      </c>
      <c r="H64" s="19">
        <f>IFERROR(Inventaire[[#This Row],[QTÉ]]-Inventaire[[#This Row],[QTÉ SORTIE]],"")</f>
        <v>2</v>
      </c>
      <c r="I64" s="19"/>
      <c r="J64" s="44">
        <v>0</v>
      </c>
      <c r="K64" s="44">
        <f>Inventaire[[#This Row],[QTÉ]]*J64</f>
        <v>0</v>
      </c>
      <c r="L64" s="45">
        <f>IFERROR(IF(Inventaire[[#This Row],[QTÉ]]&lt;=Inventaire[[#This Row],[ SIGNAL RÉAPPROVISIONNEMENT]],1,0),0)</f>
        <v>0</v>
      </c>
      <c r="M64" s="48"/>
      <c r="N64" s="54">
        <v>43930</v>
      </c>
    </row>
    <row r="65" spans="2:14" ht="30" customHeight="1" x14ac:dyDescent="0.35">
      <c r="B65" s="24" t="s">
        <v>93</v>
      </c>
      <c r="C65" s="18"/>
      <c r="D65" s="18" t="s">
        <v>85</v>
      </c>
      <c r="E65" s="51" t="str">
        <f>IFERROR(VLOOKUP(Inventaire[[#This Row],[LIEU / TYPE]],EmplacementStocks[],3,FALSE),"")</f>
        <v>LOCAL</v>
      </c>
      <c r="F65" s="19">
        <v>15</v>
      </c>
      <c r="G65" s="19">
        <f>IFERROR(SUMPRODUCT((PrélèvementsStock[ARTICLE]=Inventaire[[#This Row],[ARTICLES]])*(PrélèvementsStock[QTÉ SORTIE])),"")</f>
        <v>0</v>
      </c>
      <c r="H65" s="19">
        <f>IFERROR(Inventaire[[#This Row],[QTÉ]]-Inventaire[[#This Row],[QTÉ SORTIE]],"")</f>
        <v>15</v>
      </c>
      <c r="I65" s="19"/>
      <c r="J65" s="44">
        <v>0</v>
      </c>
      <c r="K65" s="44">
        <f>Inventaire[[#This Row],[QTÉ]]*J65</f>
        <v>0</v>
      </c>
      <c r="L65" s="45">
        <f>IFERROR(IF(Inventaire[[#This Row],[QTÉ]]&lt;=Inventaire[[#This Row],[ SIGNAL RÉAPPROVISIONNEMENT]],1,0),0)</f>
        <v>0</v>
      </c>
      <c r="M65" s="48"/>
      <c r="N65" s="54">
        <v>43930</v>
      </c>
    </row>
    <row r="66" spans="2:14" ht="30" customHeight="1" x14ac:dyDescent="0.35">
      <c r="B66" s="24" t="s">
        <v>94</v>
      </c>
      <c r="C66" s="18"/>
      <c r="D66" s="18" t="s">
        <v>85</v>
      </c>
      <c r="E66" s="51" t="str">
        <f>IFERROR(VLOOKUP(Inventaire[[#This Row],[LIEU / TYPE]],EmplacementStocks[],3,FALSE),"")</f>
        <v>LOCAL</v>
      </c>
      <c r="F66" s="19">
        <v>2</v>
      </c>
      <c r="G66" s="19">
        <f>IFERROR(SUMPRODUCT((PrélèvementsStock[ARTICLE]=Inventaire[[#This Row],[ARTICLES]])*(PrélèvementsStock[QTÉ SORTIE])),"")</f>
        <v>0</v>
      </c>
      <c r="H66" s="19">
        <f>IFERROR(Inventaire[[#This Row],[QTÉ]]-Inventaire[[#This Row],[QTÉ SORTIE]],"")</f>
        <v>2</v>
      </c>
      <c r="I66" s="19"/>
      <c r="J66" s="44">
        <v>0</v>
      </c>
      <c r="K66" s="44">
        <f>Inventaire[[#This Row],[QTÉ]]*J66</f>
        <v>0</v>
      </c>
      <c r="L66" s="45">
        <f>IFERROR(IF(Inventaire[[#This Row],[QTÉ]]&lt;=Inventaire[[#This Row],[ SIGNAL RÉAPPROVISIONNEMENT]],1,0),0)</f>
        <v>0</v>
      </c>
      <c r="M66" s="48"/>
      <c r="N66" s="54">
        <v>43930</v>
      </c>
    </row>
    <row r="67" spans="2:14" ht="30" customHeight="1" x14ac:dyDescent="0.35">
      <c r="B67" s="24" t="s">
        <v>95</v>
      </c>
      <c r="C67" s="18"/>
      <c r="D67" s="18" t="s">
        <v>85</v>
      </c>
      <c r="E67" s="51" t="str">
        <f>IFERROR(VLOOKUP(Inventaire[[#This Row],[LIEU / TYPE]],EmplacementStocks[],3,FALSE),"")</f>
        <v>LOCAL</v>
      </c>
      <c r="F67" s="19">
        <v>4</v>
      </c>
      <c r="G67" s="19">
        <f>IFERROR(SUMPRODUCT((PrélèvementsStock[ARTICLE]=Inventaire[[#This Row],[ARTICLES]])*(PrélèvementsStock[QTÉ SORTIE])),"")</f>
        <v>0</v>
      </c>
      <c r="H67" s="19">
        <f>IFERROR(Inventaire[[#This Row],[QTÉ]]-Inventaire[[#This Row],[QTÉ SORTIE]],"")</f>
        <v>4</v>
      </c>
      <c r="I67" s="19"/>
      <c r="J67" s="44">
        <v>0</v>
      </c>
      <c r="K67" s="44">
        <f>Inventaire[[#This Row],[QTÉ]]*J67</f>
        <v>0</v>
      </c>
      <c r="L67" s="45">
        <f>IFERROR(IF(Inventaire[[#This Row],[QTÉ]]&lt;=Inventaire[[#This Row],[ SIGNAL RÉAPPROVISIONNEMENT]],1,0),0)</f>
        <v>0</v>
      </c>
      <c r="M67" s="48"/>
      <c r="N67" s="54">
        <v>43930</v>
      </c>
    </row>
    <row r="68" spans="2:14" ht="30" customHeight="1" x14ac:dyDescent="0.35">
      <c r="B68" s="24" t="s">
        <v>96</v>
      </c>
      <c r="C68" s="18"/>
      <c r="D68" s="18" t="s">
        <v>85</v>
      </c>
      <c r="E68" s="18" t="str">
        <f>IFERROR(VLOOKUP(Inventaire[[#This Row],[LIEU / TYPE]],EmplacementStocks[],3,FALSE),"")</f>
        <v>LOCAL</v>
      </c>
      <c r="F68" s="19">
        <v>4</v>
      </c>
      <c r="G68" s="19">
        <f>IFERROR(SUMPRODUCT((PrélèvementsStock[ARTICLE]=Inventaire[[#This Row],[ARTICLES]])*(PrélèvementsStock[QTÉ SORTIE])),"")</f>
        <v>0</v>
      </c>
      <c r="H68" s="19">
        <f>IFERROR(Inventaire[[#This Row],[QTÉ]]-Inventaire[[#This Row],[QTÉ SORTIE]],"")</f>
        <v>4</v>
      </c>
      <c r="I68" s="19"/>
      <c r="J68" s="44">
        <v>0</v>
      </c>
      <c r="K68" s="44">
        <f>Inventaire[[#This Row],[QTÉ]]*J68</f>
        <v>0</v>
      </c>
      <c r="L68" s="45">
        <f>IFERROR(IF(Inventaire[[#This Row],[QTÉ]]&lt;=Inventaire[[#This Row],[ SIGNAL RÉAPPROVISIONNEMENT]],1,0),0)</f>
        <v>0</v>
      </c>
      <c r="M68" s="48"/>
      <c r="N68" s="54">
        <v>43930</v>
      </c>
    </row>
    <row r="69" spans="2:14" ht="30" customHeight="1" x14ac:dyDescent="0.35">
      <c r="B69" s="24" t="s">
        <v>112</v>
      </c>
      <c r="C69" s="18"/>
      <c r="D69" s="18" t="s">
        <v>86</v>
      </c>
      <c r="E69" s="18" t="str">
        <f>IFERROR(VLOOKUP(Inventaire[[#This Row],[LIEU / TYPE]],EmplacementStocks[],3,FALSE),"")</f>
        <v>GRILLE</v>
      </c>
      <c r="F69" s="19">
        <v>1</v>
      </c>
      <c r="G69" s="19">
        <f>IFERROR(SUMPRODUCT((PrélèvementsStock[ARTICLE]=Inventaire[[#This Row],[ARTICLES]])*(PrélèvementsStock[QTÉ SORTIE])),"")</f>
        <v>0</v>
      </c>
      <c r="H69" s="19">
        <f>IFERROR(Inventaire[[#This Row],[QTÉ]]-Inventaire[[#This Row],[QTÉ SORTIE]],"")</f>
        <v>1</v>
      </c>
      <c r="I69" s="19"/>
      <c r="J69" s="44">
        <v>0</v>
      </c>
      <c r="K69" s="44">
        <f>Inventaire[[#This Row],[QTÉ]]*J69</f>
        <v>0</v>
      </c>
      <c r="L69" s="45">
        <f>IFERROR(IF(Inventaire[[#This Row],[QTÉ]]&lt;=Inventaire[[#This Row],[ SIGNAL RÉAPPROVISIONNEMENT]],1,0),0)</f>
        <v>0</v>
      </c>
      <c r="M69" s="48"/>
      <c r="N69" s="54">
        <v>43930</v>
      </c>
    </row>
    <row r="70" spans="2:14" ht="30" customHeight="1" x14ac:dyDescent="0.35">
      <c r="B70" s="24" t="s">
        <v>98</v>
      </c>
      <c r="C70" s="18"/>
      <c r="D70" s="18" t="s">
        <v>86</v>
      </c>
      <c r="E70" s="18" t="str">
        <f>IFERROR(VLOOKUP(Inventaire[[#This Row],[LIEU / TYPE]],EmplacementStocks[],3,FALSE),"")</f>
        <v>GRILLE</v>
      </c>
      <c r="F70" s="19">
        <v>73</v>
      </c>
      <c r="G70" s="19">
        <f>IFERROR(SUMPRODUCT((PrélèvementsStock[ARTICLE]=Inventaire[[#This Row],[ARTICLES]])*(PrélèvementsStock[QTÉ SORTIE])),"")</f>
        <v>0</v>
      </c>
      <c r="H70" s="19">
        <f>IFERROR(Inventaire[[#This Row],[QTÉ]]-Inventaire[[#This Row],[QTÉ SORTIE]],"")</f>
        <v>73</v>
      </c>
      <c r="I70" s="19"/>
      <c r="J70" s="44">
        <v>0</v>
      </c>
      <c r="K70" s="44">
        <f>Inventaire[[#This Row],[QTÉ]]*J70</f>
        <v>0</v>
      </c>
      <c r="L70" s="45">
        <f>IFERROR(IF(Inventaire[[#This Row],[QTÉ]]&lt;=Inventaire[[#This Row],[ SIGNAL RÉAPPROVISIONNEMENT]],1,0),0)</f>
        <v>0</v>
      </c>
      <c r="M70" s="48"/>
      <c r="N70" s="54">
        <v>43930</v>
      </c>
    </row>
    <row r="71" spans="2:14" ht="30" customHeight="1" x14ac:dyDescent="0.35">
      <c r="B71" s="24" t="s">
        <v>99</v>
      </c>
      <c r="C71" s="18"/>
      <c r="D71" s="18" t="s">
        <v>86</v>
      </c>
      <c r="E71" s="18" t="str">
        <f>IFERROR(VLOOKUP(Inventaire[[#This Row],[LIEU / TYPE]],EmplacementStocks[],3,FALSE),"")</f>
        <v>GRILLE</v>
      </c>
      <c r="F71" s="19">
        <v>8</v>
      </c>
      <c r="G71" s="19">
        <f>IFERROR(SUMPRODUCT((PrélèvementsStock[ARTICLE]=Inventaire[[#This Row],[ARTICLES]])*(PrélèvementsStock[QTÉ SORTIE])),"")</f>
        <v>0</v>
      </c>
      <c r="H71" s="19">
        <f>IFERROR(Inventaire[[#This Row],[QTÉ]]-Inventaire[[#This Row],[QTÉ SORTIE]],"")</f>
        <v>8</v>
      </c>
      <c r="I71" s="19"/>
      <c r="J71" s="44">
        <v>0</v>
      </c>
      <c r="K71" s="44">
        <f>Inventaire[[#This Row],[QTÉ]]*J71</f>
        <v>0</v>
      </c>
      <c r="L71" s="45">
        <f>IFERROR(IF(Inventaire[[#This Row],[QTÉ]]&lt;=Inventaire[[#This Row],[ SIGNAL RÉAPPROVISIONNEMENT]],1,0),0)</f>
        <v>0</v>
      </c>
      <c r="M71" s="48"/>
      <c r="N71" s="54">
        <v>43930</v>
      </c>
    </row>
    <row r="72" spans="2:14" ht="30" customHeight="1" x14ac:dyDescent="0.35">
      <c r="B72" s="24" t="s">
        <v>100</v>
      </c>
      <c r="C72" s="18"/>
      <c r="D72" s="18" t="s">
        <v>85</v>
      </c>
      <c r="E72" s="18" t="str">
        <f>IFERROR(VLOOKUP(Inventaire[[#This Row],[LIEU / TYPE]],EmplacementStocks[],3,FALSE),"")</f>
        <v>LOCAL</v>
      </c>
      <c r="F72" s="19">
        <v>9</v>
      </c>
      <c r="G72" s="19">
        <f>IFERROR(SUMPRODUCT((PrélèvementsStock[ARTICLE]=Inventaire[[#This Row],[ARTICLES]])*(PrélèvementsStock[QTÉ SORTIE])),"")</f>
        <v>0</v>
      </c>
      <c r="H72" s="19">
        <f>IFERROR(Inventaire[[#This Row],[QTÉ]]-Inventaire[[#This Row],[QTÉ SORTIE]],"")</f>
        <v>9</v>
      </c>
      <c r="I72" s="19"/>
      <c r="J72" s="44">
        <v>0</v>
      </c>
      <c r="K72" s="44">
        <f>Inventaire[[#This Row],[QTÉ]]*J72</f>
        <v>0</v>
      </c>
      <c r="L72" s="45">
        <f>IFERROR(IF(Inventaire[[#This Row],[QTÉ]]&lt;=Inventaire[[#This Row],[ SIGNAL RÉAPPROVISIONNEMENT]],1,0),0)</f>
        <v>0</v>
      </c>
      <c r="M72" s="48"/>
      <c r="N72" s="54">
        <v>43930</v>
      </c>
    </row>
    <row r="73" spans="2:14" ht="30" customHeight="1" x14ac:dyDescent="0.35">
      <c r="B73" s="24" t="s">
        <v>101</v>
      </c>
      <c r="C73" s="18"/>
      <c r="D73" s="18" t="s">
        <v>86</v>
      </c>
      <c r="E73" s="18" t="str">
        <f>IFERROR(VLOOKUP(Inventaire[[#This Row],[LIEU / TYPE]],EmplacementStocks[],3,FALSE),"")</f>
        <v>GRILLE</v>
      </c>
      <c r="F73" s="19">
        <v>15</v>
      </c>
      <c r="G73" s="19">
        <f>IFERROR(SUMPRODUCT((PrélèvementsStock[ARTICLE]=Inventaire[[#This Row],[ARTICLES]])*(PrélèvementsStock[QTÉ SORTIE])),"")</f>
        <v>0</v>
      </c>
      <c r="H73" s="19">
        <f>IFERROR(Inventaire[[#This Row],[QTÉ]]-Inventaire[[#This Row],[QTÉ SORTIE]],"")</f>
        <v>15</v>
      </c>
      <c r="I73" s="19"/>
      <c r="J73" s="44">
        <v>0</v>
      </c>
      <c r="K73" s="44">
        <f>Inventaire[[#This Row],[QTÉ]]*J73</f>
        <v>0</v>
      </c>
      <c r="L73" s="45">
        <f>IFERROR(IF(Inventaire[[#This Row],[QTÉ]]&lt;=Inventaire[[#This Row],[ SIGNAL RÉAPPROVISIONNEMENT]],1,0),0)</f>
        <v>0</v>
      </c>
      <c r="M73" s="48"/>
      <c r="N73" s="54">
        <v>43930</v>
      </c>
    </row>
    <row r="74" spans="2:14" ht="30" customHeight="1" x14ac:dyDescent="0.35">
      <c r="B74" s="24" t="s">
        <v>102</v>
      </c>
      <c r="C74" s="18"/>
      <c r="D74" s="18" t="s">
        <v>86</v>
      </c>
      <c r="E74" s="18" t="str">
        <f>IFERROR(VLOOKUP(Inventaire[[#This Row],[LIEU / TYPE]],EmplacementStocks[],3,FALSE),"")</f>
        <v>GRILLE</v>
      </c>
      <c r="F74" s="19">
        <v>4</v>
      </c>
      <c r="G74" s="19">
        <f>IFERROR(SUMPRODUCT((PrélèvementsStock[ARTICLE]=Inventaire[[#This Row],[ARTICLES]])*(PrélèvementsStock[QTÉ SORTIE])),"")</f>
        <v>0</v>
      </c>
      <c r="H74" s="19">
        <f>IFERROR(Inventaire[[#This Row],[QTÉ]]-Inventaire[[#This Row],[QTÉ SORTIE]],"")</f>
        <v>4</v>
      </c>
      <c r="I74" s="19"/>
      <c r="J74" s="44">
        <v>0</v>
      </c>
      <c r="K74" s="44">
        <f>Inventaire[[#This Row],[QTÉ]]*J74</f>
        <v>0</v>
      </c>
      <c r="L74" s="45">
        <f>IFERROR(IF(Inventaire[[#This Row],[QTÉ]]&lt;=Inventaire[[#This Row],[ SIGNAL RÉAPPROVISIONNEMENT]],1,0),0)</f>
        <v>0</v>
      </c>
      <c r="M74" s="48"/>
      <c r="N74" s="54">
        <v>43930</v>
      </c>
    </row>
    <row r="75" spans="2:14" ht="30" customHeight="1" x14ac:dyDescent="0.35">
      <c r="B75" s="24" t="s">
        <v>103</v>
      </c>
      <c r="C75" s="18"/>
      <c r="D75" s="18" t="s">
        <v>86</v>
      </c>
      <c r="E75" s="18" t="str">
        <f>IFERROR(VLOOKUP(Inventaire[[#This Row],[LIEU / TYPE]],EmplacementStocks[],3,FALSE),"")</f>
        <v>GRILLE</v>
      </c>
      <c r="F75" s="19">
        <v>9</v>
      </c>
      <c r="G75" s="19">
        <f>IFERROR(SUMPRODUCT((PrélèvementsStock[ARTICLE]=Inventaire[[#This Row],[ARTICLES]])*(PrélèvementsStock[QTÉ SORTIE])),"")</f>
        <v>0</v>
      </c>
      <c r="H75" s="19">
        <f>IFERROR(Inventaire[[#This Row],[QTÉ]]-Inventaire[[#This Row],[QTÉ SORTIE]],"")</f>
        <v>9</v>
      </c>
      <c r="I75" s="19"/>
      <c r="J75" s="44">
        <v>0</v>
      </c>
      <c r="K75" s="44">
        <f>Inventaire[[#This Row],[QTÉ]]*J75</f>
        <v>0</v>
      </c>
      <c r="L75" s="45">
        <f>IFERROR(IF(Inventaire[[#This Row],[QTÉ]]&lt;=Inventaire[[#This Row],[ SIGNAL RÉAPPROVISIONNEMENT]],1,0),0)</f>
        <v>0</v>
      </c>
      <c r="M75" s="48"/>
      <c r="N75" s="54">
        <v>43930</v>
      </c>
    </row>
    <row r="76" spans="2:14" ht="30" customHeight="1" x14ac:dyDescent="0.35">
      <c r="B76" s="24" t="s">
        <v>113</v>
      </c>
      <c r="C76" s="18"/>
      <c r="D76" s="18" t="s">
        <v>86</v>
      </c>
      <c r="E76" s="18" t="str">
        <f>IFERROR(VLOOKUP(Inventaire[[#This Row],[LIEU / TYPE]],EmplacementStocks[],3,FALSE),"")</f>
        <v>GRILLE</v>
      </c>
      <c r="F76" s="19">
        <v>1</v>
      </c>
      <c r="G76" s="19">
        <f>IFERROR(SUMPRODUCT((PrélèvementsStock[ARTICLE]=Inventaire[[#This Row],[ARTICLES]])*(PrélèvementsStock[QTÉ SORTIE])),"")</f>
        <v>0</v>
      </c>
      <c r="H76" s="19">
        <f>IFERROR(Inventaire[[#This Row],[QTÉ]]-Inventaire[[#This Row],[QTÉ SORTIE]],"")</f>
        <v>1</v>
      </c>
      <c r="I76" s="19"/>
      <c r="J76" s="44">
        <v>0</v>
      </c>
      <c r="K76" s="44">
        <f>Inventaire[[#This Row],[QTÉ]]*J76</f>
        <v>0</v>
      </c>
      <c r="L76" s="45">
        <f>IFERROR(IF(Inventaire[[#This Row],[QTÉ]]&lt;=Inventaire[[#This Row],[ SIGNAL RÉAPPROVISIONNEMENT]],1,0),0)</f>
        <v>0</v>
      </c>
      <c r="M76" s="48"/>
      <c r="N76" s="54">
        <v>43930</v>
      </c>
    </row>
    <row r="77" spans="2:14" ht="30" customHeight="1" x14ac:dyDescent="0.35">
      <c r="B77" s="24" t="s">
        <v>114</v>
      </c>
      <c r="C77" s="18"/>
      <c r="D77" s="18" t="s">
        <v>86</v>
      </c>
      <c r="E77" s="18" t="str">
        <f>IFERROR(VLOOKUP(Inventaire[[#This Row],[LIEU / TYPE]],EmplacementStocks[],3,FALSE),"")</f>
        <v>GRILLE</v>
      </c>
      <c r="F77" s="19">
        <v>1</v>
      </c>
      <c r="G77" s="19">
        <f>IFERROR(SUMPRODUCT((PrélèvementsStock[ARTICLE]=Inventaire[[#This Row],[ARTICLES]])*(PrélèvementsStock[QTÉ SORTIE])),"")</f>
        <v>0</v>
      </c>
      <c r="H77" s="19">
        <f>IFERROR(Inventaire[[#This Row],[QTÉ]]-Inventaire[[#This Row],[QTÉ SORTIE]],"")</f>
        <v>1</v>
      </c>
      <c r="I77" s="19"/>
      <c r="J77" s="44">
        <v>0</v>
      </c>
      <c r="K77" s="44">
        <f>Inventaire[[#This Row],[QTÉ]]*J77</f>
        <v>0</v>
      </c>
      <c r="L77" s="45">
        <f>IFERROR(IF(Inventaire[[#This Row],[QTÉ]]&lt;=Inventaire[[#This Row],[ SIGNAL RÉAPPROVISIONNEMENT]],1,0),0)</f>
        <v>0</v>
      </c>
      <c r="M77" s="48"/>
      <c r="N77" s="54">
        <v>43930</v>
      </c>
    </row>
    <row r="78" spans="2:14" ht="30" customHeight="1" x14ac:dyDescent="0.35">
      <c r="B78" s="24"/>
      <c r="C78" s="18"/>
      <c r="D78" s="18"/>
      <c r="E78" s="18" t="str">
        <f>IFERROR(VLOOKUP(Inventaire[[#This Row],[LIEU / TYPE]],EmplacementStocks[],3,FALSE),"")</f>
        <v/>
      </c>
      <c r="F78" s="19"/>
      <c r="G78" s="19">
        <f>IFERROR(SUMPRODUCT((PrélèvementsStock[ARTICLE]=Inventaire[[#This Row],[ARTICLES]])*(PrélèvementsStock[QTÉ SORTIE])),"")</f>
        <v>0</v>
      </c>
      <c r="H78" s="19">
        <f>IFERROR(Inventaire[[#This Row],[QTÉ]]-Inventaire[[#This Row],[QTÉ SORTIE]],"")</f>
        <v>0</v>
      </c>
      <c r="I78" s="19"/>
      <c r="J78" s="44">
        <v>0</v>
      </c>
      <c r="K78" s="44">
        <f>Inventaire[[#This Row],[QTÉ]]*J78</f>
        <v>0</v>
      </c>
      <c r="L78" s="45">
        <f>IFERROR(IF(Inventaire[[#This Row],[QTÉ]]&lt;=Inventaire[[#This Row],[ SIGNAL RÉAPPROVISIONNEMENT]],1,0),0)</f>
        <v>1</v>
      </c>
      <c r="M78" s="48"/>
      <c r="N78" s="54">
        <v>43930</v>
      </c>
    </row>
    <row r="79" spans="2:14" ht="30" customHeight="1" x14ac:dyDescent="0.35">
      <c r="B79" s="24"/>
      <c r="C79" s="18"/>
      <c r="D79" s="18"/>
      <c r="E79" s="18" t="str">
        <f>IFERROR(VLOOKUP(Inventaire[[#This Row],[LIEU / TYPE]],EmplacementStocks[],3,FALSE),"")</f>
        <v/>
      </c>
      <c r="F79" s="19"/>
      <c r="G79" s="19">
        <f>IFERROR(SUMPRODUCT((PrélèvementsStock[ARTICLE]=Inventaire[[#This Row],[ARTICLES]])*(PrélèvementsStock[QTÉ SORTIE])),"")</f>
        <v>0</v>
      </c>
      <c r="H79" s="19">
        <f>IFERROR(Inventaire[[#This Row],[QTÉ]]-Inventaire[[#This Row],[QTÉ SORTIE]],"")</f>
        <v>0</v>
      </c>
      <c r="I79" s="19"/>
      <c r="J79" s="44">
        <v>0</v>
      </c>
      <c r="K79" s="44">
        <f>Inventaire[[#This Row],[QTÉ]]*J79</f>
        <v>0</v>
      </c>
      <c r="L79" s="45">
        <f>IFERROR(IF(Inventaire[[#This Row],[QTÉ]]&lt;=Inventaire[[#This Row],[ SIGNAL RÉAPPROVISIONNEMENT]],1,0),0)</f>
        <v>1</v>
      </c>
      <c r="M79" s="48"/>
      <c r="N79" s="54">
        <v>43930</v>
      </c>
    </row>
    <row r="80" spans="2:14" ht="30" customHeight="1" x14ac:dyDescent="0.35">
      <c r="B80" s="24" t="s">
        <v>122</v>
      </c>
      <c r="C80" s="18"/>
      <c r="D80" s="18" t="s">
        <v>121</v>
      </c>
      <c r="E80" s="18" t="str">
        <f>IFERROR(VLOOKUP(Inventaire[[#This Row],[LIEU / TYPE]],EmplacementStocks[],3,FALSE),"")</f>
        <v>LOCAL</v>
      </c>
      <c r="F80" s="19">
        <v>2</v>
      </c>
      <c r="G80" s="19">
        <f>IFERROR(SUMPRODUCT((PrélèvementsStock[ARTICLE]=Inventaire[[#This Row],[ARTICLES]])*(PrélèvementsStock[QTÉ SORTIE])),"")</f>
        <v>0</v>
      </c>
      <c r="H80" s="19">
        <f>IFERROR(Inventaire[[#This Row],[QTÉ]]-Inventaire[[#This Row],[QTÉ SORTIE]],"")</f>
        <v>2</v>
      </c>
      <c r="I80" s="19"/>
      <c r="J80" s="44">
        <v>0</v>
      </c>
      <c r="K80" s="44">
        <f>Inventaire[[#This Row],[QTÉ]]*J80</f>
        <v>0</v>
      </c>
      <c r="L80" s="45">
        <f>IFERROR(IF(Inventaire[[#This Row],[QTÉ]]&lt;=Inventaire[[#This Row],[ SIGNAL RÉAPPROVISIONNEMENT]],1,0),0)</f>
        <v>0</v>
      </c>
      <c r="M80" s="48"/>
      <c r="N80" s="54">
        <v>43930</v>
      </c>
    </row>
    <row r="81" spans="2:14" ht="30" customHeight="1" x14ac:dyDescent="0.35">
      <c r="B81" s="24" t="s">
        <v>123</v>
      </c>
      <c r="C81" s="18"/>
      <c r="D81" s="18" t="s">
        <v>121</v>
      </c>
      <c r="E81" s="18" t="str">
        <f>IFERROR(VLOOKUP(Inventaire[[#This Row],[LIEU / TYPE]],EmplacementStocks[],3,FALSE),"")</f>
        <v>LOCAL</v>
      </c>
      <c r="F81" s="19">
        <v>1</v>
      </c>
      <c r="G81" s="19">
        <f>IFERROR(SUMPRODUCT((PrélèvementsStock[ARTICLE]=Inventaire[[#This Row],[ARTICLES]])*(PrélèvementsStock[QTÉ SORTIE])),"")</f>
        <v>0</v>
      </c>
      <c r="H81" s="19">
        <f>IFERROR(Inventaire[[#This Row],[QTÉ]]-Inventaire[[#This Row],[QTÉ SORTIE]],"")</f>
        <v>1</v>
      </c>
      <c r="I81" s="19"/>
      <c r="J81" s="44">
        <v>0</v>
      </c>
      <c r="K81" s="44">
        <f>Inventaire[[#This Row],[QTÉ]]*J81</f>
        <v>0</v>
      </c>
      <c r="L81" s="45">
        <f>IFERROR(IF(Inventaire[[#This Row],[QTÉ]]&lt;=Inventaire[[#This Row],[ SIGNAL RÉAPPROVISIONNEMENT]],1,0),0)</f>
        <v>0</v>
      </c>
      <c r="M81" s="48"/>
      <c r="N81" s="54">
        <v>43930</v>
      </c>
    </row>
    <row r="82" spans="2:14" ht="30" customHeight="1" x14ac:dyDescent="0.35">
      <c r="B82" s="24" t="s">
        <v>124</v>
      </c>
      <c r="C82" s="18"/>
      <c r="D82" s="18" t="s">
        <v>121</v>
      </c>
      <c r="E82" s="18" t="str">
        <f>IFERROR(VLOOKUP(Inventaire[[#This Row],[LIEU / TYPE]],EmplacementStocks[],3,FALSE),"")</f>
        <v>LOCAL</v>
      </c>
      <c r="F82" s="19">
        <v>1</v>
      </c>
      <c r="G82" s="19">
        <f>IFERROR(SUMPRODUCT((PrélèvementsStock[ARTICLE]=Inventaire[[#This Row],[ARTICLES]])*(PrélèvementsStock[QTÉ SORTIE])),"")</f>
        <v>0</v>
      </c>
      <c r="H82" s="19">
        <f>IFERROR(Inventaire[[#This Row],[QTÉ]]-Inventaire[[#This Row],[QTÉ SORTIE]],"")</f>
        <v>1</v>
      </c>
      <c r="I82" s="19"/>
      <c r="J82" s="44">
        <v>0</v>
      </c>
      <c r="K82" s="44">
        <f>Inventaire[[#This Row],[QTÉ]]*J82</f>
        <v>0</v>
      </c>
      <c r="L82" s="45">
        <f>IFERROR(IF(Inventaire[[#This Row],[QTÉ]]&lt;=Inventaire[[#This Row],[ SIGNAL RÉAPPROVISIONNEMENT]],1,0),0)</f>
        <v>0</v>
      </c>
      <c r="M82" s="48"/>
      <c r="N82" s="54">
        <v>43930</v>
      </c>
    </row>
    <row r="83" spans="2:14" ht="30" customHeight="1" x14ac:dyDescent="0.35">
      <c r="B83" s="24" t="s">
        <v>126</v>
      </c>
      <c r="C83" s="18"/>
      <c r="D83" s="18" t="s">
        <v>121</v>
      </c>
      <c r="E83" s="18" t="str">
        <f>IFERROR(VLOOKUP(Inventaire[[#This Row],[LIEU / TYPE]],EmplacementStocks[],3,FALSE),"")</f>
        <v>LOCAL</v>
      </c>
      <c r="F83" s="19"/>
      <c r="G83" s="19">
        <f>IFERROR(SUMPRODUCT((PrélèvementsStock[ARTICLE]=Inventaire[[#This Row],[ARTICLES]])*(PrélèvementsStock[QTÉ SORTIE])),"")</f>
        <v>0</v>
      </c>
      <c r="H83" s="19">
        <f>IFERROR(Inventaire[[#This Row],[QTÉ]]-Inventaire[[#This Row],[QTÉ SORTIE]],"")</f>
        <v>0</v>
      </c>
      <c r="I83" s="19"/>
      <c r="J83" s="44">
        <v>0</v>
      </c>
      <c r="K83" s="44">
        <f>Inventaire[[#This Row],[QTÉ]]*J83</f>
        <v>0</v>
      </c>
      <c r="L83" s="45">
        <f>IFERROR(IF(Inventaire[[#This Row],[QTÉ]]&lt;=Inventaire[[#This Row],[ SIGNAL RÉAPPROVISIONNEMENT]],1,0),0)</f>
        <v>1</v>
      </c>
      <c r="M83" s="48"/>
      <c r="N83" s="54">
        <v>43930</v>
      </c>
    </row>
    <row r="84" spans="2:14" ht="30" customHeight="1" x14ac:dyDescent="0.35">
      <c r="B84" s="24"/>
      <c r="C84" s="18"/>
      <c r="D84" s="18"/>
      <c r="E84" s="18" t="str">
        <f>IFERROR(VLOOKUP(Inventaire[[#This Row],[LIEU / TYPE]],EmplacementStocks[],3,FALSE),"")</f>
        <v/>
      </c>
      <c r="F84" s="19"/>
      <c r="G84" s="19">
        <f>IFERROR(SUMPRODUCT((PrélèvementsStock[ARTICLE]=Inventaire[[#This Row],[ARTICLES]])*(PrélèvementsStock[QTÉ SORTIE])),"")</f>
        <v>0</v>
      </c>
      <c r="H84" s="19">
        <f>IFERROR(Inventaire[[#This Row],[QTÉ]]-Inventaire[[#This Row],[QTÉ SORTIE]],"")</f>
        <v>0</v>
      </c>
      <c r="I84" s="19"/>
      <c r="J84" s="44">
        <v>0</v>
      </c>
      <c r="K84" s="44">
        <f>Inventaire[[#This Row],[QTÉ]]*J84</f>
        <v>0</v>
      </c>
      <c r="L84" s="45">
        <f>IFERROR(IF(Inventaire[[#This Row],[QTÉ]]&lt;=Inventaire[[#This Row],[ SIGNAL RÉAPPROVISIONNEMENT]],1,0),0)</f>
        <v>1</v>
      </c>
      <c r="M84" s="48"/>
      <c r="N84" s="54">
        <v>43930</v>
      </c>
    </row>
    <row r="85" spans="2:14" ht="30" customHeight="1" x14ac:dyDescent="0.35">
      <c r="B85" s="24"/>
      <c r="C85" s="18"/>
      <c r="D85" s="18"/>
      <c r="E85" s="18" t="str">
        <f>IFERROR(VLOOKUP(Inventaire[[#This Row],[LIEU / TYPE]],EmplacementStocks[],3,FALSE),"")</f>
        <v/>
      </c>
      <c r="F85" s="19"/>
      <c r="G85" s="19">
        <f>IFERROR(SUMPRODUCT((PrélèvementsStock[ARTICLE]=Inventaire[[#This Row],[ARTICLES]])*(PrélèvementsStock[QTÉ SORTIE])),"")</f>
        <v>0</v>
      </c>
      <c r="H85" s="19">
        <f>IFERROR(Inventaire[[#This Row],[QTÉ]]-Inventaire[[#This Row],[QTÉ SORTIE]],"")</f>
        <v>0</v>
      </c>
      <c r="I85" s="19"/>
      <c r="J85" s="44">
        <v>0</v>
      </c>
      <c r="K85" s="44">
        <f>Inventaire[[#This Row],[QTÉ]]*J85</f>
        <v>0</v>
      </c>
      <c r="L85" s="45">
        <f>IFERROR(IF(Inventaire[[#This Row],[QTÉ]]&lt;=Inventaire[[#This Row],[ SIGNAL RÉAPPROVISIONNEMENT]],1,0),0)</f>
        <v>1</v>
      </c>
      <c r="M85" s="48"/>
      <c r="N85" s="54">
        <v>43930</v>
      </c>
    </row>
    <row r="86" spans="2:14" ht="30" customHeight="1" x14ac:dyDescent="0.35">
      <c r="B86" s="24"/>
      <c r="C86" s="18"/>
      <c r="D86" s="18"/>
      <c r="E86" s="18" t="str">
        <f>IFERROR(VLOOKUP(Inventaire[[#This Row],[LIEU / TYPE]],EmplacementStocks[],3,FALSE),"")</f>
        <v/>
      </c>
      <c r="F86" s="19"/>
      <c r="G86" s="19">
        <f>IFERROR(SUMPRODUCT((PrélèvementsStock[ARTICLE]=Inventaire[[#This Row],[ARTICLES]])*(PrélèvementsStock[QTÉ SORTIE])),"")</f>
        <v>0</v>
      </c>
      <c r="H86" s="19">
        <f>IFERROR(Inventaire[[#This Row],[QTÉ]]-Inventaire[[#This Row],[QTÉ SORTIE]],"")</f>
        <v>0</v>
      </c>
      <c r="I86" s="19"/>
      <c r="J86" s="44">
        <v>0</v>
      </c>
      <c r="K86" s="44">
        <f>Inventaire[[#This Row],[QTÉ]]*J86</f>
        <v>0</v>
      </c>
      <c r="L86" s="45">
        <f>IFERROR(IF(Inventaire[[#This Row],[QTÉ]]&lt;=Inventaire[[#This Row],[ SIGNAL RÉAPPROVISIONNEMENT]],1,0),0)</f>
        <v>1</v>
      </c>
      <c r="M86" s="48"/>
      <c r="N86" s="54">
        <v>43930</v>
      </c>
    </row>
    <row r="87" spans="2:14" ht="30" customHeight="1" x14ac:dyDescent="0.35">
      <c r="B87" s="24"/>
      <c r="C87" s="18"/>
      <c r="D87" s="18"/>
      <c r="E87" s="18" t="str">
        <f>IFERROR(VLOOKUP(Inventaire[[#This Row],[LIEU / TYPE]],EmplacementStocks[],3,FALSE),"")</f>
        <v/>
      </c>
      <c r="F87" s="19"/>
      <c r="G87" s="19">
        <f>IFERROR(SUMPRODUCT((PrélèvementsStock[ARTICLE]=Inventaire[[#This Row],[ARTICLES]])*(PrélèvementsStock[QTÉ SORTIE])),"")</f>
        <v>0</v>
      </c>
      <c r="H87" s="19">
        <f>IFERROR(Inventaire[[#This Row],[QTÉ]]-Inventaire[[#This Row],[QTÉ SORTIE]],"")</f>
        <v>0</v>
      </c>
      <c r="I87" s="19"/>
      <c r="J87" s="44">
        <v>0</v>
      </c>
      <c r="K87" s="44">
        <f>Inventaire[[#This Row],[QTÉ]]*J87</f>
        <v>0</v>
      </c>
      <c r="L87" s="45">
        <f>IFERROR(IF(Inventaire[[#This Row],[QTÉ]]&lt;=Inventaire[[#This Row],[ SIGNAL RÉAPPROVISIONNEMENT]],1,0),0)</f>
        <v>1</v>
      </c>
      <c r="M87" s="48"/>
      <c r="N87" s="54">
        <v>43930</v>
      </c>
    </row>
    <row r="88" spans="2:14" ht="30" customHeight="1" x14ac:dyDescent="0.35">
      <c r="B88" s="24" t="s">
        <v>115</v>
      </c>
      <c r="C88" s="18"/>
      <c r="D88" s="18" t="s">
        <v>40</v>
      </c>
      <c r="E88" s="18" t="str">
        <f>IFERROR(VLOOKUP(Inventaire[[#This Row],[LIEU / TYPE]],EmplacementStocks[],3,FALSE),"")</f>
        <v>GRILLE</v>
      </c>
      <c r="F88" s="19">
        <v>1</v>
      </c>
      <c r="G88" s="19">
        <f>IFERROR(SUMPRODUCT((PrélèvementsStock[ARTICLE]=Inventaire[[#This Row],[ARTICLES]])*(PrélèvementsStock[QTÉ SORTIE])),"")</f>
        <v>0</v>
      </c>
      <c r="H88" s="19">
        <f>IFERROR(Inventaire[[#This Row],[QTÉ]]-Inventaire[[#This Row],[QTÉ SORTIE]],"")</f>
        <v>1</v>
      </c>
      <c r="I88" s="19"/>
      <c r="J88" s="44">
        <v>0</v>
      </c>
      <c r="K88" s="44">
        <f>Inventaire[[#This Row],[QTÉ]]*J88</f>
        <v>0</v>
      </c>
      <c r="L88" s="45">
        <f>IFERROR(IF(Inventaire[[#This Row],[QTÉ]]&lt;=Inventaire[[#This Row],[ SIGNAL RÉAPPROVISIONNEMENT]],1,0),0)</f>
        <v>0</v>
      </c>
      <c r="M88" s="48"/>
      <c r="N88" s="54">
        <v>43930</v>
      </c>
    </row>
    <row r="89" spans="2:14" ht="30" customHeight="1" x14ac:dyDescent="0.35">
      <c r="B89" s="24" t="s">
        <v>116</v>
      </c>
      <c r="C89" s="18"/>
      <c r="D89" s="18" t="s">
        <v>40</v>
      </c>
      <c r="E89" s="18" t="str">
        <f>IFERROR(VLOOKUP(Inventaire[[#This Row],[LIEU / TYPE]],EmplacementStocks[],3,FALSE),"")</f>
        <v>GRILLE</v>
      </c>
      <c r="F89" s="19">
        <v>1</v>
      </c>
      <c r="G89" s="19">
        <f>IFERROR(SUMPRODUCT((PrélèvementsStock[ARTICLE]=Inventaire[[#This Row],[ARTICLES]])*(PrélèvementsStock[QTÉ SORTIE])),"")</f>
        <v>0</v>
      </c>
      <c r="H89" s="19">
        <f>IFERROR(Inventaire[[#This Row],[QTÉ]]-Inventaire[[#This Row],[QTÉ SORTIE]],"")</f>
        <v>1</v>
      </c>
      <c r="I89" s="19"/>
      <c r="J89" s="44">
        <v>0</v>
      </c>
      <c r="K89" s="44">
        <f>Inventaire[[#This Row],[QTÉ]]*J89</f>
        <v>0</v>
      </c>
      <c r="L89" s="45">
        <f>IFERROR(IF(Inventaire[[#This Row],[QTÉ]]&lt;=Inventaire[[#This Row],[ SIGNAL RÉAPPROVISIONNEMENT]],1,0),0)</f>
        <v>0</v>
      </c>
      <c r="M89" s="48"/>
      <c r="N89" s="54">
        <v>43930</v>
      </c>
    </row>
    <row r="90" spans="2:14" ht="30" customHeight="1" x14ac:dyDescent="0.35">
      <c r="B90" s="24" t="s">
        <v>117</v>
      </c>
      <c r="C90" s="18"/>
      <c r="D90" s="18" t="s">
        <v>40</v>
      </c>
      <c r="E90" s="18" t="str">
        <f>IFERROR(VLOOKUP(Inventaire[[#This Row],[LIEU / TYPE]],EmplacementStocks[],3,FALSE),"")</f>
        <v>GRILLE</v>
      </c>
      <c r="F90" s="19">
        <v>1</v>
      </c>
      <c r="G90" s="19">
        <f>IFERROR(SUMPRODUCT((PrélèvementsStock[ARTICLE]=Inventaire[[#This Row],[ARTICLES]])*(PrélèvementsStock[QTÉ SORTIE])),"")</f>
        <v>0</v>
      </c>
      <c r="H90" s="19">
        <f>IFERROR(Inventaire[[#This Row],[QTÉ]]-Inventaire[[#This Row],[QTÉ SORTIE]],"")</f>
        <v>1</v>
      </c>
      <c r="I90" s="19"/>
      <c r="J90" s="44">
        <v>0</v>
      </c>
      <c r="K90" s="44">
        <f>Inventaire[[#This Row],[QTÉ]]*J90</f>
        <v>0</v>
      </c>
      <c r="L90" s="45">
        <f>IFERROR(IF(Inventaire[[#This Row],[QTÉ]]&lt;=Inventaire[[#This Row],[ SIGNAL RÉAPPROVISIONNEMENT]],1,0),0)</f>
        <v>0</v>
      </c>
      <c r="M90" s="48"/>
      <c r="N90" s="54">
        <v>43930</v>
      </c>
    </row>
    <row r="91" spans="2:14" ht="30" customHeight="1" x14ac:dyDescent="0.35">
      <c r="B91" s="24" t="s">
        <v>118</v>
      </c>
      <c r="C91" s="18"/>
      <c r="D91" s="18" t="s">
        <v>40</v>
      </c>
      <c r="E91" s="18" t="str">
        <f>IFERROR(VLOOKUP(Inventaire[[#This Row],[LIEU / TYPE]],EmplacementStocks[],3,FALSE),"")</f>
        <v>GRILLE</v>
      </c>
      <c r="F91" s="19">
        <v>8</v>
      </c>
      <c r="G91" s="19">
        <f>IFERROR(SUMPRODUCT((PrélèvementsStock[ARTICLE]=Inventaire[[#This Row],[ARTICLES]])*(PrélèvementsStock[QTÉ SORTIE])),"")</f>
        <v>0</v>
      </c>
      <c r="H91" s="19">
        <f>IFERROR(Inventaire[[#This Row],[QTÉ]]-Inventaire[[#This Row],[QTÉ SORTIE]],"")</f>
        <v>8</v>
      </c>
      <c r="I91" s="19"/>
      <c r="J91" s="44">
        <v>0</v>
      </c>
      <c r="K91" s="44">
        <f>Inventaire[[#This Row],[QTÉ]]*J91</f>
        <v>0</v>
      </c>
      <c r="L91" s="45">
        <f>IFERROR(IF(Inventaire[[#This Row],[QTÉ]]&lt;=Inventaire[[#This Row],[ SIGNAL RÉAPPROVISIONNEMENT]],1,0),0)</f>
        <v>0</v>
      </c>
      <c r="M91" s="48"/>
      <c r="N91" s="54">
        <v>43930</v>
      </c>
    </row>
    <row r="92" spans="2:14" ht="30" customHeight="1" x14ac:dyDescent="0.35">
      <c r="B92" s="24" t="s">
        <v>125</v>
      </c>
      <c r="C92" s="18"/>
      <c r="D92" s="18" t="s">
        <v>40</v>
      </c>
      <c r="E92" s="18" t="str">
        <f>IFERROR(VLOOKUP(Inventaire[[#This Row],[LIEU / TYPE]],EmplacementStocks[],3,FALSE),"")</f>
        <v>GRILLE</v>
      </c>
      <c r="F92" s="19">
        <v>1</v>
      </c>
      <c r="G92" s="19">
        <f>IFERROR(SUMPRODUCT((PrélèvementsStock[ARTICLE]=Inventaire[[#This Row],[ARTICLES]])*(PrélèvementsStock[QTÉ SORTIE])),"")</f>
        <v>0</v>
      </c>
      <c r="H92" s="19">
        <f>IFERROR(Inventaire[[#This Row],[QTÉ]]-Inventaire[[#This Row],[QTÉ SORTIE]],"")</f>
        <v>1</v>
      </c>
      <c r="I92" s="19"/>
      <c r="J92" s="44">
        <v>0</v>
      </c>
      <c r="K92" s="44">
        <f>Inventaire[[#This Row],[QTÉ]]*J92</f>
        <v>0</v>
      </c>
      <c r="L92" s="45">
        <f>IFERROR(IF(Inventaire[[#This Row],[QTÉ]]&lt;=Inventaire[[#This Row],[ SIGNAL RÉAPPROVISIONNEMENT]],1,0),0)</f>
        <v>0</v>
      </c>
      <c r="M92" s="48"/>
      <c r="N92" s="54">
        <v>43930</v>
      </c>
    </row>
    <row r="93" spans="2:14" ht="30" customHeight="1" x14ac:dyDescent="0.35">
      <c r="B93" s="24"/>
      <c r="C93" s="18"/>
      <c r="D93" s="18"/>
      <c r="E93" s="18" t="str">
        <f>IFERROR(VLOOKUP(Inventaire[[#This Row],[LIEU / TYPE]],EmplacementStocks[],3,FALSE),"")</f>
        <v/>
      </c>
      <c r="F93" s="19"/>
      <c r="G93" s="19">
        <f>IFERROR(SUMPRODUCT((PrélèvementsStock[ARTICLE]=Inventaire[[#This Row],[ARTICLES]])*(PrélèvementsStock[QTÉ SORTIE])),"")</f>
        <v>0</v>
      </c>
      <c r="H93" s="19">
        <f>IFERROR(Inventaire[[#This Row],[QTÉ]]-Inventaire[[#This Row],[QTÉ SORTIE]],"")</f>
        <v>0</v>
      </c>
      <c r="I93" s="19"/>
      <c r="J93" s="44">
        <v>0</v>
      </c>
      <c r="K93" s="44">
        <f>Inventaire[[#This Row],[QTÉ]]*J93</f>
        <v>0</v>
      </c>
      <c r="L93" s="45">
        <f>IFERROR(IF(Inventaire[[#This Row],[QTÉ]]&lt;=Inventaire[[#This Row],[ SIGNAL RÉAPPROVISIONNEMENT]],1,0),0)</f>
        <v>1</v>
      </c>
      <c r="M93" s="48"/>
      <c r="N93" s="54">
        <v>43930</v>
      </c>
    </row>
    <row r="94" spans="2:14" ht="30" customHeight="1" x14ac:dyDescent="0.35">
      <c r="B94" s="24"/>
      <c r="C94" s="18"/>
      <c r="D94" s="18"/>
      <c r="E94" s="18" t="str">
        <f>IFERROR(VLOOKUP(Inventaire[[#This Row],[LIEU / TYPE]],EmplacementStocks[],3,FALSE),"")</f>
        <v/>
      </c>
      <c r="F94" s="19"/>
      <c r="G94" s="19">
        <f>IFERROR(SUMPRODUCT((PrélèvementsStock[ARTICLE]=Inventaire[[#This Row],[ARTICLES]])*(PrélèvementsStock[QTÉ SORTIE])),"")</f>
        <v>0</v>
      </c>
      <c r="H94" s="19">
        <f>IFERROR(Inventaire[[#This Row],[QTÉ]]-Inventaire[[#This Row],[QTÉ SORTIE]],"")</f>
        <v>0</v>
      </c>
      <c r="I94" s="19"/>
      <c r="J94" s="44">
        <v>0</v>
      </c>
      <c r="K94" s="44">
        <f>Inventaire[[#This Row],[QTÉ]]*J94</f>
        <v>0</v>
      </c>
      <c r="L94" s="45">
        <f>IFERROR(IF(Inventaire[[#This Row],[QTÉ]]&lt;=Inventaire[[#This Row],[ SIGNAL RÉAPPROVISIONNEMENT]],1,0),0)</f>
        <v>1</v>
      </c>
      <c r="M94" s="48"/>
      <c r="N94" s="54">
        <v>43930</v>
      </c>
    </row>
    <row r="95" spans="2:14" ht="30" customHeight="1" x14ac:dyDescent="0.35">
      <c r="B95" s="24"/>
      <c r="C95" s="18"/>
      <c r="D95" s="18"/>
      <c r="E95" s="18" t="str">
        <f>IFERROR(VLOOKUP(Inventaire[[#This Row],[LIEU / TYPE]],EmplacementStocks[],3,FALSE),"")</f>
        <v/>
      </c>
      <c r="F95" s="19"/>
      <c r="G95" s="19">
        <f>IFERROR(SUMPRODUCT((PrélèvementsStock[ARTICLE]=Inventaire[[#This Row],[ARTICLES]])*(PrélèvementsStock[QTÉ SORTIE])),"")</f>
        <v>0</v>
      </c>
      <c r="H95" s="19">
        <f>IFERROR(Inventaire[[#This Row],[QTÉ]]-Inventaire[[#This Row],[QTÉ SORTIE]],"")</f>
        <v>0</v>
      </c>
      <c r="I95" s="19"/>
      <c r="J95" s="44">
        <v>0</v>
      </c>
      <c r="K95" s="44">
        <f>Inventaire[[#This Row],[QTÉ]]*J95</f>
        <v>0</v>
      </c>
      <c r="L95" s="45">
        <f>IFERROR(IF(Inventaire[[#This Row],[QTÉ]]&lt;=Inventaire[[#This Row],[ SIGNAL RÉAPPROVISIONNEMENT]],1,0),0)</f>
        <v>1</v>
      </c>
      <c r="M95" s="48"/>
      <c r="N95" s="54">
        <v>43930</v>
      </c>
    </row>
    <row r="96" spans="2:14" ht="30" customHeight="1" x14ac:dyDescent="0.35">
      <c r="B96" s="24"/>
      <c r="C96" s="18"/>
      <c r="D96" s="18"/>
      <c r="E96" s="18" t="str">
        <f>IFERROR(VLOOKUP(Inventaire[[#This Row],[LIEU / TYPE]],EmplacementStocks[],3,FALSE),"")</f>
        <v/>
      </c>
      <c r="F96" s="19"/>
      <c r="G96" s="19">
        <f>IFERROR(SUMPRODUCT((PrélèvementsStock[ARTICLE]=Inventaire[[#This Row],[ARTICLES]])*(PrélèvementsStock[QTÉ SORTIE])),"")</f>
        <v>0</v>
      </c>
      <c r="H96" s="19">
        <f>IFERROR(Inventaire[[#This Row],[QTÉ]]-Inventaire[[#This Row],[QTÉ SORTIE]],"")</f>
        <v>0</v>
      </c>
      <c r="I96" s="19"/>
      <c r="J96" s="44">
        <v>0</v>
      </c>
      <c r="K96" s="44">
        <f>Inventaire[[#This Row],[QTÉ]]*J96</f>
        <v>0</v>
      </c>
      <c r="L96" s="45">
        <f>IFERROR(IF(Inventaire[[#This Row],[QTÉ]]&lt;=Inventaire[[#This Row],[ SIGNAL RÉAPPROVISIONNEMENT]],1,0),0)</f>
        <v>1</v>
      </c>
      <c r="M96" s="48"/>
      <c r="N96" s="54">
        <v>43930</v>
      </c>
    </row>
    <row r="97" spans="2:14" ht="30" customHeight="1" x14ac:dyDescent="0.35">
      <c r="B97" s="24"/>
      <c r="C97" s="18"/>
      <c r="D97" s="18"/>
      <c r="E97" s="18" t="str">
        <f>IFERROR(VLOOKUP(Inventaire[[#This Row],[LIEU / TYPE]],EmplacementStocks[],3,FALSE),"")</f>
        <v/>
      </c>
      <c r="F97" s="19"/>
      <c r="G97" s="19">
        <f>IFERROR(SUMPRODUCT((PrélèvementsStock[ARTICLE]=Inventaire[[#This Row],[ARTICLES]])*(PrélèvementsStock[QTÉ SORTIE])),"")</f>
        <v>0</v>
      </c>
      <c r="H97" s="19">
        <f>IFERROR(Inventaire[[#This Row],[QTÉ]]-Inventaire[[#This Row],[QTÉ SORTIE]],"")</f>
        <v>0</v>
      </c>
      <c r="I97" s="19"/>
      <c r="J97" s="44">
        <v>0</v>
      </c>
      <c r="K97" s="44">
        <f>Inventaire[[#This Row],[QTÉ]]*J97</f>
        <v>0</v>
      </c>
      <c r="L97" s="45">
        <f>IFERROR(IF(Inventaire[[#This Row],[QTÉ]]&lt;=Inventaire[[#This Row],[ SIGNAL RÉAPPROVISIONNEMENT]],1,0),0)</f>
        <v>1</v>
      </c>
      <c r="M97" s="48"/>
      <c r="N97" s="54">
        <v>43930</v>
      </c>
    </row>
    <row r="98" spans="2:14" ht="30" customHeight="1" x14ac:dyDescent="0.35">
      <c r="B98" s="24"/>
      <c r="C98" s="18"/>
      <c r="D98" s="18"/>
      <c r="E98" s="18" t="str">
        <f>IFERROR(VLOOKUP(Inventaire[[#This Row],[LIEU / TYPE]],EmplacementStocks[],3,FALSE),"")</f>
        <v/>
      </c>
      <c r="F98" s="19"/>
      <c r="G98" s="19">
        <f>IFERROR(SUMPRODUCT((PrélèvementsStock[ARTICLE]=Inventaire[[#This Row],[ARTICLES]])*(PrélèvementsStock[QTÉ SORTIE])),"")</f>
        <v>0</v>
      </c>
      <c r="H98" s="19">
        <f>IFERROR(Inventaire[[#This Row],[QTÉ]]-Inventaire[[#This Row],[QTÉ SORTIE]],"")</f>
        <v>0</v>
      </c>
      <c r="I98" s="19"/>
      <c r="J98" s="44">
        <v>0</v>
      </c>
      <c r="K98" s="44">
        <f>Inventaire[[#This Row],[QTÉ]]*J98</f>
        <v>0</v>
      </c>
      <c r="L98" s="45">
        <f>IFERROR(IF(Inventaire[[#This Row],[QTÉ]]&lt;=Inventaire[[#This Row],[ SIGNAL RÉAPPROVISIONNEMENT]],1,0),0)</f>
        <v>1</v>
      </c>
      <c r="M98" s="48"/>
      <c r="N98" s="54">
        <v>43930</v>
      </c>
    </row>
    <row r="99" spans="2:14" ht="30" customHeight="1" x14ac:dyDescent="0.35">
      <c r="B99" s="24"/>
      <c r="C99" s="18"/>
      <c r="D99" s="18"/>
      <c r="E99" s="18" t="str">
        <f>IFERROR(VLOOKUP(Inventaire[[#This Row],[LIEU / TYPE]],EmplacementStocks[],3,FALSE),"")</f>
        <v/>
      </c>
      <c r="F99" s="19"/>
      <c r="G99" s="19">
        <f>IFERROR(SUMPRODUCT((PrélèvementsStock[ARTICLE]=Inventaire[[#This Row],[ARTICLES]])*(PrélèvementsStock[QTÉ SORTIE])),"")</f>
        <v>0</v>
      </c>
      <c r="H99" s="19">
        <f>IFERROR(Inventaire[[#This Row],[QTÉ]]-Inventaire[[#This Row],[QTÉ SORTIE]],"")</f>
        <v>0</v>
      </c>
      <c r="I99" s="19"/>
      <c r="J99" s="44">
        <v>0</v>
      </c>
      <c r="K99" s="44">
        <f>Inventaire[[#This Row],[QTÉ]]*J99</f>
        <v>0</v>
      </c>
      <c r="L99" s="45">
        <f>IFERROR(IF(Inventaire[[#This Row],[QTÉ]]&lt;=Inventaire[[#This Row],[ SIGNAL RÉAPPROVISIONNEMENT]],1,0),0)</f>
        <v>1</v>
      </c>
      <c r="M99" s="48"/>
      <c r="N99" s="54">
        <v>43930</v>
      </c>
    </row>
    <row r="100" spans="2:14" ht="30" customHeight="1" x14ac:dyDescent="0.35">
      <c r="B100" s="24"/>
      <c r="C100" s="18"/>
      <c r="D100" s="18"/>
      <c r="E100" s="18" t="str">
        <f>IFERROR(VLOOKUP(Inventaire[[#This Row],[LIEU / TYPE]],EmplacementStocks[],3,FALSE),"")</f>
        <v/>
      </c>
      <c r="F100" s="19"/>
      <c r="G100" s="19">
        <f>IFERROR(SUMPRODUCT((PrélèvementsStock[ARTICLE]=Inventaire[[#This Row],[ARTICLES]])*(PrélèvementsStock[QTÉ SORTIE])),"")</f>
        <v>0</v>
      </c>
      <c r="H100" s="19">
        <f>IFERROR(Inventaire[[#This Row],[QTÉ]]-Inventaire[[#This Row],[QTÉ SORTIE]],"")</f>
        <v>0</v>
      </c>
      <c r="I100" s="19"/>
      <c r="J100" s="44">
        <v>0</v>
      </c>
      <c r="K100" s="44">
        <f>Inventaire[[#This Row],[QTÉ]]*J100</f>
        <v>0</v>
      </c>
      <c r="L100" s="45">
        <f>IFERROR(IF(Inventaire[[#This Row],[QTÉ]]&lt;=Inventaire[[#This Row],[ SIGNAL RÉAPPROVISIONNEMENT]],1,0),0)</f>
        <v>1</v>
      </c>
      <c r="M100" s="48"/>
      <c r="N100" s="54">
        <v>43930</v>
      </c>
    </row>
    <row r="101" spans="2:14" ht="30" customHeight="1" x14ac:dyDescent="0.35">
      <c r="B101" s="24" t="s">
        <v>105</v>
      </c>
      <c r="C101" s="18"/>
      <c r="D101" s="18" t="s">
        <v>104</v>
      </c>
      <c r="E101" s="18" t="str">
        <f>IFERROR(VLOOKUP(Inventaire[[#This Row],[LIEU / TYPE]],EmplacementStocks[],3,FALSE),"")</f>
        <v/>
      </c>
      <c r="F101" s="19">
        <v>1</v>
      </c>
      <c r="G101" s="19">
        <f>IFERROR(SUMPRODUCT((PrélèvementsStock[ARTICLE]=Inventaire[[#This Row],[ARTICLES]])*(PrélèvementsStock[QTÉ SORTIE])),"")</f>
        <v>0</v>
      </c>
      <c r="H101" s="19">
        <f>IFERROR(Inventaire[[#This Row],[QTÉ]]-Inventaire[[#This Row],[QTÉ SORTIE]],"")</f>
        <v>1</v>
      </c>
      <c r="I101" s="19"/>
      <c r="J101" s="44">
        <v>0</v>
      </c>
      <c r="K101" s="44">
        <f>Inventaire[[#This Row],[QTÉ]]*J101</f>
        <v>0</v>
      </c>
      <c r="L101" s="45">
        <f>IFERROR(IF(Inventaire[[#This Row],[QTÉ]]&lt;=Inventaire[[#This Row],[ SIGNAL RÉAPPROVISIONNEMENT]],1,0),0)</f>
        <v>0</v>
      </c>
      <c r="M101" s="48"/>
      <c r="N101" s="54">
        <v>43930</v>
      </c>
    </row>
    <row r="102" spans="2:14" ht="30" customHeight="1" x14ac:dyDescent="0.35">
      <c r="B102" s="24" t="s">
        <v>106</v>
      </c>
      <c r="C102" s="18"/>
      <c r="D102" s="18" t="s">
        <v>104</v>
      </c>
      <c r="E102" s="18" t="str">
        <f>IFERROR(VLOOKUP(Inventaire[[#This Row],[LIEU / TYPE]],EmplacementStocks[],3,FALSE),"")</f>
        <v/>
      </c>
      <c r="F102" s="19">
        <v>1</v>
      </c>
      <c r="G102" s="19">
        <f>IFERROR(SUMPRODUCT((PrélèvementsStock[ARTICLE]=Inventaire[[#This Row],[ARTICLES]])*(PrélèvementsStock[QTÉ SORTIE])),"")</f>
        <v>0</v>
      </c>
      <c r="H102" s="19">
        <f>IFERROR(Inventaire[[#This Row],[QTÉ]]-Inventaire[[#This Row],[QTÉ SORTIE]],"")</f>
        <v>1</v>
      </c>
      <c r="I102" s="19"/>
      <c r="J102" s="44">
        <v>0</v>
      </c>
      <c r="K102" s="44">
        <f>Inventaire[[#This Row],[QTÉ]]*J102</f>
        <v>0</v>
      </c>
      <c r="L102" s="45">
        <f>IFERROR(IF(Inventaire[[#This Row],[QTÉ]]&lt;=Inventaire[[#This Row],[ SIGNAL RÉAPPROVISIONNEMENT]],1,0),0)</f>
        <v>0</v>
      </c>
      <c r="M102" s="48"/>
      <c r="N102" s="54">
        <v>43930</v>
      </c>
    </row>
    <row r="103" spans="2:14" ht="30" customHeight="1" x14ac:dyDescent="0.35">
      <c r="B103" s="24" t="s">
        <v>107</v>
      </c>
      <c r="C103" s="18"/>
      <c r="D103" s="18" t="s">
        <v>104</v>
      </c>
      <c r="E103" s="18" t="str">
        <f>IFERROR(VLOOKUP(Inventaire[[#This Row],[LIEU / TYPE]],EmplacementStocks[],3,FALSE),"")</f>
        <v/>
      </c>
      <c r="F103" s="19">
        <v>1</v>
      </c>
      <c r="G103" s="19">
        <f>IFERROR(SUMPRODUCT((PrélèvementsStock[ARTICLE]=Inventaire[[#This Row],[ARTICLES]])*(PrélèvementsStock[QTÉ SORTIE])),"")</f>
        <v>0</v>
      </c>
      <c r="H103" s="19">
        <f>IFERROR(Inventaire[[#This Row],[QTÉ]]-Inventaire[[#This Row],[QTÉ SORTIE]],"")</f>
        <v>1</v>
      </c>
      <c r="I103" s="19"/>
      <c r="J103" s="44">
        <v>0</v>
      </c>
      <c r="K103" s="44">
        <f>Inventaire[[#This Row],[QTÉ]]*J103</f>
        <v>0</v>
      </c>
      <c r="L103" s="45">
        <f>IFERROR(IF(Inventaire[[#This Row],[QTÉ]]&lt;=Inventaire[[#This Row],[ SIGNAL RÉAPPROVISIONNEMENT]],1,0),0)</f>
        <v>0</v>
      </c>
      <c r="M103" s="48"/>
      <c r="N103" s="54">
        <v>43930</v>
      </c>
    </row>
    <row r="104" spans="2:14" ht="30" customHeight="1" x14ac:dyDescent="0.35">
      <c r="B104" s="24" t="s">
        <v>108</v>
      </c>
      <c r="C104" s="18"/>
      <c r="D104" s="18" t="s">
        <v>104</v>
      </c>
      <c r="E104" s="18" t="str">
        <f>IFERROR(VLOOKUP(Inventaire[[#This Row],[LIEU / TYPE]],EmplacementStocks[],3,FALSE),"")</f>
        <v/>
      </c>
      <c r="F104" s="19">
        <v>1</v>
      </c>
      <c r="G104" s="19">
        <f>IFERROR(SUMPRODUCT((PrélèvementsStock[ARTICLE]=Inventaire[[#This Row],[ARTICLES]])*(PrélèvementsStock[QTÉ SORTIE])),"")</f>
        <v>0</v>
      </c>
      <c r="H104" s="19">
        <f>IFERROR(Inventaire[[#This Row],[QTÉ]]-Inventaire[[#This Row],[QTÉ SORTIE]],"")</f>
        <v>1</v>
      </c>
      <c r="I104" s="19"/>
      <c r="J104" s="44">
        <v>0</v>
      </c>
      <c r="K104" s="44">
        <f>Inventaire[[#This Row],[QTÉ]]*J104</f>
        <v>0</v>
      </c>
      <c r="L104" s="45">
        <f>IFERROR(IF(Inventaire[[#This Row],[QTÉ]]&lt;=Inventaire[[#This Row],[ SIGNAL RÉAPPROVISIONNEMENT]],1,0),0)</f>
        <v>0</v>
      </c>
      <c r="M104" s="48"/>
      <c r="N104" s="54">
        <v>43930</v>
      </c>
    </row>
    <row r="105" spans="2:14" ht="30" customHeight="1" x14ac:dyDescent="0.35">
      <c r="B105" s="24"/>
      <c r="C105" s="18"/>
      <c r="D105" s="18"/>
      <c r="E105" s="18" t="str">
        <f>IFERROR(VLOOKUP(Inventaire[[#This Row],[LIEU / TYPE]],EmplacementStocks[],3,FALSE),"")</f>
        <v/>
      </c>
      <c r="F105" s="19"/>
      <c r="G105" s="19">
        <f>IFERROR(SUMPRODUCT((PrélèvementsStock[ARTICLE]=Inventaire[[#This Row],[ARTICLES]])*(PrélèvementsStock[QTÉ SORTIE])),"")</f>
        <v>0</v>
      </c>
      <c r="H105" s="19">
        <f>IFERROR(Inventaire[[#This Row],[QTÉ]]-Inventaire[[#This Row],[QTÉ SORTIE]],"")</f>
        <v>0</v>
      </c>
      <c r="I105" s="19"/>
      <c r="J105" s="44">
        <v>0</v>
      </c>
      <c r="K105" s="44">
        <f>Inventaire[[#This Row],[QTÉ]]*J105</f>
        <v>0</v>
      </c>
      <c r="L105" s="45">
        <f>IFERROR(IF(Inventaire[[#This Row],[QTÉ]]&lt;=Inventaire[[#This Row],[ SIGNAL RÉAPPROVISIONNEMENT]],1,0),0)</f>
        <v>1</v>
      </c>
      <c r="M105" s="48"/>
      <c r="N105" s="54">
        <v>43930</v>
      </c>
    </row>
    <row r="106" spans="2:14" ht="30" customHeight="1" x14ac:dyDescent="0.35">
      <c r="B106" s="24"/>
      <c r="C106" s="18"/>
      <c r="D106" s="18"/>
      <c r="E106" s="18" t="str">
        <f>IFERROR(VLOOKUP(Inventaire[[#This Row],[LIEU / TYPE]],EmplacementStocks[],3,FALSE),"")</f>
        <v/>
      </c>
      <c r="F106" s="19"/>
      <c r="G106" s="19">
        <f>IFERROR(SUMPRODUCT((PrélèvementsStock[ARTICLE]=Inventaire[[#This Row],[ARTICLES]])*(PrélèvementsStock[QTÉ SORTIE])),"")</f>
        <v>0</v>
      </c>
      <c r="H106" s="19">
        <f>IFERROR(Inventaire[[#This Row],[QTÉ]]-Inventaire[[#This Row],[QTÉ SORTIE]],"")</f>
        <v>0</v>
      </c>
      <c r="I106" s="19"/>
      <c r="J106" s="44">
        <v>0</v>
      </c>
      <c r="K106" s="44">
        <f>Inventaire[[#This Row],[QTÉ]]*J106</f>
        <v>0</v>
      </c>
      <c r="L106" s="45">
        <f>IFERROR(IF(Inventaire[[#This Row],[QTÉ]]&lt;=Inventaire[[#This Row],[ SIGNAL RÉAPPROVISIONNEMENT]],1,0),0)</f>
        <v>1</v>
      </c>
      <c r="M106" s="48"/>
      <c r="N106" s="54">
        <v>43930</v>
      </c>
    </row>
    <row r="107" spans="2:14" ht="30" customHeight="1" x14ac:dyDescent="0.35">
      <c r="B107" s="24"/>
      <c r="C107" s="18"/>
      <c r="D107" s="18"/>
      <c r="E107" s="18" t="str">
        <f>IFERROR(VLOOKUP(Inventaire[[#This Row],[LIEU / TYPE]],EmplacementStocks[],3,FALSE),"")</f>
        <v/>
      </c>
      <c r="F107" s="19"/>
      <c r="G107" s="19">
        <f>IFERROR(SUMPRODUCT((PrélèvementsStock[ARTICLE]=Inventaire[[#This Row],[ARTICLES]])*(PrélèvementsStock[QTÉ SORTIE])),"")</f>
        <v>0</v>
      </c>
      <c r="H107" s="19">
        <f>IFERROR(Inventaire[[#This Row],[QTÉ]]-Inventaire[[#This Row],[QTÉ SORTIE]],"")</f>
        <v>0</v>
      </c>
      <c r="I107" s="19"/>
      <c r="J107" s="44">
        <v>0</v>
      </c>
      <c r="K107" s="44">
        <f>Inventaire[[#This Row],[QTÉ]]*J107</f>
        <v>0</v>
      </c>
      <c r="L107" s="45">
        <f>IFERROR(IF(Inventaire[[#This Row],[QTÉ]]&lt;=Inventaire[[#This Row],[ SIGNAL RÉAPPROVISIONNEMENT]],1,0),0)</f>
        <v>1</v>
      </c>
      <c r="M107" s="48"/>
      <c r="N107" s="54">
        <v>43930</v>
      </c>
    </row>
    <row r="108" spans="2:14" ht="30" customHeight="1" x14ac:dyDescent="0.35">
      <c r="B108" s="24"/>
      <c r="C108" s="18"/>
      <c r="D108" s="18"/>
      <c r="E108" s="18" t="str">
        <f>IFERROR(VLOOKUP(Inventaire[[#This Row],[LIEU / TYPE]],EmplacementStocks[],3,FALSE),"")</f>
        <v/>
      </c>
      <c r="F108" s="19"/>
      <c r="G108" s="19">
        <f>IFERROR(SUMPRODUCT((PrélèvementsStock[ARTICLE]=Inventaire[[#This Row],[ARTICLES]])*(PrélèvementsStock[QTÉ SORTIE])),"")</f>
        <v>0</v>
      </c>
      <c r="H108" s="19">
        <f>IFERROR(Inventaire[[#This Row],[QTÉ]]-Inventaire[[#This Row],[QTÉ SORTIE]],"")</f>
        <v>0</v>
      </c>
      <c r="I108" s="19"/>
      <c r="J108" s="44">
        <v>0</v>
      </c>
      <c r="K108" s="44">
        <f>Inventaire[[#This Row],[QTÉ]]*J108</f>
        <v>0</v>
      </c>
      <c r="L108" s="45">
        <f>IFERROR(IF(Inventaire[[#This Row],[QTÉ]]&lt;=Inventaire[[#This Row],[ SIGNAL RÉAPPROVISIONNEMENT]],1,0),0)</f>
        <v>1</v>
      </c>
      <c r="M108" s="48"/>
      <c r="N108" s="54">
        <v>43930</v>
      </c>
    </row>
    <row r="109" spans="2:14" ht="30" customHeight="1" x14ac:dyDescent="0.35">
      <c r="B109" s="24"/>
      <c r="C109" s="18"/>
      <c r="D109" s="18"/>
      <c r="E109" s="18" t="str">
        <f>IFERROR(VLOOKUP(Inventaire[[#This Row],[LIEU / TYPE]],EmplacementStocks[],3,FALSE),"")</f>
        <v/>
      </c>
      <c r="F109" s="19"/>
      <c r="G109" s="19">
        <f>IFERROR(SUMPRODUCT((PrélèvementsStock[ARTICLE]=Inventaire[[#This Row],[ARTICLES]])*(PrélèvementsStock[QTÉ SORTIE])),"")</f>
        <v>0</v>
      </c>
      <c r="H109" s="19">
        <f>IFERROR(Inventaire[[#This Row],[QTÉ]]-Inventaire[[#This Row],[QTÉ SORTIE]],"")</f>
        <v>0</v>
      </c>
      <c r="I109" s="19"/>
      <c r="J109" s="44">
        <v>0</v>
      </c>
      <c r="K109" s="44">
        <f>Inventaire[[#This Row],[QTÉ]]*J109</f>
        <v>0</v>
      </c>
      <c r="L109" s="45">
        <f>IFERROR(IF(Inventaire[[#This Row],[QTÉ]]&lt;=Inventaire[[#This Row],[ SIGNAL RÉAPPROVISIONNEMENT]],1,0),0)</f>
        <v>1</v>
      </c>
      <c r="M109" s="48"/>
      <c r="N109" s="54">
        <v>43930</v>
      </c>
    </row>
    <row r="110" spans="2:14" ht="30" customHeight="1" x14ac:dyDescent="0.35">
      <c r="B110" s="24"/>
      <c r="C110" s="18"/>
      <c r="D110" s="18"/>
      <c r="E110" s="18" t="str">
        <f>IFERROR(VLOOKUP(Inventaire[[#This Row],[LIEU / TYPE]],EmplacementStocks[],3,FALSE),"")</f>
        <v/>
      </c>
      <c r="F110" s="19"/>
      <c r="G110" s="19">
        <f>IFERROR(SUMPRODUCT((PrélèvementsStock[ARTICLE]=Inventaire[[#This Row],[ARTICLES]])*(PrélèvementsStock[QTÉ SORTIE])),"")</f>
        <v>0</v>
      </c>
      <c r="H110" s="19">
        <f>IFERROR(Inventaire[[#This Row],[QTÉ]]-Inventaire[[#This Row],[QTÉ SORTIE]],"")</f>
        <v>0</v>
      </c>
      <c r="I110" s="19"/>
      <c r="J110" s="44">
        <v>0</v>
      </c>
      <c r="K110" s="44">
        <f>Inventaire[[#This Row],[QTÉ]]*J110</f>
        <v>0</v>
      </c>
      <c r="L110" s="45">
        <f>IFERROR(IF(Inventaire[[#This Row],[QTÉ]]&lt;=Inventaire[[#This Row],[ SIGNAL RÉAPPROVISIONNEMENT]],1,0),0)</f>
        <v>1</v>
      </c>
      <c r="M110" s="48"/>
      <c r="N110" s="54">
        <v>43930</v>
      </c>
    </row>
    <row r="111" spans="2:14" ht="30" customHeight="1" x14ac:dyDescent="0.35">
      <c r="B111" s="24"/>
      <c r="C111" s="18"/>
      <c r="D111" s="18"/>
      <c r="E111" s="18" t="str">
        <f>IFERROR(VLOOKUP(Inventaire[[#This Row],[LIEU / TYPE]],EmplacementStocks[],3,FALSE),"")</f>
        <v/>
      </c>
      <c r="F111" s="19"/>
      <c r="G111" s="19">
        <f>IFERROR(SUMPRODUCT((PrélèvementsStock[ARTICLE]=Inventaire[[#This Row],[ARTICLES]])*(PrélèvementsStock[QTÉ SORTIE])),"")</f>
        <v>0</v>
      </c>
      <c r="H111" s="19">
        <f>IFERROR(Inventaire[[#This Row],[QTÉ]]-Inventaire[[#This Row],[QTÉ SORTIE]],"")</f>
        <v>0</v>
      </c>
      <c r="I111" s="19"/>
      <c r="J111" s="44">
        <v>0</v>
      </c>
      <c r="K111" s="44">
        <f>Inventaire[[#This Row],[QTÉ]]*J111</f>
        <v>0</v>
      </c>
      <c r="L111" s="45">
        <f>IFERROR(IF(Inventaire[[#This Row],[QTÉ]]&lt;=Inventaire[[#This Row],[ SIGNAL RÉAPPROVISIONNEMENT]],1,0),0)</f>
        <v>1</v>
      </c>
      <c r="M111" s="48"/>
      <c r="N111" s="54">
        <v>43930</v>
      </c>
    </row>
    <row r="112" spans="2:14" ht="30" customHeight="1" x14ac:dyDescent="0.35">
      <c r="B112" s="24"/>
      <c r="C112" s="18"/>
      <c r="D112" s="18"/>
      <c r="E112" s="18" t="str">
        <f>IFERROR(VLOOKUP(Inventaire[[#This Row],[LIEU / TYPE]],EmplacementStocks[],3,FALSE),"")</f>
        <v/>
      </c>
      <c r="F112" s="19"/>
      <c r="G112" s="19">
        <f>IFERROR(SUMPRODUCT((PrélèvementsStock[ARTICLE]=Inventaire[[#This Row],[ARTICLES]])*(PrélèvementsStock[QTÉ SORTIE])),"")</f>
        <v>0</v>
      </c>
      <c r="H112" s="19">
        <f>IFERROR(Inventaire[[#This Row],[QTÉ]]-Inventaire[[#This Row],[QTÉ SORTIE]],"")</f>
        <v>0</v>
      </c>
      <c r="I112" s="19"/>
      <c r="J112" s="44">
        <v>0</v>
      </c>
      <c r="K112" s="44">
        <f>Inventaire[[#This Row],[QTÉ]]*J112</f>
        <v>0</v>
      </c>
      <c r="L112" s="45">
        <f>IFERROR(IF(Inventaire[[#This Row],[QTÉ]]&lt;=Inventaire[[#This Row],[ SIGNAL RÉAPPROVISIONNEMENT]],1,0),0)</f>
        <v>1</v>
      </c>
      <c r="M112" s="48"/>
      <c r="N112" s="54">
        <v>43930</v>
      </c>
    </row>
    <row r="113" spans="2:14" ht="30" customHeight="1" x14ac:dyDescent="0.35">
      <c r="B113" s="24"/>
      <c r="C113" s="18"/>
      <c r="D113" s="18"/>
      <c r="E113" s="18" t="str">
        <f>IFERROR(VLOOKUP(Inventaire[[#This Row],[LIEU / TYPE]],EmplacementStocks[],3,FALSE),"")</f>
        <v/>
      </c>
      <c r="F113" s="19"/>
      <c r="G113" s="19">
        <f>IFERROR(SUMPRODUCT((PrélèvementsStock[ARTICLE]=Inventaire[[#This Row],[ARTICLES]])*(PrélèvementsStock[QTÉ SORTIE])),"")</f>
        <v>0</v>
      </c>
      <c r="H113" s="19">
        <f>IFERROR(Inventaire[[#This Row],[QTÉ]]-Inventaire[[#This Row],[QTÉ SORTIE]],"")</f>
        <v>0</v>
      </c>
      <c r="I113" s="19"/>
      <c r="J113" s="44">
        <v>0</v>
      </c>
      <c r="K113" s="44">
        <f>Inventaire[[#This Row],[QTÉ]]*J113</f>
        <v>0</v>
      </c>
      <c r="L113" s="45">
        <f>IFERROR(IF(Inventaire[[#This Row],[QTÉ]]&lt;=Inventaire[[#This Row],[ SIGNAL RÉAPPROVISIONNEMENT]],1,0),0)</f>
        <v>1</v>
      </c>
      <c r="M113" s="48"/>
      <c r="N113" s="54">
        <v>43930</v>
      </c>
    </row>
    <row r="114" spans="2:14" ht="30" customHeight="1" x14ac:dyDescent="0.35">
      <c r="B114" s="24"/>
      <c r="C114" s="18"/>
      <c r="D114" s="18"/>
      <c r="E114" s="18" t="str">
        <f>IFERROR(VLOOKUP(Inventaire[[#This Row],[LIEU / TYPE]],EmplacementStocks[],3,FALSE),"")</f>
        <v/>
      </c>
      <c r="F114" s="19"/>
      <c r="G114" s="19">
        <f>IFERROR(SUMPRODUCT((PrélèvementsStock[ARTICLE]=Inventaire[[#This Row],[ARTICLES]])*(PrélèvementsStock[QTÉ SORTIE])),"")</f>
        <v>0</v>
      </c>
      <c r="H114" s="19">
        <f>IFERROR(Inventaire[[#This Row],[QTÉ]]-Inventaire[[#This Row],[QTÉ SORTIE]],"")</f>
        <v>0</v>
      </c>
      <c r="I114" s="19"/>
      <c r="J114" s="44">
        <v>0</v>
      </c>
      <c r="K114" s="44">
        <f>Inventaire[[#This Row],[QTÉ]]*J114</f>
        <v>0</v>
      </c>
      <c r="L114" s="45">
        <f>IFERROR(IF(Inventaire[[#This Row],[QTÉ]]&lt;=Inventaire[[#This Row],[ SIGNAL RÉAPPROVISIONNEMENT]],1,0),0)</f>
        <v>1</v>
      </c>
      <c r="M114" s="48"/>
      <c r="N114" s="54">
        <v>43930</v>
      </c>
    </row>
    <row r="115" spans="2:14" ht="30" customHeight="1" x14ac:dyDescent="0.35">
      <c r="B115" s="24"/>
      <c r="C115" s="18"/>
      <c r="D115" s="18"/>
      <c r="E115" s="18" t="str">
        <f>IFERROR(VLOOKUP(Inventaire[[#This Row],[LIEU / TYPE]],EmplacementStocks[],3,FALSE),"")</f>
        <v/>
      </c>
      <c r="F115" s="19"/>
      <c r="G115" s="19">
        <f>IFERROR(SUMPRODUCT((PrélèvementsStock[ARTICLE]=Inventaire[[#This Row],[ARTICLES]])*(PrélèvementsStock[QTÉ SORTIE])),"")</f>
        <v>0</v>
      </c>
      <c r="H115" s="19">
        <f>IFERROR(Inventaire[[#This Row],[QTÉ]]-Inventaire[[#This Row],[QTÉ SORTIE]],"")</f>
        <v>0</v>
      </c>
      <c r="I115" s="19"/>
      <c r="J115" s="44">
        <v>0</v>
      </c>
      <c r="K115" s="44">
        <f>Inventaire[[#This Row],[QTÉ]]*J115</f>
        <v>0</v>
      </c>
      <c r="L115" s="45">
        <f>IFERROR(IF(Inventaire[[#This Row],[QTÉ]]&lt;=Inventaire[[#This Row],[ SIGNAL RÉAPPROVISIONNEMENT]],1,0),0)</f>
        <v>1</v>
      </c>
      <c r="M115" s="48"/>
      <c r="N115" s="54">
        <v>43930</v>
      </c>
    </row>
    <row r="116" spans="2:14" ht="30" customHeight="1" x14ac:dyDescent="0.35">
      <c r="B116" s="24"/>
      <c r="C116" s="18"/>
      <c r="D116" s="18"/>
      <c r="E116" s="18" t="str">
        <f>IFERROR(VLOOKUP(Inventaire[[#This Row],[LIEU / TYPE]],EmplacementStocks[],3,FALSE),"")</f>
        <v/>
      </c>
      <c r="F116" s="19"/>
      <c r="G116" s="19">
        <f>IFERROR(SUMPRODUCT((PrélèvementsStock[ARTICLE]=Inventaire[[#This Row],[ARTICLES]])*(PrélèvementsStock[QTÉ SORTIE])),"")</f>
        <v>0</v>
      </c>
      <c r="H116" s="19">
        <f>IFERROR(Inventaire[[#This Row],[QTÉ]]-Inventaire[[#This Row],[QTÉ SORTIE]],"")</f>
        <v>0</v>
      </c>
      <c r="I116" s="19"/>
      <c r="J116" s="44">
        <v>0</v>
      </c>
      <c r="K116" s="44">
        <f>Inventaire[[#This Row],[QTÉ]]*J116</f>
        <v>0</v>
      </c>
      <c r="L116" s="45">
        <f>IFERROR(IF(Inventaire[[#This Row],[QTÉ]]&lt;=Inventaire[[#This Row],[ SIGNAL RÉAPPROVISIONNEMENT]],1,0),0)</f>
        <v>1</v>
      </c>
      <c r="M116" s="48"/>
      <c r="N116" s="54">
        <v>43930</v>
      </c>
    </row>
    <row r="117" spans="2:14" ht="30" customHeight="1" x14ac:dyDescent="0.35">
      <c r="B117" s="24"/>
      <c r="C117" s="18"/>
      <c r="D117" s="18"/>
      <c r="E117" s="18" t="str">
        <f>IFERROR(VLOOKUP(Inventaire[[#This Row],[LIEU / TYPE]],EmplacementStocks[],3,FALSE),"")</f>
        <v/>
      </c>
      <c r="F117" s="19"/>
      <c r="G117" s="19">
        <f>IFERROR(SUMPRODUCT((PrélèvementsStock[ARTICLE]=Inventaire[[#This Row],[ARTICLES]])*(PrélèvementsStock[QTÉ SORTIE])),"")</f>
        <v>0</v>
      </c>
      <c r="H117" s="19">
        <f>IFERROR(Inventaire[[#This Row],[QTÉ]]-Inventaire[[#This Row],[QTÉ SORTIE]],"")</f>
        <v>0</v>
      </c>
      <c r="I117" s="19"/>
      <c r="J117" s="44">
        <v>0</v>
      </c>
      <c r="K117" s="44">
        <f>Inventaire[[#This Row],[QTÉ]]*J117</f>
        <v>0</v>
      </c>
      <c r="L117" s="45">
        <f>IFERROR(IF(Inventaire[[#This Row],[QTÉ]]&lt;=Inventaire[[#This Row],[ SIGNAL RÉAPPROVISIONNEMENT]],1,0),0)</f>
        <v>1</v>
      </c>
      <c r="M117" s="48"/>
      <c r="N117" s="54">
        <v>43930</v>
      </c>
    </row>
    <row r="118" spans="2:14" ht="30" customHeight="1" x14ac:dyDescent="0.35">
      <c r="B118" s="24"/>
      <c r="C118" s="18"/>
      <c r="D118" s="18"/>
      <c r="E118" s="18" t="str">
        <f>IFERROR(VLOOKUP(Inventaire[[#This Row],[LIEU / TYPE]],EmplacementStocks[],3,FALSE),"")</f>
        <v/>
      </c>
      <c r="F118" s="19"/>
      <c r="G118" s="19">
        <f>IFERROR(SUMPRODUCT((PrélèvementsStock[ARTICLE]=Inventaire[[#This Row],[ARTICLES]])*(PrélèvementsStock[QTÉ SORTIE])),"")</f>
        <v>0</v>
      </c>
      <c r="H118" s="19">
        <f>IFERROR(Inventaire[[#This Row],[QTÉ]]-Inventaire[[#This Row],[QTÉ SORTIE]],"")</f>
        <v>0</v>
      </c>
      <c r="I118" s="19"/>
      <c r="J118" s="44">
        <v>0</v>
      </c>
      <c r="K118" s="44">
        <f>Inventaire[[#This Row],[QTÉ]]*J118</f>
        <v>0</v>
      </c>
      <c r="L118" s="45">
        <f>IFERROR(IF(Inventaire[[#This Row],[QTÉ]]&lt;=Inventaire[[#This Row],[ SIGNAL RÉAPPROVISIONNEMENT]],1,0),0)</f>
        <v>1</v>
      </c>
      <c r="M118" s="48"/>
      <c r="N118" s="54">
        <v>43930</v>
      </c>
    </row>
    <row r="119" spans="2:14" ht="30" customHeight="1" x14ac:dyDescent="0.35">
      <c r="B119" s="24"/>
      <c r="C119" s="18"/>
      <c r="D119" s="18"/>
      <c r="E119" s="18" t="str">
        <f>IFERROR(VLOOKUP(Inventaire[[#This Row],[LIEU / TYPE]],EmplacementStocks[],3,FALSE),"")</f>
        <v/>
      </c>
      <c r="F119" s="19"/>
      <c r="G119" s="19">
        <f>IFERROR(SUMPRODUCT((PrélèvementsStock[ARTICLE]=Inventaire[[#This Row],[ARTICLES]])*(PrélèvementsStock[QTÉ SORTIE])),"")</f>
        <v>0</v>
      </c>
      <c r="H119" s="19">
        <f>IFERROR(Inventaire[[#This Row],[QTÉ]]-Inventaire[[#This Row],[QTÉ SORTIE]],"")</f>
        <v>0</v>
      </c>
      <c r="I119" s="19"/>
      <c r="J119" s="44">
        <v>0</v>
      </c>
      <c r="K119" s="44">
        <f>Inventaire[[#This Row],[QTÉ]]*J119</f>
        <v>0</v>
      </c>
      <c r="L119" s="45">
        <f>IFERROR(IF(Inventaire[[#This Row],[QTÉ]]&lt;=Inventaire[[#This Row],[ SIGNAL RÉAPPROVISIONNEMENT]],1,0),0)</f>
        <v>1</v>
      </c>
      <c r="M119" s="48"/>
      <c r="N119" s="54">
        <v>43930</v>
      </c>
    </row>
    <row r="120" spans="2:14" ht="30" customHeight="1" x14ac:dyDescent="0.35">
      <c r="B120" s="24"/>
      <c r="C120" s="18"/>
      <c r="D120" s="18"/>
      <c r="E120" s="18" t="str">
        <f>IFERROR(VLOOKUP(Inventaire[[#This Row],[LIEU / TYPE]],EmplacementStocks[],3,FALSE),"")</f>
        <v/>
      </c>
      <c r="F120" s="19"/>
      <c r="G120" s="19">
        <f>IFERROR(SUMPRODUCT((PrélèvementsStock[ARTICLE]=Inventaire[[#This Row],[ARTICLES]])*(PrélèvementsStock[QTÉ SORTIE])),"")</f>
        <v>0</v>
      </c>
      <c r="H120" s="19">
        <f>IFERROR(Inventaire[[#This Row],[QTÉ]]-Inventaire[[#This Row],[QTÉ SORTIE]],"")</f>
        <v>0</v>
      </c>
      <c r="I120" s="19"/>
      <c r="J120" s="44">
        <v>0</v>
      </c>
      <c r="K120" s="44">
        <f>Inventaire[[#This Row],[QTÉ]]*J120</f>
        <v>0</v>
      </c>
      <c r="L120" s="45">
        <f>IFERROR(IF(Inventaire[[#This Row],[QTÉ]]&lt;=Inventaire[[#This Row],[ SIGNAL RÉAPPROVISIONNEMENT]],1,0),0)</f>
        <v>1</v>
      </c>
      <c r="M120" s="48"/>
      <c r="N120" s="54">
        <v>43930</v>
      </c>
    </row>
    <row r="121" spans="2:14" ht="30" customHeight="1" x14ac:dyDescent="0.35">
      <c r="B121" s="24" t="s">
        <v>110</v>
      </c>
      <c r="C121" s="18"/>
      <c r="D121" s="18" t="s">
        <v>109</v>
      </c>
      <c r="E121" s="18" t="str">
        <f>IFERROR(VLOOKUP(Inventaire[[#This Row],[LIEU / TYPE]],EmplacementStocks[],3,FALSE),"")</f>
        <v/>
      </c>
      <c r="F121" s="19">
        <v>23</v>
      </c>
      <c r="G121" s="19">
        <f>IFERROR(SUMPRODUCT((PrélèvementsStock[ARTICLE]=Inventaire[[#This Row],[ARTICLES]])*(PrélèvementsStock[QTÉ SORTIE])),"")</f>
        <v>0</v>
      </c>
      <c r="H121" s="19">
        <f>IFERROR(Inventaire[[#This Row],[QTÉ]]-Inventaire[[#This Row],[QTÉ SORTIE]],"")</f>
        <v>23</v>
      </c>
      <c r="I121" s="19"/>
      <c r="J121" s="44">
        <v>0</v>
      </c>
      <c r="K121" s="44">
        <f>Inventaire[[#This Row],[QTÉ]]*J121</f>
        <v>0</v>
      </c>
      <c r="L121" s="45">
        <f>IFERROR(IF(Inventaire[[#This Row],[QTÉ]]&lt;=Inventaire[[#This Row],[ SIGNAL RÉAPPROVISIONNEMENT]],1,0),0)</f>
        <v>0</v>
      </c>
      <c r="M121" s="48"/>
      <c r="N121" s="54">
        <v>43930</v>
      </c>
    </row>
    <row r="122" spans="2:14" ht="30" customHeight="1" x14ac:dyDescent="0.35">
      <c r="B122" s="24" t="s">
        <v>111</v>
      </c>
      <c r="C122" s="18"/>
      <c r="D122" s="18" t="s">
        <v>109</v>
      </c>
      <c r="E122" s="18" t="str">
        <f>IFERROR(VLOOKUP(Inventaire[[#This Row],[LIEU / TYPE]],EmplacementStocks[],3,FALSE),"")</f>
        <v/>
      </c>
      <c r="F122" s="19">
        <v>22</v>
      </c>
      <c r="G122" s="19">
        <f>IFERROR(SUMPRODUCT((PrélèvementsStock[ARTICLE]=Inventaire[[#This Row],[ARTICLES]])*(PrélèvementsStock[QTÉ SORTIE])),"")</f>
        <v>0</v>
      </c>
      <c r="H122" s="19">
        <f>IFERROR(Inventaire[[#This Row],[QTÉ]]-Inventaire[[#This Row],[QTÉ SORTIE]],"")</f>
        <v>22</v>
      </c>
      <c r="I122" s="19"/>
      <c r="J122" s="44">
        <v>0</v>
      </c>
      <c r="K122" s="44">
        <f>Inventaire[[#This Row],[QTÉ]]*J122</f>
        <v>0</v>
      </c>
      <c r="L122" s="45">
        <f>IFERROR(IF(Inventaire[[#This Row],[QTÉ]]&lt;=Inventaire[[#This Row],[ SIGNAL RÉAPPROVISIONNEMENT]],1,0),0)</f>
        <v>0</v>
      </c>
      <c r="M122" s="48"/>
      <c r="N122" s="54">
        <v>43930</v>
      </c>
    </row>
    <row r="123" spans="2:14" ht="30" customHeight="1" x14ac:dyDescent="0.35">
      <c r="B123" s="24"/>
      <c r="C123" s="18"/>
      <c r="D123" s="18"/>
      <c r="E123" s="18" t="str">
        <f>IFERROR(VLOOKUP(Inventaire[[#This Row],[LIEU / TYPE]],EmplacementStocks[],3,FALSE),"")</f>
        <v/>
      </c>
      <c r="F123" s="19"/>
      <c r="G123" s="19">
        <f>IFERROR(SUMPRODUCT((PrélèvementsStock[ARTICLE]=Inventaire[[#This Row],[ARTICLES]])*(PrélèvementsStock[QTÉ SORTIE])),"")</f>
        <v>0</v>
      </c>
      <c r="H123" s="19">
        <f>IFERROR(Inventaire[[#This Row],[QTÉ]]-Inventaire[[#This Row],[QTÉ SORTIE]],"")</f>
        <v>0</v>
      </c>
      <c r="I123" s="19"/>
      <c r="J123" s="44">
        <v>0</v>
      </c>
      <c r="K123" s="44">
        <f>Inventaire[[#This Row],[QTÉ]]*J123</f>
        <v>0</v>
      </c>
      <c r="L123" s="45">
        <f>IFERROR(IF(Inventaire[[#This Row],[QTÉ]]&lt;=Inventaire[[#This Row],[ SIGNAL RÉAPPROVISIONNEMENT]],1,0),0)</f>
        <v>1</v>
      </c>
      <c r="M123" s="48"/>
      <c r="N123" s="54">
        <v>43930</v>
      </c>
    </row>
    <row r="124" spans="2:14" ht="30" customHeight="1" x14ac:dyDescent="0.35">
      <c r="B124" s="24"/>
      <c r="C124" s="18"/>
      <c r="D124" s="18"/>
      <c r="E124" s="18" t="str">
        <f>IFERROR(VLOOKUP(Inventaire[[#This Row],[LIEU / TYPE]],EmplacementStocks[],3,FALSE),"")</f>
        <v/>
      </c>
      <c r="F124" s="19"/>
      <c r="G124" s="19">
        <f>IFERROR(SUMPRODUCT((PrélèvementsStock[ARTICLE]=Inventaire[[#This Row],[ARTICLES]])*(PrélèvementsStock[QTÉ SORTIE])),"")</f>
        <v>0</v>
      </c>
      <c r="H124" s="19">
        <f>IFERROR(Inventaire[[#This Row],[QTÉ]]-Inventaire[[#This Row],[QTÉ SORTIE]],"")</f>
        <v>0</v>
      </c>
      <c r="I124" s="19"/>
      <c r="J124" s="44">
        <v>0</v>
      </c>
      <c r="K124" s="44">
        <f>Inventaire[[#This Row],[QTÉ]]*J124</f>
        <v>0</v>
      </c>
      <c r="L124" s="45">
        <f>IFERROR(IF(Inventaire[[#This Row],[QTÉ]]&lt;=Inventaire[[#This Row],[ SIGNAL RÉAPPROVISIONNEMENT]],1,0),0)</f>
        <v>1</v>
      </c>
      <c r="M124" s="48"/>
      <c r="N124" s="54">
        <v>43930</v>
      </c>
    </row>
    <row r="125" spans="2:14" ht="30" customHeight="1" x14ac:dyDescent="0.35">
      <c r="B125" s="24"/>
      <c r="C125" s="18"/>
      <c r="D125" s="18"/>
      <c r="E125" s="18" t="str">
        <f>IFERROR(VLOOKUP(Inventaire[[#This Row],[LIEU / TYPE]],EmplacementStocks[],3,FALSE),"")</f>
        <v/>
      </c>
      <c r="F125" s="19"/>
      <c r="G125" s="19">
        <f>IFERROR(SUMPRODUCT((PrélèvementsStock[ARTICLE]=Inventaire[[#This Row],[ARTICLES]])*(PrélèvementsStock[QTÉ SORTIE])),"")</f>
        <v>0</v>
      </c>
      <c r="H125" s="19">
        <f>IFERROR(Inventaire[[#This Row],[QTÉ]]-Inventaire[[#This Row],[QTÉ SORTIE]],"")</f>
        <v>0</v>
      </c>
      <c r="I125" s="19"/>
      <c r="J125" s="44">
        <v>0</v>
      </c>
      <c r="K125" s="44">
        <f>Inventaire[[#This Row],[QTÉ]]*J125</f>
        <v>0</v>
      </c>
      <c r="L125" s="45">
        <f>IFERROR(IF(Inventaire[[#This Row],[QTÉ]]&lt;=Inventaire[[#This Row],[ SIGNAL RÉAPPROVISIONNEMENT]],1,0),0)</f>
        <v>1</v>
      </c>
      <c r="M125" s="48"/>
      <c r="N125" s="54">
        <v>43930</v>
      </c>
    </row>
    <row r="126" spans="2:14" ht="30" customHeight="1" x14ac:dyDescent="0.35">
      <c r="B126" s="24"/>
      <c r="C126" s="18"/>
      <c r="D126" s="18"/>
      <c r="E126" s="18" t="str">
        <f>IFERROR(VLOOKUP(Inventaire[[#This Row],[LIEU / TYPE]],EmplacementStocks[],3,FALSE),"")</f>
        <v/>
      </c>
      <c r="F126" s="19"/>
      <c r="G126" s="19">
        <f>IFERROR(SUMPRODUCT((PrélèvementsStock[ARTICLE]=Inventaire[[#This Row],[ARTICLES]])*(PrélèvementsStock[QTÉ SORTIE])),"")</f>
        <v>0</v>
      </c>
      <c r="H126" s="19">
        <f>IFERROR(Inventaire[[#This Row],[QTÉ]]-Inventaire[[#This Row],[QTÉ SORTIE]],"")</f>
        <v>0</v>
      </c>
      <c r="I126" s="19"/>
      <c r="J126" s="44">
        <v>0</v>
      </c>
      <c r="K126" s="44">
        <f>Inventaire[[#This Row],[QTÉ]]*J126</f>
        <v>0</v>
      </c>
      <c r="L126" s="45">
        <f>IFERROR(IF(Inventaire[[#This Row],[QTÉ]]&lt;=Inventaire[[#This Row],[ SIGNAL RÉAPPROVISIONNEMENT]],1,0),0)</f>
        <v>1</v>
      </c>
      <c r="M126" s="48"/>
      <c r="N126" s="54">
        <v>43930</v>
      </c>
    </row>
    <row r="127" spans="2:14" ht="30" customHeight="1" x14ac:dyDescent="0.35">
      <c r="B127" s="24"/>
      <c r="C127" s="18"/>
      <c r="D127" s="18"/>
      <c r="E127" s="18" t="str">
        <f>IFERROR(VLOOKUP(Inventaire[[#This Row],[LIEU / TYPE]],EmplacementStocks[],3,FALSE),"")</f>
        <v/>
      </c>
      <c r="F127" s="19"/>
      <c r="G127" s="19">
        <f>IFERROR(SUMPRODUCT((PrélèvementsStock[ARTICLE]=Inventaire[[#This Row],[ARTICLES]])*(PrélèvementsStock[QTÉ SORTIE])),"")</f>
        <v>0</v>
      </c>
      <c r="H127" s="19">
        <f>IFERROR(Inventaire[[#This Row],[QTÉ]]-Inventaire[[#This Row],[QTÉ SORTIE]],"")</f>
        <v>0</v>
      </c>
      <c r="I127" s="19"/>
      <c r="J127" s="44">
        <v>0</v>
      </c>
      <c r="K127" s="44">
        <f>Inventaire[[#This Row],[QTÉ]]*J127</f>
        <v>0</v>
      </c>
      <c r="L127" s="45">
        <f>IFERROR(IF(Inventaire[[#This Row],[QTÉ]]&lt;=Inventaire[[#This Row],[ SIGNAL RÉAPPROVISIONNEMENT]],1,0),0)</f>
        <v>1</v>
      </c>
      <c r="M127" s="48"/>
      <c r="N127" s="54">
        <v>43930</v>
      </c>
    </row>
    <row r="128" spans="2:14" ht="30" customHeight="1" x14ac:dyDescent="0.35">
      <c r="B128" s="24"/>
      <c r="C128" s="18"/>
      <c r="D128" s="18"/>
      <c r="E128" s="18" t="str">
        <f>IFERROR(VLOOKUP(Inventaire[[#This Row],[LIEU / TYPE]],EmplacementStocks[],3,FALSE),"")</f>
        <v/>
      </c>
      <c r="F128" s="19"/>
      <c r="G128" s="19">
        <f>IFERROR(SUMPRODUCT((PrélèvementsStock[ARTICLE]=Inventaire[[#This Row],[ARTICLES]])*(PrélèvementsStock[QTÉ SORTIE])),"")</f>
        <v>0</v>
      </c>
      <c r="H128" s="19">
        <f>IFERROR(Inventaire[[#This Row],[QTÉ]]-Inventaire[[#This Row],[QTÉ SORTIE]],"")</f>
        <v>0</v>
      </c>
      <c r="I128" s="19"/>
      <c r="J128" s="44">
        <v>0</v>
      </c>
      <c r="K128" s="44">
        <f>Inventaire[[#This Row],[QTÉ]]*J128</f>
        <v>0</v>
      </c>
      <c r="L128" s="45">
        <f>IFERROR(IF(Inventaire[[#This Row],[QTÉ]]&lt;=Inventaire[[#This Row],[ SIGNAL RÉAPPROVISIONNEMENT]],1,0),0)</f>
        <v>1</v>
      </c>
      <c r="M128" s="48"/>
      <c r="N128" s="54">
        <v>43930</v>
      </c>
    </row>
    <row r="129" spans="2:14" ht="30" customHeight="1" x14ac:dyDescent="0.35">
      <c r="B129" s="24"/>
      <c r="C129" s="18"/>
      <c r="D129" s="18"/>
      <c r="E129" s="18" t="str">
        <f>IFERROR(VLOOKUP(Inventaire[[#This Row],[LIEU / TYPE]],EmplacementStocks[],3,FALSE),"")</f>
        <v/>
      </c>
      <c r="F129" s="19"/>
      <c r="G129" s="19">
        <f>IFERROR(SUMPRODUCT((PrélèvementsStock[ARTICLE]=Inventaire[[#This Row],[ARTICLES]])*(PrélèvementsStock[QTÉ SORTIE])),"")</f>
        <v>0</v>
      </c>
      <c r="H129" s="19">
        <f>IFERROR(Inventaire[[#This Row],[QTÉ]]-Inventaire[[#This Row],[QTÉ SORTIE]],"")</f>
        <v>0</v>
      </c>
      <c r="I129" s="19"/>
      <c r="J129" s="44">
        <v>0</v>
      </c>
      <c r="K129" s="44">
        <f>Inventaire[[#This Row],[QTÉ]]*J129</f>
        <v>0</v>
      </c>
      <c r="L129" s="45">
        <f>IFERROR(IF(Inventaire[[#This Row],[QTÉ]]&lt;=Inventaire[[#This Row],[ SIGNAL RÉAPPROVISIONNEMENT]],1,0),0)</f>
        <v>1</v>
      </c>
      <c r="M129" s="48"/>
      <c r="N129" s="54">
        <v>43930</v>
      </c>
    </row>
    <row r="130" spans="2:14" ht="30" customHeight="1" x14ac:dyDescent="0.35">
      <c r="B130" s="24"/>
      <c r="C130" s="18"/>
      <c r="D130" s="18"/>
      <c r="E130" s="18" t="str">
        <f>IFERROR(VLOOKUP(Inventaire[[#This Row],[LIEU / TYPE]],EmplacementStocks[],3,FALSE),"")</f>
        <v/>
      </c>
      <c r="F130" s="19"/>
      <c r="G130" s="19">
        <f>IFERROR(SUMPRODUCT((PrélèvementsStock[ARTICLE]=Inventaire[[#This Row],[ARTICLES]])*(PrélèvementsStock[QTÉ SORTIE])),"")</f>
        <v>0</v>
      </c>
      <c r="H130" s="19">
        <f>IFERROR(Inventaire[[#This Row],[QTÉ]]-Inventaire[[#This Row],[QTÉ SORTIE]],"")</f>
        <v>0</v>
      </c>
      <c r="I130" s="19"/>
      <c r="J130" s="44">
        <v>0</v>
      </c>
      <c r="K130" s="44">
        <f>Inventaire[[#This Row],[QTÉ]]*J130</f>
        <v>0</v>
      </c>
      <c r="L130" s="45">
        <f>IFERROR(IF(Inventaire[[#This Row],[QTÉ]]&lt;=Inventaire[[#This Row],[ SIGNAL RÉAPPROVISIONNEMENT]],1,0),0)</f>
        <v>1</v>
      </c>
      <c r="M130" s="48"/>
      <c r="N130" s="54">
        <v>43930</v>
      </c>
    </row>
    <row r="131" spans="2:14" ht="30" customHeight="1" x14ac:dyDescent="0.35">
      <c r="B131" s="24"/>
      <c r="C131" s="18"/>
      <c r="D131" s="18"/>
      <c r="E131" s="18" t="str">
        <f>IFERROR(VLOOKUP(Inventaire[[#This Row],[LIEU / TYPE]],EmplacementStocks[],3,FALSE),"")</f>
        <v/>
      </c>
      <c r="F131" s="19"/>
      <c r="G131" s="19">
        <f>IFERROR(SUMPRODUCT((PrélèvementsStock[ARTICLE]=Inventaire[[#This Row],[ARTICLES]])*(PrélèvementsStock[QTÉ SORTIE])),"")</f>
        <v>0</v>
      </c>
      <c r="H131" s="19">
        <f>IFERROR(Inventaire[[#This Row],[QTÉ]]-Inventaire[[#This Row],[QTÉ SORTIE]],"")</f>
        <v>0</v>
      </c>
      <c r="I131" s="19"/>
      <c r="J131" s="44">
        <v>0</v>
      </c>
      <c r="K131" s="44">
        <f>Inventaire[[#This Row],[QTÉ]]*J131</f>
        <v>0</v>
      </c>
      <c r="L131" s="45">
        <f>IFERROR(IF(Inventaire[[#This Row],[QTÉ]]&lt;=Inventaire[[#This Row],[ SIGNAL RÉAPPROVISIONNEMENT]],1,0),0)</f>
        <v>1</v>
      </c>
      <c r="M131" s="48"/>
      <c r="N131" s="54">
        <v>43930</v>
      </c>
    </row>
    <row r="132" spans="2:14" ht="30" customHeight="1" x14ac:dyDescent="0.35">
      <c r="B132" s="24"/>
      <c r="C132" s="18"/>
      <c r="D132" s="18"/>
      <c r="E132" s="18" t="str">
        <f>IFERROR(VLOOKUP(Inventaire[[#This Row],[LIEU / TYPE]],EmplacementStocks[],3,FALSE),"")</f>
        <v/>
      </c>
      <c r="F132" s="19"/>
      <c r="G132" s="19">
        <f>IFERROR(SUMPRODUCT((PrélèvementsStock[ARTICLE]=Inventaire[[#This Row],[ARTICLES]])*(PrélèvementsStock[QTÉ SORTIE])),"")</f>
        <v>0</v>
      </c>
      <c r="H132" s="19">
        <f>IFERROR(Inventaire[[#This Row],[QTÉ]]-Inventaire[[#This Row],[QTÉ SORTIE]],"")</f>
        <v>0</v>
      </c>
      <c r="I132" s="19"/>
      <c r="J132" s="44">
        <v>0</v>
      </c>
      <c r="K132" s="44">
        <f>Inventaire[[#This Row],[QTÉ]]*J132</f>
        <v>0</v>
      </c>
      <c r="L132" s="45">
        <f>IFERROR(IF(Inventaire[[#This Row],[QTÉ]]&lt;=Inventaire[[#This Row],[ SIGNAL RÉAPPROVISIONNEMENT]],1,0),0)</f>
        <v>1</v>
      </c>
      <c r="M132" s="48"/>
      <c r="N132" s="54">
        <v>43930</v>
      </c>
    </row>
    <row r="133" spans="2:14" ht="30" customHeight="1" x14ac:dyDescent="0.35">
      <c r="B133" s="24"/>
      <c r="C133" s="18"/>
      <c r="D133" s="18"/>
      <c r="E133" s="18" t="str">
        <f>IFERROR(VLOOKUP(Inventaire[[#This Row],[LIEU / TYPE]],EmplacementStocks[],3,FALSE),"")</f>
        <v/>
      </c>
      <c r="F133" s="19"/>
      <c r="G133" s="19">
        <f>IFERROR(SUMPRODUCT((PrélèvementsStock[ARTICLE]=Inventaire[[#This Row],[ARTICLES]])*(PrélèvementsStock[QTÉ SORTIE])),"")</f>
        <v>0</v>
      </c>
      <c r="H133" s="19">
        <f>IFERROR(Inventaire[[#This Row],[QTÉ]]-Inventaire[[#This Row],[QTÉ SORTIE]],"")</f>
        <v>0</v>
      </c>
      <c r="I133" s="19"/>
      <c r="J133" s="44">
        <v>0</v>
      </c>
      <c r="K133" s="44">
        <f>Inventaire[[#This Row],[QTÉ]]*J133</f>
        <v>0</v>
      </c>
      <c r="L133" s="45">
        <f>IFERROR(IF(Inventaire[[#This Row],[QTÉ]]&lt;=Inventaire[[#This Row],[ SIGNAL RÉAPPROVISIONNEMENT]],1,0),0)</f>
        <v>1</v>
      </c>
      <c r="M133" s="48"/>
      <c r="N133" s="54">
        <v>43930</v>
      </c>
    </row>
    <row r="134" spans="2:14" ht="30" customHeight="1" x14ac:dyDescent="0.35">
      <c r="B134" s="24"/>
      <c r="C134" s="18"/>
      <c r="D134" s="18"/>
      <c r="E134" s="18" t="str">
        <f>IFERROR(VLOOKUP(Inventaire[[#This Row],[LIEU / TYPE]],EmplacementStocks[],3,FALSE),"")</f>
        <v/>
      </c>
      <c r="F134" s="19"/>
      <c r="G134" s="19">
        <f>IFERROR(SUMPRODUCT((PrélèvementsStock[ARTICLE]=Inventaire[[#This Row],[ARTICLES]])*(PrélèvementsStock[QTÉ SORTIE])),"")</f>
        <v>0</v>
      </c>
      <c r="H134" s="19">
        <f>IFERROR(Inventaire[[#This Row],[QTÉ]]-Inventaire[[#This Row],[QTÉ SORTIE]],"")</f>
        <v>0</v>
      </c>
      <c r="I134" s="19"/>
      <c r="J134" s="44">
        <v>0</v>
      </c>
      <c r="K134" s="44">
        <f>Inventaire[[#This Row],[QTÉ]]*J134</f>
        <v>0</v>
      </c>
      <c r="L134" s="45">
        <f>IFERROR(IF(Inventaire[[#This Row],[QTÉ]]&lt;=Inventaire[[#This Row],[ SIGNAL RÉAPPROVISIONNEMENT]],1,0),0)</f>
        <v>1</v>
      </c>
      <c r="M134" s="48"/>
      <c r="N134" s="54">
        <v>43930</v>
      </c>
    </row>
    <row r="135" spans="2:14" ht="30" customHeight="1" x14ac:dyDescent="0.35">
      <c r="B135" s="24"/>
      <c r="C135" s="18"/>
      <c r="D135" s="18"/>
      <c r="E135" s="18" t="str">
        <f>IFERROR(VLOOKUP(Inventaire[[#This Row],[LIEU / TYPE]],EmplacementStocks[],3,FALSE),"")</f>
        <v/>
      </c>
      <c r="F135" s="19"/>
      <c r="G135" s="19">
        <f>IFERROR(SUMPRODUCT((PrélèvementsStock[ARTICLE]=Inventaire[[#This Row],[ARTICLES]])*(PrélèvementsStock[QTÉ SORTIE])),"")</f>
        <v>0</v>
      </c>
      <c r="H135" s="19">
        <f>IFERROR(Inventaire[[#This Row],[QTÉ]]-Inventaire[[#This Row],[QTÉ SORTIE]],"")</f>
        <v>0</v>
      </c>
      <c r="I135" s="19"/>
      <c r="J135" s="44">
        <v>0</v>
      </c>
      <c r="K135" s="44">
        <f>Inventaire[[#This Row],[QTÉ]]*J135</f>
        <v>0</v>
      </c>
      <c r="L135" s="45">
        <f>IFERROR(IF(Inventaire[[#This Row],[QTÉ]]&lt;=Inventaire[[#This Row],[ SIGNAL RÉAPPROVISIONNEMENT]],1,0),0)</f>
        <v>1</v>
      </c>
      <c r="M135" s="48"/>
      <c r="N135" s="54">
        <v>43930</v>
      </c>
    </row>
    <row r="136" spans="2:14" ht="30" customHeight="1" x14ac:dyDescent="0.35">
      <c r="B136" s="24"/>
      <c r="C136" s="18"/>
      <c r="D136" s="18"/>
      <c r="E136" s="18" t="str">
        <f>IFERROR(VLOOKUP(Inventaire[[#This Row],[LIEU / TYPE]],EmplacementStocks[],3,FALSE),"")</f>
        <v/>
      </c>
      <c r="F136" s="19"/>
      <c r="G136" s="19">
        <f>IFERROR(SUMPRODUCT((PrélèvementsStock[ARTICLE]=Inventaire[[#This Row],[ARTICLES]])*(PrélèvementsStock[QTÉ SORTIE])),"")</f>
        <v>0</v>
      </c>
      <c r="H136" s="19">
        <f>IFERROR(Inventaire[[#This Row],[QTÉ]]-Inventaire[[#This Row],[QTÉ SORTIE]],"")</f>
        <v>0</v>
      </c>
      <c r="I136" s="19"/>
      <c r="J136" s="44">
        <v>0</v>
      </c>
      <c r="K136" s="44">
        <f>Inventaire[[#This Row],[QTÉ]]*J136</f>
        <v>0</v>
      </c>
      <c r="L136" s="45">
        <f>IFERROR(IF(Inventaire[[#This Row],[QTÉ]]&lt;=Inventaire[[#This Row],[ SIGNAL RÉAPPROVISIONNEMENT]],1,0),0)</f>
        <v>1</v>
      </c>
      <c r="M136" s="48"/>
      <c r="N136" s="54">
        <v>43930</v>
      </c>
    </row>
    <row r="137" spans="2:14" ht="30" customHeight="1" x14ac:dyDescent="0.35">
      <c r="B137" s="24"/>
      <c r="C137" s="18"/>
      <c r="D137" s="18"/>
      <c r="E137" s="18" t="str">
        <f>IFERROR(VLOOKUP(Inventaire[[#This Row],[LIEU / TYPE]],EmplacementStocks[],3,FALSE),"")</f>
        <v/>
      </c>
      <c r="F137" s="19"/>
      <c r="G137" s="19">
        <f>IFERROR(SUMPRODUCT((PrélèvementsStock[ARTICLE]=Inventaire[[#This Row],[ARTICLES]])*(PrélèvementsStock[QTÉ SORTIE])),"")</f>
        <v>0</v>
      </c>
      <c r="H137" s="19">
        <f>IFERROR(Inventaire[[#This Row],[QTÉ]]-Inventaire[[#This Row],[QTÉ SORTIE]],"")</f>
        <v>0</v>
      </c>
      <c r="I137" s="19"/>
      <c r="J137" s="44">
        <v>0</v>
      </c>
      <c r="K137" s="44">
        <f>Inventaire[[#This Row],[QTÉ]]*J137</f>
        <v>0</v>
      </c>
      <c r="L137" s="45">
        <f>IFERROR(IF(Inventaire[[#This Row],[QTÉ]]&lt;=Inventaire[[#This Row],[ SIGNAL RÉAPPROVISIONNEMENT]],1,0),0)</f>
        <v>1</v>
      </c>
      <c r="M137" s="48"/>
      <c r="N137" s="54">
        <v>43930</v>
      </c>
    </row>
    <row r="138" spans="2:14" ht="30" customHeight="1" x14ac:dyDescent="0.35">
      <c r="B138" s="24"/>
      <c r="C138" s="18"/>
      <c r="D138" s="18"/>
      <c r="E138" s="18" t="str">
        <f>IFERROR(VLOOKUP(Inventaire[[#This Row],[LIEU / TYPE]],EmplacementStocks[],3,FALSE),"")</f>
        <v/>
      </c>
      <c r="F138" s="19"/>
      <c r="G138" s="19">
        <f>IFERROR(SUMPRODUCT((PrélèvementsStock[ARTICLE]=Inventaire[[#This Row],[ARTICLES]])*(PrélèvementsStock[QTÉ SORTIE])),"")</f>
        <v>0</v>
      </c>
      <c r="H138" s="19">
        <f>IFERROR(Inventaire[[#This Row],[QTÉ]]-Inventaire[[#This Row],[QTÉ SORTIE]],"")</f>
        <v>0</v>
      </c>
      <c r="I138" s="19"/>
      <c r="J138" s="44">
        <v>0</v>
      </c>
      <c r="K138" s="44">
        <f>Inventaire[[#This Row],[QTÉ]]*J138</f>
        <v>0</v>
      </c>
      <c r="L138" s="45">
        <f>IFERROR(IF(Inventaire[[#This Row],[QTÉ]]&lt;=Inventaire[[#This Row],[ SIGNAL RÉAPPROVISIONNEMENT]],1,0),0)</f>
        <v>1</v>
      </c>
      <c r="M138" s="48"/>
      <c r="N138" s="54">
        <v>43930</v>
      </c>
    </row>
    <row r="139" spans="2:14" ht="30" customHeight="1" x14ac:dyDescent="0.35">
      <c r="B139" s="24"/>
      <c r="C139" s="18"/>
      <c r="D139" s="18"/>
      <c r="E139" s="18" t="str">
        <f>IFERROR(VLOOKUP(Inventaire[[#This Row],[LIEU / TYPE]],EmplacementStocks[],3,FALSE),"")</f>
        <v/>
      </c>
      <c r="F139" s="19"/>
      <c r="G139" s="19">
        <f>IFERROR(SUMPRODUCT((PrélèvementsStock[ARTICLE]=Inventaire[[#This Row],[ARTICLES]])*(PrélèvementsStock[QTÉ SORTIE])),"")</f>
        <v>0</v>
      </c>
      <c r="H139" s="19">
        <f>IFERROR(Inventaire[[#This Row],[QTÉ]]-Inventaire[[#This Row],[QTÉ SORTIE]],"")</f>
        <v>0</v>
      </c>
      <c r="I139" s="19"/>
      <c r="J139" s="44">
        <v>0</v>
      </c>
      <c r="K139" s="44">
        <f>Inventaire[[#This Row],[QTÉ]]*J139</f>
        <v>0</v>
      </c>
      <c r="L139" s="45">
        <f>IFERROR(IF(Inventaire[[#This Row],[QTÉ]]&lt;=Inventaire[[#This Row],[ SIGNAL RÉAPPROVISIONNEMENT]],1,0),0)</f>
        <v>1</v>
      </c>
      <c r="M139" s="48"/>
      <c r="N139" s="54">
        <v>43930</v>
      </c>
    </row>
    <row r="140" spans="2:14" ht="30" customHeight="1" x14ac:dyDescent="0.35">
      <c r="B140" s="24"/>
      <c r="C140" s="18"/>
      <c r="D140" s="18"/>
      <c r="E140" s="18" t="str">
        <f>IFERROR(VLOOKUP(Inventaire[[#This Row],[LIEU / TYPE]],EmplacementStocks[],3,FALSE),"")</f>
        <v/>
      </c>
      <c r="F140" s="19"/>
      <c r="G140" s="19">
        <f>IFERROR(SUMPRODUCT((PrélèvementsStock[ARTICLE]=Inventaire[[#This Row],[ARTICLES]])*(PrélèvementsStock[QTÉ SORTIE])),"")</f>
        <v>0</v>
      </c>
      <c r="H140" s="19">
        <f>IFERROR(Inventaire[[#This Row],[QTÉ]]-Inventaire[[#This Row],[QTÉ SORTIE]],"")</f>
        <v>0</v>
      </c>
      <c r="I140" s="19"/>
      <c r="J140" s="44">
        <v>0</v>
      </c>
      <c r="K140" s="44">
        <f>Inventaire[[#This Row],[QTÉ]]*J140</f>
        <v>0</v>
      </c>
      <c r="L140" s="45">
        <f>IFERROR(IF(Inventaire[[#This Row],[QTÉ]]&lt;=Inventaire[[#This Row],[ SIGNAL RÉAPPROVISIONNEMENT]],1,0),0)</f>
        <v>1</v>
      </c>
      <c r="M140" s="48"/>
      <c r="N140" s="54">
        <v>43930</v>
      </c>
    </row>
    <row r="141" spans="2:14" ht="30" customHeight="1" x14ac:dyDescent="0.35">
      <c r="B141" s="24"/>
      <c r="C141" s="18"/>
      <c r="D141" s="18"/>
      <c r="E141" s="18" t="str">
        <f>IFERROR(VLOOKUP(Inventaire[[#This Row],[LIEU / TYPE]],EmplacementStocks[],3,FALSE),"")</f>
        <v/>
      </c>
      <c r="F141" s="19"/>
      <c r="G141" s="19">
        <f>IFERROR(SUMPRODUCT((PrélèvementsStock[ARTICLE]=Inventaire[[#This Row],[ARTICLES]])*(PrélèvementsStock[QTÉ SORTIE])),"")</f>
        <v>0</v>
      </c>
      <c r="H141" s="19">
        <f>IFERROR(Inventaire[[#This Row],[QTÉ]]-Inventaire[[#This Row],[QTÉ SORTIE]],"")</f>
        <v>0</v>
      </c>
      <c r="I141" s="19"/>
      <c r="J141" s="44">
        <v>0</v>
      </c>
      <c r="K141" s="44">
        <f>Inventaire[[#This Row],[QTÉ]]*J141</f>
        <v>0</v>
      </c>
      <c r="L141" s="45">
        <f>IFERROR(IF(Inventaire[[#This Row],[QTÉ]]&lt;=Inventaire[[#This Row],[ SIGNAL RÉAPPROVISIONNEMENT]],1,0),0)</f>
        <v>1</v>
      </c>
      <c r="M141" s="48"/>
      <c r="N141" s="54">
        <v>43930</v>
      </c>
    </row>
    <row r="142" spans="2:14" ht="30" customHeight="1" x14ac:dyDescent="0.35">
      <c r="B142" s="24"/>
      <c r="C142" s="18"/>
      <c r="D142" s="18"/>
      <c r="E142" s="18" t="str">
        <f>IFERROR(VLOOKUP(Inventaire[[#This Row],[LIEU / TYPE]],EmplacementStocks[],3,FALSE),"")</f>
        <v/>
      </c>
      <c r="F142" s="19"/>
      <c r="G142" s="19">
        <f>IFERROR(SUMPRODUCT((PrélèvementsStock[ARTICLE]=Inventaire[[#This Row],[ARTICLES]])*(PrélèvementsStock[QTÉ SORTIE])),"")</f>
        <v>0</v>
      </c>
      <c r="H142" s="19">
        <f>IFERROR(Inventaire[[#This Row],[QTÉ]]-Inventaire[[#This Row],[QTÉ SORTIE]],"")</f>
        <v>0</v>
      </c>
      <c r="I142" s="19"/>
      <c r="J142" s="44">
        <v>0</v>
      </c>
      <c r="K142" s="44">
        <f>Inventaire[[#This Row],[QTÉ]]*J142</f>
        <v>0</v>
      </c>
      <c r="L142" s="45">
        <f>IFERROR(IF(Inventaire[[#This Row],[QTÉ]]&lt;=Inventaire[[#This Row],[ SIGNAL RÉAPPROVISIONNEMENT]],1,0),0)</f>
        <v>1</v>
      </c>
      <c r="M142" s="48"/>
      <c r="N142" s="54">
        <v>43930</v>
      </c>
    </row>
    <row r="143" spans="2:14" ht="30" customHeight="1" x14ac:dyDescent="0.35">
      <c r="B143" s="24"/>
      <c r="C143" s="18"/>
      <c r="D143" s="18"/>
      <c r="E143" s="18" t="str">
        <f>IFERROR(VLOOKUP(Inventaire[[#This Row],[LIEU / TYPE]],EmplacementStocks[],3,FALSE),"")</f>
        <v/>
      </c>
      <c r="F143" s="19"/>
      <c r="G143" s="19">
        <f>IFERROR(SUMPRODUCT((PrélèvementsStock[ARTICLE]=Inventaire[[#This Row],[ARTICLES]])*(PrélèvementsStock[QTÉ SORTIE])),"")</f>
        <v>0</v>
      </c>
      <c r="H143" s="19">
        <f>IFERROR(Inventaire[[#This Row],[QTÉ]]-Inventaire[[#This Row],[QTÉ SORTIE]],"")</f>
        <v>0</v>
      </c>
      <c r="I143" s="19"/>
      <c r="J143" s="44">
        <v>0</v>
      </c>
      <c r="K143" s="44">
        <f>Inventaire[[#This Row],[QTÉ]]*J143</f>
        <v>0</v>
      </c>
      <c r="L143" s="45">
        <f>IFERROR(IF(Inventaire[[#This Row],[QTÉ]]&lt;=Inventaire[[#This Row],[ SIGNAL RÉAPPROVISIONNEMENT]],1,0),0)</f>
        <v>1</v>
      </c>
      <c r="M143" s="48"/>
      <c r="N143" s="54">
        <v>43930</v>
      </c>
    </row>
    <row r="144" spans="2:14" ht="30" customHeight="1" x14ac:dyDescent="0.35">
      <c r="B144" s="24"/>
      <c r="C144" s="18"/>
      <c r="D144" s="18"/>
      <c r="E144" s="18" t="str">
        <f>IFERROR(VLOOKUP(Inventaire[[#This Row],[LIEU / TYPE]],EmplacementStocks[],3,FALSE),"")</f>
        <v/>
      </c>
      <c r="F144" s="19"/>
      <c r="G144" s="19">
        <f>IFERROR(SUMPRODUCT((PrélèvementsStock[ARTICLE]=Inventaire[[#This Row],[ARTICLES]])*(PrélèvementsStock[QTÉ SORTIE])),"")</f>
        <v>0</v>
      </c>
      <c r="H144" s="19">
        <f>IFERROR(Inventaire[[#This Row],[QTÉ]]-Inventaire[[#This Row],[QTÉ SORTIE]],"")</f>
        <v>0</v>
      </c>
      <c r="I144" s="19"/>
      <c r="J144" s="44">
        <v>0</v>
      </c>
      <c r="K144" s="44">
        <f>Inventaire[[#This Row],[QTÉ]]*J144</f>
        <v>0</v>
      </c>
      <c r="L144" s="45">
        <f>IFERROR(IF(Inventaire[[#This Row],[QTÉ]]&lt;=Inventaire[[#This Row],[ SIGNAL RÉAPPROVISIONNEMENT]],1,0),0)</f>
        <v>1</v>
      </c>
      <c r="M144" s="48"/>
      <c r="N144" s="54">
        <v>43930</v>
      </c>
    </row>
    <row r="145" spans="2:14" ht="30" customHeight="1" x14ac:dyDescent="0.35">
      <c r="B145" s="24"/>
      <c r="C145" s="18"/>
      <c r="D145" s="18"/>
      <c r="E145" s="18" t="str">
        <f>IFERROR(VLOOKUP(Inventaire[[#This Row],[LIEU / TYPE]],EmplacementStocks[],3,FALSE),"")</f>
        <v/>
      </c>
      <c r="F145" s="19"/>
      <c r="G145" s="19">
        <f>IFERROR(SUMPRODUCT((PrélèvementsStock[ARTICLE]=Inventaire[[#This Row],[ARTICLES]])*(PrélèvementsStock[QTÉ SORTIE])),"")</f>
        <v>0</v>
      </c>
      <c r="H145" s="19">
        <f>IFERROR(Inventaire[[#This Row],[QTÉ]]-Inventaire[[#This Row],[QTÉ SORTIE]],"")</f>
        <v>0</v>
      </c>
      <c r="I145" s="19"/>
      <c r="J145" s="44">
        <v>0</v>
      </c>
      <c r="K145" s="44">
        <f>Inventaire[[#This Row],[QTÉ]]*J145</f>
        <v>0</v>
      </c>
      <c r="L145" s="45">
        <f>IFERROR(IF(Inventaire[[#This Row],[QTÉ]]&lt;=Inventaire[[#This Row],[ SIGNAL RÉAPPROVISIONNEMENT]],1,0),0)</f>
        <v>1</v>
      </c>
      <c r="M145" s="48"/>
      <c r="N145" s="54">
        <v>43930</v>
      </c>
    </row>
    <row r="146" spans="2:14" ht="30" customHeight="1" x14ac:dyDescent="0.35">
      <c r="B146" s="24"/>
      <c r="C146" s="18"/>
      <c r="D146" s="18"/>
      <c r="E146" s="18" t="str">
        <f>IFERROR(VLOOKUP(Inventaire[[#This Row],[LIEU / TYPE]],EmplacementStocks[],3,FALSE),"")</f>
        <v/>
      </c>
      <c r="F146" s="19"/>
      <c r="G146" s="19">
        <f>IFERROR(SUMPRODUCT((PrélèvementsStock[ARTICLE]=Inventaire[[#This Row],[ARTICLES]])*(PrélèvementsStock[QTÉ SORTIE])),"")</f>
        <v>0</v>
      </c>
      <c r="H146" s="19">
        <f>IFERROR(Inventaire[[#This Row],[QTÉ]]-Inventaire[[#This Row],[QTÉ SORTIE]],"")</f>
        <v>0</v>
      </c>
      <c r="I146" s="19"/>
      <c r="J146" s="44">
        <v>0</v>
      </c>
      <c r="K146" s="44">
        <f>Inventaire[[#This Row],[QTÉ]]*J146</f>
        <v>0</v>
      </c>
      <c r="L146" s="45">
        <f>IFERROR(IF(Inventaire[[#This Row],[QTÉ]]&lt;=Inventaire[[#This Row],[ SIGNAL RÉAPPROVISIONNEMENT]],1,0),0)</f>
        <v>1</v>
      </c>
      <c r="M146" s="48"/>
      <c r="N146" s="54">
        <v>43930</v>
      </c>
    </row>
    <row r="147" spans="2:14" ht="30" customHeight="1" x14ac:dyDescent="0.35">
      <c r="B147" s="24"/>
      <c r="C147" s="18"/>
      <c r="D147" s="18"/>
      <c r="E147" s="18" t="str">
        <f>IFERROR(VLOOKUP(Inventaire[[#This Row],[LIEU / TYPE]],EmplacementStocks[],3,FALSE),"")</f>
        <v/>
      </c>
      <c r="F147" s="19"/>
      <c r="G147" s="19">
        <f>IFERROR(SUMPRODUCT((PrélèvementsStock[ARTICLE]=Inventaire[[#This Row],[ARTICLES]])*(PrélèvementsStock[QTÉ SORTIE])),"")</f>
        <v>0</v>
      </c>
      <c r="H147" s="19">
        <f>IFERROR(Inventaire[[#This Row],[QTÉ]]-Inventaire[[#This Row],[QTÉ SORTIE]],"")</f>
        <v>0</v>
      </c>
      <c r="I147" s="19"/>
      <c r="J147" s="44">
        <v>0</v>
      </c>
      <c r="K147" s="44">
        <f>Inventaire[[#This Row],[QTÉ]]*J147</f>
        <v>0</v>
      </c>
      <c r="L147" s="45">
        <f>IFERROR(IF(Inventaire[[#This Row],[QTÉ]]&lt;=Inventaire[[#This Row],[ SIGNAL RÉAPPROVISIONNEMENT]],1,0),0)</f>
        <v>1</v>
      </c>
      <c r="M147" s="48"/>
      <c r="N147" s="54">
        <v>43930</v>
      </c>
    </row>
    <row r="148" spans="2:14" ht="30" customHeight="1" x14ac:dyDescent="0.35">
      <c r="B148" s="24"/>
      <c r="C148" s="18"/>
      <c r="D148" s="18"/>
      <c r="E148" s="18" t="str">
        <f>IFERROR(VLOOKUP(Inventaire[[#This Row],[LIEU / TYPE]],EmplacementStocks[],3,FALSE),"")</f>
        <v/>
      </c>
      <c r="F148" s="19"/>
      <c r="G148" s="19">
        <f>IFERROR(SUMPRODUCT((PrélèvementsStock[ARTICLE]=Inventaire[[#This Row],[ARTICLES]])*(PrélèvementsStock[QTÉ SORTIE])),"")</f>
        <v>0</v>
      </c>
      <c r="H148" s="19">
        <f>IFERROR(Inventaire[[#This Row],[QTÉ]]-Inventaire[[#This Row],[QTÉ SORTIE]],"")</f>
        <v>0</v>
      </c>
      <c r="I148" s="19"/>
      <c r="J148" s="44">
        <v>0</v>
      </c>
      <c r="K148" s="44">
        <f>Inventaire[[#This Row],[QTÉ]]*J148</f>
        <v>0</v>
      </c>
      <c r="L148" s="45">
        <f>IFERROR(IF(Inventaire[[#This Row],[QTÉ]]&lt;=Inventaire[[#This Row],[ SIGNAL RÉAPPROVISIONNEMENT]],1,0),0)</f>
        <v>1</v>
      </c>
      <c r="M148" s="48"/>
      <c r="N148" s="54">
        <v>43930</v>
      </c>
    </row>
    <row r="149" spans="2:14" ht="30" customHeight="1" x14ac:dyDescent="0.35">
      <c r="B149" s="24"/>
      <c r="C149" s="18"/>
      <c r="D149" s="18"/>
      <c r="E149" s="18" t="str">
        <f>IFERROR(VLOOKUP(Inventaire[[#This Row],[LIEU / TYPE]],EmplacementStocks[],3,FALSE),"")</f>
        <v/>
      </c>
      <c r="F149" s="19"/>
      <c r="G149" s="19">
        <f>IFERROR(SUMPRODUCT((PrélèvementsStock[ARTICLE]=Inventaire[[#This Row],[ARTICLES]])*(PrélèvementsStock[QTÉ SORTIE])),"")</f>
        <v>0</v>
      </c>
      <c r="H149" s="19">
        <f>IFERROR(Inventaire[[#This Row],[QTÉ]]-Inventaire[[#This Row],[QTÉ SORTIE]],"")</f>
        <v>0</v>
      </c>
      <c r="I149" s="19"/>
      <c r="J149" s="44">
        <v>0</v>
      </c>
      <c r="K149" s="44">
        <f>Inventaire[[#This Row],[QTÉ]]*J149</f>
        <v>0</v>
      </c>
      <c r="L149" s="45">
        <f>IFERROR(IF(Inventaire[[#This Row],[QTÉ]]&lt;=Inventaire[[#This Row],[ SIGNAL RÉAPPROVISIONNEMENT]],1,0),0)</f>
        <v>1</v>
      </c>
      <c r="M149" s="48"/>
      <c r="N149" s="54">
        <v>43930</v>
      </c>
    </row>
    <row r="150" spans="2:14" ht="30" customHeight="1" x14ac:dyDescent="0.35">
      <c r="B150" s="24"/>
      <c r="C150" s="18"/>
      <c r="D150" s="18"/>
      <c r="E150" s="18" t="str">
        <f>IFERROR(VLOOKUP(Inventaire[[#This Row],[LIEU / TYPE]],EmplacementStocks[],3,FALSE),"")</f>
        <v/>
      </c>
      <c r="F150" s="19"/>
      <c r="G150" s="19">
        <f>IFERROR(SUMPRODUCT((PrélèvementsStock[ARTICLE]=Inventaire[[#This Row],[ARTICLES]])*(PrélèvementsStock[QTÉ SORTIE])),"")</f>
        <v>0</v>
      </c>
      <c r="H150" s="19">
        <f>IFERROR(Inventaire[[#This Row],[QTÉ]]-Inventaire[[#This Row],[QTÉ SORTIE]],"")</f>
        <v>0</v>
      </c>
      <c r="I150" s="19"/>
      <c r="J150" s="44">
        <v>0</v>
      </c>
      <c r="K150" s="44">
        <f>Inventaire[[#This Row],[QTÉ]]*J150</f>
        <v>0</v>
      </c>
      <c r="L150" s="45">
        <f>IFERROR(IF(Inventaire[[#This Row],[QTÉ]]&lt;=Inventaire[[#This Row],[ SIGNAL RÉAPPROVISIONNEMENT]],1,0),0)</f>
        <v>1</v>
      </c>
      <c r="M150" s="48"/>
      <c r="N150" s="54">
        <v>43930</v>
      </c>
    </row>
    <row r="151" spans="2:14" ht="30" customHeight="1" x14ac:dyDescent="0.35">
      <c r="B151" s="24"/>
      <c r="C151" s="18"/>
      <c r="D151" s="18"/>
      <c r="E151" s="18" t="str">
        <f>IFERROR(VLOOKUP(Inventaire[[#This Row],[LIEU / TYPE]],EmplacementStocks[],3,FALSE),"")</f>
        <v/>
      </c>
      <c r="F151" s="19"/>
      <c r="G151" s="19">
        <f>IFERROR(SUMPRODUCT((PrélèvementsStock[ARTICLE]=Inventaire[[#This Row],[ARTICLES]])*(PrélèvementsStock[QTÉ SORTIE])),"")</f>
        <v>0</v>
      </c>
      <c r="H151" s="19">
        <f>IFERROR(Inventaire[[#This Row],[QTÉ]]-Inventaire[[#This Row],[QTÉ SORTIE]],"")</f>
        <v>0</v>
      </c>
      <c r="I151" s="19"/>
      <c r="J151" s="44">
        <v>0</v>
      </c>
      <c r="K151" s="44">
        <f>Inventaire[[#This Row],[QTÉ]]*J151</f>
        <v>0</v>
      </c>
      <c r="L151" s="45">
        <f>IFERROR(IF(Inventaire[[#This Row],[QTÉ]]&lt;=Inventaire[[#This Row],[ SIGNAL RÉAPPROVISIONNEMENT]],1,0),0)</f>
        <v>1</v>
      </c>
      <c r="M151" s="48"/>
      <c r="N151" s="54">
        <v>43930</v>
      </c>
    </row>
    <row r="152" spans="2:14" ht="30" customHeight="1" x14ac:dyDescent="0.35">
      <c r="B152" s="24"/>
      <c r="C152" s="18"/>
      <c r="D152" s="18"/>
      <c r="E152" s="18" t="str">
        <f>IFERROR(VLOOKUP(Inventaire[[#This Row],[LIEU / TYPE]],EmplacementStocks[],3,FALSE),"")</f>
        <v/>
      </c>
      <c r="F152" s="19"/>
      <c r="G152" s="19">
        <f>IFERROR(SUMPRODUCT((PrélèvementsStock[ARTICLE]=Inventaire[[#This Row],[ARTICLES]])*(PrélèvementsStock[QTÉ SORTIE])),"")</f>
        <v>0</v>
      </c>
      <c r="H152" s="19">
        <f>IFERROR(Inventaire[[#This Row],[QTÉ]]-Inventaire[[#This Row],[QTÉ SORTIE]],"")</f>
        <v>0</v>
      </c>
      <c r="I152" s="19"/>
      <c r="J152" s="44">
        <v>0</v>
      </c>
      <c r="K152" s="44">
        <f>Inventaire[[#This Row],[QTÉ]]*J152</f>
        <v>0</v>
      </c>
      <c r="L152" s="45">
        <f>IFERROR(IF(Inventaire[[#This Row],[QTÉ]]&lt;=Inventaire[[#This Row],[ SIGNAL RÉAPPROVISIONNEMENT]],1,0),0)</f>
        <v>1</v>
      </c>
      <c r="M152" s="48"/>
      <c r="N152" s="54">
        <v>43930</v>
      </c>
    </row>
    <row r="153" spans="2:14" ht="30" customHeight="1" x14ac:dyDescent="0.35">
      <c r="B153" s="24"/>
      <c r="C153" s="18"/>
      <c r="D153" s="18"/>
      <c r="E153" s="18" t="str">
        <f>IFERROR(VLOOKUP(Inventaire[[#This Row],[LIEU / TYPE]],EmplacementStocks[],3,FALSE),"")</f>
        <v/>
      </c>
      <c r="F153" s="19"/>
      <c r="G153" s="19">
        <f>IFERROR(SUMPRODUCT((PrélèvementsStock[ARTICLE]=Inventaire[[#This Row],[ARTICLES]])*(PrélèvementsStock[QTÉ SORTIE])),"")</f>
        <v>0</v>
      </c>
      <c r="H153" s="19">
        <f>IFERROR(Inventaire[[#This Row],[QTÉ]]-Inventaire[[#This Row],[QTÉ SORTIE]],"")</f>
        <v>0</v>
      </c>
      <c r="I153" s="19"/>
      <c r="J153" s="44">
        <v>0</v>
      </c>
      <c r="K153" s="44">
        <f>Inventaire[[#This Row],[QTÉ]]*J153</f>
        <v>0</v>
      </c>
      <c r="L153" s="45">
        <f>IFERROR(IF(Inventaire[[#This Row],[QTÉ]]&lt;=Inventaire[[#This Row],[ SIGNAL RÉAPPROVISIONNEMENT]],1,0),0)</f>
        <v>1</v>
      </c>
      <c r="M153" s="48"/>
      <c r="N153" s="54">
        <v>43930</v>
      </c>
    </row>
    <row r="154" spans="2:14" ht="30" customHeight="1" x14ac:dyDescent="0.35">
      <c r="B154" s="24"/>
      <c r="C154" s="18"/>
      <c r="D154" s="18"/>
      <c r="E154" s="18" t="str">
        <f>IFERROR(VLOOKUP(Inventaire[[#This Row],[LIEU / TYPE]],EmplacementStocks[],3,FALSE),"")</f>
        <v/>
      </c>
      <c r="F154" s="19"/>
      <c r="G154" s="19">
        <f>IFERROR(SUMPRODUCT((PrélèvementsStock[ARTICLE]=Inventaire[[#This Row],[ARTICLES]])*(PrélèvementsStock[QTÉ SORTIE])),"")</f>
        <v>0</v>
      </c>
      <c r="H154" s="19">
        <f>IFERROR(Inventaire[[#This Row],[QTÉ]]-Inventaire[[#This Row],[QTÉ SORTIE]],"")</f>
        <v>0</v>
      </c>
      <c r="I154" s="19"/>
      <c r="J154" s="44">
        <v>0</v>
      </c>
      <c r="K154" s="44">
        <f>Inventaire[[#This Row],[QTÉ]]*J154</f>
        <v>0</v>
      </c>
      <c r="L154" s="45">
        <f>IFERROR(IF(Inventaire[[#This Row],[QTÉ]]&lt;=Inventaire[[#This Row],[ SIGNAL RÉAPPROVISIONNEMENT]],1,0),0)</f>
        <v>1</v>
      </c>
      <c r="M154" s="48"/>
      <c r="N154" s="54">
        <v>43930</v>
      </c>
    </row>
    <row r="155" spans="2:14" ht="30" customHeight="1" x14ac:dyDescent="0.35">
      <c r="B155" s="24"/>
      <c r="C155" s="18"/>
      <c r="D155" s="18"/>
      <c r="E155" s="18" t="str">
        <f>IFERROR(VLOOKUP(Inventaire[[#This Row],[LIEU / TYPE]],EmplacementStocks[],3,FALSE),"")</f>
        <v/>
      </c>
      <c r="F155" s="19"/>
      <c r="G155" s="19">
        <f>IFERROR(SUMPRODUCT((PrélèvementsStock[ARTICLE]=Inventaire[[#This Row],[ARTICLES]])*(PrélèvementsStock[QTÉ SORTIE])),"")</f>
        <v>0</v>
      </c>
      <c r="H155" s="19">
        <f>IFERROR(Inventaire[[#This Row],[QTÉ]]-Inventaire[[#This Row],[QTÉ SORTIE]],"")</f>
        <v>0</v>
      </c>
      <c r="I155" s="19"/>
      <c r="J155" s="44">
        <v>0</v>
      </c>
      <c r="K155" s="44">
        <f>Inventaire[[#This Row],[QTÉ]]*J155</f>
        <v>0</v>
      </c>
      <c r="L155" s="45">
        <f>IFERROR(IF(Inventaire[[#This Row],[QTÉ]]&lt;=Inventaire[[#This Row],[ SIGNAL RÉAPPROVISIONNEMENT]],1,0),0)</f>
        <v>1</v>
      </c>
      <c r="M155" s="48"/>
      <c r="N155" s="54">
        <v>43930</v>
      </c>
    </row>
    <row r="156" spans="2:14" ht="30" customHeight="1" x14ac:dyDescent="0.35">
      <c r="B156" s="24"/>
      <c r="C156" s="18"/>
      <c r="D156" s="18"/>
      <c r="E156" s="18" t="str">
        <f>IFERROR(VLOOKUP(Inventaire[[#This Row],[LIEU / TYPE]],EmplacementStocks[],3,FALSE),"")</f>
        <v/>
      </c>
      <c r="F156" s="19"/>
      <c r="G156" s="19">
        <f>IFERROR(SUMPRODUCT((PrélèvementsStock[ARTICLE]=Inventaire[[#This Row],[ARTICLES]])*(PrélèvementsStock[QTÉ SORTIE])),"")</f>
        <v>0</v>
      </c>
      <c r="H156" s="19">
        <f>IFERROR(Inventaire[[#This Row],[QTÉ]]-Inventaire[[#This Row],[QTÉ SORTIE]],"")</f>
        <v>0</v>
      </c>
      <c r="I156" s="19"/>
      <c r="J156" s="44">
        <v>0</v>
      </c>
      <c r="K156" s="44">
        <f>Inventaire[[#This Row],[QTÉ]]*J156</f>
        <v>0</v>
      </c>
      <c r="L156" s="45">
        <f>IFERROR(IF(Inventaire[[#This Row],[QTÉ]]&lt;=Inventaire[[#This Row],[ SIGNAL RÉAPPROVISIONNEMENT]],1,0),0)</f>
        <v>1</v>
      </c>
      <c r="M156" s="48"/>
      <c r="N156" s="54">
        <v>43930</v>
      </c>
    </row>
    <row r="157" spans="2:14" ht="30" customHeight="1" x14ac:dyDescent="0.35">
      <c r="B157" s="24"/>
      <c r="C157" s="18"/>
      <c r="D157" s="18"/>
      <c r="E157" s="18" t="str">
        <f>IFERROR(VLOOKUP(Inventaire[[#This Row],[LIEU / TYPE]],EmplacementStocks[],3,FALSE),"")</f>
        <v/>
      </c>
      <c r="F157" s="19"/>
      <c r="G157" s="19">
        <f>IFERROR(SUMPRODUCT((PrélèvementsStock[ARTICLE]=Inventaire[[#This Row],[ARTICLES]])*(PrélèvementsStock[QTÉ SORTIE])),"")</f>
        <v>0</v>
      </c>
      <c r="H157" s="19">
        <f>IFERROR(Inventaire[[#This Row],[QTÉ]]-Inventaire[[#This Row],[QTÉ SORTIE]],"")</f>
        <v>0</v>
      </c>
      <c r="I157" s="19"/>
      <c r="J157" s="44">
        <v>0</v>
      </c>
      <c r="K157" s="44">
        <f>Inventaire[[#This Row],[QTÉ]]*J157</f>
        <v>0</v>
      </c>
      <c r="L157" s="45">
        <f>IFERROR(IF(Inventaire[[#This Row],[QTÉ]]&lt;=Inventaire[[#This Row],[ SIGNAL RÉAPPROVISIONNEMENT]],1,0),0)</f>
        <v>1</v>
      </c>
      <c r="M157" s="48"/>
      <c r="N157" s="54">
        <v>43930</v>
      </c>
    </row>
    <row r="158" spans="2:14" ht="30" customHeight="1" x14ac:dyDescent="0.35">
      <c r="B158" s="24"/>
      <c r="C158" s="18"/>
      <c r="D158" s="18"/>
      <c r="E158" s="18" t="str">
        <f>IFERROR(VLOOKUP(Inventaire[[#This Row],[LIEU / TYPE]],EmplacementStocks[],3,FALSE),"")</f>
        <v/>
      </c>
      <c r="F158" s="19"/>
      <c r="G158" s="19">
        <f>IFERROR(SUMPRODUCT((PrélèvementsStock[ARTICLE]=Inventaire[[#This Row],[ARTICLES]])*(PrélèvementsStock[QTÉ SORTIE])),"")</f>
        <v>0</v>
      </c>
      <c r="H158" s="19">
        <f>IFERROR(Inventaire[[#This Row],[QTÉ]]-Inventaire[[#This Row],[QTÉ SORTIE]],"")</f>
        <v>0</v>
      </c>
      <c r="I158" s="19"/>
      <c r="J158" s="44">
        <v>0</v>
      </c>
      <c r="K158" s="44">
        <f>Inventaire[[#This Row],[QTÉ]]*J158</f>
        <v>0</v>
      </c>
      <c r="L158" s="45">
        <f>IFERROR(IF(Inventaire[[#This Row],[QTÉ]]&lt;=Inventaire[[#This Row],[ SIGNAL RÉAPPROVISIONNEMENT]],1,0),0)</f>
        <v>1</v>
      </c>
      <c r="M158" s="48"/>
      <c r="N158" s="54">
        <v>43930</v>
      </c>
    </row>
    <row r="159" spans="2:14" ht="30" customHeight="1" x14ac:dyDescent="0.35">
      <c r="B159" s="24"/>
      <c r="C159" s="18"/>
      <c r="D159" s="18"/>
      <c r="E159" s="18" t="str">
        <f>IFERROR(VLOOKUP(Inventaire[[#This Row],[LIEU / TYPE]],EmplacementStocks[],3,FALSE),"")</f>
        <v/>
      </c>
      <c r="F159" s="19"/>
      <c r="G159" s="19">
        <f>IFERROR(SUMPRODUCT((PrélèvementsStock[ARTICLE]=Inventaire[[#This Row],[ARTICLES]])*(PrélèvementsStock[QTÉ SORTIE])),"")</f>
        <v>0</v>
      </c>
      <c r="H159" s="19">
        <f>IFERROR(Inventaire[[#This Row],[QTÉ]]-Inventaire[[#This Row],[QTÉ SORTIE]],"")</f>
        <v>0</v>
      </c>
      <c r="I159" s="19"/>
      <c r="J159" s="44">
        <v>0</v>
      </c>
      <c r="K159" s="44">
        <f>Inventaire[[#This Row],[QTÉ]]*J159</f>
        <v>0</v>
      </c>
      <c r="L159" s="45">
        <f>IFERROR(IF(Inventaire[[#This Row],[QTÉ]]&lt;=Inventaire[[#This Row],[ SIGNAL RÉAPPROVISIONNEMENT]],1,0),0)</f>
        <v>1</v>
      </c>
      <c r="M159" s="48"/>
      <c r="N159" s="54">
        <v>43930</v>
      </c>
    </row>
    <row r="160" spans="2:14" ht="30" customHeight="1" x14ac:dyDescent="0.35">
      <c r="B160" s="24"/>
      <c r="C160" s="18"/>
      <c r="D160" s="18"/>
      <c r="E160" s="18" t="str">
        <f>IFERROR(VLOOKUP(Inventaire[[#This Row],[LIEU / TYPE]],EmplacementStocks[],3,FALSE),"")</f>
        <v/>
      </c>
      <c r="F160" s="19"/>
      <c r="G160" s="19">
        <f>IFERROR(SUMPRODUCT((PrélèvementsStock[ARTICLE]=Inventaire[[#This Row],[ARTICLES]])*(PrélèvementsStock[QTÉ SORTIE])),"")</f>
        <v>0</v>
      </c>
      <c r="H160" s="19">
        <f>IFERROR(Inventaire[[#This Row],[QTÉ]]-Inventaire[[#This Row],[QTÉ SORTIE]],"")</f>
        <v>0</v>
      </c>
      <c r="I160" s="19"/>
      <c r="J160" s="44">
        <v>0</v>
      </c>
      <c r="K160" s="44">
        <f>Inventaire[[#This Row],[QTÉ]]*J160</f>
        <v>0</v>
      </c>
      <c r="L160" s="45">
        <f>IFERROR(IF(Inventaire[[#This Row],[QTÉ]]&lt;=Inventaire[[#This Row],[ SIGNAL RÉAPPROVISIONNEMENT]],1,0),0)</f>
        <v>1</v>
      </c>
      <c r="M160" s="48"/>
      <c r="N160" s="54">
        <v>43930</v>
      </c>
    </row>
    <row r="161" spans="2:14" ht="30" customHeight="1" x14ac:dyDescent="0.35">
      <c r="B161" s="24"/>
      <c r="C161" s="18"/>
      <c r="D161" s="18"/>
      <c r="E161" s="18" t="str">
        <f>IFERROR(VLOOKUP(Inventaire[[#This Row],[LIEU / TYPE]],EmplacementStocks[],3,FALSE),"")</f>
        <v/>
      </c>
      <c r="F161" s="19"/>
      <c r="G161" s="19">
        <f>IFERROR(SUMPRODUCT((PrélèvementsStock[ARTICLE]=Inventaire[[#This Row],[ARTICLES]])*(PrélèvementsStock[QTÉ SORTIE])),"")</f>
        <v>0</v>
      </c>
      <c r="H161" s="19">
        <f>IFERROR(Inventaire[[#This Row],[QTÉ]]-Inventaire[[#This Row],[QTÉ SORTIE]],"")</f>
        <v>0</v>
      </c>
      <c r="I161" s="19"/>
      <c r="J161" s="44">
        <v>0</v>
      </c>
      <c r="K161" s="44">
        <f>Inventaire[[#This Row],[QTÉ]]*J161</f>
        <v>0</v>
      </c>
      <c r="L161" s="45">
        <f>IFERROR(IF(Inventaire[[#This Row],[QTÉ]]&lt;=Inventaire[[#This Row],[ SIGNAL RÉAPPROVISIONNEMENT]],1,0),0)</f>
        <v>1</v>
      </c>
      <c r="M161" s="48"/>
      <c r="N161" s="54">
        <v>43930</v>
      </c>
    </row>
    <row r="162" spans="2:14" ht="30" customHeight="1" x14ac:dyDescent="0.35">
      <c r="B162" s="24"/>
      <c r="C162" s="18"/>
      <c r="D162" s="18"/>
      <c r="E162" s="18" t="str">
        <f>IFERROR(VLOOKUP(Inventaire[[#This Row],[LIEU / TYPE]],EmplacementStocks[],3,FALSE),"")</f>
        <v/>
      </c>
      <c r="F162" s="19"/>
      <c r="G162" s="19">
        <f>IFERROR(SUMPRODUCT((PrélèvementsStock[ARTICLE]=Inventaire[[#This Row],[ARTICLES]])*(PrélèvementsStock[QTÉ SORTIE])),"")</f>
        <v>0</v>
      </c>
      <c r="H162" s="19">
        <f>IFERROR(Inventaire[[#This Row],[QTÉ]]-Inventaire[[#This Row],[QTÉ SORTIE]],"")</f>
        <v>0</v>
      </c>
      <c r="I162" s="19"/>
      <c r="J162" s="44">
        <v>0</v>
      </c>
      <c r="K162" s="44">
        <f>Inventaire[[#This Row],[QTÉ]]*J162</f>
        <v>0</v>
      </c>
      <c r="L162" s="45">
        <f>IFERROR(IF(Inventaire[[#This Row],[QTÉ]]&lt;=Inventaire[[#This Row],[ SIGNAL RÉAPPROVISIONNEMENT]],1,0),0)</f>
        <v>1</v>
      </c>
      <c r="M162" s="48"/>
      <c r="N162" s="54">
        <v>43930</v>
      </c>
    </row>
    <row r="163" spans="2:14" ht="30" customHeight="1" x14ac:dyDescent="0.35">
      <c r="B163" s="24"/>
      <c r="C163" s="18"/>
      <c r="D163" s="18"/>
      <c r="E163" s="18" t="str">
        <f>IFERROR(VLOOKUP(Inventaire[[#This Row],[LIEU / TYPE]],EmplacementStocks[],3,FALSE),"")</f>
        <v/>
      </c>
      <c r="F163" s="19"/>
      <c r="G163" s="19">
        <f>IFERROR(SUMPRODUCT((PrélèvementsStock[ARTICLE]=Inventaire[[#This Row],[ARTICLES]])*(PrélèvementsStock[QTÉ SORTIE])),"")</f>
        <v>0</v>
      </c>
      <c r="H163" s="19">
        <f>IFERROR(Inventaire[[#This Row],[QTÉ]]-Inventaire[[#This Row],[QTÉ SORTIE]],"")</f>
        <v>0</v>
      </c>
      <c r="I163" s="19"/>
      <c r="J163" s="44">
        <v>0</v>
      </c>
      <c r="K163" s="44">
        <f>Inventaire[[#This Row],[QTÉ]]*J163</f>
        <v>0</v>
      </c>
      <c r="L163" s="45">
        <f>IFERROR(IF(Inventaire[[#This Row],[QTÉ]]&lt;=Inventaire[[#This Row],[ SIGNAL RÉAPPROVISIONNEMENT]],1,0),0)</f>
        <v>1</v>
      </c>
      <c r="M163" s="48"/>
      <c r="N163" s="54">
        <v>43930</v>
      </c>
    </row>
    <row r="164" spans="2:14" ht="30" customHeight="1" x14ac:dyDescent="0.35">
      <c r="B164" s="24"/>
      <c r="C164" s="18"/>
      <c r="D164" s="18"/>
      <c r="E164" s="18" t="str">
        <f>IFERROR(VLOOKUP(Inventaire[[#This Row],[LIEU / TYPE]],EmplacementStocks[],3,FALSE),"")</f>
        <v/>
      </c>
      <c r="F164" s="19"/>
      <c r="G164" s="19">
        <f>IFERROR(SUMPRODUCT((PrélèvementsStock[ARTICLE]=Inventaire[[#This Row],[ARTICLES]])*(PrélèvementsStock[QTÉ SORTIE])),"")</f>
        <v>0</v>
      </c>
      <c r="H164" s="19">
        <f>IFERROR(Inventaire[[#This Row],[QTÉ]]-Inventaire[[#This Row],[QTÉ SORTIE]],"")</f>
        <v>0</v>
      </c>
      <c r="I164" s="19"/>
      <c r="J164" s="44">
        <v>0</v>
      </c>
      <c r="K164" s="44">
        <f>Inventaire[[#This Row],[QTÉ]]*J164</f>
        <v>0</v>
      </c>
      <c r="L164" s="45">
        <f>IFERROR(IF(Inventaire[[#This Row],[QTÉ]]&lt;=Inventaire[[#This Row],[ SIGNAL RÉAPPROVISIONNEMENT]],1,0),0)</f>
        <v>1</v>
      </c>
      <c r="M164" s="48"/>
      <c r="N164" s="54">
        <v>43930</v>
      </c>
    </row>
    <row r="165" spans="2:14" ht="30" customHeight="1" x14ac:dyDescent="0.35">
      <c r="B165" s="24"/>
      <c r="C165" s="18"/>
      <c r="D165" s="18"/>
      <c r="E165" s="18" t="str">
        <f>IFERROR(VLOOKUP(Inventaire[[#This Row],[LIEU / TYPE]],EmplacementStocks[],3,FALSE),"")</f>
        <v/>
      </c>
      <c r="F165" s="19"/>
      <c r="G165" s="19">
        <f>IFERROR(SUMPRODUCT((PrélèvementsStock[ARTICLE]=Inventaire[[#This Row],[ARTICLES]])*(PrélèvementsStock[QTÉ SORTIE])),"")</f>
        <v>0</v>
      </c>
      <c r="H165" s="19">
        <f>IFERROR(Inventaire[[#This Row],[QTÉ]]-Inventaire[[#This Row],[QTÉ SORTIE]],"")</f>
        <v>0</v>
      </c>
      <c r="I165" s="19"/>
      <c r="J165" s="44">
        <v>0</v>
      </c>
      <c r="K165" s="44">
        <f>Inventaire[[#This Row],[QTÉ]]*J165</f>
        <v>0</v>
      </c>
      <c r="L165" s="45">
        <f>IFERROR(IF(Inventaire[[#This Row],[QTÉ]]&lt;=Inventaire[[#This Row],[ SIGNAL RÉAPPROVISIONNEMENT]],1,0),0)</f>
        <v>1</v>
      </c>
      <c r="M165" s="48"/>
      <c r="N165" s="54">
        <v>43930</v>
      </c>
    </row>
    <row r="166" spans="2:14" ht="30" customHeight="1" x14ac:dyDescent="0.35">
      <c r="B166" s="24"/>
      <c r="C166" s="18"/>
      <c r="D166" s="18"/>
      <c r="E166" s="18" t="str">
        <f>IFERROR(VLOOKUP(Inventaire[[#This Row],[LIEU / TYPE]],EmplacementStocks[],3,FALSE),"")</f>
        <v/>
      </c>
      <c r="F166" s="19"/>
      <c r="G166" s="19">
        <f>IFERROR(SUMPRODUCT((PrélèvementsStock[ARTICLE]=Inventaire[[#This Row],[ARTICLES]])*(PrélèvementsStock[QTÉ SORTIE])),"")</f>
        <v>0</v>
      </c>
      <c r="H166" s="19">
        <f>IFERROR(Inventaire[[#This Row],[QTÉ]]-Inventaire[[#This Row],[QTÉ SORTIE]],"")</f>
        <v>0</v>
      </c>
      <c r="I166" s="19"/>
      <c r="J166" s="44">
        <v>0</v>
      </c>
      <c r="K166" s="44">
        <f>Inventaire[[#This Row],[QTÉ]]*J166</f>
        <v>0</v>
      </c>
      <c r="L166" s="45">
        <f>IFERROR(IF(Inventaire[[#This Row],[QTÉ]]&lt;=Inventaire[[#This Row],[ SIGNAL RÉAPPROVISIONNEMENT]],1,0),0)</f>
        <v>1</v>
      </c>
      <c r="M166" s="48"/>
      <c r="N166" s="54">
        <v>43930</v>
      </c>
    </row>
    <row r="167" spans="2:14" ht="30" customHeight="1" x14ac:dyDescent="0.35">
      <c r="B167" s="24"/>
      <c r="C167" s="18"/>
      <c r="D167" s="18"/>
      <c r="E167" s="18" t="str">
        <f>IFERROR(VLOOKUP(Inventaire[[#This Row],[LIEU / TYPE]],EmplacementStocks[],3,FALSE),"")</f>
        <v/>
      </c>
      <c r="F167" s="19"/>
      <c r="G167" s="19">
        <f>IFERROR(SUMPRODUCT((PrélèvementsStock[ARTICLE]=Inventaire[[#This Row],[ARTICLES]])*(PrélèvementsStock[QTÉ SORTIE])),"")</f>
        <v>0</v>
      </c>
      <c r="H167" s="19">
        <f>IFERROR(Inventaire[[#This Row],[QTÉ]]-Inventaire[[#This Row],[QTÉ SORTIE]],"")</f>
        <v>0</v>
      </c>
      <c r="I167" s="19"/>
      <c r="J167" s="44">
        <v>0</v>
      </c>
      <c r="K167" s="44">
        <f>Inventaire[[#This Row],[QTÉ]]*J167</f>
        <v>0</v>
      </c>
      <c r="L167" s="45">
        <f>IFERROR(IF(Inventaire[[#This Row],[QTÉ]]&lt;=Inventaire[[#This Row],[ SIGNAL RÉAPPROVISIONNEMENT]],1,0),0)</f>
        <v>1</v>
      </c>
      <c r="M167" s="48"/>
      <c r="N167" s="54">
        <v>43930</v>
      </c>
    </row>
    <row r="168" spans="2:14" ht="30" customHeight="1" x14ac:dyDescent="0.35">
      <c r="B168" s="24"/>
      <c r="C168" s="18"/>
      <c r="D168" s="18"/>
      <c r="E168" s="18" t="str">
        <f>IFERROR(VLOOKUP(Inventaire[[#This Row],[LIEU / TYPE]],EmplacementStocks[],3,FALSE),"")</f>
        <v/>
      </c>
      <c r="F168" s="19"/>
      <c r="G168" s="19">
        <f>IFERROR(SUMPRODUCT((PrélèvementsStock[ARTICLE]=Inventaire[[#This Row],[ARTICLES]])*(PrélèvementsStock[QTÉ SORTIE])),"")</f>
        <v>0</v>
      </c>
      <c r="H168" s="19">
        <f>IFERROR(Inventaire[[#This Row],[QTÉ]]-Inventaire[[#This Row],[QTÉ SORTIE]],"")</f>
        <v>0</v>
      </c>
      <c r="I168" s="19"/>
      <c r="J168" s="44">
        <v>0</v>
      </c>
      <c r="K168" s="44">
        <f>Inventaire[[#This Row],[QTÉ]]*J168</f>
        <v>0</v>
      </c>
      <c r="L168" s="45">
        <f>IFERROR(IF(Inventaire[[#This Row],[QTÉ]]&lt;=Inventaire[[#This Row],[ SIGNAL RÉAPPROVISIONNEMENT]],1,0),0)</f>
        <v>1</v>
      </c>
      <c r="M168" s="48"/>
      <c r="N168" s="54">
        <v>43930</v>
      </c>
    </row>
    <row r="169" spans="2:14" ht="30" customHeight="1" x14ac:dyDescent="0.35">
      <c r="B169" s="24"/>
      <c r="C169" s="18"/>
      <c r="D169" s="18"/>
      <c r="E169" s="18" t="str">
        <f>IFERROR(VLOOKUP(Inventaire[[#This Row],[LIEU / TYPE]],EmplacementStocks[],3,FALSE),"")</f>
        <v/>
      </c>
      <c r="F169" s="19"/>
      <c r="G169" s="19">
        <f>IFERROR(SUMPRODUCT((PrélèvementsStock[ARTICLE]=Inventaire[[#This Row],[ARTICLES]])*(PrélèvementsStock[QTÉ SORTIE])),"")</f>
        <v>0</v>
      </c>
      <c r="H169" s="19">
        <f>IFERROR(Inventaire[[#This Row],[QTÉ]]-Inventaire[[#This Row],[QTÉ SORTIE]],"")</f>
        <v>0</v>
      </c>
      <c r="I169" s="19"/>
      <c r="J169" s="44">
        <v>0</v>
      </c>
      <c r="K169" s="44">
        <f>Inventaire[[#This Row],[QTÉ]]*J169</f>
        <v>0</v>
      </c>
      <c r="L169" s="45">
        <f>IFERROR(IF(Inventaire[[#This Row],[QTÉ]]&lt;=Inventaire[[#This Row],[ SIGNAL RÉAPPROVISIONNEMENT]],1,0),0)</f>
        <v>1</v>
      </c>
      <c r="M169" s="48"/>
      <c r="N169" s="54">
        <v>43930</v>
      </c>
    </row>
    <row r="170" spans="2:14" ht="30" customHeight="1" x14ac:dyDescent="0.35">
      <c r="B170" s="24"/>
      <c r="C170" s="18"/>
      <c r="D170" s="18"/>
      <c r="E170" s="18" t="str">
        <f>IFERROR(VLOOKUP(Inventaire[[#This Row],[LIEU / TYPE]],EmplacementStocks[],3,FALSE),"")</f>
        <v/>
      </c>
      <c r="F170" s="19"/>
      <c r="G170" s="19">
        <f>IFERROR(SUMPRODUCT((PrélèvementsStock[ARTICLE]=Inventaire[[#This Row],[ARTICLES]])*(PrélèvementsStock[QTÉ SORTIE])),"")</f>
        <v>0</v>
      </c>
      <c r="H170" s="19">
        <f>IFERROR(Inventaire[[#This Row],[QTÉ]]-Inventaire[[#This Row],[QTÉ SORTIE]],"")</f>
        <v>0</v>
      </c>
      <c r="I170" s="19"/>
      <c r="J170" s="44">
        <v>0</v>
      </c>
      <c r="K170" s="44">
        <f>Inventaire[[#This Row],[QTÉ]]*J170</f>
        <v>0</v>
      </c>
      <c r="L170" s="45">
        <f>IFERROR(IF(Inventaire[[#This Row],[QTÉ]]&lt;=Inventaire[[#This Row],[ SIGNAL RÉAPPROVISIONNEMENT]],1,0),0)</f>
        <v>1</v>
      </c>
      <c r="M170" s="48"/>
      <c r="N170" s="54">
        <v>43930</v>
      </c>
    </row>
    <row r="171" spans="2:14" ht="30" customHeight="1" x14ac:dyDescent="0.35">
      <c r="B171" s="24"/>
      <c r="C171" s="18"/>
      <c r="D171" s="18"/>
      <c r="E171" s="18" t="str">
        <f>IFERROR(VLOOKUP(Inventaire[[#This Row],[LIEU / TYPE]],EmplacementStocks[],3,FALSE),"")</f>
        <v/>
      </c>
      <c r="F171" s="19"/>
      <c r="G171" s="19">
        <f>IFERROR(SUMPRODUCT((PrélèvementsStock[ARTICLE]=Inventaire[[#This Row],[ARTICLES]])*(PrélèvementsStock[QTÉ SORTIE])),"")</f>
        <v>0</v>
      </c>
      <c r="H171" s="19">
        <f>IFERROR(Inventaire[[#This Row],[QTÉ]]-Inventaire[[#This Row],[QTÉ SORTIE]],"")</f>
        <v>0</v>
      </c>
      <c r="I171" s="19"/>
      <c r="J171" s="44">
        <v>0</v>
      </c>
      <c r="K171" s="44">
        <f>Inventaire[[#This Row],[QTÉ]]*J171</f>
        <v>0</v>
      </c>
      <c r="L171" s="45">
        <f>IFERROR(IF(Inventaire[[#This Row],[QTÉ]]&lt;=Inventaire[[#This Row],[ SIGNAL RÉAPPROVISIONNEMENT]],1,0),0)</f>
        <v>1</v>
      </c>
      <c r="M171" s="48"/>
      <c r="N171" s="54">
        <v>43930</v>
      </c>
    </row>
    <row r="172" spans="2:14" ht="30" customHeight="1" x14ac:dyDescent="0.35">
      <c r="B172" s="24"/>
      <c r="C172" s="18"/>
      <c r="D172" s="18"/>
      <c r="E172" s="18" t="str">
        <f>IFERROR(VLOOKUP(Inventaire[[#This Row],[LIEU / TYPE]],EmplacementStocks[],3,FALSE),"")</f>
        <v/>
      </c>
      <c r="F172" s="19"/>
      <c r="G172" s="19">
        <f>IFERROR(SUMPRODUCT((PrélèvementsStock[ARTICLE]=Inventaire[[#This Row],[ARTICLES]])*(PrélèvementsStock[QTÉ SORTIE])),"")</f>
        <v>0</v>
      </c>
      <c r="H172" s="19">
        <f>IFERROR(Inventaire[[#This Row],[QTÉ]]-Inventaire[[#This Row],[QTÉ SORTIE]],"")</f>
        <v>0</v>
      </c>
      <c r="I172" s="19"/>
      <c r="J172" s="44">
        <v>0</v>
      </c>
      <c r="K172" s="44">
        <f>Inventaire[[#This Row],[QTÉ]]*J172</f>
        <v>0</v>
      </c>
      <c r="L172" s="45">
        <f>IFERROR(IF(Inventaire[[#This Row],[QTÉ]]&lt;=Inventaire[[#This Row],[ SIGNAL RÉAPPROVISIONNEMENT]],1,0),0)</f>
        <v>1</v>
      </c>
      <c r="M172" s="48"/>
      <c r="N172" s="54">
        <v>43930</v>
      </c>
    </row>
    <row r="173" spans="2:14" ht="30" customHeight="1" x14ac:dyDescent="0.35">
      <c r="B173" s="24"/>
      <c r="C173" s="18"/>
      <c r="D173" s="18"/>
      <c r="E173" s="18" t="str">
        <f>IFERROR(VLOOKUP(Inventaire[[#This Row],[LIEU / TYPE]],EmplacementStocks[],3,FALSE),"")</f>
        <v/>
      </c>
      <c r="F173" s="19"/>
      <c r="G173" s="19">
        <f>IFERROR(SUMPRODUCT((PrélèvementsStock[ARTICLE]=Inventaire[[#This Row],[ARTICLES]])*(PrélèvementsStock[QTÉ SORTIE])),"")</f>
        <v>0</v>
      </c>
      <c r="H173" s="19">
        <f>IFERROR(Inventaire[[#This Row],[QTÉ]]-Inventaire[[#This Row],[QTÉ SORTIE]],"")</f>
        <v>0</v>
      </c>
      <c r="I173" s="19"/>
      <c r="J173" s="44">
        <v>0</v>
      </c>
      <c r="K173" s="44">
        <f>Inventaire[[#This Row],[QTÉ]]*J173</f>
        <v>0</v>
      </c>
      <c r="L173" s="45">
        <f>IFERROR(IF(Inventaire[[#This Row],[QTÉ]]&lt;=Inventaire[[#This Row],[ SIGNAL RÉAPPROVISIONNEMENT]],1,0),0)</f>
        <v>1</v>
      </c>
      <c r="M173" s="48"/>
      <c r="N173" s="54">
        <v>43930</v>
      </c>
    </row>
    <row r="174" spans="2:14" ht="30" customHeight="1" x14ac:dyDescent="0.35">
      <c r="B174" s="24"/>
      <c r="C174" s="18"/>
      <c r="D174" s="18"/>
      <c r="E174" s="18" t="str">
        <f>IFERROR(VLOOKUP(Inventaire[[#This Row],[LIEU / TYPE]],EmplacementStocks[],3,FALSE),"")</f>
        <v/>
      </c>
      <c r="F174" s="19"/>
      <c r="G174" s="19">
        <f>IFERROR(SUMPRODUCT((PrélèvementsStock[ARTICLE]=Inventaire[[#This Row],[ARTICLES]])*(PrélèvementsStock[QTÉ SORTIE])),"")</f>
        <v>0</v>
      </c>
      <c r="H174" s="19">
        <f>IFERROR(Inventaire[[#This Row],[QTÉ]]-Inventaire[[#This Row],[QTÉ SORTIE]],"")</f>
        <v>0</v>
      </c>
      <c r="I174" s="19"/>
      <c r="J174" s="44">
        <v>0</v>
      </c>
      <c r="K174" s="44">
        <f>Inventaire[[#This Row],[QTÉ]]*J174</f>
        <v>0</v>
      </c>
      <c r="L174" s="45">
        <f>IFERROR(IF(Inventaire[[#This Row],[QTÉ]]&lt;=Inventaire[[#This Row],[ SIGNAL RÉAPPROVISIONNEMENT]],1,0),0)</f>
        <v>1</v>
      </c>
      <c r="M174" s="48"/>
      <c r="N174" s="54">
        <v>43930</v>
      </c>
    </row>
    <row r="175" spans="2:14" ht="30" customHeight="1" x14ac:dyDescent="0.35">
      <c r="B175" s="24"/>
      <c r="C175" s="18"/>
      <c r="D175" s="18"/>
      <c r="E175" s="18" t="str">
        <f>IFERROR(VLOOKUP(Inventaire[[#This Row],[LIEU / TYPE]],EmplacementStocks[],3,FALSE),"")</f>
        <v/>
      </c>
      <c r="F175" s="19"/>
      <c r="G175" s="19">
        <f>IFERROR(SUMPRODUCT((PrélèvementsStock[ARTICLE]=Inventaire[[#This Row],[ARTICLES]])*(PrélèvementsStock[QTÉ SORTIE])),"")</f>
        <v>0</v>
      </c>
      <c r="H175" s="19">
        <f>IFERROR(Inventaire[[#This Row],[QTÉ]]-Inventaire[[#This Row],[QTÉ SORTIE]],"")</f>
        <v>0</v>
      </c>
      <c r="I175" s="19"/>
      <c r="J175" s="44">
        <v>0</v>
      </c>
      <c r="K175" s="44">
        <f>Inventaire[[#This Row],[QTÉ]]*J175</f>
        <v>0</v>
      </c>
      <c r="L175" s="45">
        <f>IFERROR(IF(Inventaire[[#This Row],[QTÉ]]&lt;=Inventaire[[#This Row],[ SIGNAL RÉAPPROVISIONNEMENT]],1,0),0)</f>
        <v>1</v>
      </c>
      <c r="M175" s="48"/>
      <c r="N175" s="54">
        <v>43930</v>
      </c>
    </row>
    <row r="176" spans="2:14" ht="30" customHeight="1" x14ac:dyDescent="0.35">
      <c r="B176" s="24"/>
      <c r="C176" s="18"/>
      <c r="D176" s="18"/>
      <c r="E176" s="18" t="str">
        <f>IFERROR(VLOOKUP(Inventaire[[#This Row],[LIEU / TYPE]],EmplacementStocks[],3,FALSE),"")</f>
        <v/>
      </c>
      <c r="F176" s="19"/>
      <c r="G176" s="19">
        <f>IFERROR(SUMPRODUCT((PrélèvementsStock[ARTICLE]=Inventaire[[#This Row],[ARTICLES]])*(PrélèvementsStock[QTÉ SORTIE])),"")</f>
        <v>0</v>
      </c>
      <c r="H176" s="19">
        <f>IFERROR(Inventaire[[#This Row],[QTÉ]]-Inventaire[[#This Row],[QTÉ SORTIE]],"")</f>
        <v>0</v>
      </c>
      <c r="I176" s="19"/>
      <c r="J176" s="44">
        <v>0</v>
      </c>
      <c r="K176" s="44">
        <f>Inventaire[[#This Row],[QTÉ]]*J176</f>
        <v>0</v>
      </c>
      <c r="L176" s="45">
        <f>IFERROR(IF(Inventaire[[#This Row],[QTÉ]]&lt;=Inventaire[[#This Row],[ SIGNAL RÉAPPROVISIONNEMENT]],1,0),0)</f>
        <v>1</v>
      </c>
      <c r="M176" s="48"/>
      <c r="N176" s="54">
        <v>43930</v>
      </c>
    </row>
    <row r="177" spans="2:14" ht="30" customHeight="1" x14ac:dyDescent="0.35">
      <c r="B177" s="24"/>
      <c r="C177" s="18"/>
      <c r="D177" s="18"/>
      <c r="E177" s="18" t="str">
        <f>IFERROR(VLOOKUP(Inventaire[[#This Row],[LIEU / TYPE]],EmplacementStocks[],3,FALSE),"")</f>
        <v/>
      </c>
      <c r="F177" s="19"/>
      <c r="G177" s="19">
        <f>IFERROR(SUMPRODUCT((PrélèvementsStock[ARTICLE]=Inventaire[[#This Row],[ARTICLES]])*(PrélèvementsStock[QTÉ SORTIE])),"")</f>
        <v>0</v>
      </c>
      <c r="H177" s="19">
        <f>IFERROR(Inventaire[[#This Row],[QTÉ]]-Inventaire[[#This Row],[QTÉ SORTIE]],"")</f>
        <v>0</v>
      </c>
      <c r="I177" s="19"/>
      <c r="J177" s="44">
        <v>0</v>
      </c>
      <c r="K177" s="44">
        <f>Inventaire[[#This Row],[QTÉ]]*J177</f>
        <v>0</v>
      </c>
      <c r="L177" s="45">
        <f>IFERROR(IF(Inventaire[[#This Row],[QTÉ]]&lt;=Inventaire[[#This Row],[ SIGNAL RÉAPPROVISIONNEMENT]],1,0),0)</f>
        <v>1</v>
      </c>
      <c r="M177" s="48"/>
      <c r="N177" s="54">
        <v>43930</v>
      </c>
    </row>
    <row r="178" spans="2:14" ht="30" customHeight="1" x14ac:dyDescent="0.35">
      <c r="B178" s="24"/>
      <c r="C178" s="18"/>
      <c r="D178" s="18"/>
      <c r="E178" s="18" t="str">
        <f>IFERROR(VLOOKUP(Inventaire[[#This Row],[LIEU / TYPE]],EmplacementStocks[],3,FALSE),"")</f>
        <v/>
      </c>
      <c r="F178" s="19"/>
      <c r="G178" s="19">
        <f>IFERROR(SUMPRODUCT((PrélèvementsStock[ARTICLE]=Inventaire[[#This Row],[ARTICLES]])*(PrélèvementsStock[QTÉ SORTIE])),"")</f>
        <v>0</v>
      </c>
      <c r="H178" s="19">
        <f>IFERROR(Inventaire[[#This Row],[QTÉ]]-Inventaire[[#This Row],[QTÉ SORTIE]],"")</f>
        <v>0</v>
      </c>
      <c r="I178" s="19"/>
      <c r="J178" s="44">
        <v>0</v>
      </c>
      <c r="K178" s="44">
        <f>Inventaire[[#This Row],[QTÉ]]*J178</f>
        <v>0</v>
      </c>
      <c r="L178" s="45">
        <f>IFERROR(IF(Inventaire[[#This Row],[QTÉ]]&lt;=Inventaire[[#This Row],[ SIGNAL RÉAPPROVISIONNEMENT]],1,0),0)</f>
        <v>1</v>
      </c>
      <c r="M178" s="48"/>
      <c r="N178" s="54">
        <v>43930</v>
      </c>
    </row>
    <row r="179" spans="2:14" ht="30" customHeight="1" x14ac:dyDescent="0.35">
      <c r="B179" s="24"/>
      <c r="C179" s="18"/>
      <c r="D179" s="18"/>
      <c r="E179" s="18" t="str">
        <f>IFERROR(VLOOKUP(Inventaire[[#This Row],[LIEU / TYPE]],EmplacementStocks[],3,FALSE),"")</f>
        <v/>
      </c>
      <c r="F179" s="19"/>
      <c r="G179" s="19">
        <f>IFERROR(SUMPRODUCT((PrélèvementsStock[ARTICLE]=Inventaire[[#This Row],[ARTICLES]])*(PrélèvementsStock[QTÉ SORTIE])),"")</f>
        <v>0</v>
      </c>
      <c r="H179" s="19">
        <f>IFERROR(Inventaire[[#This Row],[QTÉ]]-Inventaire[[#This Row],[QTÉ SORTIE]],"")</f>
        <v>0</v>
      </c>
      <c r="I179" s="19"/>
      <c r="J179" s="44">
        <v>0</v>
      </c>
      <c r="K179" s="44">
        <f>Inventaire[[#This Row],[QTÉ]]*J179</f>
        <v>0</v>
      </c>
      <c r="L179" s="45">
        <f>IFERROR(IF(Inventaire[[#This Row],[QTÉ]]&lt;=Inventaire[[#This Row],[ SIGNAL RÉAPPROVISIONNEMENT]],1,0),0)</f>
        <v>1</v>
      </c>
      <c r="M179" s="48"/>
      <c r="N179" s="54">
        <v>43930</v>
      </c>
    </row>
    <row r="180" spans="2:14" ht="30" customHeight="1" x14ac:dyDescent="0.35">
      <c r="B180" s="24"/>
      <c r="C180" s="18"/>
      <c r="D180" s="18"/>
      <c r="E180" s="18" t="str">
        <f>IFERROR(VLOOKUP(Inventaire[[#This Row],[LIEU / TYPE]],EmplacementStocks[],3,FALSE),"")</f>
        <v/>
      </c>
      <c r="F180" s="19"/>
      <c r="G180" s="19">
        <f>IFERROR(SUMPRODUCT((PrélèvementsStock[ARTICLE]=Inventaire[[#This Row],[ARTICLES]])*(PrélèvementsStock[QTÉ SORTIE])),"")</f>
        <v>0</v>
      </c>
      <c r="H180" s="19">
        <f>IFERROR(Inventaire[[#This Row],[QTÉ]]-Inventaire[[#This Row],[QTÉ SORTIE]],"")</f>
        <v>0</v>
      </c>
      <c r="I180" s="19"/>
      <c r="J180" s="44">
        <v>0</v>
      </c>
      <c r="K180" s="44">
        <f>Inventaire[[#This Row],[QTÉ]]*J180</f>
        <v>0</v>
      </c>
      <c r="L180" s="45">
        <f>IFERROR(IF(Inventaire[[#This Row],[QTÉ]]&lt;=Inventaire[[#This Row],[ SIGNAL RÉAPPROVISIONNEMENT]],1,0),0)</f>
        <v>1</v>
      </c>
      <c r="M180" s="48"/>
      <c r="N180" s="54">
        <v>43930</v>
      </c>
    </row>
    <row r="181" spans="2:14" ht="30" customHeight="1" x14ac:dyDescent="0.35">
      <c r="B181" s="24"/>
      <c r="C181" s="18"/>
      <c r="D181" s="18"/>
      <c r="E181" s="18" t="str">
        <f>IFERROR(VLOOKUP(Inventaire[[#This Row],[LIEU / TYPE]],EmplacementStocks[],3,FALSE),"")</f>
        <v/>
      </c>
      <c r="F181" s="19"/>
      <c r="G181" s="19">
        <f>IFERROR(SUMPRODUCT((PrélèvementsStock[ARTICLE]=Inventaire[[#This Row],[ARTICLES]])*(PrélèvementsStock[QTÉ SORTIE])),"")</f>
        <v>0</v>
      </c>
      <c r="H181" s="19">
        <f>IFERROR(Inventaire[[#This Row],[QTÉ]]-Inventaire[[#This Row],[QTÉ SORTIE]],"")</f>
        <v>0</v>
      </c>
      <c r="I181" s="19"/>
      <c r="J181" s="44">
        <v>0</v>
      </c>
      <c r="K181" s="44">
        <f>Inventaire[[#This Row],[QTÉ]]*J181</f>
        <v>0</v>
      </c>
      <c r="L181" s="45">
        <f>IFERROR(IF(Inventaire[[#This Row],[QTÉ]]&lt;=Inventaire[[#This Row],[ SIGNAL RÉAPPROVISIONNEMENT]],1,0),0)</f>
        <v>1</v>
      </c>
      <c r="M181" s="48"/>
      <c r="N181" s="54">
        <v>43930</v>
      </c>
    </row>
    <row r="182" spans="2:14" ht="30" customHeight="1" x14ac:dyDescent="0.35">
      <c r="B182" s="24"/>
      <c r="C182" s="18"/>
      <c r="D182" s="18"/>
      <c r="E182" s="18" t="str">
        <f>IFERROR(VLOOKUP(Inventaire[[#This Row],[LIEU / TYPE]],EmplacementStocks[],3,FALSE),"")</f>
        <v/>
      </c>
      <c r="F182" s="19"/>
      <c r="G182" s="19">
        <f>IFERROR(SUMPRODUCT((PrélèvementsStock[ARTICLE]=Inventaire[[#This Row],[ARTICLES]])*(PrélèvementsStock[QTÉ SORTIE])),"")</f>
        <v>0</v>
      </c>
      <c r="H182" s="19">
        <f>IFERROR(Inventaire[[#This Row],[QTÉ]]-Inventaire[[#This Row],[QTÉ SORTIE]],"")</f>
        <v>0</v>
      </c>
      <c r="I182" s="19"/>
      <c r="J182" s="44">
        <v>0</v>
      </c>
      <c r="K182" s="44">
        <f>Inventaire[[#This Row],[QTÉ]]*J182</f>
        <v>0</v>
      </c>
      <c r="L182" s="45">
        <f>IFERROR(IF(Inventaire[[#This Row],[QTÉ]]&lt;=Inventaire[[#This Row],[ SIGNAL RÉAPPROVISIONNEMENT]],1,0),0)</f>
        <v>1</v>
      </c>
      <c r="M182" s="48"/>
      <c r="N182" s="54">
        <v>43930</v>
      </c>
    </row>
    <row r="183" spans="2:14" ht="30" customHeight="1" x14ac:dyDescent="0.35">
      <c r="B183" s="24"/>
      <c r="C183" s="18"/>
      <c r="D183" s="18"/>
      <c r="E183" s="18" t="str">
        <f>IFERROR(VLOOKUP(Inventaire[[#This Row],[LIEU / TYPE]],EmplacementStocks[],3,FALSE),"")</f>
        <v/>
      </c>
      <c r="F183" s="19"/>
      <c r="G183" s="19">
        <f>IFERROR(SUMPRODUCT((PrélèvementsStock[ARTICLE]=Inventaire[[#This Row],[ARTICLES]])*(PrélèvementsStock[QTÉ SORTIE])),"")</f>
        <v>0</v>
      </c>
      <c r="H183" s="19">
        <f>IFERROR(Inventaire[[#This Row],[QTÉ]]-Inventaire[[#This Row],[QTÉ SORTIE]],"")</f>
        <v>0</v>
      </c>
      <c r="I183" s="19"/>
      <c r="J183" s="44">
        <v>0</v>
      </c>
      <c r="K183" s="44">
        <f>Inventaire[[#This Row],[QTÉ]]*J183</f>
        <v>0</v>
      </c>
      <c r="L183" s="45">
        <f>IFERROR(IF(Inventaire[[#This Row],[QTÉ]]&lt;=Inventaire[[#This Row],[ SIGNAL RÉAPPROVISIONNEMENT]],1,0),0)</f>
        <v>1</v>
      </c>
      <c r="M183" s="48"/>
      <c r="N183" s="54">
        <v>43930</v>
      </c>
    </row>
    <row r="184" spans="2:14" ht="30" customHeight="1" x14ac:dyDescent="0.35">
      <c r="B184" s="24"/>
      <c r="C184" s="18"/>
      <c r="D184" s="18"/>
      <c r="E184" s="18" t="str">
        <f>IFERROR(VLOOKUP(Inventaire[[#This Row],[LIEU / TYPE]],EmplacementStocks[],3,FALSE),"")</f>
        <v/>
      </c>
      <c r="F184" s="19"/>
      <c r="G184" s="19">
        <f>IFERROR(SUMPRODUCT((PrélèvementsStock[ARTICLE]=Inventaire[[#This Row],[ARTICLES]])*(PrélèvementsStock[QTÉ SORTIE])),"")</f>
        <v>0</v>
      </c>
      <c r="H184" s="19">
        <f>IFERROR(Inventaire[[#This Row],[QTÉ]]-Inventaire[[#This Row],[QTÉ SORTIE]],"")</f>
        <v>0</v>
      </c>
      <c r="I184" s="19"/>
      <c r="J184" s="44">
        <v>0</v>
      </c>
      <c r="K184" s="44">
        <f>Inventaire[[#This Row],[QTÉ]]*J184</f>
        <v>0</v>
      </c>
      <c r="L184" s="45">
        <f>IFERROR(IF(Inventaire[[#This Row],[QTÉ]]&lt;=Inventaire[[#This Row],[ SIGNAL RÉAPPROVISIONNEMENT]],1,0),0)</f>
        <v>1</v>
      </c>
      <c r="M184" s="48"/>
      <c r="N184" s="54">
        <v>43930</v>
      </c>
    </row>
    <row r="185" spans="2:14" ht="30" customHeight="1" x14ac:dyDescent="0.35">
      <c r="B185" s="24"/>
      <c r="C185" s="18"/>
      <c r="D185" s="18"/>
      <c r="E185" s="18" t="str">
        <f>IFERROR(VLOOKUP(Inventaire[[#This Row],[LIEU / TYPE]],EmplacementStocks[],3,FALSE),"")</f>
        <v/>
      </c>
      <c r="F185" s="19"/>
      <c r="G185" s="19">
        <f>IFERROR(SUMPRODUCT((PrélèvementsStock[ARTICLE]=Inventaire[[#This Row],[ARTICLES]])*(PrélèvementsStock[QTÉ SORTIE])),"")</f>
        <v>0</v>
      </c>
      <c r="H185" s="19">
        <f>IFERROR(Inventaire[[#This Row],[QTÉ]]-Inventaire[[#This Row],[QTÉ SORTIE]],"")</f>
        <v>0</v>
      </c>
      <c r="I185" s="19"/>
      <c r="J185" s="44">
        <v>0</v>
      </c>
      <c r="K185" s="44">
        <f>Inventaire[[#This Row],[QTÉ]]*J185</f>
        <v>0</v>
      </c>
      <c r="L185" s="45">
        <f>IFERROR(IF(Inventaire[[#This Row],[QTÉ]]&lt;=Inventaire[[#This Row],[ SIGNAL RÉAPPROVISIONNEMENT]],1,0),0)</f>
        <v>1</v>
      </c>
      <c r="M185" s="48"/>
      <c r="N185" s="54">
        <v>43930</v>
      </c>
    </row>
    <row r="186" spans="2:14" ht="30" customHeight="1" x14ac:dyDescent="0.35">
      <c r="B186" s="24"/>
      <c r="C186" s="18"/>
      <c r="D186" s="18"/>
      <c r="E186" s="18" t="str">
        <f>IFERROR(VLOOKUP(Inventaire[[#This Row],[LIEU / TYPE]],EmplacementStocks[],3,FALSE),"")</f>
        <v/>
      </c>
      <c r="F186" s="19"/>
      <c r="G186" s="19">
        <f>IFERROR(SUMPRODUCT((PrélèvementsStock[ARTICLE]=Inventaire[[#This Row],[ARTICLES]])*(PrélèvementsStock[QTÉ SORTIE])),"")</f>
        <v>0</v>
      </c>
      <c r="H186" s="19">
        <f>IFERROR(Inventaire[[#This Row],[QTÉ]]-Inventaire[[#This Row],[QTÉ SORTIE]],"")</f>
        <v>0</v>
      </c>
      <c r="I186" s="19"/>
      <c r="J186" s="44">
        <v>0</v>
      </c>
      <c r="K186" s="44">
        <f>Inventaire[[#This Row],[QTÉ]]*J186</f>
        <v>0</v>
      </c>
      <c r="L186" s="45">
        <f>IFERROR(IF(Inventaire[[#This Row],[QTÉ]]&lt;=Inventaire[[#This Row],[ SIGNAL RÉAPPROVISIONNEMENT]],1,0),0)</f>
        <v>1</v>
      </c>
      <c r="M186" s="48"/>
      <c r="N186" s="54">
        <v>43930</v>
      </c>
    </row>
    <row r="187" spans="2:14" ht="30" customHeight="1" x14ac:dyDescent="0.35">
      <c r="B187" s="24"/>
      <c r="C187" s="18"/>
      <c r="D187" s="18"/>
      <c r="E187" s="18" t="str">
        <f>IFERROR(VLOOKUP(Inventaire[[#This Row],[LIEU / TYPE]],EmplacementStocks[],3,FALSE),"")</f>
        <v/>
      </c>
      <c r="F187" s="19"/>
      <c r="G187" s="19">
        <f>IFERROR(SUMPRODUCT((PrélèvementsStock[ARTICLE]=Inventaire[[#This Row],[ARTICLES]])*(PrélèvementsStock[QTÉ SORTIE])),"")</f>
        <v>0</v>
      </c>
      <c r="H187" s="19">
        <f>IFERROR(Inventaire[[#This Row],[QTÉ]]-Inventaire[[#This Row],[QTÉ SORTIE]],"")</f>
        <v>0</v>
      </c>
      <c r="I187" s="19"/>
      <c r="J187" s="44">
        <v>0</v>
      </c>
      <c r="K187" s="44">
        <f>Inventaire[[#This Row],[QTÉ]]*J187</f>
        <v>0</v>
      </c>
      <c r="L187" s="45">
        <f>IFERROR(IF(Inventaire[[#This Row],[QTÉ]]&lt;=Inventaire[[#This Row],[ SIGNAL RÉAPPROVISIONNEMENT]],1,0),0)</f>
        <v>1</v>
      </c>
      <c r="M187" s="48"/>
      <c r="N187" s="54">
        <v>43930</v>
      </c>
    </row>
    <row r="188" spans="2:14" ht="30" customHeight="1" x14ac:dyDescent="0.35">
      <c r="B188" s="24"/>
      <c r="C188" s="18"/>
      <c r="D188" s="18"/>
      <c r="E188" s="18" t="str">
        <f>IFERROR(VLOOKUP(Inventaire[[#This Row],[LIEU / TYPE]],EmplacementStocks[],3,FALSE),"")</f>
        <v/>
      </c>
      <c r="F188" s="19"/>
      <c r="G188" s="19">
        <f>IFERROR(SUMPRODUCT((PrélèvementsStock[ARTICLE]=Inventaire[[#This Row],[ARTICLES]])*(PrélèvementsStock[QTÉ SORTIE])),"")</f>
        <v>0</v>
      </c>
      <c r="H188" s="19">
        <f>IFERROR(Inventaire[[#This Row],[QTÉ]]-Inventaire[[#This Row],[QTÉ SORTIE]],"")</f>
        <v>0</v>
      </c>
      <c r="I188" s="19"/>
      <c r="J188" s="44">
        <v>0</v>
      </c>
      <c r="K188" s="44">
        <f>Inventaire[[#This Row],[QTÉ]]*J188</f>
        <v>0</v>
      </c>
      <c r="L188" s="45">
        <f>IFERROR(IF(Inventaire[[#This Row],[QTÉ]]&lt;=Inventaire[[#This Row],[ SIGNAL RÉAPPROVISIONNEMENT]],1,0),0)</f>
        <v>1</v>
      </c>
      <c r="M188" s="48"/>
      <c r="N188" s="54">
        <v>43930</v>
      </c>
    </row>
    <row r="189" spans="2:14" ht="30" customHeight="1" x14ac:dyDescent="0.35">
      <c r="B189" s="24"/>
      <c r="C189" s="18"/>
      <c r="D189" s="18"/>
      <c r="E189" s="18" t="str">
        <f>IFERROR(VLOOKUP(Inventaire[[#This Row],[LIEU / TYPE]],EmplacementStocks[],3,FALSE),"")</f>
        <v/>
      </c>
      <c r="F189" s="19"/>
      <c r="G189" s="19">
        <f>IFERROR(SUMPRODUCT((PrélèvementsStock[ARTICLE]=Inventaire[[#This Row],[ARTICLES]])*(PrélèvementsStock[QTÉ SORTIE])),"")</f>
        <v>0</v>
      </c>
      <c r="H189" s="19">
        <f>IFERROR(Inventaire[[#This Row],[QTÉ]]-Inventaire[[#This Row],[QTÉ SORTIE]],"")</f>
        <v>0</v>
      </c>
      <c r="I189" s="19"/>
      <c r="J189" s="44">
        <v>0</v>
      </c>
      <c r="K189" s="44">
        <f>Inventaire[[#This Row],[QTÉ]]*J189</f>
        <v>0</v>
      </c>
      <c r="L189" s="45">
        <f>IFERROR(IF(Inventaire[[#This Row],[QTÉ]]&lt;=Inventaire[[#This Row],[ SIGNAL RÉAPPROVISIONNEMENT]],1,0),0)</f>
        <v>1</v>
      </c>
      <c r="M189" s="48"/>
      <c r="N189" s="54">
        <v>43930</v>
      </c>
    </row>
    <row r="190" spans="2:14" ht="30" customHeight="1" x14ac:dyDescent="0.35">
      <c r="B190" s="24"/>
      <c r="C190" s="18"/>
      <c r="D190" s="18"/>
      <c r="E190" s="18" t="str">
        <f>IFERROR(VLOOKUP(Inventaire[[#This Row],[LIEU / TYPE]],EmplacementStocks[],3,FALSE),"")</f>
        <v/>
      </c>
      <c r="F190" s="19"/>
      <c r="G190" s="19">
        <f>IFERROR(SUMPRODUCT((PrélèvementsStock[ARTICLE]=Inventaire[[#This Row],[ARTICLES]])*(PrélèvementsStock[QTÉ SORTIE])),"")</f>
        <v>0</v>
      </c>
      <c r="H190" s="19">
        <f>IFERROR(Inventaire[[#This Row],[QTÉ]]-Inventaire[[#This Row],[QTÉ SORTIE]],"")</f>
        <v>0</v>
      </c>
      <c r="I190" s="19"/>
      <c r="J190" s="44">
        <v>0</v>
      </c>
      <c r="K190" s="44">
        <f>Inventaire[[#This Row],[QTÉ]]*J190</f>
        <v>0</v>
      </c>
      <c r="L190" s="45">
        <f>IFERROR(IF(Inventaire[[#This Row],[QTÉ]]&lt;=Inventaire[[#This Row],[ SIGNAL RÉAPPROVISIONNEMENT]],1,0),0)</f>
        <v>1</v>
      </c>
      <c r="M190" s="48"/>
      <c r="N190" s="54">
        <v>43930</v>
      </c>
    </row>
    <row r="191" spans="2:14" ht="30" customHeight="1" x14ac:dyDescent="0.35">
      <c r="B191" s="24"/>
      <c r="C191" s="18"/>
      <c r="D191" s="18"/>
      <c r="E191" s="18" t="str">
        <f>IFERROR(VLOOKUP(Inventaire[[#This Row],[LIEU / TYPE]],EmplacementStocks[],3,FALSE),"")</f>
        <v/>
      </c>
      <c r="F191" s="19"/>
      <c r="G191" s="19">
        <f>IFERROR(SUMPRODUCT((PrélèvementsStock[ARTICLE]=Inventaire[[#This Row],[ARTICLES]])*(PrélèvementsStock[QTÉ SORTIE])),"")</f>
        <v>0</v>
      </c>
      <c r="H191" s="19">
        <f>IFERROR(Inventaire[[#This Row],[QTÉ]]-Inventaire[[#This Row],[QTÉ SORTIE]],"")</f>
        <v>0</v>
      </c>
      <c r="I191" s="19"/>
      <c r="J191" s="44">
        <v>0</v>
      </c>
      <c r="K191" s="44">
        <f>Inventaire[[#This Row],[QTÉ]]*J191</f>
        <v>0</v>
      </c>
      <c r="L191" s="45">
        <f>IFERROR(IF(Inventaire[[#This Row],[QTÉ]]&lt;=Inventaire[[#This Row],[ SIGNAL RÉAPPROVISIONNEMENT]],1,0),0)</f>
        <v>1</v>
      </c>
      <c r="M191" s="48"/>
      <c r="N191" s="54">
        <v>43930</v>
      </c>
    </row>
    <row r="192" spans="2:14" ht="30" customHeight="1" x14ac:dyDescent="0.35">
      <c r="B192" s="24"/>
      <c r="C192" s="18"/>
      <c r="D192" s="18"/>
      <c r="E192" s="18" t="str">
        <f>IFERROR(VLOOKUP(Inventaire[[#This Row],[LIEU / TYPE]],EmplacementStocks[],3,FALSE),"")</f>
        <v/>
      </c>
      <c r="F192" s="19"/>
      <c r="G192" s="19">
        <f>IFERROR(SUMPRODUCT((PrélèvementsStock[ARTICLE]=Inventaire[[#This Row],[ARTICLES]])*(PrélèvementsStock[QTÉ SORTIE])),"")</f>
        <v>0</v>
      </c>
      <c r="H192" s="19">
        <f>IFERROR(Inventaire[[#This Row],[QTÉ]]-Inventaire[[#This Row],[QTÉ SORTIE]],"")</f>
        <v>0</v>
      </c>
      <c r="I192" s="19"/>
      <c r="J192" s="44">
        <v>0</v>
      </c>
      <c r="K192" s="44">
        <f>Inventaire[[#This Row],[QTÉ]]*J192</f>
        <v>0</v>
      </c>
      <c r="L192" s="45">
        <f>IFERROR(IF(Inventaire[[#This Row],[QTÉ]]&lt;=Inventaire[[#This Row],[ SIGNAL RÉAPPROVISIONNEMENT]],1,0),0)</f>
        <v>1</v>
      </c>
      <c r="M192" s="48"/>
      <c r="N192" s="54">
        <v>43930</v>
      </c>
    </row>
    <row r="193" spans="2:14" ht="30" customHeight="1" x14ac:dyDescent="0.35">
      <c r="B193" s="24"/>
      <c r="C193" s="18"/>
      <c r="D193" s="18"/>
      <c r="E193" s="18" t="str">
        <f>IFERROR(VLOOKUP(Inventaire[[#This Row],[LIEU / TYPE]],EmplacementStocks[],3,FALSE),"")</f>
        <v/>
      </c>
      <c r="F193" s="19"/>
      <c r="G193" s="19">
        <f>IFERROR(SUMPRODUCT((PrélèvementsStock[ARTICLE]=Inventaire[[#This Row],[ARTICLES]])*(PrélèvementsStock[QTÉ SORTIE])),"")</f>
        <v>0</v>
      </c>
      <c r="H193" s="19">
        <f>IFERROR(Inventaire[[#This Row],[QTÉ]]-Inventaire[[#This Row],[QTÉ SORTIE]],"")</f>
        <v>0</v>
      </c>
      <c r="I193" s="19"/>
      <c r="J193" s="44">
        <v>0</v>
      </c>
      <c r="K193" s="44">
        <f>Inventaire[[#This Row],[QTÉ]]*J193</f>
        <v>0</v>
      </c>
      <c r="L193" s="45">
        <f>IFERROR(IF(Inventaire[[#This Row],[QTÉ]]&lt;=Inventaire[[#This Row],[ SIGNAL RÉAPPROVISIONNEMENT]],1,0),0)</f>
        <v>1</v>
      </c>
      <c r="M193" s="48"/>
      <c r="N193" s="54">
        <v>43930</v>
      </c>
    </row>
    <row r="194" spans="2:14" ht="30" customHeight="1" x14ac:dyDescent="0.35">
      <c r="B194" s="24"/>
      <c r="C194" s="18"/>
      <c r="D194" s="18"/>
      <c r="E194" s="18" t="str">
        <f>IFERROR(VLOOKUP(Inventaire[[#This Row],[LIEU / TYPE]],EmplacementStocks[],3,FALSE),"")</f>
        <v/>
      </c>
      <c r="F194" s="19"/>
      <c r="G194" s="19">
        <f>IFERROR(SUMPRODUCT((PrélèvementsStock[ARTICLE]=Inventaire[[#This Row],[ARTICLES]])*(PrélèvementsStock[QTÉ SORTIE])),"")</f>
        <v>0</v>
      </c>
      <c r="H194" s="19">
        <f>IFERROR(Inventaire[[#This Row],[QTÉ]]-Inventaire[[#This Row],[QTÉ SORTIE]],"")</f>
        <v>0</v>
      </c>
      <c r="I194" s="19"/>
      <c r="J194" s="44">
        <v>0</v>
      </c>
      <c r="K194" s="44">
        <f>Inventaire[[#This Row],[QTÉ]]*J194</f>
        <v>0</v>
      </c>
      <c r="L194" s="45">
        <f>IFERROR(IF(Inventaire[[#This Row],[QTÉ]]&lt;=Inventaire[[#This Row],[ SIGNAL RÉAPPROVISIONNEMENT]],1,0),0)</f>
        <v>1</v>
      </c>
      <c r="M194" s="48"/>
      <c r="N194" s="54">
        <v>43930</v>
      </c>
    </row>
    <row r="195" spans="2:14" ht="30" customHeight="1" x14ac:dyDescent="0.35">
      <c r="B195" s="24"/>
      <c r="C195" s="18"/>
      <c r="D195" s="18"/>
      <c r="E195" s="18" t="str">
        <f>IFERROR(VLOOKUP(Inventaire[[#This Row],[LIEU / TYPE]],EmplacementStocks[],3,FALSE),"")</f>
        <v/>
      </c>
      <c r="F195" s="19"/>
      <c r="G195" s="19">
        <f>IFERROR(SUMPRODUCT((PrélèvementsStock[ARTICLE]=Inventaire[[#This Row],[ARTICLES]])*(PrélèvementsStock[QTÉ SORTIE])),"")</f>
        <v>0</v>
      </c>
      <c r="H195" s="19">
        <f>IFERROR(Inventaire[[#This Row],[QTÉ]]-Inventaire[[#This Row],[QTÉ SORTIE]],"")</f>
        <v>0</v>
      </c>
      <c r="I195" s="19"/>
      <c r="J195" s="44">
        <v>0</v>
      </c>
      <c r="K195" s="44">
        <f>Inventaire[[#This Row],[QTÉ]]*J195</f>
        <v>0</v>
      </c>
      <c r="L195" s="45">
        <f>IFERROR(IF(Inventaire[[#This Row],[QTÉ]]&lt;=Inventaire[[#This Row],[ SIGNAL RÉAPPROVISIONNEMENT]],1,0),0)</f>
        <v>1</v>
      </c>
      <c r="M195" s="48"/>
      <c r="N195" s="54">
        <v>43930</v>
      </c>
    </row>
    <row r="196" spans="2:14" ht="30" customHeight="1" x14ac:dyDescent="0.35">
      <c r="B196" s="24"/>
      <c r="C196" s="18"/>
      <c r="D196" s="18"/>
      <c r="E196" s="18" t="str">
        <f>IFERROR(VLOOKUP(Inventaire[[#This Row],[LIEU / TYPE]],EmplacementStocks[],3,FALSE),"")</f>
        <v/>
      </c>
      <c r="F196" s="19"/>
      <c r="G196" s="19">
        <f>IFERROR(SUMPRODUCT((PrélèvementsStock[ARTICLE]=Inventaire[[#This Row],[ARTICLES]])*(PrélèvementsStock[QTÉ SORTIE])),"")</f>
        <v>0</v>
      </c>
      <c r="H196" s="19">
        <f>IFERROR(Inventaire[[#This Row],[QTÉ]]-Inventaire[[#This Row],[QTÉ SORTIE]],"")</f>
        <v>0</v>
      </c>
      <c r="I196" s="19"/>
      <c r="J196" s="44">
        <v>0</v>
      </c>
      <c r="K196" s="44">
        <f>Inventaire[[#This Row],[QTÉ]]*J196</f>
        <v>0</v>
      </c>
      <c r="L196" s="45">
        <f>IFERROR(IF(Inventaire[[#This Row],[QTÉ]]&lt;=Inventaire[[#This Row],[ SIGNAL RÉAPPROVISIONNEMENT]],1,0),0)</f>
        <v>1</v>
      </c>
      <c r="M196" s="48"/>
      <c r="N196" s="54">
        <v>43930</v>
      </c>
    </row>
    <row r="197" spans="2:14" ht="30" customHeight="1" x14ac:dyDescent="0.35">
      <c r="B197" s="24"/>
      <c r="C197" s="18"/>
      <c r="D197" s="18"/>
      <c r="E197" s="18" t="str">
        <f>IFERROR(VLOOKUP(Inventaire[[#This Row],[LIEU / TYPE]],EmplacementStocks[],3,FALSE),"")</f>
        <v/>
      </c>
      <c r="F197" s="19"/>
      <c r="G197" s="19">
        <f>IFERROR(SUMPRODUCT((PrélèvementsStock[ARTICLE]=Inventaire[[#This Row],[ARTICLES]])*(PrélèvementsStock[QTÉ SORTIE])),"")</f>
        <v>0</v>
      </c>
      <c r="H197" s="19">
        <f>IFERROR(Inventaire[[#This Row],[QTÉ]]-Inventaire[[#This Row],[QTÉ SORTIE]],"")</f>
        <v>0</v>
      </c>
      <c r="I197" s="19"/>
      <c r="J197" s="44">
        <v>0</v>
      </c>
      <c r="K197" s="44">
        <f>Inventaire[[#This Row],[QTÉ]]*J197</f>
        <v>0</v>
      </c>
      <c r="L197" s="45">
        <f>IFERROR(IF(Inventaire[[#This Row],[QTÉ]]&lt;=Inventaire[[#This Row],[ SIGNAL RÉAPPROVISIONNEMENT]],1,0),0)</f>
        <v>1</v>
      </c>
      <c r="M197" s="48"/>
      <c r="N197" s="54">
        <v>43930</v>
      </c>
    </row>
    <row r="198" spans="2:14" ht="30" customHeight="1" x14ac:dyDescent="0.35">
      <c r="B198" s="24"/>
      <c r="C198" s="18"/>
      <c r="D198" s="18"/>
      <c r="E198" s="18" t="str">
        <f>IFERROR(VLOOKUP(Inventaire[[#This Row],[LIEU / TYPE]],EmplacementStocks[],3,FALSE),"")</f>
        <v/>
      </c>
      <c r="F198" s="19"/>
      <c r="G198" s="19">
        <f>IFERROR(SUMPRODUCT((PrélèvementsStock[ARTICLE]=Inventaire[[#This Row],[ARTICLES]])*(PrélèvementsStock[QTÉ SORTIE])),"")</f>
        <v>0</v>
      </c>
      <c r="H198" s="19">
        <f>IFERROR(Inventaire[[#This Row],[QTÉ]]-Inventaire[[#This Row],[QTÉ SORTIE]],"")</f>
        <v>0</v>
      </c>
      <c r="I198" s="19"/>
      <c r="J198" s="44">
        <v>0</v>
      </c>
      <c r="K198" s="44">
        <f>Inventaire[[#This Row],[QTÉ]]*J198</f>
        <v>0</v>
      </c>
      <c r="L198" s="45">
        <f>IFERROR(IF(Inventaire[[#This Row],[QTÉ]]&lt;=Inventaire[[#This Row],[ SIGNAL RÉAPPROVISIONNEMENT]],1,0),0)</f>
        <v>1</v>
      </c>
      <c r="M198" s="48"/>
      <c r="N198" s="54">
        <v>43930</v>
      </c>
    </row>
    <row r="199" spans="2:14" ht="30" customHeight="1" x14ac:dyDescent="0.35">
      <c r="B199" s="24"/>
      <c r="C199" s="18"/>
      <c r="D199" s="18"/>
      <c r="E199" s="18" t="str">
        <f>IFERROR(VLOOKUP(Inventaire[[#This Row],[LIEU / TYPE]],EmplacementStocks[],3,FALSE),"")</f>
        <v/>
      </c>
      <c r="F199" s="19"/>
      <c r="G199" s="19">
        <f>IFERROR(SUMPRODUCT((PrélèvementsStock[ARTICLE]=Inventaire[[#This Row],[ARTICLES]])*(PrélèvementsStock[QTÉ SORTIE])),"")</f>
        <v>0</v>
      </c>
      <c r="H199" s="19">
        <f>IFERROR(Inventaire[[#This Row],[QTÉ]]-Inventaire[[#This Row],[QTÉ SORTIE]],"")</f>
        <v>0</v>
      </c>
      <c r="I199" s="19"/>
      <c r="J199" s="44">
        <v>0</v>
      </c>
      <c r="K199" s="44">
        <f>Inventaire[[#This Row],[QTÉ]]*J199</f>
        <v>0</v>
      </c>
      <c r="L199" s="45">
        <f>IFERROR(IF(Inventaire[[#This Row],[QTÉ]]&lt;=Inventaire[[#This Row],[ SIGNAL RÉAPPROVISIONNEMENT]],1,0),0)</f>
        <v>1</v>
      </c>
      <c r="M199" s="48"/>
      <c r="N199" s="54">
        <v>43930</v>
      </c>
    </row>
    <row r="200" spans="2:14" ht="30" customHeight="1" x14ac:dyDescent="0.35">
      <c r="B200" s="24"/>
      <c r="C200" s="18"/>
      <c r="D200" s="18"/>
      <c r="E200" s="18" t="str">
        <f>IFERROR(VLOOKUP(Inventaire[[#This Row],[LIEU / TYPE]],EmplacementStocks[],3,FALSE),"")</f>
        <v/>
      </c>
      <c r="F200" s="19"/>
      <c r="G200" s="19">
        <f>IFERROR(SUMPRODUCT((PrélèvementsStock[ARTICLE]=Inventaire[[#This Row],[ARTICLES]])*(PrélèvementsStock[QTÉ SORTIE])),"")</f>
        <v>0</v>
      </c>
      <c r="H200" s="19">
        <f>IFERROR(Inventaire[[#This Row],[QTÉ]]-Inventaire[[#This Row],[QTÉ SORTIE]],"")</f>
        <v>0</v>
      </c>
      <c r="I200" s="19"/>
      <c r="J200" s="44">
        <v>0</v>
      </c>
      <c r="K200" s="44">
        <f>Inventaire[[#This Row],[QTÉ]]*J200</f>
        <v>0</v>
      </c>
      <c r="L200" s="45">
        <f>IFERROR(IF(Inventaire[[#This Row],[QTÉ]]&lt;=Inventaire[[#This Row],[ SIGNAL RÉAPPROVISIONNEMENT]],1,0),0)</f>
        <v>1</v>
      </c>
      <c r="M200" s="48"/>
      <c r="N200" s="54">
        <v>43930</v>
      </c>
    </row>
    <row r="201" spans="2:14" ht="30" customHeight="1" x14ac:dyDescent="0.35">
      <c r="B201" s="24"/>
      <c r="C201" s="18"/>
      <c r="D201" s="18"/>
      <c r="E201" s="18" t="str">
        <f>IFERROR(VLOOKUP(Inventaire[[#This Row],[LIEU / TYPE]],EmplacementStocks[],3,FALSE),"")</f>
        <v/>
      </c>
      <c r="F201" s="19"/>
      <c r="G201" s="19">
        <f>IFERROR(SUMPRODUCT((PrélèvementsStock[ARTICLE]=Inventaire[[#This Row],[ARTICLES]])*(PrélèvementsStock[QTÉ SORTIE])),"")</f>
        <v>0</v>
      </c>
      <c r="H201" s="19">
        <f>IFERROR(Inventaire[[#This Row],[QTÉ]]-Inventaire[[#This Row],[QTÉ SORTIE]],"")</f>
        <v>0</v>
      </c>
      <c r="I201" s="19"/>
      <c r="J201" s="44">
        <v>0</v>
      </c>
      <c r="K201" s="44">
        <f>Inventaire[[#This Row],[QTÉ]]*J201</f>
        <v>0</v>
      </c>
      <c r="L201" s="45">
        <f>IFERROR(IF(Inventaire[[#This Row],[QTÉ]]&lt;=Inventaire[[#This Row],[ SIGNAL RÉAPPROVISIONNEMENT]],1,0),0)</f>
        <v>1</v>
      </c>
      <c r="M201" s="48"/>
      <c r="N201" s="54">
        <v>43930</v>
      </c>
    </row>
    <row r="202" spans="2:14" ht="30" customHeight="1" x14ac:dyDescent="0.35">
      <c r="B202" s="24"/>
      <c r="C202" s="18"/>
      <c r="D202" s="18"/>
      <c r="E202" s="18" t="str">
        <f>IFERROR(VLOOKUP(Inventaire[[#This Row],[LIEU / TYPE]],EmplacementStocks[],3,FALSE),"")</f>
        <v/>
      </c>
      <c r="F202" s="19"/>
      <c r="G202" s="19"/>
    </row>
    <row r="203" spans="2:14" ht="30" customHeight="1" x14ac:dyDescent="0.35">
      <c r="B203" s="24"/>
      <c r="C203" s="18"/>
      <c r="D203" s="18"/>
      <c r="E203" s="18" t="str">
        <f>IFERROR(VLOOKUP(Inventaire[[#This Row],[LIEU / TYPE]],EmplacementStocks[],3,FALSE),"")</f>
        <v/>
      </c>
      <c r="F203" s="19"/>
      <c r="G203" s="19"/>
    </row>
    <row r="204" spans="2:14" ht="30" customHeight="1" x14ac:dyDescent="0.35">
      <c r="B204" s="24"/>
      <c r="C204" s="18"/>
      <c r="D204" s="18"/>
      <c r="E204" s="18" t="str">
        <f>IFERROR(VLOOKUP(Inventaire[[#This Row],[LIEU / TYPE]],EmplacementStocks[],3,FALSE),"")</f>
        <v/>
      </c>
      <c r="F204" s="19"/>
      <c r="G204" s="19"/>
    </row>
    <row r="205" spans="2:14" ht="30" customHeight="1" x14ac:dyDescent="0.35">
      <c r="B205" s="24"/>
      <c r="C205" s="18"/>
      <c r="D205" s="18"/>
      <c r="E205" s="18" t="str">
        <f>IFERROR(VLOOKUP(Inventaire[[#This Row],[LIEU / TYPE]],EmplacementStocks[],3,FALSE),"")</f>
        <v/>
      </c>
      <c r="F205" s="19"/>
      <c r="G205" s="19"/>
    </row>
    <row r="206" spans="2:14" ht="30" customHeight="1" x14ac:dyDescent="0.35">
      <c r="B206" s="24"/>
      <c r="C206" s="18"/>
      <c r="D206" s="18"/>
      <c r="E206" s="18" t="str">
        <f>IFERROR(VLOOKUP(Inventaire[[#This Row],[LIEU / TYPE]],EmplacementStocks[],3,FALSE),"")</f>
        <v/>
      </c>
      <c r="F206" s="19"/>
      <c r="G206" s="19"/>
    </row>
    <row r="207" spans="2:14" ht="30" customHeight="1" x14ac:dyDescent="0.35">
      <c r="B207" s="24"/>
      <c r="C207" s="18"/>
      <c r="D207" s="18"/>
      <c r="E207" s="18" t="str">
        <f>IFERROR(VLOOKUP(Inventaire[[#This Row],[LIEU / TYPE]],EmplacementStocks[],3,FALSE),"")</f>
        <v/>
      </c>
      <c r="F207" s="19"/>
      <c r="G207" s="19"/>
    </row>
    <row r="208" spans="2:14" ht="30" customHeight="1" x14ac:dyDescent="0.35">
      <c r="B208" s="24"/>
      <c r="C208" s="18"/>
      <c r="D208" s="18"/>
      <c r="E208" s="18" t="str">
        <f>IFERROR(VLOOKUP(Inventaire[[#This Row],[LIEU / TYPE]],EmplacementStocks[],3,FALSE),"")</f>
        <v/>
      </c>
      <c r="F208" s="19"/>
      <c r="G208" s="19"/>
    </row>
    <row r="209" spans="2:7" ht="30" customHeight="1" x14ac:dyDescent="0.35">
      <c r="B209" s="24"/>
      <c r="C209" s="18"/>
      <c r="D209" s="18"/>
      <c r="E209" s="18" t="str">
        <f>IFERROR(VLOOKUP(Inventaire[[#This Row],[LIEU / TYPE]],EmplacementStocks[],3,FALSE),"")</f>
        <v/>
      </c>
      <c r="F209" s="19"/>
      <c r="G209" s="19"/>
    </row>
    <row r="210" spans="2:7" ht="30" customHeight="1" x14ac:dyDescent="0.35">
      <c r="B210" s="24"/>
      <c r="C210" s="18"/>
      <c r="D210" s="18"/>
      <c r="E210" s="18" t="str">
        <f>IFERROR(VLOOKUP(Inventaire[[#This Row],[LIEU / TYPE]],EmplacementStocks[],3,FALSE),"")</f>
        <v/>
      </c>
      <c r="F210" s="19"/>
      <c r="G210" s="19"/>
    </row>
    <row r="211" spans="2:7" ht="30" customHeight="1" x14ac:dyDescent="0.35">
      <c r="B211" s="24"/>
      <c r="C211" s="18"/>
      <c r="D211" s="18"/>
      <c r="E211" s="18" t="str">
        <f>IFERROR(VLOOKUP(Inventaire[[#This Row],[LIEU / TYPE]],EmplacementStocks[],3,FALSE),"")</f>
        <v/>
      </c>
      <c r="F211" s="19"/>
      <c r="G211" s="19"/>
    </row>
    <row r="212" spans="2:7" ht="30" customHeight="1" x14ac:dyDescent="0.35">
      <c r="B212" s="24"/>
      <c r="C212" s="18"/>
      <c r="D212" s="18"/>
      <c r="E212" s="18" t="str">
        <f>IFERROR(VLOOKUP(Inventaire[[#This Row],[LIEU / TYPE]],EmplacementStocks[],3,FALSE),"")</f>
        <v/>
      </c>
      <c r="F212" s="19"/>
      <c r="G212" s="19"/>
    </row>
    <row r="213" spans="2:7" ht="30" customHeight="1" x14ac:dyDescent="0.35">
      <c r="B213" s="24"/>
      <c r="C213" s="18"/>
      <c r="D213" s="18"/>
      <c r="E213" s="18" t="str">
        <f>IFERROR(VLOOKUP(Inventaire[[#This Row],[LIEU / TYPE]],EmplacementStocks[],3,FALSE),"")</f>
        <v/>
      </c>
      <c r="F213" s="19"/>
      <c r="G213" s="19"/>
    </row>
    <row r="214" spans="2:7" ht="30" customHeight="1" x14ac:dyDescent="0.35">
      <c r="B214" s="24"/>
      <c r="C214" s="18"/>
      <c r="D214" s="18"/>
      <c r="E214" s="18" t="str">
        <f>IFERROR(VLOOKUP(Inventaire[[#This Row],[LIEU / TYPE]],EmplacementStocks[],3,FALSE),"")</f>
        <v/>
      </c>
      <c r="F214" s="19"/>
      <c r="G214" s="19"/>
    </row>
    <row r="215" spans="2:7" ht="30" customHeight="1" x14ac:dyDescent="0.35">
      <c r="B215" s="24"/>
      <c r="C215" s="18"/>
      <c r="D215" s="18"/>
      <c r="E215" s="18" t="str">
        <f>IFERROR(VLOOKUP(Inventaire[[#This Row],[LIEU / TYPE]],EmplacementStocks[],3,FALSE),"")</f>
        <v/>
      </c>
      <c r="F215" s="19"/>
      <c r="G215" s="19"/>
    </row>
    <row r="216" spans="2:7" ht="30" customHeight="1" x14ac:dyDescent="0.35">
      <c r="B216" s="24"/>
      <c r="C216" s="18"/>
      <c r="D216" s="18"/>
      <c r="E216" s="18" t="str">
        <f>IFERROR(VLOOKUP(Inventaire[[#This Row],[LIEU / TYPE]],EmplacementStocks[],3,FALSE),"")</f>
        <v/>
      </c>
      <c r="F216" s="19"/>
      <c r="G216" s="19"/>
    </row>
    <row r="217" spans="2:7" ht="30" customHeight="1" x14ac:dyDescent="0.35">
      <c r="B217" s="24"/>
      <c r="C217" s="18"/>
      <c r="D217" s="18"/>
      <c r="E217" s="18" t="str">
        <f>IFERROR(VLOOKUP(Inventaire[[#This Row],[LIEU / TYPE]],EmplacementStocks[],3,FALSE),"")</f>
        <v/>
      </c>
      <c r="F217" s="19"/>
      <c r="G217" s="19"/>
    </row>
    <row r="218" spans="2:7" ht="30" customHeight="1" x14ac:dyDescent="0.35">
      <c r="B218" s="24"/>
      <c r="C218" s="18"/>
      <c r="D218" s="18"/>
      <c r="E218" s="18" t="str">
        <f>IFERROR(VLOOKUP(Inventaire[[#This Row],[LIEU / TYPE]],EmplacementStocks[],3,FALSE),"")</f>
        <v/>
      </c>
      <c r="F218" s="19"/>
      <c r="G218" s="19"/>
    </row>
    <row r="219" spans="2:7" ht="30" customHeight="1" x14ac:dyDescent="0.35">
      <c r="B219" s="24"/>
      <c r="C219" s="18"/>
      <c r="D219" s="18"/>
      <c r="E219" s="18" t="str">
        <f>IFERROR(VLOOKUP(Inventaire[[#This Row],[LIEU / TYPE]],EmplacementStocks[],3,FALSE),"")</f>
        <v/>
      </c>
      <c r="F219" s="19"/>
      <c r="G219" s="19"/>
    </row>
    <row r="220" spans="2:7" ht="30" customHeight="1" x14ac:dyDescent="0.35">
      <c r="B220" s="24"/>
      <c r="C220" s="18"/>
      <c r="D220" s="18"/>
      <c r="E220" s="18" t="str">
        <f>IFERROR(VLOOKUP(Inventaire[[#This Row],[LIEU / TYPE]],EmplacementStocks[],3,FALSE),"")</f>
        <v/>
      </c>
      <c r="F220" s="19"/>
      <c r="G220" s="19"/>
    </row>
    <row r="221" spans="2:7" ht="30" customHeight="1" x14ac:dyDescent="0.35">
      <c r="B221" s="24"/>
      <c r="C221" s="18"/>
      <c r="D221" s="18"/>
      <c r="E221" s="18" t="str">
        <f>IFERROR(VLOOKUP(Inventaire[[#This Row],[LIEU / TYPE]],EmplacementStocks[],3,FALSE),"")</f>
        <v/>
      </c>
      <c r="F221" s="19"/>
      <c r="G221" s="19"/>
    </row>
    <row r="222" spans="2:7" ht="30" customHeight="1" x14ac:dyDescent="0.35">
      <c r="B222" s="24"/>
      <c r="C222" s="18"/>
      <c r="D222" s="18"/>
      <c r="E222" s="18" t="str">
        <f>IFERROR(VLOOKUP(Inventaire[[#This Row],[LIEU / TYPE]],EmplacementStocks[],3,FALSE),"")</f>
        <v/>
      </c>
      <c r="F222" s="19"/>
      <c r="G222" s="19"/>
    </row>
  </sheetData>
  <autoFilter ref="J4:M95" xr:uid="{00000000-0009-0000-0000-000000000000}"/>
  <conditionalFormatting sqref="F15 D15 B6:B15 C6:C22 E15:E201 L5:L95 D6:F14 B5:G5 I5:I95 H5:H201 G6:G201">
    <cfRule type="expression" dxfId="71" priority="23">
      <formula>"If(blnBinNo=""True"")"</formula>
    </cfRule>
  </conditionalFormatting>
  <conditionalFormatting sqref="J5:J95">
    <cfRule type="expression" dxfId="70" priority="22">
      <formula>"If(blnBinNo=""True"")"</formula>
    </cfRule>
  </conditionalFormatting>
  <conditionalFormatting sqref="K5:K95">
    <cfRule type="dataBar" priority="21">
      <dataBar>
        <cfvo type="min"/>
        <cfvo type="max"/>
        <color theme="2" tint="-0.34998626667073579"/>
      </dataBar>
      <extLst>
        <ext xmlns:x14="http://schemas.microsoft.com/office/spreadsheetml/2009/9/main" uri="{B025F937-C7B1-47D3-B67F-A62EFF666E3E}">
          <x14:id>{A71B7832-437D-4895-8587-A4F47DEA1BE6}</x14:id>
        </ext>
      </extLst>
    </cfRule>
  </conditionalFormatting>
  <conditionalFormatting sqref="K5:K95">
    <cfRule type="expression" dxfId="69" priority="20">
      <formula>"If(blnBinNo=""True"")"</formula>
    </cfRule>
  </conditionalFormatting>
  <conditionalFormatting sqref="K202:L1048576 M6:M95 N6:N201 K1:L3 M4:N5">
    <cfRule type="containsText" dxfId="68" priority="17" operator="containsText" text="NON">
      <formula>NOT(ISERROR(SEARCH("NON",K1)))</formula>
    </cfRule>
    <cfRule type="containsText" dxfId="67" priority="18" operator="containsText" text="EN COURS">
      <formula>NOT(ISERROR(SEARCH("EN COURS",K1)))</formula>
    </cfRule>
    <cfRule type="containsText" dxfId="66" priority="19" operator="containsText" text="OUI">
      <formula>NOT(ISERROR(SEARCH("OUI",K1)))</formula>
    </cfRule>
  </conditionalFormatting>
  <conditionalFormatting sqref="L96:L116 I96:I201">
    <cfRule type="expression" dxfId="65" priority="15">
      <formula>"If(blnBinNo=""True"")"</formula>
    </cfRule>
  </conditionalFormatting>
  <conditionalFormatting sqref="J96:J116">
    <cfRule type="expression" dxfId="64" priority="14">
      <formula>"If(blnBinNo=""True"")"</formula>
    </cfRule>
  </conditionalFormatting>
  <conditionalFormatting sqref="K96:K122">
    <cfRule type="dataBar" priority="13">
      <dataBar>
        <cfvo type="min"/>
        <cfvo type="max"/>
        <color theme="2" tint="-0.34998626667073579"/>
      </dataBar>
      <extLst>
        <ext xmlns:x14="http://schemas.microsoft.com/office/spreadsheetml/2009/9/main" uri="{B025F937-C7B1-47D3-B67F-A62EFF666E3E}">
          <x14:id>{0C84C44C-6353-40A4-A078-281052A0EA83}</x14:id>
        </ext>
      </extLst>
    </cfRule>
  </conditionalFormatting>
  <conditionalFormatting sqref="K96:K122">
    <cfRule type="expression" dxfId="63" priority="12">
      <formula>"If(blnBinNo=""True"")"</formula>
    </cfRule>
  </conditionalFormatting>
  <conditionalFormatting sqref="M96:M116">
    <cfRule type="containsText" dxfId="62" priority="9" operator="containsText" text="NON">
      <formula>NOT(ISERROR(SEARCH("NON",M96)))</formula>
    </cfRule>
    <cfRule type="containsText" dxfId="61" priority="10" operator="containsText" text="EN COURS">
      <formula>NOT(ISERROR(SEARCH("EN COURS",M96)))</formula>
    </cfRule>
    <cfRule type="containsText" dxfId="60" priority="11" operator="containsText" text="OUI">
      <formula>NOT(ISERROR(SEARCH("OUI",M96)))</formula>
    </cfRule>
  </conditionalFormatting>
  <conditionalFormatting sqref="G202:G222 E202:E222 L117:L201">
    <cfRule type="expression" dxfId="59" priority="7">
      <formula>"If(blnBinNo=""True"")"</formula>
    </cfRule>
  </conditionalFormatting>
  <conditionalFormatting sqref="J117:J201">
    <cfRule type="expression" dxfId="58" priority="6">
      <formula>"If(blnBinNo=""True"")"</formula>
    </cfRule>
  </conditionalFormatting>
  <conditionalFormatting sqref="K123:K201">
    <cfRule type="dataBar" priority="5">
      <dataBar>
        <cfvo type="min"/>
        <cfvo type="max"/>
        <color theme="2" tint="-0.34998626667073579"/>
      </dataBar>
      <extLst>
        <ext xmlns:x14="http://schemas.microsoft.com/office/spreadsheetml/2009/9/main" uri="{B025F937-C7B1-47D3-B67F-A62EFF666E3E}">
          <x14:id>{73E3FD98-75B4-4786-B746-CBA06B9CE636}</x14:id>
        </ext>
      </extLst>
    </cfRule>
  </conditionalFormatting>
  <conditionalFormatting sqref="K123:K201">
    <cfRule type="expression" dxfId="57" priority="4">
      <formula>"If(blnBinNo=""True"")"</formula>
    </cfRule>
  </conditionalFormatting>
  <conditionalFormatting sqref="M117:M201">
    <cfRule type="containsText" dxfId="56" priority="1" operator="containsText" text="NON">
      <formula>NOT(ISERROR(SEARCH("NON",M117)))</formula>
    </cfRule>
    <cfRule type="containsText" dxfId="55" priority="2" operator="containsText" text="EN COURS">
      <formula>NOT(ISERROR(SEARCH("EN COURS",M117)))</formula>
    </cfRule>
    <cfRule type="containsText" dxfId="54" priority="3" operator="containsText" text="OUI">
      <formula>NOT(ISERROR(SEARCH("OUI",M117)))</formula>
    </cfRule>
  </conditionalFormatting>
  <dataValidations disablePrompts="1" xWindow="1458" yWindow="376" count="15">
    <dataValidation allowBlank="1" showInputMessage="1" showErrorMessage="1" prompt="Nombre de bacs calculé automatiquement" sqref="D3" xr:uid="{00000000-0002-0000-0000-000000000000}"/>
    <dataValidation allowBlank="1" showInputMessage="1" showErrorMessage="1" prompt="Nombre d’articles calculé automatiquement en fonction de leur description" sqref="B3" xr:uid="{00000000-0002-0000-0000-000001000000}"/>
    <dataValidation allowBlank="1" showInputMessage="1" showErrorMessage="1" prompt="Entrez le nom dans cette colonne_x000a_" sqref="B4" xr:uid="{00000000-0002-0000-0000-000002000000}"/>
    <dataValidation allowBlank="1" showInputMessage="1" showErrorMessage="1" prompt="Entrez une réference" sqref="C4" xr:uid="{00000000-0002-0000-0000-000003000000}"/>
    <dataValidation allowBlank="1" showInputMessage="1" showErrorMessage="1" prompt="Indiquez le lieu et le type ( Appuyez sur Alt+Bas pour ouvrir la liste déroulante, puis sur Entrée pour sélectionner l’un des éléments)" sqref="D4" xr:uid="{00000000-0002-0000-0000-000004000000}"/>
    <dataValidation allowBlank="1" showInputMessage="1" showErrorMessage="1" prompt="L’emplacement est automatiquement mis à jour dans cette colonne." sqref="E4" xr:uid="{00000000-0002-0000-0000-000005000000}"/>
    <dataValidation allowBlank="1" showInputMessage="1" showErrorMessage="1" prompt="Entrez la quantité avant le signal de réapprovisionnement._x000a_" sqref="I4" xr:uid="{00000000-0002-0000-0000-000007000000}"/>
    <dataValidation allowBlank="1" showInputMessage="1" showErrorMessage="1" prompt="Une icône d’indicateur dans cette colonne indique que les éléments de l’inventaire doivent être réapprovisionnés" sqref="L4" xr:uid="{00000000-0002-0000-0000-000008000000}"/>
    <dataValidation allowBlank="1" showInputMessage="1" showErrorMessage="1" prompt="Lien de navigation vers la feuille de calcul Prélèvements stock" sqref="E2" xr:uid="{00000000-0002-0000-0000-000009000000}"/>
    <dataValidation allowBlank="1" showInputMessage="1" showErrorMessage="1" prompt="Entrez le prix de chaque article dans cette colonne" sqref="J4" xr:uid="{00000000-0002-0000-0000-00000A000000}"/>
    <dataValidation allowBlank="1" showInputMessage="1" showErrorMessage="1" prompt="La valeur de stock est calculée automatiquement dans cette colonne sur la base des valeurs QTÉ et PRIX présentes dans le tableau" sqref="K4" xr:uid="{00000000-0002-0000-0000-00000B000000}"/>
    <dataValidation allowBlank="1" showInputMessage="1" showErrorMessage="1" prompt="La date de la derniere verification du produit ( stock ) est à inscrire ici" sqref="N4" xr:uid="{00000000-0002-0000-0000-00000C000000}"/>
    <dataValidation type="list" errorStyle="warning" allowBlank="1" showInputMessage="1" showErrorMessage="1" error="Ce numéro de bac n’est pas dans la liste. Oui pour conserver l’entrée, Annuler pour l’ajouter au tableau de la feuille Emplacement des stocks (le numéro de bac sera ensuite ajouté à cette liste) ou Non puis Alt+Bas pour choisir un élément dans la liste." sqref="D5:D81 D86:D222" xr:uid="{00000000-0002-0000-0000-00000D000000}">
      <formula1>NuméroBac</formula1>
    </dataValidation>
    <dataValidation allowBlank="1" showInputMessage="1" showErrorMessage="1" prompt="La case se met en vert si le stock à été acheté ( oui ) ou la case se met en orange si l'approvisionnement est en cours ( en cours)_x000a_il suffit de taper les mots." sqref="M4" xr:uid="{00000000-0002-0000-0000-00000E000000}"/>
    <dataValidation allowBlank="1" showInputMessage="1" showErrorMessage="1" prompt="Entrez la quantité de chaque article dans cette colonne" sqref="F4:H4" xr:uid="{00000000-0002-0000-0000-000006000000}"/>
  </dataValidations>
  <printOptions horizontalCentered="1"/>
  <pageMargins left="0.23622047244094491" right="0.23622047244094491" top="0.74803149606299213" bottom="0.74803149606299213" header="0.31496062992125984" footer="0.31496062992125984"/>
  <pageSetup paperSize="9" fitToHeight="0" orientation="landscape" r:id="rId1"/>
  <headerFooter differentFirst="1">
    <oddFooter>Page &amp;P of &amp;N</oddFooter>
  </headerFooter>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A71B7832-437D-4895-8587-A4F47DEA1BE6}">
            <x14:dataBar minLength="0" maxLength="100" gradient="0">
              <x14:cfvo type="autoMin"/>
              <x14:cfvo type="autoMax"/>
              <x14:negativeFillColor rgb="FFFF0000"/>
              <x14:axisColor rgb="FF000000"/>
            </x14:dataBar>
          </x14:cfRule>
          <xm:sqref>K5:K95</xm:sqref>
        </x14:conditionalFormatting>
        <x14:conditionalFormatting xmlns:xm="http://schemas.microsoft.com/office/excel/2006/main">
          <x14:cfRule type="dataBar" id="{0C84C44C-6353-40A4-A078-281052A0EA83}">
            <x14:dataBar minLength="0" maxLength="100" gradient="0">
              <x14:cfvo type="autoMin"/>
              <x14:cfvo type="autoMax"/>
              <x14:negativeFillColor rgb="FFFF0000"/>
              <x14:axisColor rgb="FF000000"/>
            </x14:dataBar>
          </x14:cfRule>
          <xm:sqref>K96:K122</xm:sqref>
        </x14:conditionalFormatting>
        <x14:conditionalFormatting xmlns:xm="http://schemas.microsoft.com/office/excel/2006/main">
          <x14:cfRule type="dataBar" id="{73E3FD98-75B4-4786-B746-CBA06B9CE636}">
            <x14:dataBar minLength="0" maxLength="100" gradient="0">
              <x14:cfvo type="autoMin"/>
              <x14:cfvo type="autoMax"/>
              <x14:negativeFillColor rgb="FFFF0000"/>
              <x14:axisColor rgb="FF000000"/>
            </x14:dataBar>
          </x14:cfRule>
          <xm:sqref>K123:K201</xm:sqref>
        </x14:conditionalFormatting>
        <x14:conditionalFormatting xmlns:xm="http://schemas.microsoft.com/office/excel/2006/main">
          <x14:cfRule type="iconSet" priority="25" id="{9C21C677-B855-417D-9501-AA819B552640}">
            <x14:iconSet custom="1">
              <x14:cfvo type="percent">
                <xm:f>0</xm:f>
              </x14:cfvo>
              <x14:cfvo type="num">
                <xm:f>0</xm:f>
              </x14:cfvo>
              <x14:cfvo type="num">
                <xm:f>1</xm:f>
              </x14:cfvo>
              <x14:cfIcon iconSet="NoIcons" iconId="0"/>
              <x14:cfIcon iconSet="NoIcons" iconId="0"/>
              <x14:cfIcon iconSet="3Flags" iconId="0"/>
            </x14:iconSet>
          </x14:cfRule>
          <xm:sqref>L5:L95</xm:sqref>
        </x14:conditionalFormatting>
        <x14:conditionalFormatting xmlns:xm="http://schemas.microsoft.com/office/excel/2006/main">
          <x14:cfRule type="iconSet" priority="26" id="{E691FA5F-7036-47C9-A632-5C5575416BF4}">
            <x14:iconSet custom="1">
              <x14:cfvo type="percent">
                <xm:f>0</xm:f>
              </x14:cfvo>
              <x14:cfvo type="num">
                <xm:f>0</xm:f>
              </x14:cfvo>
              <x14:cfvo type="num">
                <xm:f>1</xm:f>
              </x14:cfvo>
              <x14:cfIcon iconSet="NoIcons" iconId="0"/>
              <x14:cfIcon iconSet="NoIcons" iconId="0"/>
              <x14:cfIcon iconSet="3Flags" iconId="0"/>
            </x14:iconSet>
          </x14:cfRule>
          <xm:sqref>L96:L116</xm:sqref>
        </x14:conditionalFormatting>
        <x14:conditionalFormatting xmlns:xm="http://schemas.microsoft.com/office/excel/2006/main">
          <x14:cfRule type="iconSet" priority="27" id="{9835B681-B361-4AB2-9724-678ECA2FE48C}">
            <x14:iconSet custom="1">
              <x14:cfvo type="percent">
                <xm:f>0</xm:f>
              </x14:cfvo>
              <x14:cfvo type="num">
                <xm:f>0</xm:f>
              </x14:cfvo>
              <x14:cfvo type="num">
                <xm:f>1</xm:f>
              </x14:cfvo>
              <x14:cfIcon iconSet="NoIcons" iconId="0"/>
              <x14:cfIcon iconSet="NoIcons" iconId="0"/>
              <x14:cfIcon iconSet="3Flags" iconId="0"/>
            </x14:iconSet>
          </x14:cfRule>
          <xm:sqref>L117:L201</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tBinLookup">
    <tabColor theme="4" tint="-0.499984740745262"/>
    <pageSetUpPr autoPageBreaks="0"/>
  </sheetPr>
  <dimension ref="B1:D18"/>
  <sheetViews>
    <sheetView showGridLines="0" zoomScaleNormal="100" workbookViewId="0">
      <selection activeCell="E13" sqref="E13"/>
    </sheetView>
  </sheetViews>
  <sheetFormatPr baseColWidth="10" defaultColWidth="8.90625" defaultRowHeight="30" customHeight="1" x14ac:dyDescent="0.35"/>
  <cols>
    <col min="1" max="1" width="1.90625" customWidth="1"/>
    <col min="2" max="2" width="53.08984375" bestFit="1" customWidth="1"/>
    <col min="3" max="3" width="14" bestFit="1" customWidth="1"/>
    <col min="4" max="4" width="15" bestFit="1" customWidth="1"/>
  </cols>
  <sheetData>
    <row r="1" spans="2:4" ht="54" customHeight="1" thickBot="1" x14ac:dyDescent="0.55000000000000004">
      <c r="B1" s="3" t="s">
        <v>3</v>
      </c>
      <c r="C1" s="1"/>
      <c r="D1" s="1"/>
    </row>
    <row r="2" spans="2:4" ht="24.9" customHeight="1" x14ac:dyDescent="0.35">
      <c r="B2" s="8"/>
    </row>
    <row r="3" spans="2:4" ht="30" customHeight="1" x14ac:dyDescent="0.35">
      <c r="B3" s="7"/>
      <c r="C3" s="7"/>
      <c r="D3" s="7"/>
    </row>
    <row r="4" spans="2:4" ht="17.100000000000001" customHeight="1" x14ac:dyDescent="0.35">
      <c r="B4" s="13" t="s">
        <v>18</v>
      </c>
      <c r="C4" s="13" t="s">
        <v>1</v>
      </c>
      <c r="D4" s="13" t="s">
        <v>2</v>
      </c>
    </row>
    <row r="5" spans="2:4" ht="30" customHeight="1" x14ac:dyDescent="0.35">
      <c r="B5" s="14" t="s">
        <v>85</v>
      </c>
      <c r="C5" s="14" t="s">
        <v>13</v>
      </c>
      <c r="D5" s="14" t="s">
        <v>13</v>
      </c>
    </row>
    <row r="6" spans="2:4" ht="30" customHeight="1" x14ac:dyDescent="0.35">
      <c r="B6" s="14" t="s">
        <v>86</v>
      </c>
      <c r="C6" s="14" t="s">
        <v>14</v>
      </c>
      <c r="D6" s="14" t="s">
        <v>14</v>
      </c>
    </row>
    <row r="7" spans="2:4" ht="30" customHeight="1" x14ac:dyDescent="0.35">
      <c r="B7" s="14" t="s">
        <v>120</v>
      </c>
      <c r="C7" s="14" t="s">
        <v>14</v>
      </c>
      <c r="D7" s="14" t="s">
        <v>14</v>
      </c>
    </row>
    <row r="8" spans="2:4" ht="30" customHeight="1" x14ac:dyDescent="0.35">
      <c r="B8" s="14" t="s">
        <v>121</v>
      </c>
      <c r="C8" s="14" t="s">
        <v>13</v>
      </c>
      <c r="D8" s="14" t="s">
        <v>13</v>
      </c>
    </row>
    <row r="9" spans="2:4" ht="30" customHeight="1" x14ac:dyDescent="0.35">
      <c r="B9" s="14" t="s">
        <v>87</v>
      </c>
      <c r="C9" s="14" t="s">
        <v>13</v>
      </c>
      <c r="D9" s="14" t="s">
        <v>13</v>
      </c>
    </row>
    <row r="10" spans="2:4" ht="30" customHeight="1" x14ac:dyDescent="0.35">
      <c r="B10" s="14" t="s">
        <v>88</v>
      </c>
      <c r="C10" s="14" t="s">
        <v>15</v>
      </c>
      <c r="D10" s="14" t="s">
        <v>14</v>
      </c>
    </row>
    <row r="11" spans="2:4" ht="30" customHeight="1" x14ac:dyDescent="0.35">
      <c r="B11" s="14" t="s">
        <v>119</v>
      </c>
      <c r="C11" s="14" t="s">
        <v>14</v>
      </c>
      <c r="D11" s="14" t="s">
        <v>14</v>
      </c>
    </row>
    <row r="12" spans="2:4" ht="30" customHeight="1" x14ac:dyDescent="0.35">
      <c r="B12" s="14" t="s">
        <v>128</v>
      </c>
      <c r="C12" s="14" t="s">
        <v>14</v>
      </c>
      <c r="D12" s="14" t="s">
        <v>14</v>
      </c>
    </row>
    <row r="13" spans="2:4" ht="30" customHeight="1" x14ac:dyDescent="0.35">
      <c r="B13" s="14" t="s">
        <v>40</v>
      </c>
      <c r="C13" s="14" t="s">
        <v>14</v>
      </c>
      <c r="D13" s="14" t="s">
        <v>14</v>
      </c>
    </row>
    <row r="14" spans="2:4" ht="30" customHeight="1" x14ac:dyDescent="0.35">
      <c r="B14" s="14" t="s">
        <v>37</v>
      </c>
      <c r="C14" s="14" t="s">
        <v>14</v>
      </c>
      <c r="D14" s="14" t="s">
        <v>14</v>
      </c>
    </row>
    <row r="15" spans="2:4" ht="30" customHeight="1" x14ac:dyDescent="0.35">
      <c r="B15" s="14" t="s">
        <v>12</v>
      </c>
      <c r="C15" s="14" t="s">
        <v>13</v>
      </c>
      <c r="D15" s="14" t="s">
        <v>13</v>
      </c>
    </row>
    <row r="16" spans="2:4" ht="30" customHeight="1" x14ac:dyDescent="0.35">
      <c r="B16" s="14" t="s">
        <v>7</v>
      </c>
      <c r="C16" s="14" t="s">
        <v>13</v>
      </c>
      <c r="D16" s="14" t="s">
        <v>13</v>
      </c>
    </row>
    <row r="17" spans="2:4" ht="30" customHeight="1" x14ac:dyDescent="0.35">
      <c r="B17" s="14" t="s">
        <v>8</v>
      </c>
      <c r="C17" s="14" t="s">
        <v>13</v>
      </c>
      <c r="D17" s="14" t="s">
        <v>13</v>
      </c>
    </row>
    <row r="18" spans="2:4" ht="30" customHeight="1" x14ac:dyDescent="0.35">
      <c r="B18" s="14" t="s">
        <v>41</v>
      </c>
      <c r="C18" s="14" t="s">
        <v>13</v>
      </c>
      <c r="D18" s="14" t="s">
        <v>13</v>
      </c>
    </row>
  </sheetData>
  <dataValidations count="5">
    <dataValidation allowBlank="1" showInputMessage="1" showErrorMessage="1" prompt="Cette feuille de calcul comporte une table qui fournit des données pour les feuilles de calcul Inventaire et et sortie de materiel. " sqref="A1" xr:uid="{00000000-0002-0000-0100-000000000000}"/>
    <dataValidation allowBlank="1" showInputMessage="1" showErrorMessage="1" prompt="Entrez le LIEU/TYPE" sqref="B4" xr:uid="{00000000-0002-0000-0100-000001000000}"/>
    <dataValidation allowBlank="1" showInputMessage="1" showErrorMessage="1" prompt="Entrez le lieu" sqref="C4" xr:uid="{00000000-0002-0000-0100-000002000000}"/>
    <dataValidation allowBlank="1" showInputMessage="1" showErrorMessage="1" prompt="Entrez l’emplacement " sqref="D4" xr:uid="{00000000-0002-0000-0100-000003000000}"/>
    <dataValidation allowBlank="1" showInputMessage="1" showErrorMessage="1" prompt="Lien de navigation vers la feuille de calcul Inventaire d’entrepôt" sqref="B2" xr:uid="{00000000-0002-0000-0100-000004000000}"/>
  </dataValidations>
  <printOptions horizontalCentered="1"/>
  <pageMargins left="0.23622047244094491" right="0.23622047244094491" top="0.74803149606299213" bottom="0.74803149606299213" header="0.31496062992125984" footer="0.31496062992125984"/>
  <pageSetup paperSize="9" orientation="landscape" r:id="rId1"/>
  <headerFooter differentFirst="1">
    <oddFooter>Page &amp;P of &amp;N</oddFooter>
  </headerFooter>
  <drawing r:id="rId2"/>
  <tableParts count="1">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1">
    <tabColor rgb="FFFFC000"/>
  </sheetPr>
  <dimension ref="B1:K23"/>
  <sheetViews>
    <sheetView showGridLines="0" workbookViewId="0">
      <selection activeCell="E15" sqref="E15"/>
    </sheetView>
  </sheetViews>
  <sheetFormatPr baseColWidth="10" defaultColWidth="8.90625" defaultRowHeight="30" customHeight="1" x14ac:dyDescent="0.35"/>
  <cols>
    <col min="1" max="1" width="1.90625" customWidth="1"/>
    <col min="2" max="2" width="17.6328125" customWidth="1"/>
    <col min="3" max="3" width="9.453125" bestFit="1" customWidth="1"/>
    <col min="4" max="4" width="15.1796875" customWidth="1"/>
    <col min="5" max="5" width="7.54296875" bestFit="1" customWidth="1"/>
    <col min="6" max="6" width="20.36328125" bestFit="1" customWidth="1"/>
    <col min="7" max="7" width="15.6328125" bestFit="1" customWidth="1"/>
    <col min="8" max="8" width="20.36328125" bestFit="1" customWidth="1"/>
    <col min="9" max="9" width="18" bestFit="1" customWidth="1"/>
    <col min="10" max="10" width="15" bestFit="1" customWidth="1"/>
    <col min="11" max="11" width="34.1796875" customWidth="1"/>
  </cols>
  <sheetData>
    <row r="1" spans="2:11" ht="54" customHeight="1" thickBot="1" x14ac:dyDescent="0.55000000000000004">
      <c r="B1" s="5" t="s">
        <v>34</v>
      </c>
      <c r="C1" s="3"/>
      <c r="D1" s="1"/>
      <c r="E1" s="1"/>
      <c r="F1" s="1"/>
      <c r="G1" s="1"/>
      <c r="H1" s="1"/>
      <c r="I1" s="1"/>
      <c r="J1" s="1"/>
    </row>
    <row r="2" spans="2:11" ht="24.9" customHeight="1" x14ac:dyDescent="0.35">
      <c r="B2" s="8"/>
      <c r="C2" s="8" t="s">
        <v>6</v>
      </c>
      <c r="G2" s="25"/>
      <c r="H2" s="25"/>
    </row>
    <row r="3" spans="2:11" ht="30" customHeight="1" x14ac:dyDescent="0.35">
      <c r="B3" s="10"/>
      <c r="C3" s="11"/>
      <c r="G3" s="25"/>
      <c r="H3" s="25"/>
    </row>
    <row r="4" spans="2:11" ht="17.100000000000001" customHeight="1" x14ac:dyDescent="0.35">
      <c r="B4" s="6" t="s">
        <v>24</v>
      </c>
      <c r="C4" s="6" t="s">
        <v>23</v>
      </c>
      <c r="D4" s="6" t="s">
        <v>33</v>
      </c>
      <c r="E4" s="6" t="s">
        <v>19</v>
      </c>
      <c r="F4" s="6" t="s">
        <v>20</v>
      </c>
      <c r="G4" s="6" t="s">
        <v>35</v>
      </c>
      <c r="H4" s="6" t="s">
        <v>36</v>
      </c>
      <c r="I4" s="6" t="s">
        <v>18</v>
      </c>
      <c r="J4" s="6" t="s">
        <v>2</v>
      </c>
      <c r="K4" s="6" t="s">
        <v>46</v>
      </c>
    </row>
    <row r="5" spans="2:11" ht="30" customHeight="1" x14ac:dyDescent="0.35">
      <c r="B5" s="14"/>
      <c r="C5" s="14" t="s">
        <v>25</v>
      </c>
      <c r="D5" s="15"/>
      <c r="E5" s="14"/>
      <c r="F5" s="14"/>
      <c r="G5" s="20"/>
      <c r="H5" s="22">
        <v>43921</v>
      </c>
      <c r="I5" s="14" t="str">
        <f>IFERROR(VLOOKUP(PrélèvementsStock2[NOM],Inventaire[],3,FALSE),"")</f>
        <v>COPPELIA LUMIERE L</v>
      </c>
      <c r="J5" s="14" t="str">
        <f>IFERROR(VLOOKUP(PrélèvementsStock2[NOM],Inventaire[],4,FALSE),"")</f>
        <v>LOCAL</v>
      </c>
    </row>
    <row r="6" spans="2:11" ht="30" customHeight="1" x14ac:dyDescent="0.35">
      <c r="B6" s="14"/>
      <c r="C6" s="14"/>
      <c r="D6" s="15"/>
      <c r="E6" s="21"/>
      <c r="F6" s="21"/>
      <c r="G6" s="20"/>
      <c r="H6" s="23"/>
      <c r="I6" s="14" t="str">
        <f>IFERROR(VLOOKUP(PrélèvementsStock2[NOM],Inventaire[],3,FALSE),"")</f>
        <v/>
      </c>
      <c r="J6" s="14" t="str">
        <f>IFERROR(VLOOKUP(PrélèvementsStock2[NOM],Inventaire[],4,FALSE),"")</f>
        <v/>
      </c>
    </row>
    <row r="7" spans="2:11" ht="30" customHeight="1" x14ac:dyDescent="0.35">
      <c r="B7" s="14"/>
      <c r="C7" s="14"/>
      <c r="D7" s="15"/>
      <c r="E7" s="21"/>
      <c r="F7" s="21"/>
      <c r="G7" s="20"/>
      <c r="H7" s="23"/>
      <c r="I7" s="14" t="str">
        <f>IFERROR(VLOOKUP(PrélèvementsStock2[NOM],Inventaire[],3,FALSE),"")</f>
        <v/>
      </c>
      <c r="J7" s="14" t="str">
        <f>IFERROR(VLOOKUP(PrélèvementsStock2[NOM],Inventaire[],4,FALSE),"")</f>
        <v/>
      </c>
    </row>
    <row r="8" spans="2:11" ht="30" customHeight="1" x14ac:dyDescent="0.35">
      <c r="B8" s="14"/>
      <c r="C8" s="14"/>
      <c r="D8" s="15"/>
      <c r="E8" s="21"/>
      <c r="F8" s="21"/>
      <c r="G8" s="20"/>
      <c r="H8" s="23"/>
      <c r="I8" s="14" t="str">
        <f>IFERROR(VLOOKUP(PrélèvementsStock2[NOM],Inventaire[],3,FALSE),"")</f>
        <v/>
      </c>
      <c r="J8" s="14" t="str">
        <f>IFERROR(VLOOKUP(PrélèvementsStock2[NOM],Inventaire[],4,FALSE),"")</f>
        <v/>
      </c>
    </row>
    <row r="9" spans="2:11" ht="30" customHeight="1" x14ac:dyDescent="0.35">
      <c r="B9" s="14"/>
      <c r="C9" s="14"/>
      <c r="D9" s="15"/>
      <c r="E9" s="21"/>
      <c r="F9" s="21"/>
      <c r="G9" s="20"/>
      <c r="H9" s="23"/>
      <c r="I9" s="14" t="str">
        <f>IFERROR(VLOOKUP(PrélèvementsStock2[NOM],Inventaire[],3,FALSE),"")</f>
        <v/>
      </c>
      <c r="J9" s="14" t="str">
        <f>IFERROR(VLOOKUP(PrélèvementsStock2[NOM],Inventaire[],4,FALSE),"")</f>
        <v/>
      </c>
    </row>
    <row r="10" spans="2:11" ht="30" customHeight="1" x14ac:dyDescent="0.35">
      <c r="B10" s="14"/>
      <c r="C10" s="14"/>
      <c r="D10" s="15"/>
      <c r="E10" s="21"/>
      <c r="F10" s="21"/>
      <c r="G10" s="20"/>
      <c r="H10" s="23"/>
      <c r="I10" s="14" t="str">
        <f>IFERROR(VLOOKUP(PrélèvementsStock2[NOM],Inventaire[],3,FALSE),"")</f>
        <v/>
      </c>
      <c r="J10" s="14" t="str">
        <f>IFERROR(VLOOKUP(PrélèvementsStock2[NOM],Inventaire[],4,FALSE),"")</f>
        <v/>
      </c>
    </row>
    <row r="11" spans="2:11" ht="30" customHeight="1" x14ac:dyDescent="0.35">
      <c r="B11" s="14"/>
      <c r="C11" s="14"/>
      <c r="D11" s="15"/>
      <c r="E11" s="21"/>
      <c r="F11" s="21"/>
      <c r="G11" s="20"/>
      <c r="H11" s="23"/>
      <c r="I11" s="14" t="str">
        <f>IFERROR(VLOOKUP(PrélèvementsStock2[NOM],Inventaire[],3,FALSE),"")</f>
        <v/>
      </c>
      <c r="J11" s="14" t="str">
        <f>IFERROR(VLOOKUP(PrélèvementsStock2[NOM],Inventaire[],4,FALSE),"")</f>
        <v/>
      </c>
    </row>
    <row r="12" spans="2:11" ht="30" customHeight="1" x14ac:dyDescent="0.35">
      <c r="B12" s="14"/>
      <c r="C12" s="14"/>
      <c r="D12" s="15"/>
      <c r="E12" s="21"/>
      <c r="F12" s="21"/>
      <c r="G12" s="20"/>
      <c r="H12" s="23"/>
      <c r="I12" s="14" t="str">
        <f>IFERROR(VLOOKUP(PrélèvementsStock2[NOM],Inventaire[],3,FALSE),"")</f>
        <v/>
      </c>
      <c r="J12" s="14" t="str">
        <f>IFERROR(VLOOKUP(PrélèvementsStock2[NOM],Inventaire[],4,FALSE),"")</f>
        <v/>
      </c>
    </row>
    <row r="13" spans="2:11" ht="30" customHeight="1" x14ac:dyDescent="0.35">
      <c r="B13" s="14"/>
      <c r="C13" s="14"/>
      <c r="D13" s="15"/>
      <c r="E13" s="21"/>
      <c r="F13" s="21"/>
      <c r="G13" s="20"/>
      <c r="H13" s="23"/>
      <c r="I13" s="14" t="str">
        <f>IFERROR(VLOOKUP(PrélèvementsStock2[NOM],Inventaire[],3,FALSE),"")</f>
        <v/>
      </c>
      <c r="J13" s="14" t="str">
        <f>IFERROR(VLOOKUP(PrélèvementsStock2[NOM],Inventaire[],4,FALSE),"")</f>
        <v/>
      </c>
    </row>
    <row r="14" spans="2:11" ht="30" customHeight="1" x14ac:dyDescent="0.35">
      <c r="B14" s="14"/>
      <c r="C14" s="14"/>
      <c r="D14" s="15"/>
      <c r="E14" s="21"/>
      <c r="F14" s="21"/>
      <c r="G14" s="20"/>
      <c r="H14" s="23"/>
      <c r="I14" s="14" t="str">
        <f>IFERROR(VLOOKUP(PrélèvementsStock2[NOM],Inventaire[],3,FALSE),"")</f>
        <v/>
      </c>
      <c r="J14" s="14" t="str">
        <f>IFERROR(VLOOKUP(PrélèvementsStock2[NOM],Inventaire[],4,FALSE),"")</f>
        <v/>
      </c>
    </row>
    <row r="15" spans="2:11" ht="30" customHeight="1" x14ac:dyDescent="0.35">
      <c r="B15" s="14"/>
      <c r="C15" s="14"/>
      <c r="D15" s="15"/>
      <c r="E15" s="21"/>
      <c r="F15" s="21"/>
      <c r="G15" s="20"/>
      <c r="H15" s="23"/>
      <c r="I15" s="14" t="str">
        <f>IFERROR(VLOOKUP(PrélèvementsStock2[NOM],Inventaire[],3,FALSE),"")</f>
        <v/>
      </c>
      <c r="J15" s="14" t="str">
        <f>IFERROR(VLOOKUP(PrélèvementsStock2[NOM],Inventaire[],4,FALSE),"")</f>
        <v/>
      </c>
    </row>
    <row r="16" spans="2:11" ht="30" customHeight="1" x14ac:dyDescent="0.35">
      <c r="B16" s="14"/>
      <c r="C16" s="14"/>
      <c r="D16" s="15"/>
      <c r="E16" s="21"/>
      <c r="F16" s="21"/>
      <c r="G16" s="20"/>
      <c r="H16" s="23"/>
      <c r="I16" s="14" t="str">
        <f>IFERROR(VLOOKUP(PrélèvementsStock2[NOM],Inventaire[],3,FALSE),"")</f>
        <v/>
      </c>
      <c r="J16" s="14" t="str">
        <f>IFERROR(VLOOKUP(PrélèvementsStock2[NOM],Inventaire[],4,FALSE),"")</f>
        <v/>
      </c>
    </row>
    <row r="17" spans="2:10" ht="30" customHeight="1" x14ac:dyDescent="0.35">
      <c r="B17" s="14"/>
      <c r="C17" s="14"/>
      <c r="D17" s="15"/>
      <c r="E17" s="21"/>
      <c r="F17" s="21"/>
      <c r="G17" s="20"/>
      <c r="H17" s="23"/>
      <c r="I17" s="14" t="str">
        <f>IFERROR(VLOOKUP(PrélèvementsStock2[NOM],Inventaire[],3,FALSE),"")</f>
        <v/>
      </c>
      <c r="J17" s="14" t="str">
        <f>IFERROR(VLOOKUP(PrélèvementsStock2[NOM],Inventaire[],4,FALSE),"")</f>
        <v/>
      </c>
    </row>
    <row r="18" spans="2:10" ht="30" customHeight="1" x14ac:dyDescent="0.35">
      <c r="B18" s="14"/>
      <c r="C18" s="14"/>
      <c r="D18" s="15"/>
      <c r="E18" s="21"/>
      <c r="F18" s="21"/>
      <c r="G18" s="20"/>
      <c r="H18" s="23"/>
      <c r="I18" s="14" t="str">
        <f>IFERROR(VLOOKUP(PrélèvementsStock2[NOM],Inventaire[],3,FALSE),"")</f>
        <v/>
      </c>
      <c r="J18" s="14" t="str">
        <f>IFERROR(VLOOKUP(PrélèvementsStock2[NOM],Inventaire[],4,FALSE),"")</f>
        <v/>
      </c>
    </row>
    <row r="19" spans="2:10" ht="30" customHeight="1" x14ac:dyDescent="0.35">
      <c r="B19" s="14"/>
      <c r="C19" s="14"/>
      <c r="D19" s="15"/>
      <c r="E19" s="21"/>
      <c r="F19" s="21"/>
      <c r="G19" s="20"/>
      <c r="H19" s="23"/>
      <c r="I19" s="14" t="str">
        <f>IFERROR(VLOOKUP(PrélèvementsStock2[NOM],Inventaire[],3,FALSE),"")</f>
        <v/>
      </c>
      <c r="J19" s="14" t="str">
        <f>IFERROR(VLOOKUP(PrélèvementsStock2[NOM],Inventaire[],4,FALSE),"")</f>
        <v/>
      </c>
    </row>
    <row r="20" spans="2:10" ht="30" customHeight="1" x14ac:dyDescent="0.35">
      <c r="B20" s="14"/>
      <c r="C20" s="14"/>
      <c r="D20" s="15"/>
      <c r="E20" s="21"/>
      <c r="F20" s="21"/>
      <c r="G20" s="20"/>
      <c r="H20" s="23"/>
      <c r="I20" s="14" t="str">
        <f>IFERROR(VLOOKUP(PrélèvementsStock2[NOM],Inventaire[],3,FALSE),"")</f>
        <v/>
      </c>
      <c r="J20" s="14" t="str">
        <f>IFERROR(VLOOKUP(PrélèvementsStock2[NOM],Inventaire[],4,FALSE),"")</f>
        <v/>
      </c>
    </row>
    <row r="21" spans="2:10" ht="30" customHeight="1" x14ac:dyDescent="0.35">
      <c r="B21" s="14"/>
      <c r="C21" s="14"/>
      <c r="D21" s="15"/>
      <c r="E21" s="21"/>
      <c r="F21" s="21"/>
      <c r="G21" s="20"/>
      <c r="H21" s="23"/>
      <c r="I21" s="14" t="str">
        <f>IFERROR(VLOOKUP(PrélèvementsStock2[NOM],Inventaire[],3,FALSE),"")</f>
        <v/>
      </c>
      <c r="J21" s="14" t="str">
        <f>IFERROR(VLOOKUP(PrélèvementsStock2[NOM],Inventaire[],4,FALSE),"")</f>
        <v/>
      </c>
    </row>
    <row r="22" spans="2:10" ht="30" customHeight="1" x14ac:dyDescent="0.35">
      <c r="B22" s="14"/>
      <c r="C22" s="14"/>
      <c r="D22" s="15"/>
      <c r="E22" s="21"/>
      <c r="F22" s="21"/>
      <c r="G22" s="20"/>
      <c r="H22" s="23"/>
      <c r="I22" s="14" t="str">
        <f>IFERROR(VLOOKUP(PrélèvementsStock2[NOM],Inventaire[],3,FALSE),"")</f>
        <v/>
      </c>
      <c r="J22" s="14" t="str">
        <f>IFERROR(VLOOKUP(PrélèvementsStock2[NOM],Inventaire[],4,FALSE),"")</f>
        <v/>
      </c>
    </row>
    <row r="23" spans="2:10" ht="30" customHeight="1" x14ac:dyDescent="0.35">
      <c r="B23" s="14"/>
      <c r="C23" s="14"/>
      <c r="D23" s="15"/>
      <c r="E23" s="21"/>
      <c r="F23" s="21"/>
      <c r="G23" s="20"/>
      <c r="H23" s="23"/>
      <c r="I23" s="14" t="str">
        <f>IFERROR(VLOOKUP(PrélèvementsStock2[NOM],Inventaire[],3,FALSE),"")</f>
        <v/>
      </c>
      <c r="J23" s="21" t="str">
        <f>IFERROR(VLOOKUP(PrélèvementsStock2[NOM],Inventaire[],4,FALSE),"")</f>
        <v/>
      </c>
    </row>
  </sheetData>
  <conditionalFormatting sqref="H1:H1048576">
    <cfRule type="timePeriod" dxfId="41" priority="11" timePeriod="today">
      <formula>FLOOR(H1,1)=TODAY()</formula>
    </cfRule>
  </conditionalFormatting>
  <conditionalFormatting sqref="G5">
    <cfRule type="expression" dxfId="40" priority="1">
      <formula>EDATE(G5,12)&lt;TODAY()</formula>
    </cfRule>
  </conditionalFormatting>
  <dataValidations disablePrompts="1" count="12">
    <dataValidation allowBlank="1" showInputMessage="1" showErrorMessage="1" prompt="Lien de navigation vers la feuille de calcul Inventaire d’entrepôt" sqref="C2" xr:uid="{00000000-0002-0000-0200-000000000000}"/>
    <dataValidation allowBlank="1" showInputMessage="1" showErrorMessage="1" prompt="Pour effacer le contenu du tableau Prélèvements dans cette feuille de calcul, activez l’objet en B2 ou appuyez sur Alt+F8 et entrez « EffacerPrélèvements » sans espace, puis sélectionnez EXÉCUTER" sqref="B2" xr:uid="{00000000-0002-0000-0200-000001000000}"/>
    <dataValidation allowBlank="1" showInputMessage="1" showErrorMessage="1" prompt="L’emplacement est automatiquement mis à jour dans cette colonne" sqref="J4" xr:uid="{00000000-0002-0000-0200-000002000000}"/>
    <dataValidation allowBlank="1" showInputMessage="1" showErrorMessage="1" prompt="Le numéro de bac est automatiquement mis à jour dans cette colonne" sqref="I4" xr:uid="{00000000-0002-0000-0200-000003000000}"/>
    <dataValidation allowBlank="1" showInputMessage="1" showErrorMessage="1" prompt="L’unité est automatiquement mise à jour dans cette colonne" sqref="H4" xr:uid="{00000000-0002-0000-0200-000004000000}"/>
    <dataValidation allowBlank="1" showInputMessage="1" showErrorMessage="1" prompt="La description de l’article est automatiquement mise à jour dans cette colonne" sqref="E4:G4" xr:uid="{00000000-0002-0000-0200-000005000000}"/>
    <dataValidation allowBlank="1" showInputMessage="1" showErrorMessage="1" prompt="Entrez la quantité d’articles commandés dans cette colonne" sqref="D4" xr:uid="{00000000-0002-0000-0200-000006000000}"/>
    <dataValidation allowBlank="1" showInputMessage="1" showErrorMessage="1" prompt="Sélectionnez la référence dans la liste déroulante. Appuyez sur Alt+Bas pour ouvrir la liste déroulante, puis sur Entrée pour sélectionner l’un des éléments" sqref="C4" xr:uid="{00000000-0002-0000-0200-000007000000}"/>
    <dataValidation allowBlank="1" showInputMessage="1" showErrorMessage="1" prompt="Entrez le numéro de commande dans cette colonne" sqref="B4" xr:uid="{00000000-0002-0000-0200-000008000000}"/>
    <dataValidation allowBlank="1" showInputMessage="1" showErrorMessage="1" prompt="Prélèvements stock permet de connaître les quantités nécessaires pour satisfaire les commandes. Pour effacer le contenu, procédez comme décrit dans B2. Pour voir la feuille de calcul Inventaire d’entrepôt, utilisez le lien de navigation dans C2." sqref="A1" xr:uid="{00000000-0002-0000-0200-000009000000}"/>
    <dataValidation type="list" errorStyle="warning" allowBlank="1" showErrorMessage="1" errorTitle="Désolé..." error="Votre entrée ne figure pas dans l’inventaire. Vous pouvez cliquer sur Oui pour la conserver mais les autres informations relatives au stock ne seront pas renseignées automatiquement. " sqref="C5:C23" xr:uid="{00000000-0002-0000-0200-00000A000000}">
      <formula1>SuiviRéférences</formula1>
    </dataValidation>
    <dataValidation type="custom" allowBlank="1" showInputMessage="1" showErrorMessage="1" error="La quantité entrée est supérieure à la quantité disponible. Entrez une QUANTITÉ COMMANDÉE inférieure à la QUANTITÉ DISPONIBLE" sqref="D5:D23" xr:uid="{00000000-0002-0000-0200-00000B000000}">
      <formula1>D5&lt;=#REF!</formula1>
    </dataValidation>
  </dataValidations>
  <hyperlinks>
    <hyperlink ref="C2" location="'Inventory List'!A1" tooltip="Sélectionnez cette option pour afficher l’inventaire" display="INVENTAIRE" xr:uid="{00000000-0004-0000-0200-000000000000}"/>
  </hyperlinks>
  <pageMargins left="0.7" right="0.7" top="0.75" bottom="0.75" header="0.3" footer="0.3"/>
  <pageSetup paperSize="9" orientation="portrait" horizontalDpi="300" verticalDpi="300" r:id="rId1"/>
  <drawing r:id="rId2"/>
  <tableParts count="1">
    <tablePart r:id="rId3"/>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shtPickList">
    <tabColor rgb="FFFF0000"/>
    <pageSetUpPr autoPageBreaks="0" fitToPage="1"/>
  </sheetPr>
  <dimension ref="B1:T91"/>
  <sheetViews>
    <sheetView showGridLines="0" zoomScaleNormal="100" workbookViewId="0">
      <selection activeCell="F8" sqref="F8"/>
    </sheetView>
  </sheetViews>
  <sheetFormatPr baseColWidth="10" defaultColWidth="8.90625" defaultRowHeight="30" customHeight="1" x14ac:dyDescent="0.35"/>
  <cols>
    <col min="1" max="1" width="3.81640625" customWidth="1"/>
    <col min="2" max="3" width="19.08984375" customWidth="1"/>
    <col min="4" max="4" width="19.08984375" style="84" customWidth="1"/>
    <col min="5" max="5" width="17" bestFit="1" customWidth="1"/>
    <col min="6" max="6" width="12.6328125" style="90" bestFit="1" customWidth="1"/>
    <col min="7" max="7" width="16.08984375" bestFit="1" customWidth="1"/>
    <col min="8" max="8" width="17" bestFit="1" customWidth="1"/>
    <col min="9" max="9" width="21.08984375" style="57" customWidth="1"/>
    <col min="10" max="10" width="16.08984375" style="57" bestFit="1" customWidth="1"/>
    <col min="11" max="11" width="16.6328125" style="29" bestFit="1" customWidth="1"/>
    <col min="12" max="12" width="25.453125" style="35" bestFit="1" customWidth="1"/>
    <col min="13" max="13" width="15.54296875" style="29" bestFit="1" customWidth="1"/>
    <col min="14" max="14" width="18.54296875" style="43" bestFit="1" customWidth="1"/>
    <col min="15" max="15" width="22.90625" customWidth="1"/>
    <col min="16" max="17" width="14.90625" customWidth="1"/>
    <col min="18" max="19" width="17.6328125" style="90" customWidth="1"/>
    <col min="20" max="20" width="16.81640625" style="43" customWidth="1"/>
  </cols>
  <sheetData>
    <row r="1" spans="2:20" ht="54" customHeight="1" thickBot="1" x14ac:dyDescent="0.55000000000000004">
      <c r="B1" s="5" t="s">
        <v>16</v>
      </c>
      <c r="C1" s="5"/>
      <c r="D1" s="82"/>
      <c r="E1" s="3"/>
      <c r="F1" s="87"/>
      <c r="G1" s="26"/>
      <c r="H1" s="1"/>
      <c r="I1" s="58"/>
      <c r="J1" s="58"/>
      <c r="K1" s="28"/>
      <c r="L1" s="26">
        <f ca="1">TODAY()</f>
        <v>43937</v>
      </c>
      <c r="M1" s="28"/>
      <c r="N1" s="36"/>
      <c r="O1" s="1"/>
      <c r="P1" s="1"/>
      <c r="Q1" s="1"/>
      <c r="R1" s="87"/>
      <c r="S1" s="87"/>
      <c r="T1" s="36"/>
    </row>
    <row r="2" spans="2:20" ht="24.9" customHeight="1" x14ac:dyDescent="0.35">
      <c r="B2" s="8"/>
      <c r="C2" s="8"/>
      <c r="D2" s="83"/>
      <c r="E2" s="8"/>
      <c r="L2" s="33"/>
      <c r="M2" s="32"/>
      <c r="N2" s="37"/>
      <c r="R2" s="88"/>
      <c r="S2" s="88"/>
      <c r="T2" s="37"/>
    </row>
    <row r="3" spans="2:20" ht="30" customHeight="1" x14ac:dyDescent="0.35">
      <c r="B3" s="10"/>
      <c r="C3" s="10"/>
      <c r="E3" s="11"/>
      <c r="L3" s="33"/>
      <c r="M3" s="32"/>
      <c r="N3" s="37"/>
      <c r="R3" s="88"/>
      <c r="S3" s="88"/>
      <c r="T3" s="37"/>
    </row>
    <row r="4" spans="2:20" ht="17.100000000000001" customHeight="1" x14ac:dyDescent="0.35">
      <c r="B4" s="6" t="s">
        <v>44</v>
      </c>
      <c r="C4" s="6" t="s">
        <v>23</v>
      </c>
      <c r="D4" s="85" t="s">
        <v>145</v>
      </c>
      <c r="E4" s="6" t="s">
        <v>143</v>
      </c>
      <c r="F4" s="89" t="s">
        <v>9</v>
      </c>
      <c r="G4" s="6" t="s">
        <v>159</v>
      </c>
      <c r="H4" s="6" t="s">
        <v>24</v>
      </c>
      <c r="I4" s="55" t="s">
        <v>137</v>
      </c>
      <c r="J4" s="55" t="s">
        <v>136</v>
      </c>
      <c r="K4" s="30" t="s">
        <v>47</v>
      </c>
      <c r="L4" s="34" t="s">
        <v>17</v>
      </c>
      <c r="M4" s="30" t="s">
        <v>48</v>
      </c>
      <c r="N4" s="38" t="s">
        <v>10</v>
      </c>
      <c r="O4" s="6" t="s">
        <v>18</v>
      </c>
      <c r="P4" s="6" t="s">
        <v>2</v>
      </c>
      <c r="Q4" s="6" t="s">
        <v>154</v>
      </c>
      <c r="R4" s="89" t="s">
        <v>155</v>
      </c>
      <c r="S4" s="89" t="s">
        <v>46</v>
      </c>
      <c r="T4" s="38" t="s">
        <v>144</v>
      </c>
    </row>
    <row r="5" spans="2:20" ht="30" customHeight="1" x14ac:dyDescent="0.35">
      <c r="B5" s="14" t="s">
        <v>147</v>
      </c>
      <c r="C5" s="14" t="str">
        <f>VLOOKUP(PrélèvementsStock[[#This Row],[ENDROIT SORTIE]],BASE_DE_DONNEE,2,0)</f>
        <v>MICHEL</v>
      </c>
      <c r="D5" s="86">
        <f>VLOOKUP(PrélèvementsStock[[#This Row],[ENDROIT SORTIE]],BASE_DE_DONNEE,3,0)</f>
        <v>623114498</v>
      </c>
      <c r="E5" s="14" t="s">
        <v>39</v>
      </c>
      <c r="F5" s="91">
        <v>5</v>
      </c>
      <c r="G5" s="15">
        <f>IFERROR(VLOOKUP(PrélèvementsStock[[#This Row],[ARTICLE]],QUANTITE_RESTANTE,7,0),"")</f>
        <v>2</v>
      </c>
      <c r="H5" s="14" t="str">
        <f>IFERROR(VLOOKUP(PrélèvementsStock[ARTICLE],Inventaire[],2,FALSE),"")</f>
        <v>PAS DE REF</v>
      </c>
      <c r="I5" s="56" t="s">
        <v>140</v>
      </c>
      <c r="J5" s="56" t="s">
        <v>141</v>
      </c>
      <c r="K5" s="31">
        <v>0.5625</v>
      </c>
      <c r="L5" s="20">
        <v>43930</v>
      </c>
      <c r="M5" s="31">
        <v>0.52083333333333337</v>
      </c>
      <c r="N5" s="39">
        <v>43941</v>
      </c>
      <c r="O5" s="14" t="str">
        <f>IFERROR(VLOOKUP(PrélèvementsStock[ARTICLE],Inventaire[],3,FALSE),"")</f>
        <v>COPPELIA CONSOMABLES</v>
      </c>
      <c r="P5" s="14" t="str">
        <f>IFERROR(VLOOKUP(PrélèvementsStock[ARTICLE],Inventaire[],4,FALSE),"")</f>
        <v>GRILLE</v>
      </c>
      <c r="Q5" s="14" t="str">
        <f ca="1">IF(PrélèvementsStock[[#This Row],[DATE DE RETOUR]]="","",IF(PrélèvementsStock[[#This Row],[DATE DE RETOUR]]&lt;=TODAY(),"ROUGE",IF(PrélèvementsStock[[#This Row],[DATE DE RETOUR]]&gt;TODAY(),"")))</f>
        <v/>
      </c>
      <c r="R5" s="77">
        <f ca="1">IF(ISNUMBER(SEARCH("ROUGE",PrélèvementsStock[[#This Row],[COLOR]])),0,PrélèvementsStock[[#This Row],[QTÉ SORTIE]])</f>
        <v>5</v>
      </c>
      <c r="S5" s="77"/>
      <c r="T5" s="77"/>
    </row>
    <row r="6" spans="2:20" ht="30" customHeight="1" x14ac:dyDescent="0.35">
      <c r="B6" s="14"/>
      <c r="C6" s="14" t="e">
        <f>VLOOKUP(PrélèvementsStock[[#This Row],[ENDROIT SORTIE]],BASE_DE_DONNEE,2,0)</f>
        <v>#N/A</v>
      </c>
      <c r="D6" s="86" t="e">
        <f>VLOOKUP(PrélèvementsStock[[#This Row],[ENDROIT SORTIE]],BASE_DE_DONNEE,3,0)</f>
        <v>#N/A</v>
      </c>
      <c r="E6" s="14" t="s">
        <v>39</v>
      </c>
      <c r="F6" s="91">
        <v>2</v>
      </c>
      <c r="G6" s="15">
        <f>IFERROR(VLOOKUP(PrélèvementsStock[[#This Row],[ARTICLE]],QUANTITE_RESTANTE,7,0),"")</f>
        <v>2</v>
      </c>
      <c r="H6" s="14" t="str">
        <f>IFERROR(VLOOKUP(PrélèvementsStock[ARTICLE],Inventaire[],2,FALSE),"")</f>
        <v>PAS DE REF</v>
      </c>
      <c r="I6" s="56" t="s">
        <v>140</v>
      </c>
      <c r="J6" s="56" t="s">
        <v>141</v>
      </c>
      <c r="K6" s="31">
        <v>0.5625</v>
      </c>
      <c r="L6" s="20">
        <v>43900</v>
      </c>
      <c r="M6" s="31">
        <v>0.5625</v>
      </c>
      <c r="N6" s="39">
        <v>43941</v>
      </c>
      <c r="O6" s="21" t="str">
        <f>IFERROR(VLOOKUP(PrélèvementsStock[ARTICLE],Inventaire[],3,FALSE),"")</f>
        <v>COPPELIA CONSOMABLES</v>
      </c>
      <c r="P6" s="21" t="str">
        <f>IFERROR(VLOOKUP(PrélèvementsStock[ARTICLE],Inventaire[],4,FALSE),"")</f>
        <v>GRILLE</v>
      </c>
      <c r="Q6" s="21" t="str">
        <f ca="1">IF(PrélèvementsStock[[#This Row],[DATE DE RETOUR]]="","",IF(PrélèvementsStock[[#This Row],[DATE DE RETOUR]]&lt;=TODAY(),"ROUGE",IF(PrélèvementsStock[[#This Row],[DATE DE RETOUR]]&gt;TODAY(),"")))</f>
        <v/>
      </c>
      <c r="R6" s="77">
        <f ca="1">IF(ISNUMBER(SEARCH("ROUGE",PrélèvementsStock[[#This Row],[COLOR]])),0,PrélèvementsStock[[#This Row],[QTÉ SORTIE]])</f>
        <v>2</v>
      </c>
      <c r="S6" s="77"/>
      <c r="T6" s="77"/>
    </row>
    <row r="7" spans="2:20" ht="30" customHeight="1" x14ac:dyDescent="0.35">
      <c r="B7" s="14"/>
      <c r="C7" s="14"/>
      <c r="D7" s="86"/>
      <c r="E7" s="14" t="s">
        <v>39</v>
      </c>
      <c r="F7" s="91">
        <v>1</v>
      </c>
      <c r="G7" s="15"/>
      <c r="H7" s="14"/>
      <c r="I7" s="56"/>
      <c r="J7" s="56"/>
      <c r="K7" s="31"/>
      <c r="L7" s="20"/>
      <c r="M7" s="31"/>
      <c r="N7" s="39"/>
      <c r="O7" s="21"/>
      <c r="P7" s="21"/>
      <c r="Q7" s="21"/>
      <c r="R7" s="77"/>
      <c r="S7" s="77"/>
      <c r="T7" s="77"/>
    </row>
    <row r="8" spans="2:20" ht="30" customHeight="1" x14ac:dyDescent="0.35">
      <c r="B8" s="14"/>
      <c r="C8" s="14"/>
      <c r="D8" s="86"/>
      <c r="E8" s="14"/>
      <c r="F8" s="91"/>
      <c r="G8" s="15"/>
      <c r="H8" s="14"/>
      <c r="I8" s="56"/>
      <c r="J8" s="56"/>
      <c r="K8" s="31"/>
      <c r="L8" s="20"/>
      <c r="M8" s="31"/>
      <c r="N8" s="39"/>
      <c r="O8" s="21"/>
      <c r="P8" s="21"/>
      <c r="Q8" s="21"/>
      <c r="R8" s="77"/>
      <c r="S8" s="77"/>
      <c r="T8" s="77"/>
    </row>
    <row r="9" spans="2:20" ht="30" customHeight="1" x14ac:dyDescent="0.35">
      <c r="B9" s="14"/>
      <c r="C9" s="14"/>
      <c r="D9" s="86"/>
      <c r="E9" s="14"/>
      <c r="F9" s="91"/>
      <c r="G9" s="15"/>
      <c r="H9" s="14"/>
      <c r="I9" s="56"/>
      <c r="J9" s="56"/>
      <c r="K9" s="31"/>
      <c r="L9" s="20"/>
      <c r="M9" s="31"/>
      <c r="N9" s="39"/>
      <c r="O9" s="21"/>
      <c r="P9" s="21"/>
      <c r="Q9" s="21"/>
      <c r="R9" s="77"/>
      <c r="S9" s="77"/>
      <c r="T9" s="77"/>
    </row>
    <row r="10" spans="2:20" ht="30" customHeight="1" x14ac:dyDescent="0.35">
      <c r="B10" s="14"/>
      <c r="C10" s="14"/>
      <c r="D10" s="86"/>
      <c r="E10" s="14"/>
      <c r="F10" s="91"/>
      <c r="G10" s="15"/>
      <c r="H10" s="14"/>
      <c r="I10" s="56"/>
      <c r="J10" s="56"/>
      <c r="K10" s="31"/>
      <c r="L10" s="20"/>
      <c r="M10" s="31"/>
      <c r="N10" s="39"/>
      <c r="O10" s="21"/>
      <c r="P10" s="21"/>
      <c r="Q10" s="21"/>
      <c r="R10" s="77"/>
      <c r="S10" s="77"/>
      <c r="T10" s="77"/>
    </row>
    <row r="11" spans="2:20" ht="30" customHeight="1" x14ac:dyDescent="0.35">
      <c r="B11" s="14"/>
      <c r="C11" s="14"/>
      <c r="D11" s="86"/>
      <c r="E11" s="14"/>
      <c r="F11" s="91"/>
      <c r="G11" s="15"/>
      <c r="H11" s="14"/>
      <c r="I11" s="56"/>
      <c r="J11" s="56"/>
      <c r="K11" s="31"/>
      <c r="L11" s="20"/>
      <c r="M11" s="31"/>
      <c r="N11" s="39"/>
      <c r="O11" s="21"/>
      <c r="P11" s="21"/>
      <c r="Q11" s="21"/>
      <c r="R11" s="77"/>
      <c r="S11" s="77"/>
      <c r="T11" s="77"/>
    </row>
    <row r="12" spans="2:20" ht="30" customHeight="1" x14ac:dyDescent="0.35">
      <c r="B12" s="14"/>
      <c r="C12" s="14"/>
      <c r="D12" s="86"/>
      <c r="E12" s="14"/>
      <c r="F12" s="91"/>
      <c r="G12" s="15"/>
      <c r="H12" s="14"/>
      <c r="I12" s="56"/>
      <c r="J12" s="56"/>
      <c r="K12" s="31"/>
      <c r="L12" s="20"/>
      <c r="M12" s="31"/>
      <c r="N12" s="39"/>
      <c r="O12" s="21"/>
      <c r="P12" s="21"/>
      <c r="Q12" s="21"/>
      <c r="R12" s="77"/>
      <c r="S12" s="77"/>
      <c r="T12" s="77"/>
    </row>
    <row r="13" spans="2:20" ht="30" customHeight="1" x14ac:dyDescent="0.35">
      <c r="B13" s="14"/>
      <c r="C13" s="14"/>
      <c r="D13" s="86"/>
      <c r="E13" s="14"/>
      <c r="F13" s="91"/>
      <c r="G13" s="15"/>
      <c r="H13" s="14"/>
      <c r="I13" s="56"/>
      <c r="J13" s="56"/>
      <c r="K13" s="31"/>
      <c r="L13" s="20"/>
      <c r="M13" s="31"/>
      <c r="N13" s="39"/>
      <c r="O13" s="21"/>
      <c r="P13" s="21"/>
      <c r="Q13" s="21"/>
      <c r="R13" s="77"/>
      <c r="S13" s="77"/>
      <c r="T13" s="77"/>
    </row>
    <row r="14" spans="2:20" ht="30" customHeight="1" x14ac:dyDescent="0.35">
      <c r="B14" s="14"/>
      <c r="C14" s="14"/>
      <c r="D14" s="86"/>
      <c r="E14" s="14"/>
      <c r="F14" s="91"/>
      <c r="G14" s="15"/>
      <c r="H14" s="14"/>
      <c r="I14" s="56"/>
      <c r="J14" s="56"/>
      <c r="K14" s="31"/>
      <c r="L14" s="20"/>
      <c r="M14" s="31"/>
      <c r="N14" s="39"/>
      <c r="O14" s="21"/>
      <c r="P14" s="21"/>
      <c r="Q14" s="21"/>
      <c r="R14" s="77"/>
      <c r="S14" s="77"/>
      <c r="T14" s="77"/>
    </row>
    <row r="15" spans="2:20" ht="30" customHeight="1" x14ac:dyDescent="0.35">
      <c r="B15" s="14"/>
      <c r="C15" s="14"/>
      <c r="D15" s="86"/>
      <c r="E15" s="14"/>
      <c r="F15" s="91"/>
      <c r="G15" s="15"/>
      <c r="H15" s="14"/>
      <c r="I15" s="56"/>
      <c r="J15" s="56"/>
      <c r="K15" s="31"/>
      <c r="L15" s="20"/>
      <c r="M15" s="31"/>
      <c r="N15" s="40"/>
      <c r="O15" s="21"/>
      <c r="P15" s="21"/>
      <c r="Q15" s="21"/>
      <c r="R15" s="77"/>
      <c r="S15" s="77"/>
      <c r="T15" s="78"/>
    </row>
    <row r="16" spans="2:20" ht="30" customHeight="1" x14ac:dyDescent="0.35">
      <c r="B16" s="14"/>
      <c r="C16" s="14"/>
      <c r="D16" s="86"/>
      <c r="E16" s="14"/>
      <c r="F16" s="91"/>
      <c r="G16" s="15"/>
      <c r="H16" s="14"/>
      <c r="I16" s="56"/>
      <c r="J16" s="56"/>
      <c r="K16" s="31"/>
      <c r="L16" s="20"/>
      <c r="M16" s="31"/>
      <c r="N16" s="41"/>
      <c r="O16" s="21"/>
      <c r="P16" s="21"/>
      <c r="Q16" s="21"/>
      <c r="R16" s="77"/>
      <c r="S16" s="77"/>
      <c r="T16" s="79"/>
    </row>
    <row r="17" spans="2:20" ht="30" customHeight="1" x14ac:dyDescent="0.35">
      <c r="B17" s="14"/>
      <c r="C17" s="14"/>
      <c r="D17" s="86"/>
      <c r="E17" s="14"/>
      <c r="F17" s="91"/>
      <c r="G17" s="15"/>
      <c r="H17" s="14"/>
      <c r="I17" s="56"/>
      <c r="J17" s="56"/>
      <c r="K17" s="31"/>
      <c r="L17" s="20"/>
      <c r="M17" s="31"/>
      <c r="N17" s="41"/>
      <c r="O17" s="21"/>
      <c r="P17" s="21"/>
      <c r="Q17" s="21"/>
      <c r="R17" s="77"/>
      <c r="S17" s="77"/>
      <c r="T17" s="79"/>
    </row>
    <row r="18" spans="2:20" ht="30" customHeight="1" x14ac:dyDescent="0.35">
      <c r="B18" s="14"/>
      <c r="C18" s="14" t="str">
        <f>IFERROR(VLOOKUP(PrélèvementsStock[[#This Row],[ENDROIT SORTIE]],BASE_DE_DONNEE,2,0),"")</f>
        <v/>
      </c>
      <c r="D18" s="86"/>
      <c r="E18" s="14"/>
      <c r="F18" s="91"/>
      <c r="G18" s="15" t="str">
        <f>IFERROR(VLOOKUP(PrélèvementsStock[[#This Row],[ARTICLE]],QUANTITE_RESTANTE,7,0),"")</f>
        <v/>
      </c>
      <c r="H18" s="14" t="str">
        <f>IFERROR(VLOOKUP(PrélèvementsStock[ARTICLE],Inventaire[],2,FALSE),"")</f>
        <v/>
      </c>
      <c r="I18" s="56"/>
      <c r="J18" s="56"/>
      <c r="K18" s="31"/>
      <c r="L18" s="20"/>
      <c r="M18" s="31"/>
      <c r="N18" s="42"/>
      <c r="O18" s="21" t="str">
        <f>IFERROR(VLOOKUP(PrélèvementsStock[ARTICLE],Inventaire[],3,FALSE),"")</f>
        <v/>
      </c>
      <c r="P18" s="21" t="str">
        <f>IFERROR(VLOOKUP(PrélèvementsStock[ARTICLE],Inventaire[],4,FALSE),"")</f>
        <v/>
      </c>
      <c r="Q18" s="21" t="str">
        <f ca="1">IF(PrélèvementsStock[[#This Row],[DATE DE RETOUR]]="","",IF(PrélèvementsStock[[#This Row],[DATE DE RETOUR]]&lt;=TODAY(),"ROUGE",IF(PrélèvementsStock[[#This Row],[DATE DE RETOUR]]&gt;TODAY(),"")))</f>
        <v/>
      </c>
      <c r="R18" s="80"/>
      <c r="S18" s="80"/>
      <c r="T18" s="80"/>
    </row>
    <row r="19" spans="2:20" ht="30" customHeight="1" x14ac:dyDescent="0.35">
      <c r="B19" s="14"/>
      <c r="C19" s="14" t="str">
        <f>IFERROR(VLOOKUP(PrélèvementsStock[[#This Row],[ENDROIT SORTIE]],BASE_DE_DONNEE,2,0),"")</f>
        <v/>
      </c>
      <c r="D19" s="86"/>
      <c r="E19" s="14"/>
      <c r="F19" s="91"/>
      <c r="G19" s="15" t="str">
        <f>IFERROR(VLOOKUP(PrélèvementsStock[[#This Row],[ARTICLE]],QUANTITE_RESTANTE,7,0),"")</f>
        <v/>
      </c>
      <c r="H19" s="14" t="str">
        <f>IFERROR(VLOOKUP(PrélèvementsStock[ARTICLE],Inventaire[],2,FALSE),"")</f>
        <v/>
      </c>
      <c r="I19" s="56"/>
      <c r="J19" s="56"/>
      <c r="K19" s="31"/>
      <c r="L19" s="20"/>
      <c r="M19" s="31"/>
      <c r="N19" s="42"/>
      <c r="O19" s="21" t="str">
        <f>IFERROR(VLOOKUP(PrélèvementsStock[ARTICLE],Inventaire[],3,FALSE),"")</f>
        <v/>
      </c>
      <c r="P19" s="21" t="str">
        <f>IFERROR(VLOOKUP(PrélèvementsStock[ARTICLE],Inventaire[],4,FALSE),"")</f>
        <v/>
      </c>
      <c r="Q19" s="21" t="str">
        <f ca="1">IF(PrélèvementsStock[[#This Row],[DATE DE RETOUR]]="","",IF(PrélèvementsStock[[#This Row],[DATE DE RETOUR]]&lt;=TODAY(),"ROUGE",IF(PrélèvementsStock[[#This Row],[DATE DE RETOUR]]&gt;TODAY(),"")))</f>
        <v/>
      </c>
      <c r="R19" s="80"/>
      <c r="S19" s="80"/>
      <c r="T19" s="80"/>
    </row>
    <row r="20" spans="2:20" ht="30" customHeight="1" x14ac:dyDescent="0.35">
      <c r="B20" s="14"/>
      <c r="C20" s="14"/>
      <c r="D20" s="86"/>
      <c r="E20" s="14"/>
      <c r="F20" s="91"/>
      <c r="G20" s="15" t="str">
        <f>IFERROR(VLOOKUP(PrélèvementsStock[[#This Row],[ARTICLE]],QUANTITE_RESTANTE,7,0),"")</f>
        <v/>
      </c>
      <c r="H20" s="14" t="str">
        <f>IFERROR(VLOOKUP(PrélèvementsStock[ARTICLE],Inventaire[],2,FALSE),"")</f>
        <v/>
      </c>
      <c r="I20" s="56"/>
      <c r="J20" s="56"/>
      <c r="K20" s="31"/>
      <c r="L20" s="20"/>
      <c r="M20" s="31"/>
      <c r="N20" s="42"/>
      <c r="O20" s="21" t="str">
        <f>IFERROR(VLOOKUP(PrélèvementsStock[ARTICLE],Inventaire[],3,FALSE),"")</f>
        <v/>
      </c>
      <c r="P20" s="21" t="str">
        <f>IFERROR(VLOOKUP(PrélèvementsStock[ARTICLE],Inventaire[],4,FALSE),"")</f>
        <v/>
      </c>
      <c r="Q20" s="21" t="str">
        <f ca="1">IF(PrélèvementsStock[[#This Row],[DATE DE RETOUR]]="","",IF(PrélèvementsStock[[#This Row],[DATE DE RETOUR]]&lt;=TODAY(),"ROUGE",IF(PrélèvementsStock[[#This Row],[DATE DE RETOUR]]&gt;TODAY(),"")))</f>
        <v/>
      </c>
      <c r="R20" s="80"/>
      <c r="S20" s="80"/>
      <c r="T20" s="80"/>
    </row>
    <row r="21" spans="2:20" ht="30" customHeight="1" x14ac:dyDescent="0.35">
      <c r="B21" s="14"/>
      <c r="C21" s="14"/>
      <c r="D21" s="86"/>
      <c r="E21" s="14"/>
      <c r="F21" s="91"/>
      <c r="G21" s="15" t="str">
        <f>IFERROR(VLOOKUP(PrélèvementsStock[[#This Row],[ARTICLE]],QUANTITE_RESTANTE,7,0),"")</f>
        <v/>
      </c>
      <c r="H21" s="14" t="str">
        <f>IFERROR(VLOOKUP(PrélèvementsStock[ARTICLE],Inventaire[],2,FALSE),"")</f>
        <v/>
      </c>
      <c r="I21" s="56"/>
      <c r="J21" s="56"/>
      <c r="K21" s="31"/>
      <c r="L21" s="20"/>
      <c r="M21" s="31"/>
      <c r="N21" s="42"/>
      <c r="O21" s="21" t="str">
        <f>IFERROR(VLOOKUP(PrélèvementsStock[ARTICLE],Inventaire[],3,FALSE),"")</f>
        <v/>
      </c>
      <c r="P21" s="21" t="str">
        <f>IFERROR(VLOOKUP(PrélèvementsStock[ARTICLE],Inventaire[],4,FALSE),"")</f>
        <v/>
      </c>
      <c r="Q21" s="21" t="str">
        <f ca="1">IF(PrélèvementsStock[[#This Row],[DATE DE RETOUR]]="","",IF(PrélèvementsStock[[#This Row],[DATE DE RETOUR]]&lt;=TODAY(),"ROUGE",IF(PrélèvementsStock[[#This Row],[DATE DE RETOUR]]&gt;TODAY(),"")))</f>
        <v/>
      </c>
      <c r="R21" s="80"/>
      <c r="S21" s="80"/>
      <c r="T21" s="80"/>
    </row>
    <row r="22" spans="2:20" ht="30" customHeight="1" x14ac:dyDescent="0.35">
      <c r="B22" s="14"/>
      <c r="C22" s="14"/>
      <c r="D22" s="86"/>
      <c r="E22" s="14"/>
      <c r="F22" s="91"/>
      <c r="G22" s="15" t="str">
        <f>IFERROR(VLOOKUP(PrélèvementsStock[[#This Row],[ARTICLE]],QUANTITE_RESTANTE,7,0),"")</f>
        <v/>
      </c>
      <c r="H22" s="14" t="str">
        <f>IFERROR(VLOOKUP(PrélèvementsStock[ARTICLE],Inventaire[],2,FALSE),"")</f>
        <v/>
      </c>
      <c r="I22" s="56"/>
      <c r="J22" s="56"/>
      <c r="K22" s="31"/>
      <c r="L22" s="20"/>
      <c r="M22" s="31"/>
      <c r="N22" s="42"/>
      <c r="O22" s="21" t="str">
        <f>IFERROR(VLOOKUP(PrélèvementsStock[ARTICLE],Inventaire[],3,FALSE),"")</f>
        <v/>
      </c>
      <c r="P22" s="21" t="str">
        <f>IFERROR(VLOOKUP(PrélèvementsStock[ARTICLE],Inventaire[],4,FALSE),"")</f>
        <v/>
      </c>
      <c r="Q22" s="21" t="str">
        <f ca="1">IF(PrélèvementsStock[[#This Row],[DATE DE RETOUR]]="","",IF(PrélèvementsStock[[#This Row],[DATE DE RETOUR]]&lt;=TODAY(),"ROUGE",IF(PrélèvementsStock[[#This Row],[DATE DE RETOUR]]&gt;TODAY(),"")))</f>
        <v/>
      </c>
      <c r="R22" s="80"/>
      <c r="S22" s="80"/>
      <c r="T22" s="80"/>
    </row>
    <row r="23" spans="2:20" ht="30" customHeight="1" x14ac:dyDescent="0.35">
      <c r="B23" s="14"/>
      <c r="C23" s="14"/>
      <c r="D23" s="86"/>
      <c r="E23" s="14"/>
      <c r="F23" s="91"/>
      <c r="G23" s="15" t="str">
        <f>IFERROR(VLOOKUP(PrélèvementsStock[[#This Row],[ARTICLE]],QUANTITE_RESTANTE,7,0),"")</f>
        <v/>
      </c>
      <c r="H23" s="14" t="str">
        <f>IFERROR(VLOOKUP(PrélèvementsStock[ARTICLE],Inventaire[],2,FALSE),"")</f>
        <v/>
      </c>
      <c r="I23" s="56"/>
      <c r="J23" s="56"/>
      <c r="K23" s="31"/>
      <c r="L23" s="20"/>
      <c r="M23" s="31"/>
      <c r="N23" s="42"/>
      <c r="O23" s="21" t="str">
        <f>IFERROR(VLOOKUP(PrélèvementsStock[ARTICLE],Inventaire[],3,FALSE),"")</f>
        <v/>
      </c>
      <c r="P23" s="21" t="str">
        <f>IFERROR(VLOOKUP(PrélèvementsStock[ARTICLE],Inventaire[],4,FALSE),"")</f>
        <v/>
      </c>
      <c r="Q23" s="21" t="str">
        <f ca="1">IF(PrélèvementsStock[[#This Row],[DATE DE RETOUR]]="","",IF(PrélèvementsStock[[#This Row],[DATE DE RETOUR]]&lt;=TODAY(),"ROUGE",IF(PrélèvementsStock[[#This Row],[DATE DE RETOUR]]&gt;TODAY(),"")))</f>
        <v/>
      </c>
      <c r="R23" s="80"/>
      <c r="S23" s="80"/>
      <c r="T23" s="80"/>
    </row>
    <row r="24" spans="2:20" ht="30" customHeight="1" x14ac:dyDescent="0.35">
      <c r="B24" s="14"/>
      <c r="C24" s="14"/>
      <c r="D24" s="86"/>
      <c r="E24" s="14"/>
      <c r="F24" s="91"/>
      <c r="G24" s="15" t="str">
        <f>IFERROR(VLOOKUP(PrélèvementsStock[[#This Row],[ARTICLE]],QUANTITE_RESTANTE,7,0),"")</f>
        <v/>
      </c>
      <c r="H24" s="14" t="str">
        <f>IFERROR(VLOOKUP(PrélèvementsStock[ARTICLE],Inventaire[],2,FALSE),"")</f>
        <v/>
      </c>
      <c r="I24" s="56"/>
      <c r="J24" s="56"/>
      <c r="K24" s="31"/>
      <c r="L24" s="20"/>
      <c r="M24" s="31"/>
      <c r="N24" s="42"/>
      <c r="O24" s="21" t="str">
        <f>IFERROR(VLOOKUP(PrélèvementsStock[ARTICLE],Inventaire[],3,FALSE),"")</f>
        <v/>
      </c>
      <c r="P24" s="21" t="str">
        <f>IFERROR(VLOOKUP(PrélèvementsStock[ARTICLE],Inventaire[],4,FALSE),"")</f>
        <v/>
      </c>
      <c r="Q24" s="21" t="str">
        <f ca="1">IF(PrélèvementsStock[[#This Row],[DATE DE RETOUR]]="","",IF(PrélèvementsStock[[#This Row],[DATE DE RETOUR]]&lt;=TODAY(),"ROUGE",IF(PrélèvementsStock[[#This Row],[DATE DE RETOUR]]&gt;TODAY(),"")))</f>
        <v/>
      </c>
      <c r="R24" s="80"/>
      <c r="S24" s="80"/>
      <c r="T24" s="80"/>
    </row>
    <row r="25" spans="2:20" ht="30" customHeight="1" x14ac:dyDescent="0.35">
      <c r="B25" s="14"/>
      <c r="C25" s="14"/>
      <c r="D25" s="86"/>
      <c r="E25" s="14"/>
      <c r="F25" s="91"/>
      <c r="G25" s="15" t="str">
        <f>IFERROR(VLOOKUP(PrélèvementsStock[[#This Row],[ARTICLE]],QUANTITE_RESTANTE,7,0),"")</f>
        <v/>
      </c>
      <c r="H25" s="14" t="str">
        <f>IFERROR(VLOOKUP(PrélèvementsStock[ARTICLE],Inventaire[],2,FALSE),"")</f>
        <v/>
      </c>
      <c r="I25" s="56"/>
      <c r="J25" s="56"/>
      <c r="K25" s="31"/>
      <c r="L25" s="20"/>
      <c r="M25" s="31"/>
      <c r="N25" s="42"/>
      <c r="O25" s="21" t="str">
        <f>IFERROR(VLOOKUP(PrélèvementsStock[ARTICLE],Inventaire[],3,FALSE),"")</f>
        <v/>
      </c>
      <c r="P25" s="21" t="str">
        <f>IFERROR(VLOOKUP(PrélèvementsStock[ARTICLE],Inventaire[],4,FALSE),"")</f>
        <v/>
      </c>
      <c r="Q25" s="21" t="str">
        <f ca="1">IF(PrélèvementsStock[[#This Row],[DATE DE RETOUR]]="","",IF(PrélèvementsStock[[#This Row],[DATE DE RETOUR]]&lt;=TODAY(),"ROUGE",IF(PrélèvementsStock[[#This Row],[DATE DE RETOUR]]&gt;TODAY(),"")))</f>
        <v/>
      </c>
      <c r="R25" s="80"/>
      <c r="S25" s="80"/>
      <c r="T25" s="80"/>
    </row>
    <row r="26" spans="2:20" ht="30" customHeight="1" x14ac:dyDescent="0.35">
      <c r="B26" s="14"/>
      <c r="C26" s="14"/>
      <c r="D26" s="86"/>
      <c r="E26" s="14"/>
      <c r="F26" s="91"/>
      <c r="G26" s="15" t="str">
        <f>IFERROR(VLOOKUP(PrélèvementsStock[[#This Row],[ARTICLE]],QUANTITE_RESTANTE,7,0),"")</f>
        <v/>
      </c>
      <c r="H26" s="14" t="str">
        <f>IFERROR(VLOOKUP(PrélèvementsStock[ARTICLE],Inventaire[],2,FALSE),"")</f>
        <v/>
      </c>
      <c r="I26" s="56"/>
      <c r="J26" s="56"/>
      <c r="K26" s="31"/>
      <c r="L26" s="20"/>
      <c r="M26" s="31"/>
      <c r="N26" s="42"/>
      <c r="O26" s="21" t="str">
        <f>IFERROR(VLOOKUP(PrélèvementsStock[ARTICLE],Inventaire[],3,FALSE),"")</f>
        <v/>
      </c>
      <c r="P26" s="21" t="str">
        <f>IFERROR(VLOOKUP(PrélèvementsStock[ARTICLE],Inventaire[],4,FALSE),"")</f>
        <v/>
      </c>
      <c r="Q26" s="21" t="str">
        <f ca="1">IF(PrélèvementsStock[[#This Row],[DATE DE RETOUR]]="","",IF(PrélèvementsStock[[#This Row],[DATE DE RETOUR]]&lt;=TODAY(),"ROUGE",IF(PrélèvementsStock[[#This Row],[DATE DE RETOUR]]&gt;TODAY(),"")))</f>
        <v/>
      </c>
      <c r="R26" s="80">
        <f ca="1">IF(ISNUMBER(SEARCH("ROUGE",PrélèvementsStock[[#This Row],[COLOR]])),0,PrélèvementsStock[[#This Row],[QTÉ SORTIE]])</f>
        <v>0</v>
      </c>
      <c r="S26" s="80"/>
      <c r="T26" s="80"/>
    </row>
    <row r="27" spans="2:20" ht="30" customHeight="1" x14ac:dyDescent="0.35">
      <c r="B27" s="14"/>
      <c r="C27" s="14"/>
      <c r="D27" s="86"/>
      <c r="E27" s="14"/>
      <c r="F27" s="91"/>
      <c r="G27" s="15" t="str">
        <f>IFERROR(VLOOKUP(PrélèvementsStock[[#This Row],[ARTICLE]],QUANTITE_RESTANTE,7,0),"")</f>
        <v/>
      </c>
      <c r="H27" s="14" t="str">
        <f>IFERROR(VLOOKUP(PrélèvementsStock[ARTICLE],Inventaire[],2,FALSE),"")</f>
        <v/>
      </c>
      <c r="I27" s="56"/>
      <c r="J27" s="56"/>
      <c r="K27" s="31"/>
      <c r="L27" s="20"/>
      <c r="M27" s="31"/>
      <c r="N27" s="42"/>
      <c r="O27" s="21" t="str">
        <f>IFERROR(VLOOKUP(PrélèvementsStock[ARTICLE],Inventaire[],3,FALSE),"")</f>
        <v/>
      </c>
      <c r="P27" s="21" t="str">
        <f>IFERROR(VLOOKUP(PrélèvementsStock[ARTICLE],Inventaire[],4,FALSE),"")</f>
        <v/>
      </c>
      <c r="Q27" s="21" t="str">
        <f ca="1">IF(PrélèvementsStock[[#This Row],[DATE DE RETOUR]]="","",IF(PrélèvementsStock[[#This Row],[DATE DE RETOUR]]&lt;=TODAY(),"ROUGE",IF(PrélèvementsStock[[#This Row],[DATE DE RETOUR]]&gt;TODAY(),"")))</f>
        <v/>
      </c>
      <c r="R27" s="80">
        <f ca="1">IF(ISNUMBER(SEARCH("ROUGE",PrélèvementsStock[[#This Row],[COLOR]])),0,PrélèvementsStock[[#This Row],[QTÉ SORTIE]])</f>
        <v>0</v>
      </c>
      <c r="S27" s="80"/>
      <c r="T27" s="80"/>
    </row>
    <row r="28" spans="2:20" ht="30" customHeight="1" x14ac:dyDescent="0.35">
      <c r="B28" s="14"/>
      <c r="C28" s="14"/>
      <c r="D28" s="86"/>
      <c r="E28" s="14"/>
      <c r="F28" s="91"/>
      <c r="G28" s="15" t="str">
        <f>IFERROR(VLOOKUP(PrélèvementsStock[[#This Row],[ARTICLE]],QUANTITE_RESTANTE,7,0),"")</f>
        <v/>
      </c>
      <c r="H28" s="21" t="str">
        <f>IFERROR(VLOOKUP(PrélèvementsStock[ARTICLE],Inventaire[],2,FALSE),"")</f>
        <v/>
      </c>
      <c r="I28" s="56"/>
      <c r="J28" s="56"/>
      <c r="K28" s="31"/>
      <c r="L28" s="20"/>
      <c r="M28" s="31"/>
      <c r="N28" s="42"/>
      <c r="O28" s="21" t="str">
        <f>IFERROR(VLOOKUP(PrélèvementsStock[ARTICLE],Inventaire[],3,FALSE),"")</f>
        <v/>
      </c>
      <c r="P28" s="21" t="str">
        <f>IFERROR(VLOOKUP(PrélèvementsStock[ARTICLE],Inventaire[],4,FALSE),"")</f>
        <v/>
      </c>
      <c r="Q28" s="21" t="str">
        <f ca="1">IF(PrélèvementsStock[[#This Row],[DATE DE RETOUR]]="","",IF(PrélèvementsStock[[#This Row],[DATE DE RETOUR]]&lt;=TODAY(),"ROUGE",IF(PrélèvementsStock[[#This Row],[DATE DE RETOUR]]&gt;TODAY(),"")))</f>
        <v/>
      </c>
      <c r="R28" s="80">
        <f ca="1">IF(ISNUMBER(SEARCH("ROUGE",PrélèvementsStock[[#This Row],[COLOR]])),0,PrélèvementsStock[[#This Row],[QTÉ SORTIE]])</f>
        <v>0</v>
      </c>
      <c r="S28" s="80"/>
      <c r="T28" s="80"/>
    </row>
    <row r="29" spans="2:20" ht="30" customHeight="1" x14ac:dyDescent="0.35">
      <c r="B29" s="14"/>
      <c r="C29" s="14"/>
      <c r="D29" s="86"/>
      <c r="E29" s="14"/>
      <c r="F29" s="91"/>
      <c r="G29" s="15" t="str">
        <f>IFERROR(VLOOKUP(PrélèvementsStock[[#This Row],[ARTICLE]],QUANTITE_RESTANTE,7,0),"")</f>
        <v/>
      </c>
      <c r="H29" s="21" t="str">
        <f>IFERROR(VLOOKUP(PrélèvementsStock[ARTICLE],Inventaire[],2,FALSE),"")</f>
        <v/>
      </c>
      <c r="I29" s="56"/>
      <c r="J29" s="56"/>
      <c r="K29" s="31"/>
      <c r="L29" s="20"/>
      <c r="M29" s="31"/>
      <c r="N29" s="42"/>
      <c r="O29" s="21" t="str">
        <f>IFERROR(VLOOKUP(PrélèvementsStock[ARTICLE],Inventaire[],3,FALSE),"")</f>
        <v/>
      </c>
      <c r="P29" s="21" t="str">
        <f>IFERROR(VLOOKUP(PrélèvementsStock[ARTICLE],Inventaire[],4,FALSE),"")</f>
        <v/>
      </c>
      <c r="Q29" s="21" t="str">
        <f ca="1">IF(PrélèvementsStock[[#This Row],[DATE DE RETOUR]]="","",IF(PrélèvementsStock[[#This Row],[DATE DE RETOUR]]&lt;=TODAY(),"ROUGE",IF(PrélèvementsStock[[#This Row],[DATE DE RETOUR]]&gt;TODAY(),"")))</f>
        <v/>
      </c>
      <c r="R29" s="80">
        <f ca="1">IF(ISNUMBER(SEARCH("ROUGE",PrélèvementsStock[[#This Row],[COLOR]])),0,PrélèvementsStock[[#This Row],[QTÉ SORTIE]])</f>
        <v>0</v>
      </c>
      <c r="S29" s="80"/>
      <c r="T29" s="80"/>
    </row>
    <row r="30" spans="2:20" ht="30" customHeight="1" x14ac:dyDescent="0.35">
      <c r="B30" s="14"/>
      <c r="C30" s="14"/>
      <c r="D30" s="86"/>
      <c r="E30" s="14"/>
      <c r="F30" s="91"/>
      <c r="G30" s="15" t="str">
        <f>IFERROR(VLOOKUP(PrélèvementsStock[[#This Row],[ARTICLE]],QUANTITE_RESTANTE,7,0),"")</f>
        <v/>
      </c>
      <c r="H30" s="21" t="str">
        <f>IFERROR(VLOOKUP(PrélèvementsStock[ARTICLE],Inventaire[],2,FALSE),"")</f>
        <v/>
      </c>
      <c r="I30" s="56"/>
      <c r="J30" s="56"/>
      <c r="K30" s="31"/>
      <c r="L30" s="20"/>
      <c r="M30" s="31"/>
      <c r="N30" s="42"/>
      <c r="O30" s="21" t="str">
        <f>IFERROR(VLOOKUP(PrélèvementsStock[ARTICLE],Inventaire[],3,FALSE),"")</f>
        <v/>
      </c>
      <c r="P30" s="21" t="str">
        <f>IFERROR(VLOOKUP(PrélèvementsStock[ARTICLE],Inventaire[],4,FALSE),"")</f>
        <v/>
      </c>
      <c r="Q30" s="21" t="str">
        <f ca="1">IF(PrélèvementsStock[[#This Row],[DATE DE RETOUR]]="","",IF(PrélèvementsStock[[#This Row],[DATE DE RETOUR]]&lt;=TODAY(),"ROUGE",IF(PrélèvementsStock[[#This Row],[DATE DE RETOUR]]&gt;TODAY(),"")))</f>
        <v/>
      </c>
      <c r="R30" s="80">
        <f ca="1">IF(ISNUMBER(SEARCH("ROUGE",PrélèvementsStock[[#This Row],[COLOR]])),0,PrélèvementsStock[[#This Row],[QTÉ SORTIE]])</f>
        <v>0</v>
      </c>
      <c r="S30" s="80"/>
      <c r="T30" s="80"/>
    </row>
    <row r="31" spans="2:20" ht="30" customHeight="1" x14ac:dyDescent="0.35">
      <c r="B31" s="14"/>
      <c r="C31" s="14"/>
      <c r="D31" s="86"/>
      <c r="E31" s="14"/>
      <c r="F31" s="91"/>
      <c r="G31" s="15" t="str">
        <f>IFERROR(VLOOKUP(PrélèvementsStock[[#This Row],[ARTICLE]],QUANTITE_RESTANTE,7,0),"")</f>
        <v/>
      </c>
      <c r="H31" s="21" t="str">
        <f>IFERROR(VLOOKUP(PrélèvementsStock[ARTICLE],Inventaire[],2,FALSE),"")</f>
        <v/>
      </c>
      <c r="I31" s="56"/>
      <c r="J31" s="56"/>
      <c r="K31" s="31"/>
      <c r="L31" s="20"/>
      <c r="M31" s="31"/>
      <c r="N31" s="42"/>
      <c r="O31" s="21" t="str">
        <f>IFERROR(VLOOKUP(PrélèvementsStock[ARTICLE],Inventaire[],3,FALSE),"")</f>
        <v/>
      </c>
      <c r="P31" s="21" t="str">
        <f>IFERROR(VLOOKUP(PrélèvementsStock[ARTICLE],Inventaire[],4,FALSE),"")</f>
        <v/>
      </c>
      <c r="Q31" s="21" t="str">
        <f ca="1">IF(PrélèvementsStock[[#This Row],[DATE DE RETOUR]]="","",IF(PrélèvementsStock[[#This Row],[DATE DE RETOUR]]&lt;=TODAY(),"ROUGE",IF(PrélèvementsStock[[#This Row],[DATE DE RETOUR]]&gt;TODAY(),"")))</f>
        <v/>
      </c>
      <c r="R31" s="80">
        <f ca="1">IF(ISNUMBER(SEARCH("ROUGE",PrélèvementsStock[[#This Row],[COLOR]])),0,PrélèvementsStock[[#This Row],[QTÉ SORTIE]])</f>
        <v>0</v>
      </c>
      <c r="S31" s="80"/>
      <c r="T31" s="80"/>
    </row>
    <row r="32" spans="2:20" ht="30" customHeight="1" x14ac:dyDescent="0.35">
      <c r="B32" s="14"/>
      <c r="C32" s="14"/>
      <c r="D32" s="86"/>
      <c r="E32" s="14"/>
      <c r="F32" s="91"/>
      <c r="G32" s="15" t="str">
        <f>IFERROR(VLOOKUP(PrélèvementsStock[[#This Row],[ARTICLE]],QUANTITE_RESTANTE,7,0),"")</f>
        <v/>
      </c>
      <c r="H32" s="21" t="str">
        <f>IFERROR(VLOOKUP(PrélèvementsStock[ARTICLE],Inventaire[],2,FALSE),"")</f>
        <v/>
      </c>
      <c r="I32" s="56"/>
      <c r="J32" s="56"/>
      <c r="K32" s="31"/>
      <c r="L32" s="20"/>
      <c r="M32" s="31"/>
      <c r="N32" s="42"/>
      <c r="O32" s="21" t="str">
        <f>IFERROR(VLOOKUP(PrélèvementsStock[ARTICLE],Inventaire[],3,FALSE),"")</f>
        <v/>
      </c>
      <c r="P32" s="21" t="str">
        <f>IFERROR(VLOOKUP(PrélèvementsStock[ARTICLE],Inventaire[],4,FALSE),"")</f>
        <v/>
      </c>
      <c r="Q32" s="21" t="str">
        <f ca="1">IF(PrélèvementsStock[[#This Row],[DATE DE RETOUR]]="","",IF(PrélèvementsStock[[#This Row],[DATE DE RETOUR]]&lt;=TODAY(),"ROUGE",IF(PrélèvementsStock[[#This Row],[DATE DE RETOUR]]&gt;TODAY(),"")))</f>
        <v/>
      </c>
      <c r="R32" s="80">
        <f ca="1">IF(ISNUMBER(SEARCH("ROUGE",PrélèvementsStock[[#This Row],[COLOR]])),0,PrélèvementsStock[[#This Row],[QTÉ SORTIE]])</f>
        <v>0</v>
      </c>
      <c r="S32" s="80"/>
      <c r="T32" s="80"/>
    </row>
    <row r="33" spans="2:20" ht="30" customHeight="1" x14ac:dyDescent="0.35">
      <c r="B33" s="14"/>
      <c r="C33" s="14"/>
      <c r="D33" s="86"/>
      <c r="E33" s="14"/>
      <c r="F33" s="91"/>
      <c r="G33" s="15" t="str">
        <f>IFERROR(VLOOKUP(PrélèvementsStock[[#This Row],[ARTICLE]],QUANTITE_RESTANTE,7,0),"")</f>
        <v/>
      </c>
      <c r="H33" s="21" t="str">
        <f>IFERROR(VLOOKUP(PrélèvementsStock[ARTICLE],Inventaire[],2,FALSE),"")</f>
        <v/>
      </c>
      <c r="I33" s="56"/>
      <c r="J33" s="56"/>
      <c r="K33" s="31"/>
      <c r="L33" s="20"/>
      <c r="M33" s="31"/>
      <c r="N33" s="42"/>
      <c r="O33" s="21" t="str">
        <f>IFERROR(VLOOKUP(PrélèvementsStock[ARTICLE],Inventaire[],3,FALSE),"")</f>
        <v/>
      </c>
      <c r="P33" s="21" t="str">
        <f>IFERROR(VLOOKUP(PrélèvementsStock[ARTICLE],Inventaire[],4,FALSE),"")</f>
        <v/>
      </c>
      <c r="Q33" s="21" t="str">
        <f ca="1">IF(PrélèvementsStock[[#This Row],[DATE DE RETOUR]]="","",IF(PrélèvementsStock[[#This Row],[DATE DE RETOUR]]&lt;=TODAY(),"ROUGE",IF(PrélèvementsStock[[#This Row],[DATE DE RETOUR]]&gt;TODAY(),"")))</f>
        <v/>
      </c>
      <c r="R33" s="80">
        <f ca="1">IF(ISNUMBER(SEARCH("ROUGE",PrélèvementsStock[[#This Row],[COLOR]])),0,PrélèvementsStock[[#This Row],[QTÉ SORTIE]])</f>
        <v>0</v>
      </c>
      <c r="S33" s="80"/>
      <c r="T33" s="80"/>
    </row>
    <row r="34" spans="2:20" ht="30" customHeight="1" x14ac:dyDescent="0.35">
      <c r="B34" s="14"/>
      <c r="C34" s="14"/>
      <c r="D34" s="86"/>
      <c r="E34" s="14"/>
      <c r="F34" s="91"/>
      <c r="G34" s="15" t="str">
        <f>IFERROR(VLOOKUP(PrélèvementsStock[[#This Row],[ARTICLE]],QUANTITE_RESTANTE,7,0),"")</f>
        <v/>
      </c>
      <c r="H34" s="21" t="str">
        <f>IFERROR(VLOOKUP(PrélèvementsStock[ARTICLE],Inventaire[],2,FALSE),"")</f>
        <v/>
      </c>
      <c r="I34" s="56"/>
      <c r="J34" s="56"/>
      <c r="K34" s="31"/>
      <c r="L34" s="20"/>
      <c r="M34" s="31"/>
      <c r="N34" s="42"/>
      <c r="O34" s="21" t="str">
        <f>IFERROR(VLOOKUP(PrélèvementsStock[ARTICLE],Inventaire[],3,FALSE),"")</f>
        <v/>
      </c>
      <c r="P34" s="21" t="str">
        <f>IFERROR(VLOOKUP(PrélèvementsStock[ARTICLE],Inventaire[],4,FALSE),"")</f>
        <v/>
      </c>
      <c r="Q34" s="21" t="str">
        <f ca="1">IF(PrélèvementsStock[[#This Row],[DATE DE RETOUR]]="","",IF(PrélèvementsStock[[#This Row],[DATE DE RETOUR]]&lt;=TODAY(),"ROUGE",IF(PrélèvementsStock[[#This Row],[DATE DE RETOUR]]&gt;TODAY(),"")))</f>
        <v/>
      </c>
      <c r="R34" s="80">
        <f ca="1">IF(ISNUMBER(SEARCH("ROUGE",PrélèvementsStock[[#This Row],[COLOR]])),0,PrélèvementsStock[[#This Row],[QTÉ SORTIE]])</f>
        <v>0</v>
      </c>
      <c r="S34" s="80"/>
      <c r="T34" s="80"/>
    </row>
    <row r="35" spans="2:20" ht="30" customHeight="1" x14ac:dyDescent="0.35">
      <c r="B35" s="14"/>
      <c r="C35" s="14"/>
      <c r="D35" s="86"/>
      <c r="E35" s="14"/>
      <c r="F35" s="91"/>
      <c r="G35" s="15" t="str">
        <f>IFERROR(VLOOKUP(PrélèvementsStock[[#This Row],[ARTICLE]],QUANTITE_RESTANTE,7,0),"")</f>
        <v/>
      </c>
      <c r="H35" s="21" t="str">
        <f>IFERROR(VLOOKUP(PrélèvementsStock[ARTICLE],Inventaire[],2,FALSE),"")</f>
        <v/>
      </c>
      <c r="I35" s="56"/>
      <c r="J35" s="56"/>
      <c r="K35" s="31"/>
      <c r="L35" s="20"/>
      <c r="M35" s="31"/>
      <c r="N35" s="42"/>
      <c r="O35" s="21" t="str">
        <f>IFERROR(VLOOKUP(PrélèvementsStock[ARTICLE],Inventaire[],3,FALSE),"")</f>
        <v/>
      </c>
      <c r="P35" s="21" t="str">
        <f>IFERROR(VLOOKUP(PrélèvementsStock[ARTICLE],Inventaire[],4,FALSE),"")</f>
        <v/>
      </c>
      <c r="Q35" s="21" t="str">
        <f ca="1">IF(PrélèvementsStock[[#This Row],[DATE DE RETOUR]]="","",IF(PrélèvementsStock[[#This Row],[DATE DE RETOUR]]&lt;=TODAY(),"ROUGE",IF(PrélèvementsStock[[#This Row],[DATE DE RETOUR]]&gt;TODAY(),"")))</f>
        <v/>
      </c>
      <c r="R35" s="80">
        <f ca="1">IF(ISNUMBER(SEARCH("ROUGE",PrélèvementsStock[[#This Row],[COLOR]])),0,PrélèvementsStock[[#This Row],[QTÉ SORTIE]])</f>
        <v>0</v>
      </c>
      <c r="S35" s="80"/>
      <c r="T35" s="80"/>
    </row>
    <row r="36" spans="2:20" ht="30" customHeight="1" x14ac:dyDescent="0.35">
      <c r="B36" s="14"/>
      <c r="C36" s="14"/>
      <c r="D36" s="86"/>
      <c r="E36" s="14"/>
      <c r="F36" s="91"/>
      <c r="G36" s="15" t="str">
        <f>IFERROR(VLOOKUP(PrélèvementsStock[[#This Row],[ARTICLE]],QUANTITE_RESTANTE,7,0),"")</f>
        <v/>
      </c>
      <c r="H36" s="21" t="str">
        <f>IFERROR(VLOOKUP(PrélèvementsStock[ARTICLE],Inventaire[],2,FALSE),"")</f>
        <v/>
      </c>
      <c r="I36" s="56"/>
      <c r="J36" s="56"/>
      <c r="K36" s="31"/>
      <c r="L36" s="20"/>
      <c r="M36" s="31"/>
      <c r="N36" s="42"/>
      <c r="O36" s="21" t="str">
        <f>IFERROR(VLOOKUP(PrélèvementsStock[ARTICLE],Inventaire[],3,FALSE),"")</f>
        <v/>
      </c>
      <c r="P36" s="21" t="str">
        <f>IFERROR(VLOOKUP(PrélèvementsStock[ARTICLE],Inventaire[],4,FALSE),"")</f>
        <v/>
      </c>
      <c r="Q36" s="21" t="str">
        <f ca="1">IF(PrélèvementsStock[[#This Row],[DATE DE RETOUR]]="","",IF(PrélèvementsStock[[#This Row],[DATE DE RETOUR]]&lt;=TODAY(),"ROUGE",IF(PrélèvementsStock[[#This Row],[DATE DE RETOUR]]&gt;TODAY(),"")))</f>
        <v/>
      </c>
      <c r="R36" s="80">
        <f ca="1">IF(ISNUMBER(SEARCH("ROUGE",PrélèvementsStock[[#This Row],[COLOR]])),0,PrélèvementsStock[[#This Row],[QTÉ SORTIE]])</f>
        <v>0</v>
      </c>
      <c r="S36" s="80"/>
      <c r="T36" s="80"/>
    </row>
    <row r="37" spans="2:20" ht="30" customHeight="1" x14ac:dyDescent="0.35">
      <c r="B37" s="14"/>
      <c r="C37" s="14"/>
      <c r="D37" s="86"/>
      <c r="E37" s="14"/>
      <c r="F37" s="91"/>
      <c r="G37" s="15" t="str">
        <f>IFERROR(VLOOKUP(PrélèvementsStock[[#This Row],[ARTICLE]],QUANTITE_RESTANTE,7,0),"")</f>
        <v/>
      </c>
      <c r="H37" s="21" t="str">
        <f>IFERROR(VLOOKUP(PrélèvementsStock[ARTICLE],Inventaire[],2,FALSE),"")</f>
        <v/>
      </c>
      <c r="I37" s="56"/>
      <c r="J37" s="56"/>
      <c r="K37" s="31"/>
      <c r="L37" s="20"/>
      <c r="M37" s="31"/>
      <c r="N37" s="42"/>
      <c r="O37" s="21" t="str">
        <f>IFERROR(VLOOKUP(PrélèvementsStock[ARTICLE],Inventaire[],3,FALSE),"")</f>
        <v/>
      </c>
      <c r="P37" s="21" t="str">
        <f>IFERROR(VLOOKUP(PrélèvementsStock[ARTICLE],Inventaire[],4,FALSE),"")</f>
        <v/>
      </c>
      <c r="Q37" s="21" t="str">
        <f ca="1">IF(PrélèvementsStock[[#This Row],[DATE DE RETOUR]]="","",IF(PrélèvementsStock[[#This Row],[DATE DE RETOUR]]&lt;=TODAY(),"ROUGE",IF(PrélèvementsStock[[#This Row],[DATE DE RETOUR]]&gt;TODAY(),"")))</f>
        <v/>
      </c>
      <c r="R37" s="80">
        <f ca="1">IF(ISNUMBER(SEARCH("ROUGE",PrélèvementsStock[[#This Row],[COLOR]])),0,PrélèvementsStock[[#This Row],[QTÉ SORTIE]])</f>
        <v>0</v>
      </c>
      <c r="S37" s="80"/>
      <c r="T37" s="80"/>
    </row>
    <row r="38" spans="2:20" ht="30" customHeight="1" x14ac:dyDescent="0.35">
      <c r="B38" s="14"/>
      <c r="C38" s="14"/>
      <c r="D38" s="86"/>
      <c r="E38" s="14"/>
      <c r="F38" s="91"/>
      <c r="G38" s="15" t="str">
        <f>IFERROR(VLOOKUP(PrélèvementsStock[[#This Row],[ARTICLE]],QUANTITE_RESTANTE,7,0),"")</f>
        <v/>
      </c>
      <c r="H38" s="21" t="str">
        <f>IFERROR(VLOOKUP(PrélèvementsStock[ARTICLE],Inventaire[],2,FALSE),"")</f>
        <v/>
      </c>
      <c r="I38" s="56"/>
      <c r="J38" s="56"/>
      <c r="K38" s="31"/>
      <c r="L38" s="20"/>
      <c r="M38" s="31"/>
      <c r="N38" s="42"/>
      <c r="O38" s="21" t="str">
        <f>IFERROR(VLOOKUP(PrélèvementsStock[ARTICLE],Inventaire[],3,FALSE),"")</f>
        <v/>
      </c>
      <c r="P38" s="21" t="str">
        <f>IFERROR(VLOOKUP(PrélèvementsStock[ARTICLE],Inventaire[],4,FALSE),"")</f>
        <v/>
      </c>
      <c r="Q38" s="21" t="str">
        <f ca="1">IF(PrélèvementsStock[[#This Row],[DATE DE RETOUR]]="","",IF(PrélèvementsStock[[#This Row],[DATE DE RETOUR]]&lt;=TODAY(),"ROUGE",IF(PrélèvementsStock[[#This Row],[DATE DE RETOUR]]&gt;TODAY(),"")))</f>
        <v/>
      </c>
      <c r="R38" s="80">
        <f ca="1">IF(ISNUMBER(SEARCH("ROUGE",PrélèvementsStock[[#This Row],[COLOR]])),0,PrélèvementsStock[[#This Row],[QTÉ SORTIE]])</f>
        <v>0</v>
      </c>
      <c r="S38" s="80"/>
      <c r="T38" s="80"/>
    </row>
    <row r="39" spans="2:20" ht="30" customHeight="1" x14ac:dyDescent="0.35">
      <c r="B39" s="14"/>
      <c r="C39" s="14"/>
      <c r="D39" s="86"/>
      <c r="E39" s="14"/>
      <c r="F39" s="91"/>
      <c r="G39" s="15" t="str">
        <f>IFERROR(VLOOKUP(PrélèvementsStock[[#This Row],[ARTICLE]],QUANTITE_RESTANTE,7,0),"")</f>
        <v/>
      </c>
      <c r="H39" s="21" t="str">
        <f>IFERROR(VLOOKUP(PrélèvementsStock[ARTICLE],Inventaire[],2,FALSE),"")</f>
        <v/>
      </c>
      <c r="I39" s="56"/>
      <c r="J39" s="56"/>
      <c r="K39" s="31"/>
      <c r="L39" s="20"/>
      <c r="M39" s="31"/>
      <c r="N39" s="42"/>
      <c r="O39" s="21" t="str">
        <f>IFERROR(VLOOKUP(PrélèvementsStock[ARTICLE],Inventaire[],3,FALSE),"")</f>
        <v/>
      </c>
      <c r="P39" s="21" t="str">
        <f>IFERROR(VLOOKUP(PrélèvementsStock[ARTICLE],Inventaire[],4,FALSE),"")</f>
        <v/>
      </c>
      <c r="Q39" s="21" t="str">
        <f ca="1">IF(PrélèvementsStock[[#This Row],[DATE DE RETOUR]]="","",IF(PrélèvementsStock[[#This Row],[DATE DE RETOUR]]&lt;=TODAY(),"ROUGE",IF(PrélèvementsStock[[#This Row],[DATE DE RETOUR]]&gt;TODAY(),"")))</f>
        <v/>
      </c>
      <c r="R39" s="80">
        <f ca="1">IF(ISNUMBER(SEARCH("ROUGE",PrélèvementsStock[[#This Row],[COLOR]])),0,PrélèvementsStock[[#This Row],[QTÉ SORTIE]])</f>
        <v>0</v>
      </c>
      <c r="S39" s="80"/>
      <c r="T39" s="80"/>
    </row>
    <row r="40" spans="2:20" ht="30" customHeight="1" x14ac:dyDescent="0.35">
      <c r="B40" s="14"/>
      <c r="C40" s="14"/>
      <c r="D40" s="86"/>
      <c r="E40" s="14"/>
      <c r="F40" s="91"/>
      <c r="G40" s="15" t="str">
        <f>IFERROR(VLOOKUP(PrélèvementsStock[[#This Row],[ARTICLE]],QUANTITE_RESTANTE,7,0),"")</f>
        <v/>
      </c>
      <c r="H40" s="21" t="str">
        <f>IFERROR(VLOOKUP(PrélèvementsStock[ARTICLE],Inventaire[],2,FALSE),"")</f>
        <v/>
      </c>
      <c r="I40" s="56"/>
      <c r="J40" s="56"/>
      <c r="K40" s="31"/>
      <c r="L40" s="20"/>
      <c r="M40" s="31"/>
      <c r="N40" s="42"/>
      <c r="O40" s="21" t="str">
        <f>IFERROR(VLOOKUP(PrélèvementsStock[ARTICLE],Inventaire[],3,FALSE),"")</f>
        <v/>
      </c>
      <c r="P40" s="21" t="str">
        <f>IFERROR(VLOOKUP(PrélèvementsStock[ARTICLE],Inventaire[],4,FALSE),"")</f>
        <v/>
      </c>
      <c r="Q40" s="21" t="str">
        <f ca="1">IF(PrélèvementsStock[[#This Row],[DATE DE RETOUR]]="","",IF(PrélèvementsStock[[#This Row],[DATE DE RETOUR]]&lt;=TODAY(),"ROUGE",IF(PrélèvementsStock[[#This Row],[DATE DE RETOUR]]&gt;TODAY(),"")))</f>
        <v/>
      </c>
      <c r="R40" s="80">
        <f ca="1">IF(ISNUMBER(SEARCH("ROUGE",PrélèvementsStock[[#This Row],[COLOR]])),0,PrélèvementsStock[[#This Row],[QTÉ SORTIE]])</f>
        <v>0</v>
      </c>
      <c r="S40" s="80"/>
      <c r="T40" s="80"/>
    </row>
    <row r="41" spans="2:20" ht="30" customHeight="1" x14ac:dyDescent="0.35">
      <c r="B41" s="14"/>
      <c r="C41" s="14"/>
      <c r="D41" s="86"/>
      <c r="E41" s="14"/>
      <c r="F41" s="91"/>
      <c r="G41" s="15" t="str">
        <f>IFERROR(VLOOKUP(PrélèvementsStock[[#This Row],[ARTICLE]],QUANTITE_RESTANTE,7,0),"")</f>
        <v/>
      </c>
      <c r="H41" s="21" t="str">
        <f>IFERROR(VLOOKUP(PrélèvementsStock[ARTICLE],Inventaire[],2,FALSE),"")</f>
        <v/>
      </c>
      <c r="I41" s="56"/>
      <c r="J41" s="56"/>
      <c r="K41" s="31"/>
      <c r="L41" s="20"/>
      <c r="M41" s="31"/>
      <c r="N41" s="42"/>
      <c r="O41" s="21" t="str">
        <f>IFERROR(VLOOKUP(PrélèvementsStock[ARTICLE],Inventaire[],3,FALSE),"")</f>
        <v/>
      </c>
      <c r="P41" s="21" t="str">
        <f>IFERROR(VLOOKUP(PrélèvementsStock[ARTICLE],Inventaire[],4,FALSE),"")</f>
        <v/>
      </c>
      <c r="Q41" s="21" t="str">
        <f ca="1">IF(PrélèvementsStock[[#This Row],[DATE DE RETOUR]]="","",IF(PrélèvementsStock[[#This Row],[DATE DE RETOUR]]&lt;=TODAY(),"ROUGE",IF(PrélèvementsStock[[#This Row],[DATE DE RETOUR]]&gt;TODAY(),"")))</f>
        <v/>
      </c>
      <c r="R41" s="80">
        <f ca="1">IF(ISNUMBER(SEARCH("ROUGE",PrélèvementsStock[[#This Row],[COLOR]])),0,PrélèvementsStock[[#This Row],[QTÉ SORTIE]])</f>
        <v>0</v>
      </c>
      <c r="S41" s="80"/>
      <c r="T41" s="80"/>
    </row>
    <row r="42" spans="2:20" ht="30" customHeight="1" x14ac:dyDescent="0.35">
      <c r="B42" s="14"/>
      <c r="C42" s="14"/>
      <c r="D42" s="86"/>
      <c r="E42" s="14"/>
      <c r="F42" s="91"/>
      <c r="G42" s="15" t="str">
        <f>IFERROR(VLOOKUP(PrélèvementsStock[[#This Row],[ARTICLE]],QUANTITE_RESTANTE,7,0),"")</f>
        <v/>
      </c>
      <c r="H42" s="21" t="str">
        <f>IFERROR(VLOOKUP(PrélèvementsStock[ARTICLE],Inventaire[],2,FALSE),"")</f>
        <v/>
      </c>
      <c r="I42" s="56"/>
      <c r="J42" s="56"/>
      <c r="K42" s="31"/>
      <c r="L42" s="20"/>
      <c r="M42" s="31"/>
      <c r="N42" s="42"/>
      <c r="O42" s="21" t="str">
        <f>IFERROR(VLOOKUP(PrélèvementsStock[ARTICLE],Inventaire[],3,FALSE),"")</f>
        <v/>
      </c>
      <c r="P42" s="21" t="str">
        <f>IFERROR(VLOOKUP(PrélèvementsStock[ARTICLE],Inventaire[],4,FALSE),"")</f>
        <v/>
      </c>
      <c r="Q42" s="21" t="str">
        <f ca="1">IF(PrélèvementsStock[[#This Row],[DATE DE RETOUR]]="","",IF(PrélèvementsStock[[#This Row],[DATE DE RETOUR]]&lt;=TODAY(),"ROUGE",IF(PrélèvementsStock[[#This Row],[DATE DE RETOUR]]&gt;TODAY(),"")))</f>
        <v/>
      </c>
      <c r="R42" s="80">
        <f ca="1">IF(ISNUMBER(SEARCH("ROUGE",PrélèvementsStock[[#This Row],[COLOR]])),0,PrélèvementsStock[[#This Row],[QTÉ SORTIE]])</f>
        <v>0</v>
      </c>
      <c r="S42" s="80"/>
      <c r="T42" s="80">
        <f ca="1">PrélèvementsStock[[#This Row],[MACRO INV]]</f>
        <v>0</v>
      </c>
    </row>
    <row r="43" spans="2:20" ht="30" customHeight="1" x14ac:dyDescent="0.35">
      <c r="B43" s="14"/>
      <c r="C43" s="14"/>
      <c r="D43" s="86"/>
      <c r="E43" s="14"/>
      <c r="F43" s="91"/>
      <c r="G43" s="15" t="str">
        <f>IFERROR(VLOOKUP(PrélèvementsStock[[#This Row],[ARTICLE]],QUANTITE_RESTANTE,7,0),"")</f>
        <v/>
      </c>
      <c r="H43" s="21" t="str">
        <f>IFERROR(VLOOKUP(PrélèvementsStock[ARTICLE],Inventaire[],2,FALSE),"")</f>
        <v/>
      </c>
      <c r="I43" s="56"/>
      <c r="J43" s="56"/>
      <c r="K43" s="31"/>
      <c r="L43" s="20"/>
      <c r="M43" s="31"/>
      <c r="N43" s="42"/>
      <c r="O43" s="21" t="str">
        <f>IFERROR(VLOOKUP(PrélèvementsStock[ARTICLE],Inventaire[],3,FALSE),"")</f>
        <v/>
      </c>
      <c r="P43" s="21" t="str">
        <f>IFERROR(VLOOKUP(PrélèvementsStock[ARTICLE],Inventaire[],4,FALSE),"")</f>
        <v/>
      </c>
      <c r="Q43" s="21" t="str">
        <f ca="1">IF(PrélèvementsStock[[#This Row],[DATE DE RETOUR]]="","",IF(PrélèvementsStock[[#This Row],[DATE DE RETOUR]]&lt;=TODAY(),"ROUGE",IF(PrélèvementsStock[[#This Row],[DATE DE RETOUR]]&gt;TODAY(),"")))</f>
        <v/>
      </c>
      <c r="R43" s="80">
        <f ca="1">IF(ISNUMBER(SEARCH("ROUGE",PrélèvementsStock[[#This Row],[COLOR]])),0,PrélèvementsStock[[#This Row],[QTÉ SORTIE]])</f>
        <v>0</v>
      </c>
      <c r="S43" s="80"/>
      <c r="T43" s="80">
        <f ca="1">PrélèvementsStock[[#This Row],[MACRO INV]]</f>
        <v>0</v>
      </c>
    </row>
    <row r="44" spans="2:20" ht="30" customHeight="1" x14ac:dyDescent="0.35">
      <c r="B44" s="14"/>
      <c r="C44" s="14"/>
      <c r="D44" s="86"/>
      <c r="E44" s="14"/>
      <c r="F44" s="91"/>
      <c r="G44" s="15" t="str">
        <f>IFERROR(VLOOKUP(PrélèvementsStock[[#This Row],[ARTICLE]],QUANTITE_RESTANTE,7,0),"")</f>
        <v/>
      </c>
      <c r="H44" s="21" t="str">
        <f>IFERROR(VLOOKUP(PrélèvementsStock[ARTICLE],Inventaire[],2,FALSE),"")</f>
        <v/>
      </c>
      <c r="I44" s="56"/>
      <c r="J44" s="56"/>
      <c r="K44" s="31"/>
      <c r="L44" s="20"/>
      <c r="M44" s="31"/>
      <c r="N44" s="42"/>
      <c r="O44" s="21" t="str">
        <f>IFERROR(VLOOKUP(PrélèvementsStock[ARTICLE],Inventaire[],3,FALSE),"")</f>
        <v/>
      </c>
      <c r="P44" s="21" t="str">
        <f>IFERROR(VLOOKUP(PrélèvementsStock[ARTICLE],Inventaire[],4,FALSE),"")</f>
        <v/>
      </c>
      <c r="Q44" s="21" t="str">
        <f ca="1">IF(PrélèvementsStock[[#This Row],[DATE DE RETOUR]]="","",IF(PrélèvementsStock[[#This Row],[DATE DE RETOUR]]&lt;=TODAY(),"ROUGE",IF(PrélèvementsStock[[#This Row],[DATE DE RETOUR]]&gt;TODAY(),"")))</f>
        <v/>
      </c>
      <c r="R44" s="80">
        <f ca="1">IF(ISNUMBER(SEARCH("ROUGE",PrélèvementsStock[[#This Row],[COLOR]])),0,PrélèvementsStock[[#This Row],[QTÉ SORTIE]])</f>
        <v>0</v>
      </c>
      <c r="S44" s="80"/>
      <c r="T44" s="80">
        <f ca="1">PrélèvementsStock[[#This Row],[MACRO INV]]</f>
        <v>0</v>
      </c>
    </row>
    <row r="45" spans="2:20" ht="30" customHeight="1" x14ac:dyDescent="0.35">
      <c r="B45" s="14"/>
      <c r="C45" s="14"/>
      <c r="D45" s="86"/>
      <c r="E45" s="14"/>
      <c r="F45" s="91"/>
      <c r="G45" s="15" t="str">
        <f>IFERROR(VLOOKUP(PrélèvementsStock[[#This Row],[ARTICLE]],QUANTITE_RESTANTE,7,0),"")</f>
        <v/>
      </c>
      <c r="H45" s="21" t="str">
        <f>IFERROR(VLOOKUP(PrélèvementsStock[ARTICLE],Inventaire[],2,FALSE),"")</f>
        <v/>
      </c>
      <c r="I45" s="56"/>
      <c r="J45" s="56"/>
      <c r="K45" s="31"/>
      <c r="L45" s="20"/>
      <c r="M45" s="31"/>
      <c r="N45" s="42"/>
      <c r="O45" s="21" t="str">
        <f>IFERROR(VLOOKUP(PrélèvementsStock[ARTICLE],Inventaire[],3,FALSE),"")</f>
        <v/>
      </c>
      <c r="P45" s="21" t="str">
        <f>IFERROR(VLOOKUP(PrélèvementsStock[ARTICLE],Inventaire[],4,FALSE),"")</f>
        <v/>
      </c>
      <c r="Q45" s="21" t="str">
        <f ca="1">IF(PrélèvementsStock[[#This Row],[DATE DE RETOUR]]="","",IF(PrélèvementsStock[[#This Row],[DATE DE RETOUR]]&lt;=TODAY(),"ROUGE",IF(PrélèvementsStock[[#This Row],[DATE DE RETOUR]]&gt;TODAY(),"")))</f>
        <v/>
      </c>
      <c r="R45" s="80">
        <f ca="1">IF(ISNUMBER(SEARCH("ROUGE",PrélèvementsStock[[#This Row],[COLOR]])),0,PrélèvementsStock[[#This Row],[QTÉ SORTIE]])</f>
        <v>0</v>
      </c>
      <c r="S45" s="80"/>
      <c r="T45" s="80">
        <f ca="1">PrélèvementsStock[[#This Row],[MACRO INV]]</f>
        <v>0</v>
      </c>
    </row>
    <row r="46" spans="2:20" ht="30" customHeight="1" x14ac:dyDescent="0.35">
      <c r="B46" s="14"/>
      <c r="C46" s="14"/>
      <c r="D46" s="86"/>
      <c r="E46" s="14"/>
      <c r="F46" s="91"/>
      <c r="G46" s="15" t="str">
        <f>IFERROR(VLOOKUP(PrélèvementsStock[[#This Row],[ARTICLE]],QUANTITE_RESTANTE,7,0),"")</f>
        <v/>
      </c>
      <c r="H46" s="21" t="str">
        <f>IFERROR(VLOOKUP(PrélèvementsStock[ARTICLE],Inventaire[],2,FALSE),"")</f>
        <v/>
      </c>
      <c r="I46" s="56"/>
      <c r="J46" s="56"/>
      <c r="K46" s="31"/>
      <c r="L46" s="20"/>
      <c r="M46" s="31"/>
      <c r="N46" s="42"/>
      <c r="O46" s="21" t="str">
        <f>IFERROR(VLOOKUP(PrélèvementsStock[ARTICLE],Inventaire[],3,FALSE),"")</f>
        <v/>
      </c>
      <c r="P46" s="21" t="str">
        <f>IFERROR(VLOOKUP(PrélèvementsStock[ARTICLE],Inventaire[],4,FALSE),"")</f>
        <v/>
      </c>
      <c r="Q46" s="21" t="str">
        <f ca="1">IF(PrélèvementsStock[[#This Row],[DATE DE RETOUR]]="","",IF(PrélèvementsStock[[#This Row],[DATE DE RETOUR]]&lt;=TODAY(),"ROUGE",IF(PrélèvementsStock[[#This Row],[DATE DE RETOUR]]&gt;TODAY(),"")))</f>
        <v/>
      </c>
      <c r="R46" s="80">
        <f ca="1">IF(ISNUMBER(SEARCH("ROUGE",PrélèvementsStock[[#This Row],[COLOR]])),0,PrélèvementsStock[[#This Row],[QTÉ SORTIE]])</f>
        <v>0</v>
      </c>
      <c r="S46" s="80"/>
      <c r="T46" s="80">
        <f ca="1">PrélèvementsStock[[#This Row],[MACRO INV]]</f>
        <v>0</v>
      </c>
    </row>
    <row r="47" spans="2:20" ht="30" customHeight="1" x14ac:dyDescent="0.35">
      <c r="B47" s="14"/>
      <c r="C47" s="14"/>
      <c r="D47" s="86"/>
      <c r="E47" s="14"/>
      <c r="F47" s="91"/>
      <c r="G47" s="15" t="str">
        <f>IFERROR(VLOOKUP(PrélèvementsStock[[#This Row],[ARTICLE]],QUANTITE_RESTANTE,7,0),"")</f>
        <v/>
      </c>
      <c r="H47" s="21" t="str">
        <f>IFERROR(VLOOKUP(PrélèvementsStock[ARTICLE],Inventaire[],2,FALSE),"")</f>
        <v/>
      </c>
      <c r="I47" s="56"/>
      <c r="J47" s="56"/>
      <c r="K47" s="31"/>
      <c r="L47" s="20"/>
      <c r="M47" s="31"/>
      <c r="N47" s="42"/>
      <c r="O47" s="21" t="str">
        <f>IFERROR(VLOOKUP(PrélèvementsStock[ARTICLE],Inventaire[],3,FALSE),"")</f>
        <v/>
      </c>
      <c r="P47" s="21" t="str">
        <f>IFERROR(VLOOKUP(PrélèvementsStock[ARTICLE],Inventaire[],4,FALSE),"")</f>
        <v/>
      </c>
      <c r="Q47" s="21" t="str">
        <f ca="1">IF(PrélèvementsStock[[#This Row],[DATE DE RETOUR]]="","",IF(PrélèvementsStock[[#This Row],[DATE DE RETOUR]]&lt;=TODAY(),"ROUGE",IF(PrélèvementsStock[[#This Row],[DATE DE RETOUR]]&gt;TODAY(),"")))</f>
        <v/>
      </c>
      <c r="R47" s="80">
        <f ca="1">IF(ISNUMBER(SEARCH("ROUGE",PrélèvementsStock[[#This Row],[COLOR]])),0,PrélèvementsStock[[#This Row],[QTÉ SORTIE]])</f>
        <v>0</v>
      </c>
      <c r="S47" s="80"/>
      <c r="T47" s="80">
        <f ca="1">PrélèvementsStock[[#This Row],[MACRO INV]]</f>
        <v>0</v>
      </c>
    </row>
    <row r="48" spans="2:20" ht="30" customHeight="1" x14ac:dyDescent="0.35">
      <c r="B48" s="14"/>
      <c r="C48" s="14"/>
      <c r="D48" s="86"/>
      <c r="E48" s="14"/>
      <c r="F48" s="91"/>
      <c r="G48" s="15" t="str">
        <f>IFERROR(VLOOKUP(PrélèvementsStock[[#This Row],[ARTICLE]],QUANTITE_RESTANTE,7,0),"")</f>
        <v/>
      </c>
      <c r="H48" s="21" t="str">
        <f>IFERROR(VLOOKUP(PrélèvementsStock[ARTICLE],Inventaire[],2,FALSE),"")</f>
        <v/>
      </c>
      <c r="I48" s="56"/>
      <c r="J48" s="56"/>
      <c r="K48" s="31"/>
      <c r="L48" s="20"/>
      <c r="M48" s="31"/>
      <c r="N48" s="42"/>
      <c r="O48" s="21" t="str">
        <f>IFERROR(VLOOKUP(PrélèvementsStock[ARTICLE],Inventaire[],3,FALSE),"")</f>
        <v/>
      </c>
      <c r="P48" s="21" t="str">
        <f>IFERROR(VLOOKUP(PrélèvementsStock[ARTICLE],Inventaire[],4,FALSE),"")</f>
        <v/>
      </c>
      <c r="Q48" s="21" t="str">
        <f ca="1">IF(PrélèvementsStock[[#This Row],[DATE DE RETOUR]]="","",IF(PrélèvementsStock[[#This Row],[DATE DE RETOUR]]&lt;=TODAY(),"ROUGE",IF(PrélèvementsStock[[#This Row],[DATE DE RETOUR]]&gt;TODAY(),"")))</f>
        <v/>
      </c>
      <c r="R48" s="80">
        <f ca="1">IF(ISNUMBER(SEARCH("ROUGE",PrélèvementsStock[[#This Row],[COLOR]])),0,PrélèvementsStock[[#This Row],[QTÉ SORTIE]])</f>
        <v>0</v>
      </c>
      <c r="S48" s="80"/>
      <c r="T48" s="80">
        <f ca="1">PrélèvementsStock[[#This Row],[MACRO INV]]</f>
        <v>0</v>
      </c>
    </row>
    <row r="49" spans="2:20" ht="30" customHeight="1" x14ac:dyDescent="0.35">
      <c r="B49" s="14"/>
      <c r="C49" s="14"/>
      <c r="D49" s="86"/>
      <c r="E49" s="14"/>
      <c r="F49" s="91"/>
      <c r="G49" s="15" t="str">
        <f>IFERROR(VLOOKUP(PrélèvementsStock[[#This Row],[ARTICLE]],QUANTITE_RESTANTE,7,0),"")</f>
        <v/>
      </c>
      <c r="H49" s="21" t="str">
        <f>IFERROR(VLOOKUP(PrélèvementsStock[ARTICLE],Inventaire[],2,FALSE),"")</f>
        <v/>
      </c>
      <c r="I49" s="56"/>
      <c r="J49" s="56"/>
      <c r="K49" s="31"/>
      <c r="L49" s="20"/>
      <c r="M49" s="31"/>
      <c r="N49" s="42"/>
      <c r="O49" s="21" t="str">
        <f>IFERROR(VLOOKUP(PrélèvementsStock[ARTICLE],Inventaire[],3,FALSE),"")</f>
        <v/>
      </c>
      <c r="P49" s="21" t="str">
        <f>IFERROR(VLOOKUP(PrélèvementsStock[ARTICLE],Inventaire[],4,FALSE),"")</f>
        <v/>
      </c>
      <c r="Q49" s="21" t="str">
        <f ca="1">IF(PrélèvementsStock[[#This Row],[DATE DE RETOUR]]="","",IF(PrélèvementsStock[[#This Row],[DATE DE RETOUR]]&lt;=TODAY(),"ROUGE",IF(PrélèvementsStock[[#This Row],[DATE DE RETOUR]]&gt;TODAY(),"")))</f>
        <v/>
      </c>
      <c r="R49" s="80">
        <f ca="1">IF(ISNUMBER(SEARCH("ROUGE",PrélèvementsStock[[#This Row],[COLOR]])),0,PrélèvementsStock[[#This Row],[QTÉ SORTIE]])</f>
        <v>0</v>
      </c>
      <c r="S49" s="80"/>
      <c r="T49" s="80">
        <f ca="1">PrélèvementsStock[[#This Row],[MACRO INV]]</f>
        <v>0</v>
      </c>
    </row>
    <row r="50" spans="2:20" ht="30" customHeight="1" x14ac:dyDescent="0.35">
      <c r="B50" s="14"/>
      <c r="C50" s="14"/>
      <c r="D50" s="86"/>
      <c r="E50" s="14"/>
      <c r="F50" s="91"/>
      <c r="G50" s="15" t="str">
        <f>IFERROR(VLOOKUP(PrélèvementsStock[[#This Row],[ARTICLE]],QUANTITE_RESTANTE,7,0),"")</f>
        <v/>
      </c>
      <c r="H50" s="21" t="str">
        <f>IFERROR(VLOOKUP(PrélèvementsStock[ARTICLE],Inventaire[],2,FALSE),"")</f>
        <v/>
      </c>
      <c r="I50" s="56"/>
      <c r="J50" s="56"/>
      <c r="K50" s="31"/>
      <c r="L50" s="20"/>
      <c r="M50" s="31"/>
      <c r="N50" s="42"/>
      <c r="O50" s="21" t="str">
        <f>IFERROR(VLOOKUP(PrélèvementsStock[ARTICLE],Inventaire[],3,FALSE),"")</f>
        <v/>
      </c>
      <c r="P50" s="21" t="str">
        <f>IFERROR(VLOOKUP(PrélèvementsStock[ARTICLE],Inventaire[],4,FALSE),"")</f>
        <v/>
      </c>
      <c r="Q50" s="21" t="str">
        <f ca="1">IF(PrélèvementsStock[[#This Row],[DATE DE RETOUR]]="","",IF(PrélèvementsStock[[#This Row],[DATE DE RETOUR]]&lt;=TODAY(),"ROUGE",IF(PrélèvementsStock[[#This Row],[DATE DE RETOUR]]&gt;TODAY(),"")))</f>
        <v/>
      </c>
      <c r="R50" s="80">
        <f ca="1">IF(ISNUMBER(SEARCH("ROUGE",PrélèvementsStock[[#This Row],[COLOR]])),0,PrélèvementsStock[[#This Row],[QTÉ SORTIE]])</f>
        <v>0</v>
      </c>
      <c r="S50" s="80"/>
      <c r="T50" s="80">
        <f ca="1">PrélèvementsStock[[#This Row],[MACRO INV]]</f>
        <v>0</v>
      </c>
    </row>
    <row r="51" spans="2:20" ht="30" customHeight="1" x14ac:dyDescent="0.35">
      <c r="B51" s="14"/>
      <c r="C51" s="14"/>
      <c r="D51" s="86"/>
      <c r="E51" s="14"/>
      <c r="F51" s="91"/>
      <c r="G51" s="15" t="str">
        <f>IFERROR(VLOOKUP(PrélèvementsStock[[#This Row],[ARTICLE]],QUANTITE_RESTANTE,7,0),"")</f>
        <v/>
      </c>
      <c r="H51" s="21" t="str">
        <f>IFERROR(VLOOKUP(PrélèvementsStock[ARTICLE],Inventaire[],2,FALSE),"")</f>
        <v/>
      </c>
      <c r="I51" s="56"/>
      <c r="J51" s="56"/>
      <c r="K51" s="31"/>
      <c r="L51" s="20"/>
      <c r="M51" s="31"/>
      <c r="N51" s="42"/>
      <c r="O51" s="21" t="str">
        <f>IFERROR(VLOOKUP(PrélèvementsStock[ARTICLE],Inventaire[],3,FALSE),"")</f>
        <v/>
      </c>
      <c r="P51" s="21" t="str">
        <f>IFERROR(VLOOKUP(PrélèvementsStock[ARTICLE],Inventaire[],4,FALSE),"")</f>
        <v/>
      </c>
      <c r="Q51" s="21" t="str">
        <f ca="1">IF(PrélèvementsStock[[#This Row],[DATE DE RETOUR]]="","",IF(PrélèvementsStock[[#This Row],[DATE DE RETOUR]]&lt;=TODAY(),"ROUGE",IF(PrélèvementsStock[[#This Row],[DATE DE RETOUR]]&gt;TODAY(),"")))</f>
        <v/>
      </c>
      <c r="R51" s="80">
        <f ca="1">IF(ISNUMBER(SEARCH("ROUGE",PrélèvementsStock[[#This Row],[COLOR]])),0,PrélèvementsStock[[#This Row],[QTÉ SORTIE]])</f>
        <v>0</v>
      </c>
      <c r="S51" s="80"/>
      <c r="T51" s="80">
        <f ca="1">PrélèvementsStock[[#This Row],[MACRO INV]]</f>
        <v>0</v>
      </c>
    </row>
    <row r="52" spans="2:20" ht="30" customHeight="1" x14ac:dyDescent="0.35">
      <c r="B52" s="14"/>
      <c r="C52" s="14"/>
      <c r="D52" s="86"/>
      <c r="E52" s="14"/>
      <c r="F52" s="91"/>
      <c r="G52" s="15" t="str">
        <f>IFERROR(VLOOKUP(PrélèvementsStock[[#This Row],[ARTICLE]],QUANTITE_RESTANTE,7,0),"")</f>
        <v/>
      </c>
      <c r="H52" s="21" t="str">
        <f>IFERROR(VLOOKUP(PrélèvementsStock[ARTICLE],Inventaire[],2,FALSE),"")</f>
        <v/>
      </c>
      <c r="I52" s="56"/>
      <c r="J52" s="56"/>
      <c r="K52" s="31"/>
      <c r="L52" s="20"/>
      <c r="M52" s="31"/>
      <c r="N52" s="42"/>
      <c r="O52" s="21" t="str">
        <f>IFERROR(VLOOKUP(PrélèvementsStock[ARTICLE],Inventaire[],3,FALSE),"")</f>
        <v/>
      </c>
      <c r="P52" s="21" t="str">
        <f>IFERROR(VLOOKUP(PrélèvementsStock[ARTICLE],Inventaire[],4,FALSE),"")</f>
        <v/>
      </c>
      <c r="Q52" s="21" t="str">
        <f ca="1">IF(PrélèvementsStock[[#This Row],[DATE DE RETOUR]]="","",IF(PrélèvementsStock[[#This Row],[DATE DE RETOUR]]&lt;=TODAY(),"ROUGE",IF(PrélèvementsStock[[#This Row],[DATE DE RETOUR]]&gt;TODAY(),"")))</f>
        <v/>
      </c>
      <c r="R52" s="80">
        <f ca="1">IF(ISNUMBER(SEARCH("ROUGE",PrélèvementsStock[[#This Row],[COLOR]])),0,PrélèvementsStock[[#This Row],[QTÉ SORTIE]])</f>
        <v>0</v>
      </c>
      <c r="S52" s="80"/>
      <c r="T52" s="80">
        <f ca="1">PrélèvementsStock[[#This Row],[MACRO INV]]</f>
        <v>0</v>
      </c>
    </row>
    <row r="53" spans="2:20" ht="30" customHeight="1" x14ac:dyDescent="0.35">
      <c r="B53" s="14"/>
      <c r="C53" s="14"/>
      <c r="D53" s="86"/>
      <c r="E53" s="14"/>
      <c r="F53" s="91"/>
      <c r="G53" s="15" t="str">
        <f>IFERROR(VLOOKUP(PrélèvementsStock[[#This Row],[ARTICLE]],QUANTITE_RESTANTE,7,0),"")</f>
        <v/>
      </c>
      <c r="H53" s="21" t="str">
        <f>IFERROR(VLOOKUP(PrélèvementsStock[ARTICLE],Inventaire[],2,FALSE),"")</f>
        <v/>
      </c>
      <c r="I53" s="56"/>
      <c r="J53" s="56"/>
      <c r="K53" s="31"/>
      <c r="L53" s="20"/>
      <c r="M53" s="31"/>
      <c r="N53" s="42"/>
      <c r="O53" s="21" t="str">
        <f>IFERROR(VLOOKUP(PrélèvementsStock[ARTICLE],Inventaire[],3,FALSE),"")</f>
        <v/>
      </c>
      <c r="P53" s="21" t="str">
        <f>IFERROR(VLOOKUP(PrélèvementsStock[ARTICLE],Inventaire[],4,FALSE),"")</f>
        <v/>
      </c>
      <c r="Q53" s="21" t="str">
        <f ca="1">IF(PrélèvementsStock[[#This Row],[DATE DE RETOUR]]="","",IF(PrélèvementsStock[[#This Row],[DATE DE RETOUR]]&lt;=TODAY(),"ROUGE",IF(PrélèvementsStock[[#This Row],[DATE DE RETOUR]]&gt;TODAY(),"")))</f>
        <v/>
      </c>
      <c r="R53" s="80">
        <f ca="1">IF(ISNUMBER(SEARCH("ROUGE",PrélèvementsStock[[#This Row],[COLOR]])),0,PrélèvementsStock[[#This Row],[QTÉ SORTIE]])</f>
        <v>0</v>
      </c>
      <c r="S53" s="80"/>
      <c r="T53" s="80">
        <f ca="1">PrélèvementsStock[[#This Row],[MACRO INV]]</f>
        <v>0</v>
      </c>
    </row>
    <row r="54" spans="2:20" ht="30" customHeight="1" x14ac:dyDescent="0.35">
      <c r="B54" s="14"/>
      <c r="C54" s="14"/>
      <c r="D54" s="86"/>
      <c r="E54" s="14"/>
      <c r="F54" s="91"/>
      <c r="G54" s="15" t="str">
        <f>IFERROR(VLOOKUP(PrélèvementsStock[[#This Row],[ARTICLE]],QUANTITE_RESTANTE,7,0),"")</f>
        <v/>
      </c>
      <c r="H54" s="21" t="str">
        <f>IFERROR(VLOOKUP(PrélèvementsStock[ARTICLE],Inventaire[],2,FALSE),"")</f>
        <v/>
      </c>
      <c r="I54" s="56"/>
      <c r="J54" s="56"/>
      <c r="K54" s="31"/>
      <c r="L54" s="20"/>
      <c r="M54" s="31"/>
      <c r="N54" s="42"/>
      <c r="O54" s="21" t="str">
        <f>IFERROR(VLOOKUP(PrélèvementsStock[ARTICLE],Inventaire[],3,FALSE),"")</f>
        <v/>
      </c>
      <c r="P54" s="21" t="str">
        <f>IFERROR(VLOOKUP(PrélèvementsStock[ARTICLE],Inventaire[],4,FALSE),"")</f>
        <v/>
      </c>
      <c r="Q54" s="21" t="str">
        <f ca="1">IF(PrélèvementsStock[[#This Row],[DATE DE RETOUR]]="","",IF(PrélèvementsStock[[#This Row],[DATE DE RETOUR]]&lt;=TODAY(),"ROUGE",IF(PrélèvementsStock[[#This Row],[DATE DE RETOUR]]&gt;TODAY(),"")))</f>
        <v/>
      </c>
      <c r="R54" s="80">
        <f ca="1">IF(ISNUMBER(SEARCH("ROUGE",PrélèvementsStock[[#This Row],[COLOR]])),0,PrélèvementsStock[[#This Row],[QTÉ SORTIE]])</f>
        <v>0</v>
      </c>
      <c r="S54" s="80"/>
      <c r="T54" s="80">
        <f ca="1">PrélèvementsStock[[#This Row],[MACRO INV]]</f>
        <v>0</v>
      </c>
    </row>
    <row r="55" spans="2:20" ht="30" customHeight="1" x14ac:dyDescent="0.35">
      <c r="B55" s="14"/>
      <c r="C55" s="14"/>
      <c r="D55" s="86"/>
      <c r="E55" s="14"/>
      <c r="F55" s="91"/>
      <c r="G55" s="15" t="str">
        <f>IFERROR(VLOOKUP(PrélèvementsStock[[#This Row],[ARTICLE]],QUANTITE_RESTANTE,7,0),"")</f>
        <v/>
      </c>
      <c r="H55" s="21" t="str">
        <f>IFERROR(VLOOKUP(PrélèvementsStock[ARTICLE],Inventaire[],2,FALSE),"")</f>
        <v/>
      </c>
      <c r="I55" s="56"/>
      <c r="J55" s="56"/>
      <c r="K55" s="31"/>
      <c r="L55" s="20"/>
      <c r="M55" s="31"/>
      <c r="N55" s="42"/>
      <c r="O55" s="21" t="str">
        <f>IFERROR(VLOOKUP(PrélèvementsStock[ARTICLE],Inventaire[],3,FALSE),"")</f>
        <v/>
      </c>
      <c r="P55" s="21" t="str">
        <f>IFERROR(VLOOKUP(PrélèvementsStock[ARTICLE],Inventaire[],4,FALSE),"")</f>
        <v/>
      </c>
      <c r="Q55" s="21" t="str">
        <f ca="1">IF(PrélèvementsStock[[#This Row],[DATE DE RETOUR]]="","",IF(PrélèvementsStock[[#This Row],[DATE DE RETOUR]]&lt;=TODAY(),"ROUGE",IF(PrélèvementsStock[[#This Row],[DATE DE RETOUR]]&gt;TODAY(),"")))</f>
        <v/>
      </c>
      <c r="R55" s="80">
        <f ca="1">IF(ISNUMBER(SEARCH("ROUGE",PrélèvementsStock[[#This Row],[COLOR]])),0,PrélèvementsStock[[#This Row],[QTÉ SORTIE]])</f>
        <v>0</v>
      </c>
      <c r="S55" s="80"/>
      <c r="T55" s="80">
        <f ca="1">PrélèvementsStock[[#This Row],[MACRO INV]]</f>
        <v>0</v>
      </c>
    </row>
    <row r="56" spans="2:20" ht="30" customHeight="1" x14ac:dyDescent="0.35">
      <c r="B56" s="14"/>
      <c r="C56" s="14"/>
      <c r="D56" s="86"/>
      <c r="E56" s="14"/>
      <c r="F56" s="91"/>
      <c r="G56" s="15" t="str">
        <f>IFERROR(VLOOKUP(PrélèvementsStock[[#This Row],[ARTICLE]],QUANTITE_RESTANTE,7,0),"")</f>
        <v/>
      </c>
      <c r="H56" s="21" t="str">
        <f>IFERROR(VLOOKUP(PrélèvementsStock[ARTICLE],Inventaire[],2,FALSE),"")</f>
        <v/>
      </c>
      <c r="I56" s="56"/>
      <c r="J56" s="56"/>
      <c r="K56" s="31"/>
      <c r="L56" s="20"/>
      <c r="M56" s="31"/>
      <c r="N56" s="42"/>
      <c r="O56" s="21" t="str">
        <f>IFERROR(VLOOKUP(PrélèvementsStock[ARTICLE],Inventaire[],3,FALSE),"")</f>
        <v/>
      </c>
      <c r="P56" s="21" t="str">
        <f>IFERROR(VLOOKUP(PrélèvementsStock[ARTICLE],Inventaire[],4,FALSE),"")</f>
        <v/>
      </c>
      <c r="Q56" s="21" t="str">
        <f ca="1">IF(PrélèvementsStock[[#This Row],[DATE DE RETOUR]]="","",IF(PrélèvementsStock[[#This Row],[DATE DE RETOUR]]&lt;=TODAY(),"ROUGE",IF(PrélèvementsStock[[#This Row],[DATE DE RETOUR]]&gt;TODAY(),"")))</f>
        <v/>
      </c>
      <c r="R56" s="80">
        <f ca="1">IF(ISNUMBER(SEARCH("ROUGE",PrélèvementsStock[[#This Row],[COLOR]])),0,PrélèvementsStock[[#This Row],[QTÉ SORTIE]])</f>
        <v>0</v>
      </c>
      <c r="S56" s="80"/>
      <c r="T56" s="80">
        <f ca="1">PrélèvementsStock[[#This Row],[MACRO INV]]</f>
        <v>0</v>
      </c>
    </row>
    <row r="57" spans="2:20" ht="30" customHeight="1" x14ac:dyDescent="0.35">
      <c r="B57" s="14"/>
      <c r="C57" s="14"/>
      <c r="D57" s="86"/>
      <c r="E57" s="14"/>
      <c r="F57" s="91"/>
      <c r="G57" s="15" t="str">
        <f>IFERROR(VLOOKUP(PrélèvementsStock[[#This Row],[ARTICLE]],QUANTITE_RESTANTE,7,0),"")</f>
        <v/>
      </c>
      <c r="H57" s="21" t="str">
        <f>IFERROR(VLOOKUP(PrélèvementsStock[ARTICLE],Inventaire[],2,FALSE),"")</f>
        <v/>
      </c>
      <c r="I57" s="56"/>
      <c r="J57" s="56"/>
      <c r="K57" s="31"/>
      <c r="L57" s="20"/>
      <c r="M57" s="31"/>
      <c r="N57" s="42"/>
      <c r="O57" s="21" t="str">
        <f>IFERROR(VLOOKUP(PrélèvementsStock[ARTICLE],Inventaire[],3,FALSE),"")</f>
        <v/>
      </c>
      <c r="P57" s="21" t="str">
        <f>IFERROR(VLOOKUP(PrélèvementsStock[ARTICLE],Inventaire[],4,FALSE),"")</f>
        <v/>
      </c>
      <c r="Q57" s="21" t="str">
        <f ca="1">IF(PrélèvementsStock[[#This Row],[DATE DE RETOUR]]="","",IF(PrélèvementsStock[[#This Row],[DATE DE RETOUR]]&lt;=TODAY(),"ROUGE",IF(PrélèvementsStock[[#This Row],[DATE DE RETOUR]]&gt;TODAY(),"")))</f>
        <v/>
      </c>
      <c r="R57" s="80">
        <f ca="1">IF(ISNUMBER(SEARCH("ROUGE",PrélèvementsStock[[#This Row],[COLOR]])),0,PrélèvementsStock[[#This Row],[QTÉ SORTIE]])</f>
        <v>0</v>
      </c>
      <c r="S57" s="80"/>
      <c r="T57" s="80">
        <f ca="1">PrélèvementsStock[[#This Row],[MACRO INV]]</f>
        <v>0</v>
      </c>
    </row>
    <row r="58" spans="2:20" ht="30" customHeight="1" x14ac:dyDescent="0.35">
      <c r="B58" s="14"/>
      <c r="C58" s="14"/>
      <c r="D58" s="86"/>
      <c r="E58" s="14"/>
      <c r="F58" s="91"/>
      <c r="G58" s="15" t="str">
        <f>IFERROR(VLOOKUP(PrélèvementsStock[[#This Row],[ARTICLE]],QUANTITE_RESTANTE,7,0),"")</f>
        <v/>
      </c>
      <c r="H58" s="21" t="str">
        <f>IFERROR(VLOOKUP(PrélèvementsStock[ARTICLE],Inventaire[],2,FALSE),"")</f>
        <v/>
      </c>
      <c r="I58" s="56"/>
      <c r="J58" s="56"/>
      <c r="K58" s="31"/>
      <c r="L58" s="20"/>
      <c r="M58" s="31"/>
      <c r="N58" s="42"/>
      <c r="O58" s="21" t="str">
        <f>IFERROR(VLOOKUP(PrélèvementsStock[ARTICLE],Inventaire[],3,FALSE),"")</f>
        <v/>
      </c>
      <c r="P58" s="21" t="str">
        <f>IFERROR(VLOOKUP(PrélèvementsStock[ARTICLE],Inventaire[],4,FALSE),"")</f>
        <v/>
      </c>
      <c r="Q58" s="21" t="str">
        <f ca="1">IF(PrélèvementsStock[[#This Row],[DATE DE RETOUR]]="","",IF(PrélèvementsStock[[#This Row],[DATE DE RETOUR]]&lt;=TODAY(),"ROUGE",IF(PrélèvementsStock[[#This Row],[DATE DE RETOUR]]&gt;TODAY(),"")))</f>
        <v/>
      </c>
      <c r="R58" s="80">
        <f ca="1">IF(ISNUMBER(SEARCH("ROUGE",PrélèvementsStock[[#This Row],[COLOR]])),0,PrélèvementsStock[[#This Row],[QTÉ SORTIE]])</f>
        <v>0</v>
      </c>
      <c r="S58" s="80"/>
      <c r="T58" s="80">
        <f ca="1">PrélèvementsStock[[#This Row],[MACRO INV]]</f>
        <v>0</v>
      </c>
    </row>
    <row r="59" spans="2:20" ht="30" customHeight="1" x14ac:dyDescent="0.35">
      <c r="B59" s="14"/>
      <c r="C59" s="14"/>
      <c r="D59" s="86"/>
      <c r="E59" s="14"/>
      <c r="F59" s="91"/>
      <c r="G59" s="15" t="str">
        <f>IFERROR(VLOOKUP(PrélèvementsStock[[#This Row],[ARTICLE]],QUANTITE_RESTANTE,7,0),"")</f>
        <v/>
      </c>
      <c r="H59" s="21" t="str">
        <f>IFERROR(VLOOKUP(PrélèvementsStock[ARTICLE],Inventaire[],2,FALSE),"")</f>
        <v/>
      </c>
      <c r="I59" s="56"/>
      <c r="J59" s="56"/>
      <c r="K59" s="31"/>
      <c r="L59" s="20"/>
      <c r="M59" s="31"/>
      <c r="N59" s="42"/>
      <c r="O59" s="21" t="str">
        <f>IFERROR(VLOOKUP(PrélèvementsStock[ARTICLE],Inventaire[],3,FALSE),"")</f>
        <v/>
      </c>
      <c r="P59" s="21" t="str">
        <f>IFERROR(VLOOKUP(PrélèvementsStock[ARTICLE],Inventaire[],4,FALSE),"")</f>
        <v/>
      </c>
      <c r="Q59" s="21" t="str">
        <f ca="1">IF(PrélèvementsStock[[#This Row],[DATE DE RETOUR]]="","",IF(PrélèvementsStock[[#This Row],[DATE DE RETOUR]]&lt;=TODAY(),"ROUGE",IF(PrélèvementsStock[[#This Row],[DATE DE RETOUR]]&gt;TODAY(),"")))</f>
        <v/>
      </c>
      <c r="R59" s="80">
        <f ca="1">IF(ISNUMBER(SEARCH("ROUGE",PrélèvementsStock[[#This Row],[COLOR]])),0,PrélèvementsStock[[#This Row],[QTÉ SORTIE]])</f>
        <v>0</v>
      </c>
      <c r="S59" s="80"/>
      <c r="T59" s="80">
        <f ca="1">PrélèvementsStock[[#This Row],[MACRO INV]]</f>
        <v>0</v>
      </c>
    </row>
    <row r="60" spans="2:20" ht="30" customHeight="1" x14ac:dyDescent="0.35">
      <c r="B60" s="14"/>
      <c r="C60" s="14"/>
      <c r="D60" s="86"/>
      <c r="E60" s="14"/>
      <c r="F60" s="91"/>
      <c r="G60" s="15" t="str">
        <f>IFERROR(VLOOKUP(PrélèvementsStock[[#This Row],[ARTICLE]],QUANTITE_RESTANTE,7,0),"")</f>
        <v/>
      </c>
      <c r="H60" s="21" t="str">
        <f>IFERROR(VLOOKUP(PrélèvementsStock[ARTICLE],Inventaire[],2,FALSE),"")</f>
        <v/>
      </c>
      <c r="I60" s="56"/>
      <c r="J60" s="56"/>
      <c r="K60" s="31"/>
      <c r="L60" s="20"/>
      <c r="M60" s="31"/>
      <c r="N60" s="42"/>
      <c r="O60" s="21" t="str">
        <f>IFERROR(VLOOKUP(PrélèvementsStock[ARTICLE],Inventaire[],3,FALSE),"")</f>
        <v/>
      </c>
      <c r="P60" s="21" t="str">
        <f>IFERROR(VLOOKUP(PrélèvementsStock[ARTICLE],Inventaire[],4,FALSE),"")</f>
        <v/>
      </c>
      <c r="Q60" s="21" t="str">
        <f ca="1">IF(PrélèvementsStock[[#This Row],[DATE DE RETOUR]]="","",IF(PrélèvementsStock[[#This Row],[DATE DE RETOUR]]&lt;=TODAY(),"ROUGE",IF(PrélèvementsStock[[#This Row],[DATE DE RETOUR]]&gt;TODAY(),"")))</f>
        <v/>
      </c>
      <c r="R60" s="80">
        <f ca="1">IF(ISNUMBER(SEARCH("ROUGE",PrélèvementsStock[[#This Row],[COLOR]])),0,PrélèvementsStock[[#This Row],[QTÉ SORTIE]])</f>
        <v>0</v>
      </c>
      <c r="S60" s="80"/>
      <c r="T60" s="80">
        <f ca="1">PrélèvementsStock[[#This Row],[MACRO INV]]</f>
        <v>0</v>
      </c>
    </row>
    <row r="61" spans="2:20" ht="30" customHeight="1" x14ac:dyDescent="0.35">
      <c r="B61" s="14"/>
      <c r="C61" s="14"/>
      <c r="D61" s="86"/>
      <c r="E61" s="14"/>
      <c r="F61" s="91"/>
      <c r="G61" s="15" t="str">
        <f>IFERROR(VLOOKUP(PrélèvementsStock[[#This Row],[ARTICLE]],QUANTITE_RESTANTE,7,0),"")</f>
        <v/>
      </c>
      <c r="H61" s="21" t="str">
        <f>IFERROR(VLOOKUP(PrélèvementsStock[ARTICLE],Inventaire[],2,FALSE),"")</f>
        <v/>
      </c>
      <c r="I61" s="56"/>
      <c r="J61" s="56"/>
      <c r="K61" s="31"/>
      <c r="L61" s="20"/>
      <c r="M61" s="31"/>
      <c r="N61" s="42"/>
      <c r="O61" s="21" t="str">
        <f>IFERROR(VLOOKUP(PrélèvementsStock[ARTICLE],Inventaire[],3,FALSE),"")</f>
        <v/>
      </c>
      <c r="P61" s="21" t="str">
        <f>IFERROR(VLOOKUP(PrélèvementsStock[ARTICLE],Inventaire[],4,FALSE),"")</f>
        <v/>
      </c>
      <c r="Q61" s="21" t="str">
        <f ca="1">IF(PrélèvementsStock[[#This Row],[DATE DE RETOUR]]="","",IF(PrélèvementsStock[[#This Row],[DATE DE RETOUR]]&lt;=TODAY(),"ROUGE",IF(PrélèvementsStock[[#This Row],[DATE DE RETOUR]]&gt;TODAY(),"")))</f>
        <v/>
      </c>
      <c r="R61" s="80">
        <f ca="1">IF(ISNUMBER(SEARCH("ROUGE",PrélèvementsStock[[#This Row],[COLOR]])),0,PrélèvementsStock[[#This Row],[QTÉ SORTIE]])</f>
        <v>0</v>
      </c>
      <c r="S61" s="80"/>
      <c r="T61" s="80">
        <f ca="1">PrélèvementsStock[[#This Row],[MACRO INV]]</f>
        <v>0</v>
      </c>
    </row>
    <row r="62" spans="2:20" ht="30" customHeight="1" x14ac:dyDescent="0.35">
      <c r="B62" s="14"/>
      <c r="C62" s="14"/>
      <c r="D62" s="86"/>
      <c r="E62" s="14"/>
      <c r="F62" s="91"/>
      <c r="G62" s="15" t="str">
        <f>IFERROR(VLOOKUP(PrélèvementsStock[[#This Row],[ARTICLE]],QUANTITE_RESTANTE,7,0),"")</f>
        <v/>
      </c>
      <c r="H62" s="21" t="str">
        <f>IFERROR(VLOOKUP(PrélèvementsStock[ARTICLE],Inventaire[],2,FALSE),"")</f>
        <v/>
      </c>
      <c r="I62" s="56"/>
      <c r="J62" s="56"/>
      <c r="K62" s="31"/>
      <c r="L62" s="20"/>
      <c r="M62" s="31"/>
      <c r="N62" s="42"/>
      <c r="O62" s="21" t="str">
        <f>IFERROR(VLOOKUP(PrélèvementsStock[ARTICLE],Inventaire[],3,FALSE),"")</f>
        <v/>
      </c>
      <c r="P62" s="21" t="str">
        <f>IFERROR(VLOOKUP(PrélèvementsStock[ARTICLE],Inventaire[],4,FALSE),"")</f>
        <v/>
      </c>
      <c r="Q62" s="21" t="str">
        <f ca="1">IF(PrélèvementsStock[[#This Row],[DATE DE RETOUR]]="","",IF(PrélèvementsStock[[#This Row],[DATE DE RETOUR]]&lt;=TODAY(),"ROUGE",IF(PrélèvementsStock[[#This Row],[DATE DE RETOUR]]&gt;TODAY(),"")))</f>
        <v/>
      </c>
      <c r="R62" s="80">
        <f ca="1">IF(ISNUMBER(SEARCH("ROUGE",PrélèvementsStock[[#This Row],[COLOR]])),0,PrélèvementsStock[[#This Row],[QTÉ SORTIE]])</f>
        <v>0</v>
      </c>
      <c r="S62" s="80"/>
      <c r="T62" s="80">
        <f ca="1">PrélèvementsStock[[#This Row],[MACRO INV]]</f>
        <v>0</v>
      </c>
    </row>
    <row r="63" spans="2:20" ht="30" customHeight="1" x14ac:dyDescent="0.35">
      <c r="B63" s="14"/>
      <c r="C63" s="14"/>
      <c r="D63" s="86"/>
      <c r="E63" s="14"/>
      <c r="F63" s="91"/>
      <c r="G63" s="15" t="str">
        <f>IFERROR(VLOOKUP(PrélèvementsStock[[#This Row],[ARTICLE]],QUANTITE_RESTANTE,7,0),"")</f>
        <v/>
      </c>
      <c r="H63" s="21" t="str">
        <f>IFERROR(VLOOKUP(PrélèvementsStock[ARTICLE],Inventaire[],2,FALSE),"")</f>
        <v/>
      </c>
      <c r="I63" s="56"/>
      <c r="J63" s="56"/>
      <c r="K63" s="31"/>
      <c r="L63" s="20"/>
      <c r="M63" s="31"/>
      <c r="N63" s="42"/>
      <c r="O63" s="21" t="str">
        <f>IFERROR(VLOOKUP(PrélèvementsStock[ARTICLE],Inventaire[],3,FALSE),"")</f>
        <v/>
      </c>
      <c r="P63" s="21" t="str">
        <f>IFERROR(VLOOKUP(PrélèvementsStock[ARTICLE],Inventaire[],4,FALSE),"")</f>
        <v/>
      </c>
      <c r="Q63" s="21" t="str">
        <f ca="1">IF(PrélèvementsStock[[#This Row],[DATE DE RETOUR]]="","",IF(PrélèvementsStock[[#This Row],[DATE DE RETOUR]]&lt;=TODAY(),"ROUGE",IF(PrélèvementsStock[[#This Row],[DATE DE RETOUR]]&gt;TODAY(),"")))</f>
        <v/>
      </c>
      <c r="R63" s="80">
        <f ca="1">IF(ISNUMBER(SEARCH("ROUGE",PrélèvementsStock[[#This Row],[COLOR]])),0,PrélèvementsStock[[#This Row],[QTÉ SORTIE]])</f>
        <v>0</v>
      </c>
      <c r="S63" s="80"/>
      <c r="T63" s="80">
        <f ca="1">PrélèvementsStock[[#This Row],[MACRO INV]]</f>
        <v>0</v>
      </c>
    </row>
    <row r="64" spans="2:20" ht="30" customHeight="1" x14ac:dyDescent="0.35">
      <c r="B64" s="14"/>
      <c r="C64" s="14"/>
      <c r="D64" s="86"/>
      <c r="E64" s="14"/>
      <c r="F64" s="91"/>
      <c r="G64" s="15" t="str">
        <f>IFERROR(VLOOKUP(PrélèvementsStock[[#This Row],[ARTICLE]],QUANTITE_RESTANTE,7,0),"")</f>
        <v/>
      </c>
      <c r="H64" s="21" t="str">
        <f>IFERROR(VLOOKUP(PrélèvementsStock[ARTICLE],Inventaire[],2,FALSE),"")</f>
        <v/>
      </c>
      <c r="I64" s="56"/>
      <c r="J64" s="56"/>
      <c r="K64" s="31"/>
      <c r="L64" s="20"/>
      <c r="M64" s="31"/>
      <c r="N64" s="42"/>
      <c r="O64" s="21" t="str">
        <f>IFERROR(VLOOKUP(PrélèvementsStock[ARTICLE],Inventaire[],3,FALSE),"")</f>
        <v/>
      </c>
      <c r="P64" s="21" t="str">
        <f>IFERROR(VLOOKUP(PrélèvementsStock[ARTICLE],Inventaire[],4,FALSE),"")</f>
        <v/>
      </c>
      <c r="Q64" s="21" t="str">
        <f ca="1">IF(PrélèvementsStock[[#This Row],[DATE DE RETOUR]]="","",IF(PrélèvementsStock[[#This Row],[DATE DE RETOUR]]&lt;=TODAY(),"ROUGE",IF(PrélèvementsStock[[#This Row],[DATE DE RETOUR]]&gt;TODAY(),"")))</f>
        <v/>
      </c>
      <c r="R64" s="80">
        <f ca="1">IF(ISNUMBER(SEARCH("ROUGE",PrélèvementsStock[[#This Row],[COLOR]])),0,PrélèvementsStock[[#This Row],[QTÉ SORTIE]])</f>
        <v>0</v>
      </c>
      <c r="S64" s="80"/>
      <c r="T64" s="80">
        <f ca="1">PrélèvementsStock[[#This Row],[MACRO INV]]</f>
        <v>0</v>
      </c>
    </row>
    <row r="65" spans="2:20" ht="30" customHeight="1" x14ac:dyDescent="0.35">
      <c r="B65" s="14"/>
      <c r="C65" s="14"/>
      <c r="D65" s="86"/>
      <c r="E65" s="14"/>
      <c r="F65" s="91"/>
      <c r="G65" s="15" t="str">
        <f>IFERROR(VLOOKUP(PrélèvementsStock[[#This Row],[ARTICLE]],QUANTITE_RESTANTE,7,0),"")</f>
        <v/>
      </c>
      <c r="H65" s="21" t="str">
        <f>IFERROR(VLOOKUP(PrélèvementsStock[ARTICLE],Inventaire[],2,FALSE),"")</f>
        <v/>
      </c>
      <c r="I65" s="56"/>
      <c r="J65" s="56"/>
      <c r="K65" s="31"/>
      <c r="L65" s="20"/>
      <c r="M65" s="31"/>
      <c r="N65" s="42"/>
      <c r="O65" s="21" t="str">
        <f>IFERROR(VLOOKUP(PrélèvementsStock[ARTICLE],Inventaire[],3,FALSE),"")</f>
        <v/>
      </c>
      <c r="P65" s="21" t="str">
        <f>IFERROR(VLOOKUP(PrélèvementsStock[ARTICLE],Inventaire[],4,FALSE),"")</f>
        <v/>
      </c>
      <c r="Q65" s="21" t="str">
        <f ca="1">IF(PrélèvementsStock[[#This Row],[DATE DE RETOUR]]="","",IF(PrélèvementsStock[[#This Row],[DATE DE RETOUR]]&lt;=TODAY(),"ROUGE",IF(PrélèvementsStock[[#This Row],[DATE DE RETOUR]]&gt;TODAY(),"")))</f>
        <v/>
      </c>
      <c r="R65" s="80">
        <f ca="1">IF(ISNUMBER(SEARCH("ROUGE",PrélèvementsStock[[#This Row],[COLOR]])),0,PrélèvementsStock[[#This Row],[QTÉ SORTIE]])</f>
        <v>0</v>
      </c>
      <c r="S65" s="80"/>
      <c r="T65" s="80">
        <f ca="1">PrélèvementsStock[[#This Row],[MACRO INV]]</f>
        <v>0</v>
      </c>
    </row>
    <row r="66" spans="2:20" ht="30" customHeight="1" x14ac:dyDescent="0.35">
      <c r="B66" s="14"/>
      <c r="C66" s="14"/>
      <c r="D66" s="86"/>
      <c r="E66" s="14"/>
      <c r="F66" s="91"/>
      <c r="G66" s="15" t="str">
        <f>IFERROR(VLOOKUP(PrélèvementsStock[[#This Row],[ARTICLE]],QUANTITE_RESTANTE,7,0),"")</f>
        <v/>
      </c>
      <c r="H66" s="21" t="str">
        <f>IFERROR(VLOOKUP(PrélèvementsStock[ARTICLE],Inventaire[],2,FALSE),"")</f>
        <v/>
      </c>
      <c r="I66" s="56"/>
      <c r="J66" s="56"/>
      <c r="K66" s="31"/>
      <c r="L66" s="20"/>
      <c r="M66" s="31"/>
      <c r="N66" s="42"/>
      <c r="O66" s="21" t="str">
        <f>IFERROR(VLOOKUP(PrélèvementsStock[ARTICLE],Inventaire[],3,FALSE),"")</f>
        <v/>
      </c>
      <c r="P66" s="21" t="str">
        <f>IFERROR(VLOOKUP(PrélèvementsStock[ARTICLE],Inventaire[],4,FALSE),"")</f>
        <v/>
      </c>
      <c r="Q66" s="21" t="str">
        <f ca="1">IF(PrélèvementsStock[[#This Row],[DATE DE RETOUR]]="","",IF(PrélèvementsStock[[#This Row],[DATE DE RETOUR]]&lt;=TODAY(),"ROUGE",IF(PrélèvementsStock[[#This Row],[DATE DE RETOUR]]&gt;TODAY(),"")))</f>
        <v/>
      </c>
      <c r="R66" s="80">
        <f ca="1">IF(ISNUMBER(SEARCH("ROUGE",PrélèvementsStock[[#This Row],[COLOR]])),0,PrélèvementsStock[[#This Row],[QTÉ SORTIE]])</f>
        <v>0</v>
      </c>
      <c r="S66" s="80"/>
      <c r="T66" s="80">
        <f ca="1">PrélèvementsStock[[#This Row],[MACRO INV]]</f>
        <v>0</v>
      </c>
    </row>
    <row r="67" spans="2:20" ht="30" customHeight="1" x14ac:dyDescent="0.35">
      <c r="B67" s="14"/>
      <c r="C67" s="14"/>
      <c r="D67" s="86"/>
      <c r="E67" s="14"/>
      <c r="F67" s="91"/>
      <c r="G67" s="15" t="str">
        <f>IFERROR(VLOOKUP(PrélèvementsStock[[#This Row],[ARTICLE]],QUANTITE_RESTANTE,7,0),"")</f>
        <v/>
      </c>
      <c r="H67" s="21" t="str">
        <f>IFERROR(VLOOKUP(PrélèvementsStock[ARTICLE],Inventaire[],2,FALSE),"")</f>
        <v/>
      </c>
      <c r="I67" s="56"/>
      <c r="J67" s="56"/>
      <c r="K67" s="31"/>
      <c r="L67" s="20"/>
      <c r="M67" s="31"/>
      <c r="N67" s="42"/>
      <c r="O67" s="21" t="str">
        <f>IFERROR(VLOOKUP(PrélèvementsStock[ARTICLE],Inventaire[],3,FALSE),"")</f>
        <v/>
      </c>
      <c r="P67" s="21" t="str">
        <f>IFERROR(VLOOKUP(PrélèvementsStock[ARTICLE],Inventaire[],4,FALSE),"")</f>
        <v/>
      </c>
      <c r="Q67" s="21" t="str">
        <f ca="1">IF(PrélèvementsStock[[#This Row],[DATE DE RETOUR]]="","",IF(PrélèvementsStock[[#This Row],[DATE DE RETOUR]]&lt;=TODAY(),"ROUGE",IF(PrélèvementsStock[[#This Row],[DATE DE RETOUR]]&gt;TODAY(),"")))</f>
        <v/>
      </c>
      <c r="R67" s="80">
        <f ca="1">IF(ISNUMBER(SEARCH("ROUGE",PrélèvementsStock[[#This Row],[COLOR]])),0,PrélèvementsStock[[#This Row],[QTÉ SORTIE]])</f>
        <v>0</v>
      </c>
      <c r="S67" s="80"/>
      <c r="T67" s="80">
        <f ca="1">PrélèvementsStock[[#This Row],[MACRO INV]]</f>
        <v>0</v>
      </c>
    </row>
    <row r="68" spans="2:20" ht="30" customHeight="1" x14ac:dyDescent="0.35">
      <c r="B68" s="14"/>
      <c r="C68" s="14"/>
      <c r="D68" s="86"/>
      <c r="E68" s="14"/>
      <c r="F68" s="91"/>
      <c r="G68" s="15" t="str">
        <f>IFERROR(VLOOKUP(PrélèvementsStock[[#This Row],[ARTICLE]],QUANTITE_RESTANTE,7,0),"")</f>
        <v/>
      </c>
      <c r="H68" s="21" t="str">
        <f>IFERROR(VLOOKUP(PrélèvementsStock[ARTICLE],Inventaire[],2,FALSE),"")</f>
        <v/>
      </c>
      <c r="I68" s="56"/>
      <c r="J68" s="56"/>
      <c r="K68" s="31"/>
      <c r="L68" s="20"/>
      <c r="M68" s="31"/>
      <c r="N68" s="42"/>
      <c r="O68" s="21" t="str">
        <f>IFERROR(VLOOKUP(PrélèvementsStock[ARTICLE],Inventaire[],3,FALSE),"")</f>
        <v/>
      </c>
      <c r="P68" s="21" t="str">
        <f>IFERROR(VLOOKUP(PrélèvementsStock[ARTICLE],Inventaire[],4,FALSE),"")</f>
        <v/>
      </c>
      <c r="Q68" s="21" t="str">
        <f ca="1">IF(PrélèvementsStock[[#This Row],[DATE DE RETOUR]]="","",IF(PrélèvementsStock[[#This Row],[DATE DE RETOUR]]&lt;=TODAY(),"ROUGE",IF(PrélèvementsStock[[#This Row],[DATE DE RETOUR]]&gt;TODAY(),"")))</f>
        <v/>
      </c>
      <c r="R68" s="80">
        <f ca="1">IF(ISNUMBER(SEARCH("ROUGE",PrélèvementsStock[[#This Row],[COLOR]])),0,PrélèvementsStock[[#This Row],[QTÉ SORTIE]])</f>
        <v>0</v>
      </c>
      <c r="S68" s="80"/>
      <c r="T68" s="80">
        <f ca="1">PrélèvementsStock[[#This Row],[MACRO INV]]</f>
        <v>0</v>
      </c>
    </row>
    <row r="69" spans="2:20" ht="30" customHeight="1" x14ac:dyDescent="0.35">
      <c r="B69" s="14"/>
      <c r="C69" s="14"/>
      <c r="D69" s="86"/>
      <c r="E69" s="14"/>
      <c r="F69" s="91"/>
      <c r="G69" s="15" t="str">
        <f>IFERROR(VLOOKUP(PrélèvementsStock[[#This Row],[ARTICLE]],QUANTITE_RESTANTE,7,0),"")</f>
        <v/>
      </c>
      <c r="H69" s="21" t="str">
        <f>IFERROR(VLOOKUP(PrélèvementsStock[ARTICLE],Inventaire[],2,FALSE),"")</f>
        <v/>
      </c>
      <c r="I69" s="56"/>
      <c r="J69" s="56"/>
      <c r="K69" s="31"/>
      <c r="L69" s="20"/>
      <c r="M69" s="31"/>
      <c r="N69" s="42"/>
      <c r="O69" s="21" t="str">
        <f>IFERROR(VLOOKUP(PrélèvementsStock[ARTICLE],Inventaire[],3,FALSE),"")</f>
        <v/>
      </c>
      <c r="P69" s="21" t="str">
        <f>IFERROR(VLOOKUP(PrélèvementsStock[ARTICLE],Inventaire[],4,FALSE),"")</f>
        <v/>
      </c>
      <c r="Q69" s="21" t="str">
        <f ca="1">IF(PrélèvementsStock[[#This Row],[DATE DE RETOUR]]="","",IF(PrélèvementsStock[[#This Row],[DATE DE RETOUR]]&lt;=TODAY(),"ROUGE",IF(PrélèvementsStock[[#This Row],[DATE DE RETOUR]]&gt;TODAY(),"")))</f>
        <v/>
      </c>
      <c r="R69" s="80">
        <f ca="1">IF(ISNUMBER(SEARCH("ROUGE",PrélèvementsStock[[#This Row],[COLOR]])),0,PrélèvementsStock[[#This Row],[QTÉ SORTIE]])</f>
        <v>0</v>
      </c>
      <c r="S69" s="80"/>
      <c r="T69" s="80">
        <f ca="1">PrélèvementsStock[[#This Row],[MACRO INV]]</f>
        <v>0</v>
      </c>
    </row>
    <row r="70" spans="2:20" ht="30" customHeight="1" x14ac:dyDescent="0.35">
      <c r="B70" s="14"/>
      <c r="C70" s="14"/>
      <c r="D70" s="86"/>
      <c r="E70" s="14"/>
      <c r="F70" s="91"/>
      <c r="G70" s="15" t="str">
        <f>IFERROR(VLOOKUP(PrélèvementsStock[[#This Row],[ARTICLE]],QUANTITE_RESTANTE,7,0),"")</f>
        <v/>
      </c>
      <c r="H70" s="21" t="str">
        <f>IFERROR(VLOOKUP(PrélèvementsStock[ARTICLE],Inventaire[],2,FALSE),"")</f>
        <v/>
      </c>
      <c r="I70" s="56"/>
      <c r="J70" s="56"/>
      <c r="K70" s="31"/>
      <c r="L70" s="20"/>
      <c r="M70" s="31"/>
      <c r="N70" s="42"/>
      <c r="O70" s="21" t="str">
        <f>IFERROR(VLOOKUP(PrélèvementsStock[ARTICLE],Inventaire[],3,FALSE),"")</f>
        <v/>
      </c>
      <c r="P70" s="21" t="str">
        <f>IFERROR(VLOOKUP(PrélèvementsStock[ARTICLE],Inventaire[],4,FALSE),"")</f>
        <v/>
      </c>
      <c r="Q70" s="21" t="str">
        <f ca="1">IF(PrélèvementsStock[[#This Row],[DATE DE RETOUR]]="","",IF(PrélèvementsStock[[#This Row],[DATE DE RETOUR]]&lt;=TODAY(),"ROUGE",IF(PrélèvementsStock[[#This Row],[DATE DE RETOUR]]&gt;TODAY(),"")))</f>
        <v/>
      </c>
      <c r="R70" s="80">
        <f ca="1">IF(ISNUMBER(SEARCH("ROUGE",PrélèvementsStock[[#This Row],[COLOR]])),0,PrélèvementsStock[[#This Row],[QTÉ SORTIE]])</f>
        <v>0</v>
      </c>
      <c r="S70" s="80"/>
      <c r="T70" s="80">
        <f ca="1">PrélèvementsStock[[#This Row],[MACRO INV]]</f>
        <v>0</v>
      </c>
    </row>
    <row r="71" spans="2:20" ht="30" customHeight="1" x14ac:dyDescent="0.35">
      <c r="B71" s="14"/>
      <c r="C71" s="14"/>
      <c r="D71" s="86"/>
      <c r="E71" s="14"/>
      <c r="F71" s="91"/>
      <c r="G71" s="15" t="str">
        <f>IFERROR(VLOOKUP(PrélèvementsStock[[#This Row],[ARTICLE]],QUANTITE_RESTANTE,7,0),"")</f>
        <v/>
      </c>
      <c r="H71" s="21" t="str">
        <f>IFERROR(VLOOKUP(PrélèvementsStock[ARTICLE],Inventaire[],2,FALSE),"")</f>
        <v/>
      </c>
      <c r="I71" s="56"/>
      <c r="J71" s="56"/>
      <c r="K71" s="31"/>
      <c r="L71" s="20"/>
      <c r="M71" s="31"/>
      <c r="N71" s="42"/>
      <c r="O71" s="21" t="str">
        <f>IFERROR(VLOOKUP(PrélèvementsStock[ARTICLE],Inventaire[],3,FALSE),"")</f>
        <v/>
      </c>
      <c r="P71" s="21" t="str">
        <f>IFERROR(VLOOKUP(PrélèvementsStock[ARTICLE],Inventaire[],4,FALSE),"")</f>
        <v/>
      </c>
      <c r="Q71" s="21" t="str">
        <f ca="1">IF(PrélèvementsStock[[#This Row],[DATE DE RETOUR]]="","",IF(PrélèvementsStock[[#This Row],[DATE DE RETOUR]]&lt;=TODAY(),"ROUGE",IF(PrélèvementsStock[[#This Row],[DATE DE RETOUR]]&gt;TODAY(),"")))</f>
        <v/>
      </c>
      <c r="R71" s="80">
        <f ca="1">IF(ISNUMBER(SEARCH("ROUGE",PrélèvementsStock[[#This Row],[COLOR]])),0,PrélèvementsStock[[#This Row],[QTÉ SORTIE]])</f>
        <v>0</v>
      </c>
      <c r="S71" s="80"/>
      <c r="T71" s="80">
        <f ca="1">PrélèvementsStock[[#This Row],[MACRO INV]]</f>
        <v>0</v>
      </c>
    </row>
    <row r="72" spans="2:20" ht="30" customHeight="1" x14ac:dyDescent="0.35">
      <c r="B72" s="14"/>
      <c r="C72" s="14"/>
      <c r="D72" s="86"/>
      <c r="E72" s="14"/>
      <c r="F72" s="91"/>
      <c r="G72" s="15" t="str">
        <f>IFERROR(VLOOKUP(PrélèvementsStock[[#This Row],[ARTICLE]],QUANTITE_RESTANTE,7,0),"")</f>
        <v/>
      </c>
      <c r="H72" s="21" t="str">
        <f>IFERROR(VLOOKUP(PrélèvementsStock[ARTICLE],Inventaire[],2,FALSE),"")</f>
        <v/>
      </c>
      <c r="I72" s="56"/>
      <c r="J72" s="56"/>
      <c r="K72" s="31"/>
      <c r="L72" s="20"/>
      <c r="M72" s="31"/>
      <c r="N72" s="42"/>
      <c r="O72" s="21" t="str">
        <f>IFERROR(VLOOKUP(PrélèvementsStock[ARTICLE],Inventaire[],3,FALSE),"")</f>
        <v/>
      </c>
      <c r="P72" s="21" t="str">
        <f>IFERROR(VLOOKUP(PrélèvementsStock[ARTICLE],Inventaire[],4,FALSE),"")</f>
        <v/>
      </c>
      <c r="Q72" s="21" t="str">
        <f ca="1">IF(PrélèvementsStock[[#This Row],[DATE DE RETOUR]]="","",IF(PrélèvementsStock[[#This Row],[DATE DE RETOUR]]&lt;=TODAY(),"ROUGE",IF(PrélèvementsStock[[#This Row],[DATE DE RETOUR]]&gt;TODAY(),"")))</f>
        <v/>
      </c>
      <c r="R72" s="80">
        <f ca="1">IF(ISNUMBER(SEARCH("ROUGE",PrélèvementsStock[[#This Row],[COLOR]])),0,PrélèvementsStock[[#This Row],[QTÉ SORTIE]])</f>
        <v>0</v>
      </c>
      <c r="S72" s="80"/>
      <c r="T72" s="80">
        <f ca="1">PrélèvementsStock[[#This Row],[MACRO INV]]</f>
        <v>0</v>
      </c>
    </row>
    <row r="73" spans="2:20" ht="30" customHeight="1" x14ac:dyDescent="0.35">
      <c r="B73" s="14"/>
      <c r="C73" s="14"/>
      <c r="D73" s="86"/>
      <c r="E73" s="14"/>
      <c r="F73" s="91"/>
      <c r="G73" s="15" t="str">
        <f>IFERROR(VLOOKUP(PrélèvementsStock[[#This Row],[ARTICLE]],QUANTITE_RESTANTE,7,0),"")</f>
        <v/>
      </c>
      <c r="H73" s="21" t="str">
        <f>IFERROR(VLOOKUP(PrélèvementsStock[ARTICLE],Inventaire[],2,FALSE),"")</f>
        <v/>
      </c>
      <c r="I73" s="56"/>
      <c r="J73" s="56"/>
      <c r="K73" s="31"/>
      <c r="L73" s="20"/>
      <c r="M73" s="31"/>
      <c r="N73" s="42"/>
      <c r="O73" s="21" t="str">
        <f>IFERROR(VLOOKUP(PrélèvementsStock[ARTICLE],Inventaire[],3,FALSE),"")</f>
        <v/>
      </c>
      <c r="P73" s="21" t="str">
        <f>IFERROR(VLOOKUP(PrélèvementsStock[ARTICLE],Inventaire[],4,FALSE),"")</f>
        <v/>
      </c>
      <c r="Q73" s="21" t="str">
        <f ca="1">IF(PrélèvementsStock[[#This Row],[DATE DE RETOUR]]="","",IF(PrélèvementsStock[[#This Row],[DATE DE RETOUR]]&lt;=TODAY(),"ROUGE",IF(PrélèvementsStock[[#This Row],[DATE DE RETOUR]]&gt;TODAY(),"")))</f>
        <v/>
      </c>
      <c r="R73" s="80">
        <f ca="1">IF(ISNUMBER(SEARCH("ROUGE",PrélèvementsStock[[#This Row],[COLOR]])),0,PrélèvementsStock[[#This Row],[QTÉ SORTIE]])</f>
        <v>0</v>
      </c>
      <c r="S73" s="80"/>
      <c r="T73" s="80">
        <f ca="1">PrélèvementsStock[[#This Row],[MACRO INV]]</f>
        <v>0</v>
      </c>
    </row>
    <row r="74" spans="2:20" ht="30" customHeight="1" x14ac:dyDescent="0.35">
      <c r="B74" s="14"/>
      <c r="C74" s="14"/>
      <c r="D74" s="86"/>
      <c r="E74" s="14"/>
      <c r="F74" s="91"/>
      <c r="G74" s="15" t="str">
        <f>IFERROR(VLOOKUP(PrélèvementsStock[[#This Row],[ARTICLE]],QUANTITE_RESTANTE,7,0),"")</f>
        <v/>
      </c>
      <c r="H74" s="21" t="str">
        <f>IFERROR(VLOOKUP(PrélèvementsStock[ARTICLE],Inventaire[],2,FALSE),"")</f>
        <v/>
      </c>
      <c r="I74" s="56"/>
      <c r="J74" s="56"/>
      <c r="K74" s="31"/>
      <c r="L74" s="20"/>
      <c r="M74" s="31"/>
      <c r="N74" s="42"/>
      <c r="O74" s="21" t="str">
        <f>IFERROR(VLOOKUP(PrélèvementsStock[ARTICLE],Inventaire[],3,FALSE),"")</f>
        <v/>
      </c>
      <c r="P74" s="21" t="str">
        <f>IFERROR(VLOOKUP(PrélèvementsStock[ARTICLE],Inventaire[],4,FALSE),"")</f>
        <v/>
      </c>
      <c r="Q74" s="21" t="str">
        <f ca="1">IF(PrélèvementsStock[[#This Row],[DATE DE RETOUR]]="","",IF(PrélèvementsStock[[#This Row],[DATE DE RETOUR]]&lt;=TODAY(),"ROUGE",IF(PrélèvementsStock[[#This Row],[DATE DE RETOUR]]&gt;TODAY(),"")))</f>
        <v/>
      </c>
      <c r="R74" s="80">
        <f ca="1">IF(ISNUMBER(SEARCH("ROUGE",PrélèvementsStock[[#This Row],[COLOR]])),0,PrélèvementsStock[[#This Row],[QTÉ SORTIE]])</f>
        <v>0</v>
      </c>
      <c r="S74" s="80"/>
      <c r="T74" s="80">
        <f ca="1">PrélèvementsStock[[#This Row],[MACRO INV]]</f>
        <v>0</v>
      </c>
    </row>
    <row r="75" spans="2:20" ht="30" customHeight="1" x14ac:dyDescent="0.35">
      <c r="B75" s="14"/>
      <c r="C75" s="14"/>
      <c r="D75" s="86"/>
      <c r="E75" s="14"/>
      <c r="F75" s="91"/>
      <c r="G75" s="15" t="str">
        <f>IFERROR(VLOOKUP(PrélèvementsStock[[#This Row],[ARTICLE]],QUANTITE_RESTANTE,7,0),"")</f>
        <v/>
      </c>
      <c r="H75" s="21" t="str">
        <f>IFERROR(VLOOKUP(PrélèvementsStock[ARTICLE],Inventaire[],2,FALSE),"")</f>
        <v/>
      </c>
      <c r="I75" s="56"/>
      <c r="J75" s="56"/>
      <c r="K75" s="31"/>
      <c r="L75" s="20"/>
      <c r="M75" s="31"/>
      <c r="N75" s="42"/>
      <c r="O75" s="21" t="str">
        <f>IFERROR(VLOOKUP(PrélèvementsStock[ARTICLE],Inventaire[],3,FALSE),"")</f>
        <v/>
      </c>
      <c r="P75" s="21" t="str">
        <f>IFERROR(VLOOKUP(PrélèvementsStock[ARTICLE],Inventaire[],4,FALSE),"")</f>
        <v/>
      </c>
      <c r="Q75" s="21" t="str">
        <f ca="1">IF(PrélèvementsStock[[#This Row],[DATE DE RETOUR]]="","",IF(PrélèvementsStock[[#This Row],[DATE DE RETOUR]]&lt;=TODAY(),"ROUGE",IF(PrélèvementsStock[[#This Row],[DATE DE RETOUR]]&gt;TODAY(),"")))</f>
        <v/>
      </c>
      <c r="R75" s="80">
        <f ca="1">IF(ISNUMBER(SEARCH("ROUGE",PrélèvementsStock[[#This Row],[COLOR]])),0,PrélèvementsStock[[#This Row],[QTÉ SORTIE]])</f>
        <v>0</v>
      </c>
      <c r="S75" s="80"/>
      <c r="T75" s="80">
        <f ca="1">PrélèvementsStock[[#This Row],[MACRO INV]]</f>
        <v>0</v>
      </c>
    </row>
    <row r="76" spans="2:20" ht="30" customHeight="1" x14ac:dyDescent="0.35">
      <c r="B76" s="14"/>
      <c r="C76" s="14"/>
      <c r="D76" s="86"/>
      <c r="E76" s="14"/>
      <c r="F76" s="91"/>
      <c r="G76" s="15" t="str">
        <f>IFERROR(VLOOKUP(PrélèvementsStock[[#This Row],[ARTICLE]],QUANTITE_RESTANTE,7,0),"")</f>
        <v/>
      </c>
      <c r="H76" s="21" t="str">
        <f>IFERROR(VLOOKUP(PrélèvementsStock[ARTICLE],Inventaire[],2,FALSE),"")</f>
        <v/>
      </c>
      <c r="I76" s="56"/>
      <c r="J76" s="56"/>
      <c r="K76" s="31"/>
      <c r="L76" s="20"/>
      <c r="M76" s="31"/>
      <c r="N76" s="42"/>
      <c r="O76" s="21" t="str">
        <f>IFERROR(VLOOKUP(PrélèvementsStock[ARTICLE],Inventaire[],3,FALSE),"")</f>
        <v/>
      </c>
      <c r="P76" s="21" t="str">
        <f>IFERROR(VLOOKUP(PrélèvementsStock[ARTICLE],Inventaire[],4,FALSE),"")</f>
        <v/>
      </c>
      <c r="Q76" s="21" t="str">
        <f ca="1">IF(PrélèvementsStock[[#This Row],[DATE DE RETOUR]]="","",IF(PrélèvementsStock[[#This Row],[DATE DE RETOUR]]&lt;=TODAY(),"ROUGE",IF(PrélèvementsStock[[#This Row],[DATE DE RETOUR]]&gt;TODAY(),"")))</f>
        <v/>
      </c>
      <c r="R76" s="80">
        <f ca="1">IF(ISNUMBER(SEARCH("ROUGE",PrélèvementsStock[[#This Row],[COLOR]])),0,PrélèvementsStock[[#This Row],[QTÉ SORTIE]])</f>
        <v>0</v>
      </c>
      <c r="S76" s="80"/>
      <c r="T76" s="80">
        <f ca="1">PrélèvementsStock[[#This Row],[MACRO INV]]</f>
        <v>0</v>
      </c>
    </row>
    <row r="77" spans="2:20" ht="30" customHeight="1" x14ac:dyDescent="0.35">
      <c r="B77" s="14"/>
      <c r="C77" s="14"/>
      <c r="D77" s="86"/>
      <c r="E77" s="14"/>
      <c r="F77" s="91"/>
      <c r="G77" s="15" t="str">
        <f>IFERROR(VLOOKUP(PrélèvementsStock[[#This Row],[ARTICLE]],QUANTITE_RESTANTE,7,0),"")</f>
        <v/>
      </c>
      <c r="H77" s="21" t="str">
        <f>IFERROR(VLOOKUP(PrélèvementsStock[ARTICLE],Inventaire[],2,FALSE),"")</f>
        <v/>
      </c>
      <c r="I77" s="56"/>
      <c r="J77" s="56"/>
      <c r="K77" s="31"/>
      <c r="L77" s="20"/>
      <c r="M77" s="31"/>
      <c r="N77" s="42"/>
      <c r="O77" s="21" t="str">
        <f>IFERROR(VLOOKUP(PrélèvementsStock[ARTICLE],Inventaire[],3,FALSE),"")</f>
        <v/>
      </c>
      <c r="P77" s="21" t="str">
        <f>IFERROR(VLOOKUP(PrélèvementsStock[ARTICLE],Inventaire[],4,FALSE),"")</f>
        <v/>
      </c>
      <c r="Q77" s="21" t="str">
        <f ca="1">IF(PrélèvementsStock[[#This Row],[DATE DE RETOUR]]="","",IF(PrélèvementsStock[[#This Row],[DATE DE RETOUR]]&lt;=TODAY(),"ROUGE",IF(PrélèvementsStock[[#This Row],[DATE DE RETOUR]]&gt;TODAY(),"")))</f>
        <v/>
      </c>
      <c r="R77" s="80">
        <f ca="1">IF(ISNUMBER(SEARCH("ROUGE",PrélèvementsStock[[#This Row],[COLOR]])),0,PrélèvementsStock[[#This Row],[QTÉ SORTIE]])</f>
        <v>0</v>
      </c>
      <c r="S77" s="80"/>
      <c r="T77" s="80">
        <f ca="1">PrélèvementsStock[[#This Row],[MACRO INV]]</f>
        <v>0</v>
      </c>
    </row>
    <row r="78" spans="2:20" ht="30" customHeight="1" x14ac:dyDescent="0.35">
      <c r="B78" s="14"/>
      <c r="C78" s="14"/>
      <c r="D78" s="86"/>
      <c r="E78" s="14"/>
      <c r="F78" s="91"/>
      <c r="G78" s="15" t="str">
        <f>IFERROR(VLOOKUP(PrélèvementsStock[[#This Row],[ARTICLE]],QUANTITE_RESTANTE,7,0),"")</f>
        <v/>
      </c>
      <c r="H78" s="21" t="str">
        <f>IFERROR(VLOOKUP(PrélèvementsStock[ARTICLE],Inventaire[],2,FALSE),"")</f>
        <v/>
      </c>
      <c r="I78" s="56"/>
      <c r="J78" s="56"/>
      <c r="K78" s="31"/>
      <c r="L78" s="20"/>
      <c r="M78" s="31"/>
      <c r="N78" s="42"/>
      <c r="O78" s="21" t="str">
        <f>IFERROR(VLOOKUP(PrélèvementsStock[ARTICLE],Inventaire[],3,FALSE),"")</f>
        <v/>
      </c>
      <c r="P78" s="21" t="str">
        <f>IFERROR(VLOOKUP(PrélèvementsStock[ARTICLE],Inventaire[],4,FALSE),"")</f>
        <v/>
      </c>
      <c r="Q78" s="21" t="str">
        <f ca="1">IF(PrélèvementsStock[[#This Row],[DATE DE RETOUR]]="","",IF(PrélèvementsStock[[#This Row],[DATE DE RETOUR]]&lt;=TODAY(),"ROUGE",IF(PrélèvementsStock[[#This Row],[DATE DE RETOUR]]&gt;TODAY(),"")))</f>
        <v/>
      </c>
      <c r="R78" s="80">
        <f ca="1">IF(ISNUMBER(SEARCH("ROUGE",PrélèvementsStock[[#This Row],[COLOR]])),0,PrélèvementsStock[[#This Row],[QTÉ SORTIE]])</f>
        <v>0</v>
      </c>
      <c r="S78" s="80"/>
      <c r="T78" s="80">
        <f ca="1">PrélèvementsStock[[#This Row],[MACRO INV]]</f>
        <v>0</v>
      </c>
    </row>
    <row r="79" spans="2:20" ht="30" customHeight="1" x14ac:dyDescent="0.35">
      <c r="B79" s="14"/>
      <c r="C79" s="14"/>
      <c r="D79" s="86"/>
      <c r="E79" s="14"/>
      <c r="F79" s="91"/>
      <c r="G79" s="15" t="str">
        <f>IFERROR(VLOOKUP(PrélèvementsStock[[#This Row],[ARTICLE]],QUANTITE_RESTANTE,7,0),"")</f>
        <v/>
      </c>
      <c r="H79" s="21" t="str">
        <f>IFERROR(VLOOKUP(PrélèvementsStock[ARTICLE],Inventaire[],2,FALSE),"")</f>
        <v/>
      </c>
      <c r="I79" s="56"/>
      <c r="J79" s="56"/>
      <c r="K79" s="31"/>
      <c r="L79" s="20"/>
      <c r="M79" s="31"/>
      <c r="N79" s="42"/>
      <c r="O79" s="21" t="str">
        <f>IFERROR(VLOOKUP(PrélèvementsStock[ARTICLE],Inventaire[],3,FALSE),"")</f>
        <v/>
      </c>
      <c r="P79" s="21" t="str">
        <f>IFERROR(VLOOKUP(PrélèvementsStock[ARTICLE],Inventaire[],4,FALSE),"")</f>
        <v/>
      </c>
      <c r="Q79" s="21" t="str">
        <f ca="1">IF(PrélèvementsStock[[#This Row],[DATE DE RETOUR]]="","",IF(PrélèvementsStock[[#This Row],[DATE DE RETOUR]]&lt;=TODAY(),"ROUGE",IF(PrélèvementsStock[[#This Row],[DATE DE RETOUR]]&gt;TODAY(),"")))</f>
        <v/>
      </c>
      <c r="R79" s="80">
        <f ca="1">IF(ISNUMBER(SEARCH("ROUGE",PrélèvementsStock[[#This Row],[COLOR]])),0,PrélèvementsStock[[#This Row],[QTÉ SORTIE]])</f>
        <v>0</v>
      </c>
      <c r="S79" s="80"/>
      <c r="T79" s="80">
        <f ca="1">PrélèvementsStock[[#This Row],[MACRO INV]]</f>
        <v>0</v>
      </c>
    </row>
    <row r="80" spans="2:20" ht="30" customHeight="1" x14ac:dyDescent="0.35">
      <c r="B80" s="14"/>
      <c r="C80" s="14"/>
      <c r="D80" s="86"/>
      <c r="E80" s="14"/>
      <c r="F80" s="91"/>
      <c r="G80" s="15" t="str">
        <f>IFERROR(VLOOKUP(PrélèvementsStock[[#This Row],[ARTICLE]],QUANTITE_RESTANTE,7,0),"")</f>
        <v/>
      </c>
      <c r="H80" s="21" t="str">
        <f>IFERROR(VLOOKUP(PrélèvementsStock[ARTICLE],Inventaire[],2,FALSE),"")</f>
        <v/>
      </c>
      <c r="I80" s="56"/>
      <c r="J80" s="56"/>
      <c r="K80" s="31"/>
      <c r="L80" s="20"/>
      <c r="M80" s="31"/>
      <c r="N80" s="42"/>
      <c r="O80" s="21" t="str">
        <f>IFERROR(VLOOKUP(PrélèvementsStock[ARTICLE],Inventaire[],3,FALSE),"")</f>
        <v/>
      </c>
      <c r="P80" s="21" t="str">
        <f>IFERROR(VLOOKUP(PrélèvementsStock[ARTICLE],Inventaire[],4,FALSE),"")</f>
        <v/>
      </c>
      <c r="Q80" s="21" t="str">
        <f ca="1">IF(PrélèvementsStock[[#This Row],[DATE DE RETOUR]]="","",IF(PrélèvementsStock[[#This Row],[DATE DE RETOUR]]&lt;=TODAY(),"ROUGE",IF(PrélèvementsStock[[#This Row],[DATE DE RETOUR]]&gt;TODAY(),"")))</f>
        <v/>
      </c>
      <c r="R80" s="80">
        <f ca="1">IF(ISNUMBER(SEARCH("ROUGE",PrélèvementsStock[[#This Row],[COLOR]])),0,PrélèvementsStock[[#This Row],[QTÉ SORTIE]])</f>
        <v>0</v>
      </c>
      <c r="S80" s="80"/>
      <c r="T80" s="80">
        <f ca="1">PrélèvementsStock[[#This Row],[MACRO INV]]</f>
        <v>0</v>
      </c>
    </row>
    <row r="81" spans="2:20" ht="30" customHeight="1" x14ac:dyDescent="0.35">
      <c r="B81" s="14"/>
      <c r="C81" s="14"/>
      <c r="D81" s="86"/>
      <c r="E81" s="14"/>
      <c r="F81" s="91"/>
      <c r="G81" s="15" t="str">
        <f>IFERROR(VLOOKUP(PrélèvementsStock[[#This Row],[ARTICLE]],QUANTITE_RESTANTE,7,0),"")</f>
        <v/>
      </c>
      <c r="H81" s="21" t="str">
        <f>IFERROR(VLOOKUP(PrélèvementsStock[ARTICLE],Inventaire[],2,FALSE),"")</f>
        <v/>
      </c>
      <c r="I81" s="56"/>
      <c r="J81" s="56"/>
      <c r="K81" s="31"/>
      <c r="L81" s="20"/>
      <c r="M81" s="31"/>
      <c r="N81" s="42"/>
      <c r="O81" s="21" t="str">
        <f>IFERROR(VLOOKUP(PrélèvementsStock[ARTICLE],Inventaire[],3,FALSE),"")</f>
        <v/>
      </c>
      <c r="P81" s="21" t="str">
        <f>IFERROR(VLOOKUP(PrélèvementsStock[ARTICLE],Inventaire[],4,FALSE),"")</f>
        <v/>
      </c>
      <c r="Q81" s="21" t="str">
        <f ca="1">IF(PrélèvementsStock[[#This Row],[DATE DE RETOUR]]="","",IF(PrélèvementsStock[[#This Row],[DATE DE RETOUR]]&lt;=TODAY(),"ROUGE",IF(PrélèvementsStock[[#This Row],[DATE DE RETOUR]]&gt;TODAY(),"")))</f>
        <v/>
      </c>
      <c r="R81" s="80">
        <f ca="1">IF(ISNUMBER(SEARCH("ROUGE",PrélèvementsStock[[#This Row],[COLOR]])),0,PrélèvementsStock[[#This Row],[QTÉ SORTIE]])</f>
        <v>0</v>
      </c>
      <c r="S81" s="80"/>
      <c r="T81" s="80">
        <f ca="1">PrélèvementsStock[[#This Row],[MACRO INV]]</f>
        <v>0</v>
      </c>
    </row>
    <row r="82" spans="2:20" ht="30" customHeight="1" x14ac:dyDescent="0.35">
      <c r="B82" s="14"/>
      <c r="C82" s="14"/>
      <c r="D82" s="86"/>
      <c r="E82" s="14"/>
      <c r="F82" s="91"/>
      <c r="G82" s="15" t="str">
        <f>IFERROR(VLOOKUP(PrélèvementsStock[[#This Row],[ARTICLE]],QUANTITE_RESTANTE,7,0),"")</f>
        <v/>
      </c>
      <c r="H82" s="21" t="str">
        <f>IFERROR(VLOOKUP(PrélèvementsStock[ARTICLE],Inventaire[],2,FALSE),"")</f>
        <v/>
      </c>
      <c r="I82" s="56"/>
      <c r="J82" s="56"/>
      <c r="K82" s="31"/>
      <c r="L82" s="20"/>
      <c r="M82" s="31"/>
      <c r="N82" s="42"/>
      <c r="O82" s="21" t="str">
        <f>IFERROR(VLOOKUP(PrélèvementsStock[ARTICLE],Inventaire[],3,FALSE),"")</f>
        <v/>
      </c>
      <c r="P82" s="21" t="str">
        <f>IFERROR(VLOOKUP(PrélèvementsStock[ARTICLE],Inventaire[],4,FALSE),"")</f>
        <v/>
      </c>
      <c r="Q82" s="21" t="str">
        <f ca="1">IF(PrélèvementsStock[[#This Row],[DATE DE RETOUR]]="","",IF(PrélèvementsStock[[#This Row],[DATE DE RETOUR]]&lt;=TODAY(),"ROUGE",IF(PrélèvementsStock[[#This Row],[DATE DE RETOUR]]&gt;TODAY(),"")))</f>
        <v/>
      </c>
      <c r="R82" s="80">
        <f ca="1">IF(ISNUMBER(SEARCH("ROUGE",PrélèvementsStock[[#This Row],[COLOR]])),0,PrélèvementsStock[[#This Row],[QTÉ SORTIE]])</f>
        <v>0</v>
      </c>
      <c r="S82" s="80"/>
      <c r="T82" s="80">
        <f ca="1">PrélèvementsStock[[#This Row],[MACRO INV]]</f>
        <v>0</v>
      </c>
    </row>
    <row r="83" spans="2:20" ht="30" customHeight="1" x14ac:dyDescent="0.35">
      <c r="B83" s="14"/>
      <c r="C83" s="14"/>
      <c r="D83" s="86"/>
      <c r="E83" s="14"/>
      <c r="F83" s="91"/>
      <c r="G83" s="15" t="str">
        <f>IFERROR(VLOOKUP(PrélèvementsStock[[#This Row],[ARTICLE]],QUANTITE_RESTANTE,7,0),"")</f>
        <v/>
      </c>
      <c r="H83" s="21" t="str">
        <f>IFERROR(VLOOKUP(PrélèvementsStock[ARTICLE],Inventaire[],2,FALSE),"")</f>
        <v/>
      </c>
      <c r="I83" s="56"/>
      <c r="J83" s="56"/>
      <c r="K83" s="31"/>
      <c r="L83" s="20"/>
      <c r="M83" s="31"/>
      <c r="N83" s="42"/>
      <c r="O83" s="21" t="str">
        <f>IFERROR(VLOOKUP(PrélèvementsStock[ARTICLE],Inventaire[],3,FALSE),"")</f>
        <v/>
      </c>
      <c r="P83" s="21" t="str">
        <f>IFERROR(VLOOKUP(PrélèvementsStock[ARTICLE],Inventaire[],4,FALSE),"")</f>
        <v/>
      </c>
      <c r="Q83" s="21" t="str">
        <f ca="1">IF(PrélèvementsStock[[#This Row],[DATE DE RETOUR]]="","",IF(PrélèvementsStock[[#This Row],[DATE DE RETOUR]]&lt;=TODAY(),"ROUGE",IF(PrélèvementsStock[[#This Row],[DATE DE RETOUR]]&gt;TODAY(),"")))</f>
        <v/>
      </c>
      <c r="R83" s="80">
        <f ca="1">IF(ISNUMBER(SEARCH("ROUGE",PrélèvementsStock[[#This Row],[COLOR]])),0,PrélèvementsStock[[#This Row],[QTÉ SORTIE]])</f>
        <v>0</v>
      </c>
      <c r="S83" s="80"/>
      <c r="T83" s="80">
        <f ca="1">PrélèvementsStock[[#This Row],[MACRO INV]]</f>
        <v>0</v>
      </c>
    </row>
    <row r="84" spans="2:20" ht="30" customHeight="1" x14ac:dyDescent="0.35">
      <c r="B84" s="14"/>
      <c r="C84" s="14"/>
      <c r="D84" s="86"/>
      <c r="E84" s="14"/>
      <c r="F84" s="91"/>
      <c r="G84" s="15" t="str">
        <f>IFERROR(VLOOKUP(PrélèvementsStock[[#This Row],[ARTICLE]],QUANTITE_RESTANTE,7,0),"")</f>
        <v/>
      </c>
      <c r="H84" s="21" t="str">
        <f>IFERROR(VLOOKUP(PrélèvementsStock[ARTICLE],Inventaire[],2,FALSE),"")</f>
        <v/>
      </c>
      <c r="I84" s="56"/>
      <c r="J84" s="56"/>
      <c r="K84" s="31"/>
      <c r="L84" s="20"/>
      <c r="M84" s="31"/>
      <c r="N84" s="42"/>
      <c r="O84" s="21" t="str">
        <f>IFERROR(VLOOKUP(PrélèvementsStock[ARTICLE],Inventaire[],3,FALSE),"")</f>
        <v/>
      </c>
      <c r="P84" s="21" t="str">
        <f>IFERROR(VLOOKUP(PrélèvementsStock[ARTICLE],Inventaire[],4,FALSE),"")</f>
        <v/>
      </c>
      <c r="Q84" s="21" t="str">
        <f ca="1">IF(PrélèvementsStock[[#This Row],[DATE DE RETOUR]]="","",IF(PrélèvementsStock[[#This Row],[DATE DE RETOUR]]&lt;=TODAY(),"ROUGE",IF(PrélèvementsStock[[#This Row],[DATE DE RETOUR]]&gt;TODAY(),"")))</f>
        <v/>
      </c>
      <c r="R84" s="80">
        <f ca="1">IF(ISNUMBER(SEARCH("ROUGE",PrélèvementsStock[[#This Row],[COLOR]])),0,PrélèvementsStock[[#This Row],[QTÉ SORTIE]])</f>
        <v>0</v>
      </c>
      <c r="S84" s="80"/>
      <c r="T84" s="80">
        <f ca="1">PrélèvementsStock[[#This Row],[MACRO INV]]</f>
        <v>0</v>
      </c>
    </row>
    <row r="85" spans="2:20" ht="30" customHeight="1" x14ac:dyDescent="0.35">
      <c r="B85" s="14"/>
      <c r="C85" s="14"/>
      <c r="D85" s="86"/>
      <c r="E85" s="14"/>
      <c r="F85" s="91"/>
      <c r="G85" s="15" t="str">
        <f>IFERROR(VLOOKUP(PrélèvementsStock[[#This Row],[ARTICLE]],QUANTITE_RESTANTE,7,0),"")</f>
        <v/>
      </c>
      <c r="H85" s="21" t="str">
        <f>IFERROR(VLOOKUP(PrélèvementsStock[ARTICLE],Inventaire[],2,FALSE),"")</f>
        <v/>
      </c>
      <c r="I85" s="56"/>
      <c r="J85" s="56"/>
      <c r="K85" s="31"/>
      <c r="L85" s="20"/>
      <c r="M85" s="31"/>
      <c r="N85" s="42"/>
      <c r="O85" s="21" t="str">
        <f>IFERROR(VLOOKUP(PrélèvementsStock[ARTICLE],Inventaire[],3,FALSE),"")</f>
        <v/>
      </c>
      <c r="P85" s="21" t="str">
        <f>IFERROR(VLOOKUP(PrélèvementsStock[ARTICLE],Inventaire[],4,FALSE),"")</f>
        <v/>
      </c>
      <c r="Q85" s="21" t="str">
        <f ca="1">IF(PrélèvementsStock[[#This Row],[DATE DE RETOUR]]="","",IF(PrélèvementsStock[[#This Row],[DATE DE RETOUR]]&lt;=TODAY(),"ROUGE",IF(PrélèvementsStock[[#This Row],[DATE DE RETOUR]]&gt;TODAY(),"")))</f>
        <v/>
      </c>
      <c r="R85" s="80">
        <f ca="1">IF(ISNUMBER(SEARCH("ROUGE",PrélèvementsStock[[#This Row],[COLOR]])),0,PrélèvementsStock[[#This Row],[QTÉ SORTIE]])</f>
        <v>0</v>
      </c>
      <c r="S85" s="80"/>
      <c r="T85" s="80">
        <f ca="1">PrélèvementsStock[[#This Row],[MACRO INV]]</f>
        <v>0</v>
      </c>
    </row>
    <row r="86" spans="2:20" ht="30" customHeight="1" x14ac:dyDescent="0.35">
      <c r="B86" s="14"/>
      <c r="C86" s="14"/>
      <c r="D86" s="86"/>
      <c r="E86" s="14"/>
      <c r="F86" s="91"/>
      <c r="G86" s="15" t="str">
        <f>IFERROR(VLOOKUP(PrélèvementsStock[[#This Row],[ARTICLE]],QUANTITE_RESTANTE,7,0),"")</f>
        <v/>
      </c>
      <c r="H86" s="21" t="str">
        <f>IFERROR(VLOOKUP(PrélèvementsStock[ARTICLE],Inventaire[],2,FALSE),"")</f>
        <v/>
      </c>
      <c r="I86" s="56"/>
      <c r="J86" s="56"/>
      <c r="K86" s="31"/>
      <c r="L86" s="20"/>
      <c r="M86" s="31"/>
      <c r="N86" s="42"/>
      <c r="O86" s="21" t="str">
        <f>IFERROR(VLOOKUP(PrélèvementsStock[ARTICLE],Inventaire[],3,FALSE),"")</f>
        <v/>
      </c>
      <c r="P86" s="21" t="str">
        <f>IFERROR(VLOOKUP(PrélèvementsStock[ARTICLE],Inventaire[],4,FALSE),"")</f>
        <v/>
      </c>
      <c r="Q86" s="21" t="str">
        <f ca="1">IF(PrélèvementsStock[[#This Row],[DATE DE RETOUR]]="","",IF(PrélèvementsStock[[#This Row],[DATE DE RETOUR]]&lt;=TODAY(),"ROUGE",IF(PrélèvementsStock[[#This Row],[DATE DE RETOUR]]&gt;TODAY(),"")))</f>
        <v/>
      </c>
      <c r="R86" s="80">
        <f ca="1">IF(ISNUMBER(SEARCH("ROUGE",PrélèvementsStock[[#This Row],[COLOR]])),0,PrélèvementsStock[[#This Row],[QTÉ SORTIE]])</f>
        <v>0</v>
      </c>
      <c r="S86" s="80"/>
      <c r="T86" s="80">
        <f ca="1">PrélèvementsStock[[#This Row],[MACRO INV]]</f>
        <v>0</v>
      </c>
    </row>
    <row r="87" spans="2:20" ht="30" customHeight="1" x14ac:dyDescent="0.35">
      <c r="B87" s="14"/>
      <c r="C87" s="14"/>
      <c r="D87" s="86"/>
      <c r="E87" s="14"/>
      <c r="F87" s="91"/>
      <c r="G87" s="15" t="str">
        <f>IFERROR(VLOOKUP(PrélèvementsStock[[#This Row],[ARTICLE]],QUANTITE_RESTANTE,7,0),"")</f>
        <v/>
      </c>
      <c r="H87" s="21" t="str">
        <f>IFERROR(VLOOKUP(PrélèvementsStock[ARTICLE],Inventaire[],2,FALSE),"")</f>
        <v/>
      </c>
      <c r="I87" s="56"/>
      <c r="J87" s="56"/>
      <c r="K87" s="31"/>
      <c r="L87" s="20"/>
      <c r="M87" s="31"/>
      <c r="N87" s="42"/>
      <c r="O87" s="21" t="str">
        <f>IFERROR(VLOOKUP(PrélèvementsStock[ARTICLE],Inventaire[],3,FALSE),"")</f>
        <v/>
      </c>
      <c r="P87" s="21" t="str">
        <f>IFERROR(VLOOKUP(PrélèvementsStock[ARTICLE],Inventaire[],4,FALSE),"")</f>
        <v/>
      </c>
      <c r="Q87" s="21" t="str">
        <f ca="1">IF(PrélèvementsStock[[#This Row],[DATE DE RETOUR]]="","",IF(PrélèvementsStock[[#This Row],[DATE DE RETOUR]]&lt;=TODAY(),"ROUGE",IF(PrélèvementsStock[[#This Row],[DATE DE RETOUR]]&gt;TODAY(),"")))</f>
        <v/>
      </c>
      <c r="R87" s="80">
        <f ca="1">IF(ISNUMBER(SEARCH("ROUGE",PrélèvementsStock[[#This Row],[COLOR]])),0,PrélèvementsStock[[#This Row],[QTÉ SORTIE]])</f>
        <v>0</v>
      </c>
      <c r="S87" s="80"/>
      <c r="T87" s="80">
        <f ca="1">PrélèvementsStock[[#This Row],[MACRO INV]]</f>
        <v>0</v>
      </c>
    </row>
    <row r="88" spans="2:20" ht="30" customHeight="1" x14ac:dyDescent="0.35">
      <c r="B88" s="14"/>
      <c r="C88" s="14"/>
      <c r="D88" s="86"/>
      <c r="E88" s="14"/>
      <c r="F88" s="91"/>
      <c r="G88" s="15" t="str">
        <f>IFERROR(VLOOKUP(PrélèvementsStock[[#This Row],[ARTICLE]],QUANTITE_RESTANTE,7,0),"")</f>
        <v/>
      </c>
      <c r="H88" s="21" t="str">
        <f>IFERROR(VLOOKUP(PrélèvementsStock[ARTICLE],Inventaire[],2,FALSE),"")</f>
        <v/>
      </c>
      <c r="I88" s="56"/>
      <c r="J88" s="56"/>
      <c r="K88" s="31"/>
      <c r="L88" s="20"/>
      <c r="M88" s="31"/>
      <c r="N88" s="42"/>
      <c r="O88" s="21" t="str">
        <f>IFERROR(VLOOKUP(PrélèvementsStock[ARTICLE],Inventaire[],3,FALSE),"")</f>
        <v/>
      </c>
      <c r="P88" s="21" t="str">
        <f>IFERROR(VLOOKUP(PrélèvementsStock[ARTICLE],Inventaire[],4,FALSE),"")</f>
        <v/>
      </c>
      <c r="Q88" s="21" t="str">
        <f ca="1">IF(PrélèvementsStock[[#This Row],[DATE DE RETOUR]]="","",IF(PrélèvementsStock[[#This Row],[DATE DE RETOUR]]&lt;=TODAY(),"ROUGE",IF(PrélèvementsStock[[#This Row],[DATE DE RETOUR]]&gt;TODAY(),"")))</f>
        <v/>
      </c>
      <c r="R88" s="80">
        <f ca="1">IF(ISNUMBER(SEARCH("ROUGE",PrélèvementsStock[[#This Row],[COLOR]])),0,PrélèvementsStock[[#This Row],[QTÉ SORTIE]])</f>
        <v>0</v>
      </c>
      <c r="S88" s="80"/>
      <c r="T88" s="80">
        <f ca="1">PrélèvementsStock[[#This Row],[MACRO INV]]</f>
        <v>0</v>
      </c>
    </row>
    <row r="89" spans="2:20" ht="30" customHeight="1" x14ac:dyDescent="0.35">
      <c r="B89" s="14"/>
      <c r="C89" s="14"/>
      <c r="D89" s="86"/>
      <c r="E89" s="14"/>
      <c r="F89" s="91"/>
      <c r="G89" s="15" t="str">
        <f>IFERROR(VLOOKUP(PrélèvementsStock[[#This Row],[ARTICLE]],QUANTITE_RESTANTE,7,0),"")</f>
        <v/>
      </c>
      <c r="H89" s="21" t="str">
        <f>IFERROR(VLOOKUP(PrélèvementsStock[ARTICLE],Inventaire[],2,FALSE),"")</f>
        <v/>
      </c>
      <c r="I89" s="56"/>
      <c r="J89" s="56"/>
      <c r="K89" s="31"/>
      <c r="L89" s="20"/>
      <c r="M89" s="31"/>
      <c r="N89" s="42"/>
      <c r="O89" s="21" t="str">
        <f>IFERROR(VLOOKUP(PrélèvementsStock[ARTICLE],Inventaire[],3,FALSE),"")</f>
        <v/>
      </c>
      <c r="P89" s="21" t="str">
        <f>IFERROR(VLOOKUP(PrélèvementsStock[ARTICLE],Inventaire[],4,FALSE),"")</f>
        <v/>
      </c>
      <c r="Q89" s="21" t="str">
        <f ca="1">IF(PrélèvementsStock[[#This Row],[DATE DE RETOUR]]="","",IF(PrélèvementsStock[[#This Row],[DATE DE RETOUR]]&lt;=TODAY(),"ROUGE",IF(PrélèvementsStock[[#This Row],[DATE DE RETOUR]]&gt;TODAY(),"")))</f>
        <v/>
      </c>
      <c r="R89" s="80">
        <f ca="1">IF(ISNUMBER(SEARCH("ROUGE",PrélèvementsStock[[#This Row],[COLOR]])),0,PrélèvementsStock[[#This Row],[QTÉ SORTIE]])</f>
        <v>0</v>
      </c>
      <c r="S89" s="80"/>
      <c r="T89" s="80">
        <f ca="1">PrélèvementsStock[[#This Row],[MACRO INV]]</f>
        <v>0</v>
      </c>
    </row>
    <row r="90" spans="2:20" ht="30" customHeight="1" x14ac:dyDescent="0.35">
      <c r="B90" s="14"/>
      <c r="C90" s="14"/>
      <c r="D90" s="86"/>
      <c r="E90" s="14"/>
      <c r="F90" s="91"/>
      <c r="G90" s="15" t="str">
        <f>IFERROR(VLOOKUP(PrélèvementsStock[[#This Row],[ARTICLE]],QUANTITE_RESTANTE,7,0),"")</f>
        <v/>
      </c>
      <c r="H90" s="21" t="str">
        <f>IFERROR(VLOOKUP(PrélèvementsStock[ARTICLE],Inventaire[],2,FALSE),"")</f>
        <v/>
      </c>
      <c r="I90" s="56"/>
      <c r="J90" s="56"/>
      <c r="K90" s="31"/>
      <c r="L90" s="20"/>
      <c r="M90" s="31"/>
      <c r="N90" s="42"/>
      <c r="O90" s="21" t="str">
        <f>IFERROR(VLOOKUP(PrélèvementsStock[ARTICLE],Inventaire[],3,FALSE),"")</f>
        <v/>
      </c>
      <c r="P90" s="21" t="str">
        <f>IFERROR(VLOOKUP(PrélèvementsStock[ARTICLE],Inventaire[],4,FALSE),"")</f>
        <v/>
      </c>
      <c r="Q90" s="21" t="str">
        <f ca="1">IF(PrélèvementsStock[[#This Row],[DATE DE RETOUR]]="","",IF(PrélèvementsStock[[#This Row],[DATE DE RETOUR]]&lt;=TODAY(),"ROUGE",IF(PrélèvementsStock[[#This Row],[DATE DE RETOUR]]&gt;TODAY(),"")))</f>
        <v/>
      </c>
      <c r="R90" s="80">
        <f ca="1">IF(ISNUMBER(SEARCH("ROUGE",PrélèvementsStock[[#This Row],[COLOR]])),0,PrélèvementsStock[[#This Row],[QTÉ SORTIE]])</f>
        <v>0</v>
      </c>
      <c r="S90" s="80"/>
      <c r="T90" s="80">
        <f ca="1">PrélèvementsStock[[#This Row],[MACRO INV]]</f>
        <v>0</v>
      </c>
    </row>
    <row r="91" spans="2:20" ht="30" customHeight="1" x14ac:dyDescent="0.35">
      <c r="B91" s="14"/>
      <c r="C91" s="14"/>
      <c r="D91" s="86"/>
      <c r="E91" s="14"/>
      <c r="F91" s="91"/>
      <c r="G91" s="15" t="str">
        <f>IFERROR(VLOOKUP(PrélèvementsStock[[#This Row],[ARTICLE]],QUANTITE_RESTANTE,7,0),"")</f>
        <v/>
      </c>
      <c r="H91" s="21" t="str">
        <f>IFERROR(VLOOKUP(PrélèvementsStock[ARTICLE],Inventaire[],2,FALSE),"")</f>
        <v/>
      </c>
      <c r="I91" s="56"/>
      <c r="J91" s="56"/>
      <c r="K91" s="31"/>
      <c r="L91" s="20"/>
      <c r="M91" s="31"/>
      <c r="N91" s="42"/>
      <c r="O91" s="21" t="str">
        <f>IFERROR(VLOOKUP(PrélèvementsStock[ARTICLE],Inventaire[],3,FALSE),"")</f>
        <v/>
      </c>
      <c r="P91" s="21" t="str">
        <f>IFERROR(VLOOKUP(PrélèvementsStock[ARTICLE],Inventaire[],4,FALSE),"")</f>
        <v/>
      </c>
      <c r="Q91" s="21" t="str">
        <f ca="1">IF(PrélèvementsStock[[#This Row],[DATE DE RETOUR]]="","",IF(PrélèvementsStock[[#This Row],[DATE DE RETOUR]]&lt;=TODAY(),"ROUGE",IF(PrélèvementsStock[[#This Row],[DATE DE RETOUR]]&gt;TODAY(),"")))</f>
        <v/>
      </c>
      <c r="R91" s="80">
        <f ca="1">IF(ISNUMBER(SEARCH("ROUGE",PrélèvementsStock[[#This Row],[COLOR]])),0,PrélèvementsStock[[#This Row],[QTÉ SORTIE]])</f>
        <v>0</v>
      </c>
      <c r="S91" s="80"/>
      <c r="T91" s="80">
        <f ca="1">PrélèvementsStock[[#This Row],[MACRO INV]]</f>
        <v>0</v>
      </c>
    </row>
  </sheetData>
  <conditionalFormatting sqref="B5:T91">
    <cfRule type="expression" priority="28">
      <formula>$Q5=""</formula>
    </cfRule>
    <cfRule type="expression" dxfId="31" priority="29">
      <formula>$Q5="ROUGE"</formula>
    </cfRule>
  </conditionalFormatting>
  <dataValidations xWindow="801" yWindow="484" count="15">
    <dataValidation allowBlank="1" showInputMessage="1" showErrorMessage="1" prompt="Prélèvements stock permet de connaître les quantités nécessaires pour satisfaire les commandes. Pour effacer le contenu, procédez comme décrit dans B2. Pour voir la feuille de calcul Inventaire d’entrepôt, utilisez le lien de navigation dans C2." sqref="A1" xr:uid="{00000000-0002-0000-0300-000000000000}"/>
    <dataValidation allowBlank="1" showInputMessage="1" showErrorMessage="1" prompt="Entrez le numéro de commande dans cette colonne" sqref="C4:D4" xr:uid="{00000000-0002-0000-0300-000001000000}"/>
    <dataValidation allowBlank="1" showInputMessage="1" showErrorMessage="1" prompt="Sélectionnez la référence dans la liste déroulante. Appuyez sur Alt+Bas pour ouvrir la liste déroulante, puis sur Entrée pour sélectionner l’un des éléments" sqref="E4" xr:uid="{00000000-0002-0000-0300-000002000000}"/>
    <dataValidation allowBlank="1" showInputMessage="1" showErrorMessage="1" prompt="Entrez la quantité d’articles commandés dans cette colonne" sqref="F4" xr:uid="{00000000-0002-0000-0300-000003000000}"/>
    <dataValidation allowBlank="1" showInputMessage="1" showErrorMessage="1" prompt="La quantité disponible pour chaque article est calculée automatiquement dans cette colonne" sqref="G4" xr:uid="{00000000-0002-0000-0300-000004000000}"/>
    <dataValidation allowBlank="1" showInputMessage="1" showErrorMessage="1" prompt="Le numéro de bac est automatiquement mis à jour dans cette colonne" sqref="O4" xr:uid="{00000000-0002-0000-0300-000005000000}"/>
    <dataValidation allowBlank="1" showInputMessage="1" showErrorMessage="1" prompt="L’emplacement est automatiquement mis à jour dans cette colonne" sqref="P4:Q4" xr:uid="{00000000-0002-0000-0300-000006000000}"/>
    <dataValidation allowBlank="1" showInputMessage="1" showErrorMessage="1" prompt="Pour effacer le contenu du tableau Prélèvements dans cette feuille de calcul, activez l’objet en B2 ou appuyez sur Alt+F8 et entrez « EffacerPrélèvements » sans espace, puis sélectionnez EXÉCUTER" sqref="B2:D2" xr:uid="{00000000-0002-0000-0300-000007000000}"/>
    <dataValidation allowBlank="1" showInputMessage="1" showErrorMessage="1" prompt="Lien de navigation vers la feuille de calcul Inventaire d’entrepôt" sqref="E2" xr:uid="{00000000-0002-0000-0300-000008000000}"/>
    <dataValidation allowBlank="1" showInputMessage="1" showErrorMessage="1" prompt="La description de l’article est automatiquement mise à jour dans cette colonne" sqref="H4:M4" xr:uid="{00000000-0002-0000-0300-000009000000}"/>
    <dataValidation type="custom" allowBlank="1" showInputMessage="1" showErrorMessage="1" error="La quantité entrée est supérieure à la quantité disponible. Entrez une QUANTITÉ SORTIE inférieure à la QUANTITÉ RESTANTE" sqref="F5:F91" xr:uid="{00000000-0002-0000-0300-00000B000000}">
      <formula1>F5&lt;=G5</formula1>
    </dataValidation>
    <dataValidation allowBlank="1" showInputMessage="1" showErrorMessage="1" prompt="L’unité est automatiquement mise à jour dans cette colonne" sqref="N4 R4:T4" xr:uid="{00000000-0002-0000-0300-00000C000000}"/>
    <dataValidation type="list" allowBlank="1" showInputMessage="1" showErrorMessage="1" sqref="B5:B91" xr:uid="{00000000-0002-0000-0300-00000D000000}">
      <formula1>ASSOCIATION</formula1>
    </dataValidation>
    <dataValidation allowBlank="1" showInputMessage="1" showErrorMessage="1" prompt="Selectionnez l'endroit de sortie a l'aide du menu déroulant." sqref="B4" xr:uid="{00000000-0002-0000-0300-00000E000000}"/>
    <dataValidation type="list" allowBlank="1" showInputMessage="1" showErrorMessage="1" sqref="E5:E91" xr:uid="{038C5E66-D2B2-4F99-B1C9-817AF76AF079}">
      <formula1>ARTICLES</formula1>
    </dataValidation>
  </dataValidations>
  <printOptions horizontalCentered="1"/>
  <pageMargins left="0.23622047244094491" right="0.23622047244094491" top="0.74803149606299213" bottom="0.74803149606299213" header="0.31496062992125984" footer="0.31496062992125984"/>
  <pageSetup paperSize="9" scale="38" fitToHeight="0" orientation="landscape" r:id="rId1"/>
  <headerFooter differentFirst="1">
    <oddFooter>Page &amp;P of &amp;N</oddFooter>
  </headerFooter>
  <drawing r:id="rId2"/>
  <tableParts count="1">
    <tablePart r:id="rId3"/>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2">
    <tabColor rgb="FFCC0000"/>
  </sheetPr>
  <dimension ref="A3:F50"/>
  <sheetViews>
    <sheetView zoomScale="85" zoomScaleNormal="85" workbookViewId="0">
      <selection activeCell="F17" sqref="F17"/>
    </sheetView>
  </sheetViews>
  <sheetFormatPr baseColWidth="10" defaultRowHeight="15" x14ac:dyDescent="0.35"/>
  <cols>
    <col min="1" max="1" width="14.6328125" bestFit="1" customWidth="1"/>
    <col min="2" max="2" width="7.90625" bestFit="1" customWidth="1"/>
    <col min="3" max="3" width="13.453125" bestFit="1" customWidth="1"/>
    <col min="4" max="4" width="9.6328125" bestFit="1" customWidth="1"/>
    <col min="5" max="5" width="14.90625" bestFit="1" customWidth="1"/>
    <col min="6" max="6" width="25.54296875" customWidth="1"/>
    <col min="7" max="7" width="12.453125" customWidth="1"/>
  </cols>
  <sheetData>
    <row r="3" spans="1:6" x14ac:dyDescent="0.35">
      <c r="E3" s="61" t="s">
        <v>132</v>
      </c>
      <c r="F3" s="62"/>
    </row>
    <row r="4" spans="1:6" x14ac:dyDescent="0.35">
      <c r="E4" s="72" t="s">
        <v>142</v>
      </c>
      <c r="F4" s="73"/>
    </row>
    <row r="5" spans="1:6" x14ac:dyDescent="0.35">
      <c r="C5" s="59"/>
      <c r="D5" s="59"/>
      <c r="E5" s="63" t="s">
        <v>130</v>
      </c>
      <c r="F5" s="71"/>
    </row>
    <row r="6" spans="1:6" x14ac:dyDescent="0.35">
      <c r="C6" s="59"/>
      <c r="D6" s="59"/>
      <c r="E6" s="69"/>
      <c r="F6" s="70"/>
    </row>
    <row r="7" spans="1:6" x14ac:dyDescent="0.35">
      <c r="C7" s="59"/>
      <c r="D7" s="59"/>
      <c r="E7" s="59"/>
      <c r="F7" s="59"/>
    </row>
    <row r="9" spans="1:6" x14ac:dyDescent="0.35">
      <c r="A9" s="66" t="s">
        <v>134</v>
      </c>
      <c r="B9" s="75"/>
      <c r="C9" s="67" t="s">
        <v>135</v>
      </c>
      <c r="E9" s="66" t="s">
        <v>133</v>
      </c>
      <c r="F9" s="67" t="s">
        <v>10</v>
      </c>
    </row>
    <row r="10" spans="1:6" x14ac:dyDescent="0.35">
      <c r="A10" s="68"/>
      <c r="B10" s="76"/>
      <c r="C10" s="64"/>
      <c r="E10" s="68"/>
      <c r="F10" s="64"/>
    </row>
    <row r="15" spans="1:6" x14ac:dyDescent="0.35">
      <c r="A15" s="74" t="s">
        <v>138</v>
      </c>
      <c r="B15" s="74" t="s">
        <v>143</v>
      </c>
      <c r="C15" s="74" t="s">
        <v>129</v>
      </c>
      <c r="D15" s="74" t="s">
        <v>24</v>
      </c>
      <c r="E15" s="74" t="s">
        <v>131</v>
      </c>
      <c r="F15" s="74" t="s">
        <v>18</v>
      </c>
    </row>
    <row r="16" spans="1:6" x14ac:dyDescent="0.35">
      <c r="A16" s="59" t="s">
        <v>38</v>
      </c>
      <c r="B16" s="59"/>
      <c r="C16" s="59" t="str">
        <f>IFERROR(VLOOKUP(Tableau3[[#This Row],[LIEU DE SORTIE]],SORTIE_DE_MATERIEL,3,0),"")</f>
        <v/>
      </c>
      <c r="D16" s="59"/>
      <c r="E16" s="59"/>
      <c r="F16" s="59"/>
    </row>
    <row r="17" spans="1:6" x14ac:dyDescent="0.35">
      <c r="A17" s="59" t="s">
        <v>139</v>
      </c>
      <c r="B17" s="59"/>
      <c r="C17" s="59" t="str">
        <f>IFERROR(VLOOKUP(Tableau3[[#This Row],[LIEU DE SORTIE]],SORTIE_DE_MATERIEL,3,0),"")</f>
        <v/>
      </c>
      <c r="D17" s="59"/>
      <c r="E17" s="59"/>
      <c r="F17" s="59"/>
    </row>
    <row r="18" spans="1:6" x14ac:dyDescent="0.35">
      <c r="A18" s="59"/>
      <c r="B18" s="59"/>
      <c r="C18" s="59" t="str">
        <f>IFERROR(VLOOKUP(Tableau3[[#This Row],[LIEU DE SORTIE]],SORTIE_DE_MATERIEL,3,0),"")</f>
        <v/>
      </c>
      <c r="D18" s="59"/>
      <c r="E18" s="59"/>
      <c r="F18" s="59"/>
    </row>
    <row r="19" spans="1:6" x14ac:dyDescent="0.35">
      <c r="A19" s="59"/>
      <c r="B19" s="59"/>
      <c r="C19" s="59" t="str">
        <f>IFERROR(VLOOKUP(Tableau3[[#This Row],[LIEU DE SORTIE]],SORTIE_DE_MATERIEL,3,0),"")</f>
        <v/>
      </c>
      <c r="D19" s="59"/>
      <c r="E19" s="59"/>
      <c r="F19" s="59"/>
    </row>
    <row r="20" spans="1:6" x14ac:dyDescent="0.35">
      <c r="A20" s="59"/>
      <c r="B20" s="59"/>
      <c r="C20" s="59" t="str">
        <f>IFERROR(VLOOKUP(Tableau3[[#This Row],[LIEU DE SORTIE]],SORTIE_DE_MATERIEL,3,0),"")</f>
        <v/>
      </c>
      <c r="D20" s="59"/>
      <c r="E20" s="59"/>
      <c r="F20" s="59"/>
    </row>
    <row r="21" spans="1:6" x14ac:dyDescent="0.35">
      <c r="A21" s="59"/>
      <c r="B21" s="59"/>
      <c r="C21" s="59" t="str">
        <f>IFERROR(VLOOKUP(Tableau3[[#This Row],[LIEU DE SORTIE]],SORTIE_DE_MATERIEL,3,0),"")</f>
        <v/>
      </c>
      <c r="D21" s="59"/>
      <c r="E21" s="59"/>
      <c r="F21" s="59"/>
    </row>
    <row r="22" spans="1:6" x14ac:dyDescent="0.35">
      <c r="A22" s="59"/>
      <c r="B22" s="59"/>
      <c r="C22" s="59" t="str">
        <f>IFERROR(VLOOKUP(Tableau3[[#This Row],[LIEU DE SORTIE]],SORTIE_DE_MATERIEL,3,0),"")</f>
        <v/>
      </c>
      <c r="D22" s="59"/>
      <c r="E22" s="59"/>
      <c r="F22" s="59"/>
    </row>
    <row r="23" spans="1:6" x14ac:dyDescent="0.35">
      <c r="A23" s="59"/>
      <c r="B23" s="59"/>
      <c r="C23" s="59" t="str">
        <f>IFERROR(VLOOKUP(Tableau3[[#This Row],[LIEU DE SORTIE]],SORTIE_DE_MATERIEL,3,0),"")</f>
        <v/>
      </c>
      <c r="D23" s="59"/>
      <c r="E23" s="59"/>
      <c r="F23" s="59"/>
    </row>
    <row r="24" spans="1:6" x14ac:dyDescent="0.35">
      <c r="A24" s="59"/>
      <c r="B24" s="59"/>
      <c r="C24" s="59" t="str">
        <f>IFERROR(VLOOKUP(Tableau3[[#This Row],[LIEU DE SORTIE]],SORTIE_DE_MATERIEL,3,0),"")</f>
        <v/>
      </c>
      <c r="D24" s="59"/>
      <c r="E24" s="59"/>
      <c r="F24" s="59"/>
    </row>
    <row r="25" spans="1:6" x14ac:dyDescent="0.35">
      <c r="A25" s="59"/>
      <c r="B25" s="59"/>
      <c r="C25" s="59" t="str">
        <f>IFERROR(VLOOKUP(Tableau3[[#This Row],[LIEU DE SORTIE]],SORTIE_DE_MATERIEL,3,0),"")</f>
        <v/>
      </c>
      <c r="D25" s="59"/>
      <c r="E25" s="59"/>
      <c r="F25" s="59"/>
    </row>
    <row r="26" spans="1:6" x14ac:dyDescent="0.35">
      <c r="A26" s="59"/>
      <c r="B26" s="59"/>
      <c r="C26" s="59" t="str">
        <f>IFERROR(VLOOKUP(Tableau3[[#This Row],[LIEU DE SORTIE]],SORTIE_DE_MATERIEL,3,0),"")</f>
        <v/>
      </c>
      <c r="D26" s="59"/>
      <c r="E26" s="59"/>
      <c r="F26" s="59"/>
    </row>
    <row r="27" spans="1:6" x14ac:dyDescent="0.35">
      <c r="A27" s="59"/>
      <c r="B27" s="59"/>
      <c r="C27" s="59" t="str">
        <f>IFERROR(VLOOKUP(Tableau3[[#This Row],[LIEU DE SORTIE]],SORTIE_DE_MATERIEL,3,0),"")</f>
        <v/>
      </c>
      <c r="D27" s="59"/>
      <c r="E27" s="59"/>
      <c r="F27" s="59"/>
    </row>
    <row r="28" spans="1:6" x14ac:dyDescent="0.35">
      <c r="A28" s="59"/>
      <c r="B28" s="59"/>
      <c r="C28" s="59" t="str">
        <f>IFERROR(VLOOKUP(Tableau3[[#This Row],[LIEU DE SORTIE]],SORTIE_DE_MATERIEL,3,0),"")</f>
        <v/>
      </c>
      <c r="D28" s="59"/>
      <c r="E28" s="59"/>
      <c r="F28" s="59"/>
    </row>
    <row r="29" spans="1:6" x14ac:dyDescent="0.35">
      <c r="A29" s="59"/>
      <c r="B29" s="59"/>
      <c r="C29" s="59" t="str">
        <f>IFERROR(VLOOKUP(Tableau3[[#This Row],[LIEU DE SORTIE]],SORTIE_DE_MATERIEL,3,0),"")</f>
        <v/>
      </c>
      <c r="D29" s="59"/>
      <c r="E29" s="59"/>
      <c r="F29" s="59"/>
    </row>
    <row r="30" spans="1:6" x14ac:dyDescent="0.35">
      <c r="A30" s="59"/>
      <c r="B30" s="59"/>
      <c r="C30" s="59" t="str">
        <f>IFERROR(VLOOKUP(Tableau3[[#This Row],[LIEU DE SORTIE]],SORTIE_DE_MATERIEL,3,0),"")</f>
        <v/>
      </c>
      <c r="D30" s="59"/>
      <c r="E30" s="59"/>
      <c r="F30" s="59"/>
    </row>
    <row r="31" spans="1:6" x14ac:dyDescent="0.35">
      <c r="A31" s="59"/>
      <c r="B31" s="59"/>
      <c r="C31" s="59" t="str">
        <f>IFERROR(VLOOKUP(Tableau3[[#This Row],[LIEU DE SORTIE]],SORTIE_DE_MATERIEL,3,0),"")</f>
        <v/>
      </c>
      <c r="D31" s="59"/>
      <c r="E31" s="59"/>
      <c r="F31" s="59"/>
    </row>
    <row r="32" spans="1:6" x14ac:dyDescent="0.35">
      <c r="A32" s="59"/>
      <c r="B32" s="59"/>
      <c r="C32" s="59" t="str">
        <f>IFERROR(VLOOKUP(Tableau3[[#This Row],[LIEU DE SORTIE]],SORTIE_DE_MATERIEL,3,0),"")</f>
        <v/>
      </c>
      <c r="D32" s="59"/>
      <c r="E32" s="59"/>
      <c r="F32" s="59"/>
    </row>
    <row r="33" spans="1:6" x14ac:dyDescent="0.35">
      <c r="A33" s="59"/>
      <c r="B33" s="59"/>
      <c r="C33" s="59" t="str">
        <f>IFERROR(VLOOKUP(Tableau3[[#This Row],[LIEU DE SORTIE]],SORTIE_DE_MATERIEL,3,0),"")</f>
        <v/>
      </c>
      <c r="D33" s="59"/>
      <c r="E33" s="59"/>
      <c r="F33" s="59"/>
    </row>
    <row r="34" spans="1:6" x14ac:dyDescent="0.35">
      <c r="A34" s="59"/>
      <c r="B34" s="59"/>
      <c r="C34" s="59" t="str">
        <f>IFERROR(VLOOKUP(Tableau3[[#This Row],[LIEU DE SORTIE]],SORTIE_DE_MATERIEL,3,0),"")</f>
        <v/>
      </c>
      <c r="D34" s="59"/>
      <c r="E34" s="59"/>
      <c r="F34" s="59"/>
    </row>
    <row r="35" spans="1:6" x14ac:dyDescent="0.35">
      <c r="A35" s="59"/>
      <c r="B35" s="59"/>
      <c r="C35" s="59" t="str">
        <f>IFERROR(VLOOKUP(Tableau3[[#This Row],[LIEU DE SORTIE]],SORTIE_DE_MATERIEL,3,0),"")</f>
        <v/>
      </c>
      <c r="D35" s="59"/>
      <c r="E35" s="59"/>
      <c r="F35" s="59"/>
    </row>
    <row r="36" spans="1:6" x14ac:dyDescent="0.35">
      <c r="A36" s="59"/>
      <c r="B36" s="59"/>
      <c r="C36" s="59" t="str">
        <f>IFERROR(VLOOKUP(Tableau3[[#This Row],[LIEU DE SORTIE]],SORTIE_DE_MATERIEL,3,0),"")</f>
        <v/>
      </c>
      <c r="D36" s="59"/>
      <c r="E36" s="59"/>
      <c r="F36" s="59"/>
    </row>
    <row r="37" spans="1:6" x14ac:dyDescent="0.35">
      <c r="A37" s="59"/>
      <c r="B37" s="59"/>
      <c r="C37" s="59" t="str">
        <f>IFERROR(VLOOKUP(Tableau3[[#This Row],[LIEU DE SORTIE]],SORTIE_DE_MATERIEL,3,0),"")</f>
        <v/>
      </c>
      <c r="D37" s="59"/>
      <c r="E37" s="59"/>
      <c r="F37" s="59"/>
    </row>
    <row r="38" spans="1:6" x14ac:dyDescent="0.35">
      <c r="A38" s="59"/>
      <c r="B38" s="59"/>
      <c r="C38" s="59"/>
      <c r="D38" s="59"/>
      <c r="E38" s="59"/>
      <c r="F38" s="59"/>
    </row>
    <row r="39" spans="1:6" x14ac:dyDescent="0.35">
      <c r="A39" s="59"/>
      <c r="B39" s="59"/>
      <c r="C39" s="59"/>
      <c r="D39" s="59"/>
      <c r="E39" s="59"/>
      <c r="F39" s="59"/>
    </row>
    <row r="40" spans="1:6" x14ac:dyDescent="0.35">
      <c r="A40" s="59"/>
      <c r="B40" s="59"/>
      <c r="C40" s="59"/>
      <c r="D40" s="59"/>
      <c r="E40" s="59"/>
      <c r="F40" s="59"/>
    </row>
    <row r="41" spans="1:6" x14ac:dyDescent="0.35">
      <c r="A41" s="59"/>
      <c r="B41" s="59"/>
      <c r="C41" s="59"/>
      <c r="D41" s="59"/>
      <c r="E41" s="59"/>
      <c r="F41" s="59"/>
    </row>
    <row r="42" spans="1:6" x14ac:dyDescent="0.35">
      <c r="A42" s="59"/>
      <c r="B42" s="59"/>
      <c r="C42" s="59"/>
      <c r="D42" s="59"/>
      <c r="E42" s="59"/>
      <c r="F42" s="59"/>
    </row>
    <row r="43" spans="1:6" x14ac:dyDescent="0.35">
      <c r="A43" s="59"/>
      <c r="B43" s="59"/>
      <c r="C43" s="59"/>
      <c r="D43" s="59"/>
      <c r="E43" s="59"/>
      <c r="F43" s="59"/>
    </row>
    <row r="44" spans="1:6" x14ac:dyDescent="0.35">
      <c r="A44" s="59"/>
      <c r="B44" s="59"/>
      <c r="C44" s="59"/>
    </row>
    <row r="45" spans="1:6" x14ac:dyDescent="0.35">
      <c r="A45" s="59"/>
      <c r="B45" s="59"/>
      <c r="C45" s="59"/>
    </row>
    <row r="46" spans="1:6" x14ac:dyDescent="0.35">
      <c r="A46" s="59"/>
      <c r="B46" s="59"/>
      <c r="C46" s="59"/>
    </row>
    <row r="47" spans="1:6" x14ac:dyDescent="0.35">
      <c r="A47" s="59"/>
      <c r="B47" s="59"/>
      <c r="C47" s="59"/>
      <c r="D47" s="59"/>
    </row>
    <row r="48" spans="1:6" x14ac:dyDescent="0.35">
      <c r="A48" s="59"/>
      <c r="B48" s="59"/>
      <c r="C48" s="59"/>
      <c r="D48" s="59"/>
    </row>
    <row r="49" spans="1:6" x14ac:dyDescent="0.35">
      <c r="A49" s="59"/>
      <c r="B49" s="59"/>
      <c r="C49" s="59"/>
      <c r="D49" s="59"/>
      <c r="E49" s="59"/>
      <c r="F49" s="59"/>
    </row>
    <row r="50" spans="1:6" x14ac:dyDescent="0.35">
      <c r="D50" s="59"/>
      <c r="E50" s="65" t="s">
        <v>136</v>
      </c>
      <c r="F50" s="60"/>
    </row>
  </sheetData>
  <pageMargins left="0.23622047244094491" right="0.23622047244094491" top="0.39370078740157483" bottom="0.39370078740157483" header="0.31496062992125984" footer="0.31496062992125984"/>
  <pageSetup paperSize="9" orientation="portrait" r:id="rId1"/>
  <drawing r:id="rId2"/>
  <tableParts count="1">
    <tablePart r:id="rId3"/>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3">
    <tabColor theme="6" tint="-0.249977111117893"/>
  </sheetPr>
  <dimension ref="A1:C4"/>
  <sheetViews>
    <sheetView showGridLines="0" workbookViewId="0">
      <selection activeCell="B5" sqref="B5"/>
    </sheetView>
  </sheetViews>
  <sheetFormatPr baseColWidth="10" defaultRowHeight="15" x14ac:dyDescent="0.35"/>
  <cols>
    <col min="1" max="1" width="17" style="74" customWidth="1"/>
    <col min="2" max="2" width="26.08984375" style="74" customWidth="1"/>
    <col min="3" max="3" width="17.90625" style="81" customWidth="1"/>
  </cols>
  <sheetData>
    <row r="1" spans="1:3" x14ac:dyDescent="0.35">
      <c r="A1" s="74" t="s">
        <v>149</v>
      </c>
      <c r="B1" s="74" t="s">
        <v>153</v>
      </c>
      <c r="C1" s="81" t="s">
        <v>150</v>
      </c>
    </row>
    <row r="2" spans="1:3" x14ac:dyDescent="0.35">
      <c r="A2" s="74" t="s">
        <v>151</v>
      </c>
      <c r="B2" s="74" t="s">
        <v>146</v>
      </c>
      <c r="C2" s="81">
        <v>612555203</v>
      </c>
    </row>
    <row r="3" spans="1:3" x14ac:dyDescent="0.35">
      <c r="A3" s="74" t="s">
        <v>147</v>
      </c>
      <c r="B3" s="74" t="s">
        <v>152</v>
      </c>
      <c r="C3" s="81">
        <v>623114498</v>
      </c>
    </row>
    <row r="4" spans="1:3" x14ac:dyDescent="0.35">
      <c r="A4" s="74" t="s">
        <v>157</v>
      </c>
      <c r="B4" s="74" t="s">
        <v>158</v>
      </c>
      <c r="C4" s="81">
        <v>734558823</v>
      </c>
    </row>
  </sheetData>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19</vt:i4>
      </vt:variant>
    </vt:vector>
  </HeadingPairs>
  <TitlesOfParts>
    <vt:vector size="25" baseType="lpstr">
      <vt:lpstr>INVENTAIRE</vt:lpstr>
      <vt:lpstr>Emplacement des stocks</vt:lpstr>
      <vt:lpstr>PANNE MATERIEL</vt:lpstr>
      <vt:lpstr>SORTIE DE MATERIEL</vt:lpstr>
      <vt:lpstr>FEUILLE SORTIE MATERIEL</vt:lpstr>
      <vt:lpstr>BASE DE DONNEE</vt:lpstr>
      <vt:lpstr>ARTICLES</vt:lpstr>
      <vt:lpstr>ASSOCIATION</vt:lpstr>
      <vt:lpstr>BASE_DE_DONNEE</vt:lpstr>
      <vt:lpstr>COLOR</vt:lpstr>
      <vt:lpstr>'Emplacement des stocks'!Impression_des_titres</vt:lpstr>
      <vt:lpstr>INVENTAIRE!Impression_des_titres</vt:lpstr>
      <vt:lpstr>'SORTIE DE MATERIEL'!Impression_des_titres</vt:lpstr>
      <vt:lpstr>MACRO_INV</vt:lpstr>
      <vt:lpstr>NuméroBac</vt:lpstr>
      <vt:lpstr>PRIX</vt:lpstr>
      <vt:lpstr>QTÉ_SORTIE</vt:lpstr>
      <vt:lpstr>QUANTITE_RESTANTE</vt:lpstr>
      <vt:lpstr>SORTIE_ARTICLES</vt:lpstr>
      <vt:lpstr>SORTIE_MATERIEL</vt:lpstr>
      <vt:lpstr>SuiviRéférences</vt:lpstr>
      <vt:lpstr>TitreColonne1</vt:lpstr>
      <vt:lpstr>TitreColonne2</vt:lpstr>
      <vt:lpstr>TitreColonne3</vt:lpstr>
      <vt:lpstr>VALEUR_DE_STOCK</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Godiniere</dc:creator>
  <cp:lastModifiedBy>Zébulon</cp:lastModifiedBy>
  <cp:lastPrinted>2020-04-14T19:17:31Z</cp:lastPrinted>
  <dcterms:created xsi:type="dcterms:W3CDTF">2016-10-06T00:09:35Z</dcterms:created>
  <dcterms:modified xsi:type="dcterms:W3CDTF">2020-04-16T21:18:08Z</dcterms:modified>
</cp:coreProperties>
</file>