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 codeName="{372AB895-14C1-FC20-EB20-F1B4BCFD95A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oDan\Downloads\"/>
    </mc:Choice>
  </mc:AlternateContent>
  <xr:revisionPtr revIDLastSave="0" documentId="13_ncr:1_{C07E1BA0-EF24-436A-B5C2-F53C9D14026F}" xr6:coauthVersionLast="47" xr6:coauthVersionMax="47" xr10:uidLastSave="{00000000-0000-0000-0000-000000000000}"/>
  <bookViews>
    <workbookView xWindow="-108" yWindow="-108" windowWidth="23256" windowHeight="12576" activeTab="3" xr2:uid="{00000000-000D-0000-FFFF-FFFF00000000}"/>
  </bookViews>
  <sheets>
    <sheet name="Stock" sheetId="2" r:id="rId1"/>
    <sheet name="Formulaire" sheetId="9" r:id="rId2"/>
    <sheet name="Paramètres" sheetId="10" r:id="rId3"/>
    <sheet name="Récap" sheetId="11" r:id="rId4"/>
    <sheet name="Feuil1" sheetId="8" state="hidden" r:id="rId5"/>
  </sheets>
  <functionGroups builtInGroupCount="19"/>
  <definedNames>
    <definedName name="Controle">Formulaire!$F$22</definedName>
    <definedName name="frmCat">Formulaire!$D$12</definedName>
    <definedName name="frmDatEmp">Formulaire!$D$14</definedName>
    <definedName name="frmDatRetPrev">Formulaire!$D$15</definedName>
    <definedName name="frmDatRetReel">Formulaire!$D$17</definedName>
    <definedName name="frmEAN">Formulaire!$D$11</definedName>
    <definedName name="frmEtat">Formulaire!$D$19</definedName>
    <definedName name="frmId">Formulaire!$D$5</definedName>
    <definedName name="frmInitEmp">Formulaire!$D$16</definedName>
    <definedName name="frmInitRet">Formulaire!$D$18</definedName>
    <definedName name="frmNom">Formulaire!$D$6</definedName>
    <definedName name="frmObjet">Formulaire!$D$8</definedName>
    <definedName name="frmPrenom">Formulaire!$D$7</definedName>
    <definedName name="frmQte">Formulaire!$D$10</definedName>
    <definedName name="frmRayon">Formulaire!$D$13</definedName>
    <definedName name="frmStatut">Formulaire!$D$20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2" i="8" l="1"/>
  <c r="G2" i="8"/>
  <c r="F3" i="8"/>
  <c r="F4" i="8"/>
  <c r="F5" i="8"/>
  <c r="F6" i="8"/>
  <c r="F7" i="8"/>
  <c r="F8" i="8"/>
  <c r="F9" i="8"/>
  <c r="F10" i="8"/>
  <c r="F11" i="8"/>
  <c r="F12" i="8"/>
  <c r="F13" i="8"/>
  <c r="F14" i="8"/>
  <c r="F15" i="8"/>
  <c r="F16" i="8"/>
  <c r="F17" i="8"/>
  <c r="F2" i="8"/>
  <c r="B22" i="8"/>
  <c r="E3" i="8"/>
  <c r="E4" i="8"/>
  <c r="E5" i="8"/>
  <c r="E7" i="8"/>
  <c r="E8" i="8"/>
  <c r="E9" i="8"/>
  <c r="E10" i="8"/>
  <c r="E11" i="8"/>
  <c r="E13" i="8"/>
  <c r="E2" i="8"/>
  <c r="F6" i="9"/>
  <c r="F7" i="9"/>
  <c r="F8" i="9"/>
  <c r="F10" i="9"/>
  <c r="F11" i="9"/>
  <c r="F12" i="9"/>
  <c r="F13" i="9"/>
  <c r="F14" i="9"/>
  <c r="F16" i="9"/>
  <c r="F5" i="9"/>
  <c r="D15" i="9"/>
  <c r="F15" i="9" s="1"/>
  <c r="D9" i="9"/>
  <c r="D20" i="9" l="1"/>
  <c r="F22" i="9"/>
</calcChain>
</file>

<file path=xl/sharedStrings.xml><?xml version="1.0" encoding="utf-8"?>
<sst xmlns="http://schemas.openxmlformats.org/spreadsheetml/2006/main" count="252" uniqueCount="212">
  <si>
    <t>CODE REF</t>
  </si>
  <si>
    <t>MATERIEL</t>
  </si>
  <si>
    <t>QUANTITE</t>
  </si>
  <si>
    <t>DISPO</t>
  </si>
  <si>
    <t>POS.1</t>
  </si>
  <si>
    <t>Marche-pied</t>
  </si>
  <si>
    <t>POS.2</t>
  </si>
  <si>
    <t>POS.3</t>
  </si>
  <si>
    <t>POS.4</t>
  </si>
  <si>
    <t>FID.1</t>
  </si>
  <si>
    <t>FID.2</t>
  </si>
  <si>
    <t>FID.3</t>
  </si>
  <si>
    <t>FID.4</t>
  </si>
  <si>
    <t>FID.5</t>
  </si>
  <si>
    <t>FID.6</t>
  </si>
  <si>
    <t>FID.7</t>
  </si>
  <si>
    <t>FID.8</t>
  </si>
  <si>
    <t>FID.9</t>
  </si>
  <si>
    <t>FID.10</t>
  </si>
  <si>
    <t>FID.11</t>
  </si>
  <si>
    <t>FID.12</t>
  </si>
  <si>
    <t>FID.13</t>
  </si>
  <si>
    <t>FID.14</t>
  </si>
  <si>
    <t>FID.15</t>
  </si>
  <si>
    <t>FID.16</t>
  </si>
  <si>
    <t>FID.17</t>
  </si>
  <si>
    <t>FID.18</t>
  </si>
  <si>
    <t>Coussin d'air (adulte)</t>
  </si>
  <si>
    <t>Coussin d'air (enfant)</t>
  </si>
  <si>
    <t>Gros ballon (65cm diam)</t>
  </si>
  <si>
    <t>Bouncy Band (pieds enfants)</t>
  </si>
  <si>
    <t>Bouncy Band (pieds adultes)</t>
  </si>
  <si>
    <t>Tangle</t>
  </si>
  <si>
    <t>Porte clés sablier</t>
  </si>
  <si>
    <t>Fidget cube</t>
  </si>
  <si>
    <t>Fidget boink</t>
  </si>
  <si>
    <t>Balle pompon</t>
  </si>
  <si>
    <t>Balle anti stress picots</t>
  </si>
  <si>
    <t>Fidget loopeez</t>
  </si>
  <si>
    <t>Balles squish - Néon diddy x 3</t>
  </si>
  <si>
    <t>Bonhomme fidget</t>
  </si>
  <si>
    <t>Bracelets fidget</t>
  </si>
  <si>
    <t>Embout de stylo fidget</t>
  </si>
  <si>
    <t>LES.1</t>
  </si>
  <si>
    <t>LES.2</t>
  </si>
  <si>
    <t>LES.3</t>
  </si>
  <si>
    <t>Casquette lestée</t>
  </si>
  <si>
    <t>LES.4</t>
  </si>
  <si>
    <t>Bretelles lestées</t>
  </si>
  <si>
    <t>LES.5</t>
  </si>
  <si>
    <t>Gilet lesté S</t>
  </si>
  <si>
    <t>LES.6</t>
  </si>
  <si>
    <t>Gilet lesté M</t>
  </si>
  <si>
    <t>LES.7</t>
  </si>
  <si>
    <t>Gilet lesté L</t>
  </si>
  <si>
    <t>LES.8</t>
  </si>
  <si>
    <t>LES.9</t>
  </si>
  <si>
    <t>LES.10</t>
  </si>
  <si>
    <t>LES.11</t>
  </si>
  <si>
    <t>LES.12</t>
  </si>
  <si>
    <t>LES.13</t>
  </si>
  <si>
    <t>PRO.1</t>
  </si>
  <si>
    <t>PRO.2</t>
  </si>
  <si>
    <t>PRO.3</t>
  </si>
  <si>
    <t>PRO.4</t>
  </si>
  <si>
    <t>PRO.5</t>
  </si>
  <si>
    <t>PRO.6</t>
  </si>
  <si>
    <t>PRO.7</t>
  </si>
  <si>
    <t>PRO.8</t>
  </si>
  <si>
    <t>Rouleau de massage</t>
  </si>
  <si>
    <t>PRO.9</t>
  </si>
  <si>
    <t>Serpent vibrant</t>
  </si>
  <si>
    <t>PRO.10</t>
  </si>
  <si>
    <t>Collier vibrant massage</t>
  </si>
  <si>
    <t>TEM.1</t>
  </si>
  <si>
    <t>Planning visuel/séquentiel d'activité</t>
  </si>
  <si>
    <t>TEM.2</t>
  </si>
  <si>
    <t>Bande scratch verticale</t>
  </si>
  <si>
    <t>TEM.3</t>
  </si>
  <si>
    <t>Timer moyen</t>
  </si>
  <si>
    <t>TEM.4</t>
  </si>
  <si>
    <t xml:space="preserve">Montre Time Timer enfant </t>
  </si>
  <si>
    <t>TEM.5</t>
  </si>
  <si>
    <t xml:space="preserve">Montre Time Timer Adulte </t>
  </si>
  <si>
    <t>TEM.6</t>
  </si>
  <si>
    <t>Planning fenêtres transparentes</t>
  </si>
  <si>
    <t>TEM.7</t>
  </si>
  <si>
    <t>Pupitre planning &amp; tâches</t>
  </si>
  <si>
    <t>TEM.8</t>
  </si>
  <si>
    <t>Agenda hebdomadaire</t>
  </si>
  <si>
    <t>AUD.1</t>
  </si>
  <si>
    <t>Casque anti bruit enfant</t>
  </si>
  <si>
    <t>AUD.2</t>
  </si>
  <si>
    <t>Casque anti bruit adulte</t>
  </si>
  <si>
    <t>AUD.3</t>
  </si>
  <si>
    <t>bouchons d'oreille worsafe</t>
  </si>
  <si>
    <t>AUD.4</t>
  </si>
  <si>
    <t>bouchons antibruit enfant</t>
  </si>
  <si>
    <t>EMO.1</t>
  </si>
  <si>
    <t>Volcan des émotions</t>
  </si>
  <si>
    <t>EMO.2</t>
  </si>
  <si>
    <t>La roue des émotions</t>
  </si>
  <si>
    <t>EMO.3</t>
  </si>
  <si>
    <t>La roue des émotions adulte</t>
  </si>
  <si>
    <t>COM.1</t>
  </si>
  <si>
    <t>Idéo - jeu intégral (picto)</t>
  </si>
  <si>
    <t>COM.2</t>
  </si>
  <si>
    <t>Inclunéa</t>
  </si>
  <si>
    <t>VIS.1</t>
  </si>
  <si>
    <t>Balles lumineuses rebondissantes par 4</t>
  </si>
  <si>
    <t>VIS.2</t>
  </si>
  <si>
    <t xml:space="preserve">Sablier goutelettes </t>
  </si>
  <si>
    <t>VIS.3</t>
  </si>
  <si>
    <t>lampe fibres optiques</t>
  </si>
  <si>
    <t>TAC.1</t>
  </si>
  <si>
    <t>zvibe</t>
  </si>
  <si>
    <t>TAC.2</t>
  </si>
  <si>
    <t>brosse sensorielle</t>
  </si>
  <si>
    <t>TAC.3</t>
  </si>
  <si>
    <t>Balles à picots</t>
  </si>
  <si>
    <t>AUT.1</t>
  </si>
  <si>
    <t>brosse bain</t>
  </si>
  <si>
    <t>AUT.2</t>
  </si>
  <si>
    <t>brosse bain manche long</t>
  </si>
  <si>
    <t>AUT.3</t>
  </si>
  <si>
    <t>brosse à dent 3 têtes</t>
  </si>
  <si>
    <t>AUT.4</t>
  </si>
  <si>
    <t>Simulateur d'aube</t>
  </si>
  <si>
    <t>AUT.5</t>
  </si>
  <si>
    <t>lampe lune</t>
  </si>
  <si>
    <t>AUT.6</t>
  </si>
  <si>
    <t>grand pupitre incliné</t>
  </si>
  <si>
    <t>Quantité</t>
  </si>
  <si>
    <t>t-shirt à compression (8-9 ans)</t>
  </si>
  <si>
    <t>t-shirt à compression (10-11 ans)</t>
  </si>
  <si>
    <t>t-shirt à compression (12-13 ans)</t>
  </si>
  <si>
    <t>t-shirt à compression (14-15 ans)</t>
  </si>
  <si>
    <t>t-shirt à compression (XS)</t>
  </si>
  <si>
    <t>t-shirt à compression (S)</t>
  </si>
  <si>
    <t>t-shirt à compression (M)</t>
  </si>
  <si>
    <t>t-shirt à compression (L)</t>
  </si>
  <si>
    <t>t-shirt à compression (XL)</t>
  </si>
  <si>
    <t>t-shirt à compression (XXL)</t>
  </si>
  <si>
    <t>PRO.11</t>
  </si>
  <si>
    <t>PRO.12</t>
  </si>
  <si>
    <t>PRO.13</t>
  </si>
  <si>
    <t>PRO.14</t>
  </si>
  <si>
    <t>PRO.15</t>
  </si>
  <si>
    <t>PRO.16</t>
  </si>
  <si>
    <t>PRO.17</t>
  </si>
  <si>
    <t>PRO.18</t>
  </si>
  <si>
    <t>JL</t>
  </si>
  <si>
    <t>Oeuf à malaxer</t>
  </si>
  <si>
    <t>Twiddle squish</t>
  </si>
  <si>
    <t>Embout stylo à mordiller</t>
  </si>
  <si>
    <t>Collier de mastication ark krypto</t>
  </si>
  <si>
    <t>Fidget adulte par 5</t>
  </si>
  <si>
    <t>Crayon lesté</t>
  </si>
  <si>
    <t>Lest de stylo</t>
  </si>
  <si>
    <t>Chat lesté</t>
  </si>
  <si>
    <t>Chien lesté</t>
  </si>
  <si>
    <t>Couverture lestée 3 kg</t>
  </si>
  <si>
    <t>Couverture lestée 6 kg</t>
  </si>
  <si>
    <t>Bande lestée cheville/poignet</t>
  </si>
  <si>
    <t xml:space="preserve">Couvre épaule lesté </t>
  </si>
  <si>
    <t>Draps de compression simple</t>
  </si>
  <si>
    <t>Draps de compression double</t>
  </si>
  <si>
    <t>Ceinture poids et compressions M</t>
  </si>
  <si>
    <t>Ceinture poids et compressions L</t>
  </si>
  <si>
    <t>Sac de couchage compression</t>
  </si>
  <si>
    <t>https://forum.excel-pratique.com/excel/et-aide-autour-d-un-fichier-de-pret-de-materiel-195296</t>
  </si>
  <si>
    <t>Nom</t>
  </si>
  <si>
    <t>Prénom</t>
  </si>
  <si>
    <t>Objet</t>
  </si>
  <si>
    <t>EAN</t>
  </si>
  <si>
    <t>Catégorie</t>
  </si>
  <si>
    <t>Rayon</t>
  </si>
  <si>
    <t>Date emprunt</t>
  </si>
  <si>
    <t>Date retour prévue</t>
  </si>
  <si>
    <t>Date retour réelle</t>
  </si>
  <si>
    <t>Etat</t>
  </si>
  <si>
    <t>Statut</t>
  </si>
  <si>
    <t>Etat retour</t>
  </si>
  <si>
    <t>Abimé</t>
  </si>
  <si>
    <t>Perdu</t>
  </si>
  <si>
    <t>Bon état</t>
  </si>
  <si>
    <t>AA</t>
  </si>
  <si>
    <t>BB</t>
  </si>
  <si>
    <t>Initiale PRO CRA</t>
  </si>
  <si>
    <t>Id</t>
  </si>
  <si>
    <t>Initiale Retour</t>
  </si>
  <si>
    <t>Initiale Emprunt</t>
  </si>
  <si>
    <t>Disponible</t>
  </si>
  <si>
    <t>frmCat</t>
  </si>
  <si>
    <t>frmDatEmp</t>
  </si>
  <si>
    <t>frmDatRetPrev</t>
  </si>
  <si>
    <t>frmDatRetReel</t>
  </si>
  <si>
    <t>frmEAN</t>
  </si>
  <si>
    <t>frmEtat</t>
  </si>
  <si>
    <t>frmId</t>
  </si>
  <si>
    <t>frmInitEmp</t>
  </si>
  <si>
    <t>frmInitRet</t>
  </si>
  <si>
    <t>frmNom</t>
  </si>
  <si>
    <t>frmObjet</t>
  </si>
  <si>
    <t>frmPrenom</t>
  </si>
  <si>
    <t>frmQte</t>
  </si>
  <si>
    <t>frmRayon</t>
  </si>
  <si>
    <t>frmStatut</t>
  </si>
  <si>
    <t>fc_Employe", "Employé", "fc_DD", "Date début", "fc_DF", "Date fin", "fc_Absence", "Absence")</t>
  </si>
  <si>
    <t xml:space="preserve">    Range("fc_Employe:fc_Absence</t>
  </si>
  <si>
    <t>"frmId","Id","frmNom","Nom","frmPrenom","Prénom","frmObjet","Objet","frmQte","Quantité","frmEAN","EAN","frmCat","Catégorie","frmRayon","Rayon","frmDatEmp","Date emprunt","frmDatRetPrev","Date retour prévue","frmInitEmp","Initiale Emprunt",</t>
  </si>
  <si>
    <t>à saisir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</si>
</sst>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8" tint="0.39997558519241921"/>
      <name val="Calibri"/>
      <family val="2"/>
      <scheme val="minor"/>
    </font>
    <font>
      <b/>
      <sz val="12"/>
      <color rgb="FFB4C6E7"/>
      <name val="Calibri"/>
      <family val="2"/>
      <scheme val="minor"/>
    </font>
    <font>
      <sz val="11"/>
      <color theme="1"/>
      <name val="Wingdings 2"/>
      <family val="1"/>
      <charset val="2"/>
    </font>
    <font>
      <sz val="11"/>
      <color rgb="FFB4C6E7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B4C6E7"/>
        <bgColor indexed="64"/>
      </patternFill>
    </fill>
  </fills>
  <borders count="5">
    <border>
      <left/>
      <right/>
      <top/>
      <bottom/>
      <diagonal/>
    </border>
    <border>
      <left style="thick">
        <color theme="8" tint="0.39994506668294322"/>
      </left>
      <right style="thick">
        <color theme="8" tint="0.39994506668294322"/>
      </right>
      <top style="thick">
        <color theme="8" tint="0.39994506668294322"/>
      </top>
      <bottom style="thin">
        <color theme="8" tint="0.39994506668294322"/>
      </bottom>
      <diagonal/>
    </border>
    <border>
      <left style="thick">
        <color theme="8" tint="0.39994506668294322"/>
      </left>
      <right style="thick">
        <color theme="8" tint="0.39994506668294322"/>
      </right>
      <top style="thin">
        <color theme="8" tint="0.39994506668294322"/>
      </top>
      <bottom style="thin">
        <color theme="8" tint="0.39994506668294322"/>
      </bottom>
      <diagonal/>
    </border>
    <border>
      <left style="thick">
        <color theme="8" tint="0.39994506668294322"/>
      </left>
      <right style="thick">
        <color theme="8" tint="0.39994506668294322"/>
      </right>
      <top style="thin">
        <color theme="8" tint="0.39994506668294322"/>
      </top>
      <bottom style="thick">
        <color theme="8" tint="0.39994506668294322"/>
      </bottom>
      <diagonal/>
    </border>
    <border>
      <left style="thick">
        <color theme="8" tint="0.39994506668294322"/>
      </left>
      <right style="thick">
        <color theme="8" tint="0.39994506668294322"/>
      </right>
      <top/>
      <bottom style="thin">
        <color theme="8" tint="0.39994506668294322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2">
    <xf numFmtId="0" fontId="0" fillId="0" borderId="0" xfId="0"/>
    <xf numFmtId="0" fontId="2" fillId="0" borderId="0" xfId="1"/>
    <xf numFmtId="0" fontId="0" fillId="0" borderId="0" xfId="0" applyAlignment="1">
      <alignment horizontal="left" indent="1"/>
    </xf>
    <xf numFmtId="0" fontId="0" fillId="3" borderId="0" xfId="0" applyFill="1" applyAlignment="1">
      <alignment vertical="center"/>
    </xf>
    <xf numFmtId="0" fontId="0" fillId="0" borderId="0" xfId="0" applyAlignment="1">
      <alignment vertical="center"/>
    </xf>
    <xf numFmtId="0" fontId="3" fillId="3" borderId="0" xfId="0" applyFont="1" applyFill="1" applyAlignment="1">
      <alignment horizontal="left" vertical="center" indent="1"/>
    </xf>
    <xf numFmtId="0" fontId="0" fillId="4" borderId="1" xfId="0" applyFill="1" applyBorder="1" applyAlignment="1">
      <alignment horizontal="left" vertical="center"/>
    </xf>
    <xf numFmtId="0" fontId="0" fillId="4" borderId="2" xfId="0" applyFill="1" applyBorder="1" applyAlignment="1">
      <alignment horizontal="left" vertical="center"/>
    </xf>
    <xf numFmtId="0" fontId="0" fillId="4" borderId="4" xfId="0" applyFill="1" applyBorder="1" applyAlignment="1">
      <alignment horizontal="left" vertical="center"/>
    </xf>
    <xf numFmtId="0" fontId="1" fillId="2" borderId="0" xfId="0" applyFont="1" applyFill="1" applyAlignment="1">
      <alignment horizontal="left" wrapText="1" indent="1"/>
    </xf>
    <xf numFmtId="0" fontId="1" fillId="2" borderId="0" xfId="0" applyFont="1" applyFill="1" applyAlignment="1">
      <alignment horizontal="center" wrapText="1"/>
    </xf>
    <xf numFmtId="3" fontId="0" fillId="0" borderId="0" xfId="0" applyNumberFormat="1" applyAlignment="1">
      <alignment horizontal="center"/>
    </xf>
    <xf numFmtId="0" fontId="4" fillId="3" borderId="0" xfId="0" applyFont="1" applyFill="1" applyAlignment="1">
      <alignment horizontal="left" vertical="center" indent="1"/>
    </xf>
    <xf numFmtId="14" fontId="0" fillId="4" borderId="2" xfId="0" applyNumberFormat="1" applyFill="1" applyBorder="1" applyAlignment="1">
      <alignment horizontal="left" vertical="center"/>
    </xf>
    <xf numFmtId="14" fontId="0" fillId="5" borderId="2" xfId="0" applyNumberFormat="1" applyFill="1" applyBorder="1" applyAlignment="1">
      <alignment horizontal="left" vertical="center"/>
    </xf>
    <xf numFmtId="0" fontId="0" fillId="6" borderId="2" xfId="0" applyFill="1" applyBorder="1" applyAlignment="1">
      <alignment horizontal="left" vertical="center"/>
    </xf>
    <xf numFmtId="0" fontId="0" fillId="6" borderId="3" xfId="0" applyFill="1" applyBorder="1" applyAlignment="1">
      <alignment horizontal="left" vertical="center"/>
    </xf>
    <xf numFmtId="0" fontId="5" fillId="3" borderId="0" xfId="0" applyFont="1" applyFill="1" applyAlignment="1">
      <alignment horizontal="left" vertical="center" indent="1"/>
    </xf>
    <xf numFmtId="0" fontId="6" fillId="3" borderId="0" xfId="0" applyFont="1" applyFill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</cellXfs>
  <cellStyles count="2">
    <cellStyle name="Lien hypertexte" xfId="1" builtinId="8"/>
    <cellStyle name="Normal" xfId="0" builtinId="0"/>
  </cellStyles>
  <dxfs count="26">
    <dxf>
      <alignment horizontal="left" vertical="bottom" textRotation="0" wrapText="0" relativeIndent="1" justifyLastLine="0" shrinkToFit="0" readingOrder="0"/>
    </dxf>
    <dxf>
      <alignment horizontal="left" vertical="bottom" textRotation="0" wrapText="0" relativeIndent="1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left" vertical="bottom" textRotation="0" wrapText="0" relativeIndent="1" justifyLastLine="0" shrinkToFit="0" readingOrder="0"/>
    </dxf>
    <dxf>
      <alignment horizontal="left" vertical="bottom" textRotation="0" wrapText="0" relativeIndent="1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color theme="8" tint="-0.24994659260841701"/>
      </font>
      <fill>
        <patternFill>
          <bgColor theme="8" tint="0.79998168889431442"/>
        </patternFill>
      </fill>
    </dxf>
    <dxf>
      <alignment horizontal="left" vertical="bottom" textRotation="0" wrapText="0" indent="1" justifyLastLine="0" shrinkToFit="0" readingOrder="0"/>
    </dxf>
    <dxf>
      <alignment horizontal="left" vertical="bottom" textRotation="0" wrapText="0" relativeIndent="1" justifyLastLine="0" shrinkToFit="0" readingOrder="0"/>
    </dxf>
    <dxf>
      <alignment horizontal="center" vertical="bottom" textRotation="0" wrapText="0" indent="0" justifyLastLine="0" shrinkToFit="0" readingOrder="0"/>
    </dxf>
    <dxf>
      <numFmt numFmtId="3" formatCode="#,##0"/>
      <alignment horizontal="center" vertical="bottom" textRotation="0" wrapText="0" indent="0" justifyLastLine="0" shrinkToFit="0" readingOrder="0"/>
    </dxf>
    <dxf>
      <alignment horizontal="left" vertical="bottom" textRotation="0" wrapText="0" relativeIndent="1" justifyLastLine="0" shrinkToFit="0" readingOrder="0"/>
    </dxf>
    <dxf>
      <alignment horizontal="left" vertical="bottom" textRotation="0" wrapText="0" relativeIndent="1" justifyLastLine="0" shrinkToFit="0" readingOrder="0"/>
    </dxf>
    <dxf>
      <alignment horizontal="left" vertical="bottom" textRotation="0" wrapText="0" relativeIndent="1" justifyLastLine="0" shrinkToFit="0" readingOrder="0"/>
    </dxf>
    <dxf>
      <alignment horizontal="left" vertical="bottom" textRotation="0" wrapText="0" relativeIndent="1" justifyLastLine="0" shrinkToFit="0" readingOrder="0"/>
    </dxf>
    <dxf>
      <alignment horizontal="left" vertical="bottom" textRotation="0" wrapText="0" relativeIndent="1" justifyLastLine="0" shrinkToFit="0" readingOrder="0"/>
    </dxf>
    <dxf>
      <alignment horizontal="left" vertical="bottom" textRotation="0" wrapText="0" relativeIndent="1" justifyLastLine="0" shrinkToFit="0" readingOrder="0"/>
    </dxf>
    <dxf>
      <numFmt numFmtId="3" formatCode="#,##0"/>
      <alignment horizontal="center" vertical="bottom" textRotation="0" indent="0" justifyLastLine="0" shrinkToFit="0" readingOrder="0"/>
    </dxf>
    <dxf>
      <numFmt numFmtId="0" formatCode="General"/>
      <alignment horizontal="left" vertical="bottom" textRotation="0" relativeIndent="1" justifyLastLine="0" shrinkToFit="0" readingOrder="0"/>
    </dxf>
    <dxf>
      <alignment horizontal="left" vertical="bottom" textRotation="0" relativeIndent="1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4" tint="-0.249977111117893"/>
        </patternFill>
      </fill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colors>
    <mruColors>
      <color rgb="FFB4C6E7"/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211157</xdr:colOff>
      <xdr:row>20</xdr:row>
      <xdr:rowOff>137711</xdr:rowOff>
    </xdr:from>
    <xdr:to>
      <xdr:col>2</xdr:col>
      <xdr:colOff>1320651</xdr:colOff>
      <xdr:row>22</xdr:row>
      <xdr:rowOff>49302</xdr:rowOff>
    </xdr:to>
    <xdr:sp macro="[0]!Ajou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2B306624-0171-C2A5-B684-78E0B97F28A0}"/>
            </a:ext>
          </a:extLst>
        </xdr:cNvPr>
        <xdr:cNvSpPr/>
      </xdr:nvSpPr>
      <xdr:spPr>
        <a:xfrm>
          <a:off x="468217" y="5875663"/>
          <a:ext cx="1440000" cy="2880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chemeClr val="bg1"/>
              </a:solidFill>
            </a:rPr>
            <a:t>Ajout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_Stock" displayName="t_Stock" ref="B2:E84" totalsRowShown="0" headerRowDxfId="25">
  <autoFilter ref="B2:E84" xr:uid="{00000000-0009-0000-0100-000001000000}">
    <filterColumn colId="0" hiddenButton="1"/>
    <filterColumn colId="1" hiddenButton="1"/>
    <filterColumn colId="2" hiddenButton="1"/>
    <filterColumn colId="3" hiddenButton="1"/>
  </autoFilter>
  <tableColumns count="4">
    <tableColumn id="1" xr3:uid="{00000000-0010-0000-0100-000001000000}" name="CODE REF" dataDxfId="24"/>
    <tableColumn id="2" xr3:uid="{00000000-0010-0000-0100-000002000000}" name="MATERIEL" dataDxfId="23"/>
    <tableColumn id="3" xr3:uid="{00000000-0010-0000-0100-000003000000}" name="QUANTITE" dataDxfId="22"/>
    <tableColumn id="4" xr3:uid="{00000000-0010-0000-0100-000004000000}" name="DISPO" dataDxfId="15"/>
  </tableColumns>
  <tableStyleInfo name="TableStyleMedium1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F31EE9D-61BE-4873-A06C-D4FA8E006BF3}" name="t_EtatRetour" displayName="t_EtatRetour" ref="B2:B5" totalsRowShown="0" headerRowDxfId="21" dataDxfId="20">
  <autoFilter ref="B2:B5" xr:uid="{2F31EE9D-61BE-4873-A06C-D4FA8E006BF3}">
    <filterColumn colId="0" hiddenButton="1"/>
  </autoFilter>
  <tableColumns count="1">
    <tableColumn id="1" xr3:uid="{C4980E77-0556-4A18-8965-BA42AB6D01FB}" name="Etat retour" dataDxfId="19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9824692-676C-4B0C-B234-24AC96002B93}" name="t_InitialePro" displayName="t_InitialePro" ref="D2:D5" totalsRowShown="0" headerRowDxfId="18" dataDxfId="17">
  <autoFilter ref="D2:D5" xr:uid="{69824692-676C-4B0C-B234-24AC96002B93}">
    <filterColumn colId="0" hiddenButton="1"/>
  </autoFilter>
  <tableColumns count="1">
    <tableColumn id="1" xr3:uid="{E74CE7C0-E26A-413A-92AA-9A963F12D6CE}" name="Initiale PRO CRA" dataDxfId="16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361F650-C817-4D3F-B3C2-D24BBA0EE687}" name="t_Data" displayName="t_Data" ref="B2:P3" insertRow="1" totalsRowShown="0">
  <autoFilter ref="B2:P3" xr:uid="{D361F650-C817-4D3F-B3C2-D24BBA0EE687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</autoFilter>
  <tableColumns count="15">
    <tableColumn id="1" xr3:uid="{BC3366FC-EB49-435C-9AF6-3F8BC5B6C253}" name="Id" dataDxfId="14"/>
    <tableColumn id="2" xr3:uid="{6A86E6AC-014E-447E-ABFB-0F680D515823}" name="Nom" dataDxfId="13"/>
    <tableColumn id="3" xr3:uid="{C38E6EF2-8AD0-41F1-9159-EA4752E487E9}" name="Prénom" dataDxfId="12"/>
    <tableColumn id="4" xr3:uid="{60C10E19-730A-47C1-8DD5-514415148726}" name="Objet"/>
    <tableColumn id="6" xr3:uid="{2A2208C7-4E1D-4874-8DED-0A0608A9924B}" name="Quantité" dataDxfId="10"/>
    <tableColumn id="7" xr3:uid="{67D14B50-ED34-495A-A456-063ECF5AF21A}" name="EAN" dataDxfId="9"/>
    <tableColumn id="8" xr3:uid="{3E3F4408-C50D-4348-92FE-29EE4130E1FB}" name="Catégorie" dataDxfId="8"/>
    <tableColumn id="9" xr3:uid="{0CFD730A-9D6F-4047-BBA7-C45A8B486325}" name="Rayon" dataDxfId="7"/>
    <tableColumn id="10" xr3:uid="{41097591-5043-4C6C-AFD8-3D384BD65A06}" name="Date emprunt" dataDxfId="6"/>
    <tableColumn id="11" xr3:uid="{B983B9F2-0604-4C35-ABEC-052035FF92DE}" name="Date retour prévue" dataDxfId="5"/>
    <tableColumn id="12" xr3:uid="{B5F012E8-3F01-49E8-82E0-308A5C4A7262}" name="Initiale Emprunt" dataDxfId="4"/>
    <tableColumn id="13" xr3:uid="{09EB7D5D-5EFF-4A52-9028-5D50701D3174}" name="Date retour réelle" dataDxfId="3"/>
    <tableColumn id="14" xr3:uid="{97419209-0F07-49A7-ABBE-E027E5EB01BE}" name="Initiale Retour" dataDxfId="2"/>
    <tableColumn id="15" xr3:uid="{E6127C89-FF5C-4F96-A6F4-85C13A41D98D}" name="Etat" dataDxfId="1"/>
    <tableColumn id="16" xr3:uid="{6933A6F3-30D1-4C02-9379-63F0E03D3A69}" name="Statut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hyperlink" Target="https://forum.excel-pratique.com/excel/et-aide-autour-d-un-fichier-de-pret-de-materiel-19529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2"/>
  <dimension ref="B2:H84"/>
  <sheetViews>
    <sheetView showGridLines="0" workbookViewId="0">
      <selection activeCell="H2" sqref="H2"/>
    </sheetView>
  </sheetViews>
  <sheetFormatPr baseColWidth="10" defaultRowHeight="14.4" x14ac:dyDescent="0.3"/>
  <cols>
    <col min="1" max="1" width="3.77734375" customWidth="1"/>
    <col min="2" max="2" width="11.5546875" customWidth="1"/>
    <col min="3" max="3" width="35.77734375" customWidth="1"/>
    <col min="4" max="4" width="12.33203125" customWidth="1"/>
  </cols>
  <sheetData>
    <row r="2" spans="2:8" x14ac:dyDescent="0.3">
      <c r="B2" s="9" t="s">
        <v>0</v>
      </c>
      <c r="C2" s="9" t="s">
        <v>1</v>
      </c>
      <c r="D2" s="10" t="s">
        <v>2</v>
      </c>
      <c r="E2" s="10" t="s">
        <v>3</v>
      </c>
      <c r="H2" s="1" t="s">
        <v>170</v>
      </c>
    </row>
    <row r="3" spans="2:8" x14ac:dyDescent="0.3">
      <c r="B3" s="2" t="s">
        <v>4</v>
      </c>
      <c r="C3" s="2" t="s">
        <v>5</v>
      </c>
      <c r="D3" s="11">
        <v>3</v>
      </c>
      <c r="E3" s="11"/>
    </row>
    <row r="4" spans="2:8" x14ac:dyDescent="0.3">
      <c r="B4" s="2" t="s">
        <v>6</v>
      </c>
      <c r="C4" s="2" t="s">
        <v>27</v>
      </c>
      <c r="D4" s="11">
        <v>4</v>
      </c>
      <c r="E4" s="11"/>
    </row>
    <row r="5" spans="2:8" x14ac:dyDescent="0.3">
      <c r="B5" s="2" t="s">
        <v>7</v>
      </c>
      <c r="C5" s="2" t="s">
        <v>28</v>
      </c>
      <c r="D5" s="11">
        <v>4</v>
      </c>
      <c r="E5" s="11"/>
    </row>
    <row r="6" spans="2:8" x14ac:dyDescent="0.3">
      <c r="B6" s="2" t="s">
        <v>8</v>
      </c>
      <c r="C6" s="2" t="s">
        <v>29</v>
      </c>
      <c r="D6" s="11">
        <v>1</v>
      </c>
      <c r="E6" s="11"/>
    </row>
    <row r="7" spans="2:8" x14ac:dyDescent="0.3">
      <c r="B7" s="2" t="s">
        <v>9</v>
      </c>
      <c r="C7" s="2" t="s">
        <v>30</v>
      </c>
      <c r="D7" s="11">
        <v>2</v>
      </c>
      <c r="E7" s="11"/>
    </row>
    <row r="8" spans="2:8" x14ac:dyDescent="0.3">
      <c r="B8" s="2" t="s">
        <v>10</v>
      </c>
      <c r="C8" s="2" t="s">
        <v>31</v>
      </c>
      <c r="D8" s="11">
        <v>2</v>
      </c>
      <c r="E8" s="11"/>
    </row>
    <row r="9" spans="2:8" x14ac:dyDescent="0.3">
      <c r="B9" s="2" t="s">
        <v>11</v>
      </c>
      <c r="C9" s="2" t="s">
        <v>32</v>
      </c>
      <c r="D9" s="11">
        <v>2</v>
      </c>
      <c r="E9" s="11"/>
    </row>
    <row r="10" spans="2:8" x14ac:dyDescent="0.3">
      <c r="B10" s="2" t="s">
        <v>12</v>
      </c>
      <c r="C10" s="2" t="s">
        <v>33</v>
      </c>
      <c r="D10" s="11">
        <v>2</v>
      </c>
      <c r="E10" s="11"/>
    </row>
    <row r="11" spans="2:8" x14ac:dyDescent="0.3">
      <c r="B11" s="2" t="s">
        <v>13</v>
      </c>
      <c r="C11" s="2" t="s">
        <v>34</v>
      </c>
      <c r="D11" s="11">
        <v>2</v>
      </c>
      <c r="E11" s="11"/>
    </row>
    <row r="12" spans="2:8" x14ac:dyDescent="0.3">
      <c r="B12" s="2" t="s">
        <v>14</v>
      </c>
      <c r="C12" s="2" t="s">
        <v>35</v>
      </c>
      <c r="D12" s="11">
        <v>2</v>
      </c>
      <c r="E12" s="11"/>
    </row>
    <row r="13" spans="2:8" x14ac:dyDescent="0.3">
      <c r="B13" s="2" t="s">
        <v>15</v>
      </c>
      <c r="C13" s="2" t="s">
        <v>36</v>
      </c>
      <c r="D13" s="11">
        <v>2</v>
      </c>
      <c r="E13" s="11"/>
    </row>
    <row r="14" spans="2:8" x14ac:dyDescent="0.3">
      <c r="B14" s="2" t="s">
        <v>16</v>
      </c>
      <c r="C14" s="2" t="s">
        <v>37</v>
      </c>
      <c r="D14" s="11">
        <v>3</v>
      </c>
      <c r="E14" s="11"/>
    </row>
    <row r="15" spans="2:8" x14ac:dyDescent="0.3">
      <c r="B15" s="2" t="s">
        <v>17</v>
      </c>
      <c r="C15" s="2" t="s">
        <v>38</v>
      </c>
      <c r="D15" s="11">
        <v>2</v>
      </c>
      <c r="E15" s="11"/>
    </row>
    <row r="16" spans="2:8" x14ac:dyDescent="0.3">
      <c r="B16" s="2" t="s">
        <v>18</v>
      </c>
      <c r="C16" s="2" t="s">
        <v>39</v>
      </c>
      <c r="D16" s="11">
        <v>1</v>
      </c>
      <c r="E16" s="11"/>
    </row>
    <row r="17" spans="2:5" x14ac:dyDescent="0.3">
      <c r="B17" s="2" t="s">
        <v>19</v>
      </c>
      <c r="C17" s="2" t="s">
        <v>152</v>
      </c>
      <c r="D17" s="11">
        <v>4</v>
      </c>
      <c r="E17" s="11"/>
    </row>
    <row r="18" spans="2:5" x14ac:dyDescent="0.3">
      <c r="B18" s="2" t="s">
        <v>20</v>
      </c>
      <c r="C18" s="2" t="s">
        <v>153</v>
      </c>
      <c r="D18" s="11">
        <v>2</v>
      </c>
      <c r="E18" s="11"/>
    </row>
    <row r="19" spans="2:5" x14ac:dyDescent="0.3">
      <c r="B19" s="2" t="s">
        <v>21</v>
      </c>
      <c r="C19" s="2" t="s">
        <v>40</v>
      </c>
      <c r="D19" s="11">
        <v>1</v>
      </c>
      <c r="E19" s="11"/>
    </row>
    <row r="20" spans="2:5" x14ac:dyDescent="0.3">
      <c r="B20" s="2" t="s">
        <v>22</v>
      </c>
      <c r="C20" s="2" t="s">
        <v>41</v>
      </c>
      <c r="D20" s="11">
        <v>6</v>
      </c>
      <c r="E20" s="11"/>
    </row>
    <row r="21" spans="2:5" x14ac:dyDescent="0.3">
      <c r="B21" s="2" t="s">
        <v>23</v>
      </c>
      <c r="C21" s="2" t="s">
        <v>154</v>
      </c>
      <c r="D21" s="11">
        <v>3</v>
      </c>
      <c r="E21" s="11"/>
    </row>
    <row r="22" spans="2:5" x14ac:dyDescent="0.3">
      <c r="B22" s="2" t="s">
        <v>24</v>
      </c>
      <c r="C22" s="2" t="s">
        <v>155</v>
      </c>
      <c r="D22" s="11">
        <v>3</v>
      </c>
      <c r="E22" s="11"/>
    </row>
    <row r="23" spans="2:5" x14ac:dyDescent="0.3">
      <c r="B23" s="2" t="s">
        <v>25</v>
      </c>
      <c r="C23" s="2" t="s">
        <v>42</v>
      </c>
      <c r="D23" s="11">
        <v>3</v>
      </c>
      <c r="E23" s="11"/>
    </row>
    <row r="24" spans="2:5" x14ac:dyDescent="0.3">
      <c r="B24" s="2" t="s">
        <v>26</v>
      </c>
      <c r="C24" s="2" t="s">
        <v>156</v>
      </c>
      <c r="D24" s="11">
        <v>1</v>
      </c>
      <c r="E24" s="11"/>
    </row>
    <row r="25" spans="2:5" x14ac:dyDescent="0.3">
      <c r="B25" s="2" t="s">
        <v>43</v>
      </c>
      <c r="C25" s="2" t="s">
        <v>157</v>
      </c>
      <c r="D25" s="11">
        <v>1</v>
      </c>
      <c r="E25" s="11"/>
    </row>
    <row r="26" spans="2:5" x14ac:dyDescent="0.3">
      <c r="B26" s="2" t="s">
        <v>44</v>
      </c>
      <c r="C26" s="2" t="s">
        <v>158</v>
      </c>
      <c r="D26" s="11">
        <v>3</v>
      </c>
      <c r="E26" s="11"/>
    </row>
    <row r="27" spans="2:5" x14ac:dyDescent="0.3">
      <c r="B27" s="2" t="s">
        <v>45</v>
      </c>
      <c r="C27" s="2" t="s">
        <v>46</v>
      </c>
      <c r="D27" s="11">
        <v>2</v>
      </c>
      <c r="E27" s="11"/>
    </row>
    <row r="28" spans="2:5" x14ac:dyDescent="0.3">
      <c r="B28" s="2" t="s">
        <v>47</v>
      </c>
      <c r="C28" s="2" t="s">
        <v>48</v>
      </c>
      <c r="D28" s="11">
        <v>2</v>
      </c>
      <c r="E28" s="11"/>
    </row>
    <row r="29" spans="2:5" x14ac:dyDescent="0.3">
      <c r="B29" s="2" t="s">
        <v>49</v>
      </c>
      <c r="C29" s="2" t="s">
        <v>50</v>
      </c>
      <c r="D29" s="11">
        <v>2</v>
      </c>
      <c r="E29" s="11"/>
    </row>
    <row r="30" spans="2:5" x14ac:dyDescent="0.3">
      <c r="B30" s="2" t="s">
        <v>51</v>
      </c>
      <c r="C30" s="2" t="s">
        <v>52</v>
      </c>
      <c r="D30" s="11">
        <v>2</v>
      </c>
      <c r="E30" s="11"/>
    </row>
    <row r="31" spans="2:5" x14ac:dyDescent="0.3">
      <c r="B31" s="2" t="s">
        <v>53</v>
      </c>
      <c r="C31" s="2" t="s">
        <v>54</v>
      </c>
      <c r="D31" s="11">
        <v>2</v>
      </c>
      <c r="E31" s="11"/>
    </row>
    <row r="32" spans="2:5" x14ac:dyDescent="0.3">
      <c r="B32" s="2" t="s">
        <v>55</v>
      </c>
      <c r="C32" s="2" t="s">
        <v>159</v>
      </c>
      <c r="D32" s="11">
        <v>1</v>
      </c>
      <c r="E32" s="11"/>
    </row>
    <row r="33" spans="2:5" x14ac:dyDescent="0.3">
      <c r="B33" s="2" t="s">
        <v>56</v>
      </c>
      <c r="C33" s="2" t="s">
        <v>160</v>
      </c>
      <c r="D33" s="11">
        <v>1</v>
      </c>
      <c r="E33" s="11"/>
    </row>
    <row r="34" spans="2:5" x14ac:dyDescent="0.3">
      <c r="B34" s="2" t="s">
        <v>57</v>
      </c>
      <c r="C34" s="2" t="s">
        <v>161</v>
      </c>
      <c r="D34" s="11">
        <v>2</v>
      </c>
      <c r="E34" s="11"/>
    </row>
    <row r="35" spans="2:5" x14ac:dyDescent="0.3">
      <c r="B35" s="2" t="s">
        <v>58</v>
      </c>
      <c r="C35" s="2" t="s">
        <v>162</v>
      </c>
      <c r="D35" s="11">
        <v>2</v>
      </c>
      <c r="E35" s="11"/>
    </row>
    <row r="36" spans="2:5" x14ac:dyDescent="0.3">
      <c r="B36" s="2" t="s">
        <v>59</v>
      </c>
      <c r="C36" s="2" t="s">
        <v>163</v>
      </c>
      <c r="D36" s="11">
        <v>2</v>
      </c>
      <c r="E36" s="11"/>
    </row>
    <row r="37" spans="2:5" x14ac:dyDescent="0.3">
      <c r="B37" s="2" t="s">
        <v>60</v>
      </c>
      <c r="C37" s="2" t="s">
        <v>164</v>
      </c>
      <c r="D37" s="11">
        <v>2</v>
      </c>
      <c r="E37" s="11"/>
    </row>
    <row r="38" spans="2:5" x14ac:dyDescent="0.3">
      <c r="B38" s="2" t="s">
        <v>61</v>
      </c>
      <c r="C38" s="2" t="s">
        <v>165</v>
      </c>
      <c r="D38" s="11">
        <v>2</v>
      </c>
      <c r="E38" s="11"/>
    </row>
    <row r="39" spans="2:5" x14ac:dyDescent="0.3">
      <c r="B39" s="2" t="s">
        <v>62</v>
      </c>
      <c r="C39" s="2" t="s">
        <v>166</v>
      </c>
      <c r="D39" s="11">
        <v>2</v>
      </c>
      <c r="E39" s="11"/>
    </row>
    <row r="40" spans="2:5" x14ac:dyDescent="0.3">
      <c r="B40" s="2" t="s">
        <v>63</v>
      </c>
      <c r="C40" s="2" t="s">
        <v>167</v>
      </c>
      <c r="D40" s="11">
        <v>2</v>
      </c>
      <c r="E40" s="11"/>
    </row>
    <row r="41" spans="2:5" x14ac:dyDescent="0.3">
      <c r="B41" s="2" t="s">
        <v>64</v>
      </c>
      <c r="C41" s="2" t="s">
        <v>168</v>
      </c>
      <c r="D41" s="11">
        <v>2</v>
      </c>
      <c r="E41" s="11"/>
    </row>
    <row r="42" spans="2:5" x14ac:dyDescent="0.3">
      <c r="B42" s="2" t="s">
        <v>65</v>
      </c>
      <c r="C42" s="2" t="s">
        <v>169</v>
      </c>
      <c r="D42" s="11">
        <v>2</v>
      </c>
      <c r="E42" s="11"/>
    </row>
    <row r="43" spans="2:5" x14ac:dyDescent="0.3">
      <c r="B43" s="2" t="s">
        <v>66</v>
      </c>
      <c r="C43" s="2" t="s">
        <v>133</v>
      </c>
      <c r="D43" s="11">
        <v>1</v>
      </c>
      <c r="E43" s="11"/>
    </row>
    <row r="44" spans="2:5" x14ac:dyDescent="0.3">
      <c r="B44" s="2" t="s">
        <v>67</v>
      </c>
      <c r="C44" s="2" t="s">
        <v>134</v>
      </c>
      <c r="D44" s="11">
        <v>1</v>
      </c>
      <c r="E44" s="11"/>
    </row>
    <row r="45" spans="2:5" x14ac:dyDescent="0.3">
      <c r="B45" s="2" t="s">
        <v>68</v>
      </c>
      <c r="C45" s="2" t="s">
        <v>135</v>
      </c>
      <c r="D45" s="11">
        <v>1</v>
      </c>
      <c r="E45" s="11"/>
    </row>
    <row r="46" spans="2:5" x14ac:dyDescent="0.3">
      <c r="B46" s="2" t="s">
        <v>70</v>
      </c>
      <c r="C46" s="2" t="s">
        <v>136</v>
      </c>
      <c r="D46" s="11">
        <v>1</v>
      </c>
      <c r="E46" s="11"/>
    </row>
    <row r="47" spans="2:5" x14ac:dyDescent="0.3">
      <c r="B47" s="2" t="s">
        <v>72</v>
      </c>
      <c r="C47" s="2" t="s">
        <v>137</v>
      </c>
      <c r="D47" s="11">
        <v>1</v>
      </c>
      <c r="E47" s="11"/>
    </row>
    <row r="48" spans="2:5" x14ac:dyDescent="0.3">
      <c r="B48" s="2" t="s">
        <v>143</v>
      </c>
      <c r="C48" s="2" t="s">
        <v>138</v>
      </c>
      <c r="D48" s="11">
        <v>1</v>
      </c>
      <c r="E48" s="11"/>
    </row>
    <row r="49" spans="2:5" x14ac:dyDescent="0.3">
      <c r="B49" s="2" t="s">
        <v>144</v>
      </c>
      <c r="C49" s="2" t="s">
        <v>139</v>
      </c>
      <c r="D49" s="11">
        <v>1</v>
      </c>
      <c r="E49" s="11"/>
    </row>
    <row r="50" spans="2:5" x14ac:dyDescent="0.3">
      <c r="B50" s="2" t="s">
        <v>145</v>
      </c>
      <c r="C50" s="2" t="s">
        <v>140</v>
      </c>
      <c r="D50" s="11">
        <v>1</v>
      </c>
      <c r="E50" s="11"/>
    </row>
    <row r="51" spans="2:5" x14ac:dyDescent="0.3">
      <c r="B51" s="2" t="s">
        <v>146</v>
      </c>
      <c r="C51" s="2" t="s">
        <v>141</v>
      </c>
      <c r="D51" s="11">
        <v>1</v>
      </c>
      <c r="E51" s="11"/>
    </row>
    <row r="52" spans="2:5" x14ac:dyDescent="0.3">
      <c r="B52" s="2" t="s">
        <v>147</v>
      </c>
      <c r="C52" s="2" t="s">
        <v>142</v>
      </c>
      <c r="D52" s="11">
        <v>1</v>
      </c>
      <c r="E52" s="11"/>
    </row>
    <row r="53" spans="2:5" x14ac:dyDescent="0.3">
      <c r="B53" s="2" t="s">
        <v>148</v>
      </c>
      <c r="C53" s="2" t="s">
        <v>69</v>
      </c>
      <c r="D53" s="11">
        <v>1</v>
      </c>
      <c r="E53" s="11"/>
    </row>
    <row r="54" spans="2:5" x14ac:dyDescent="0.3">
      <c r="B54" s="2" t="s">
        <v>149</v>
      </c>
      <c r="C54" s="2" t="s">
        <v>71</v>
      </c>
      <c r="D54" s="11">
        <v>2</v>
      </c>
      <c r="E54" s="11"/>
    </row>
    <row r="55" spans="2:5" x14ac:dyDescent="0.3">
      <c r="B55" s="2" t="s">
        <v>150</v>
      </c>
      <c r="C55" s="2" t="s">
        <v>73</v>
      </c>
      <c r="D55" s="11">
        <v>2</v>
      </c>
      <c r="E55" s="11"/>
    </row>
    <row r="56" spans="2:5" x14ac:dyDescent="0.3">
      <c r="B56" s="2" t="s">
        <v>74</v>
      </c>
      <c r="C56" s="2" t="s">
        <v>75</v>
      </c>
      <c r="D56" s="11">
        <v>2</v>
      </c>
      <c r="E56" s="11"/>
    </row>
    <row r="57" spans="2:5" x14ac:dyDescent="0.3">
      <c r="B57" s="2" t="s">
        <v>76</v>
      </c>
      <c r="C57" s="2" t="s">
        <v>77</v>
      </c>
      <c r="D57" s="11">
        <v>2</v>
      </c>
      <c r="E57" s="11"/>
    </row>
    <row r="58" spans="2:5" x14ac:dyDescent="0.3">
      <c r="B58" s="2" t="s">
        <v>78</v>
      </c>
      <c r="C58" s="2" t="s">
        <v>79</v>
      </c>
      <c r="D58" s="11">
        <v>2</v>
      </c>
      <c r="E58" s="11"/>
    </row>
    <row r="59" spans="2:5" x14ac:dyDescent="0.3">
      <c r="B59" s="2" t="s">
        <v>80</v>
      </c>
      <c r="C59" s="2" t="s">
        <v>81</v>
      </c>
      <c r="D59" s="11">
        <v>2</v>
      </c>
      <c r="E59" s="11"/>
    </row>
    <row r="60" spans="2:5" x14ac:dyDescent="0.3">
      <c r="B60" s="2" t="s">
        <v>82</v>
      </c>
      <c r="C60" s="2" t="s">
        <v>83</v>
      </c>
      <c r="D60" s="11">
        <v>2</v>
      </c>
      <c r="E60" s="11"/>
    </row>
    <row r="61" spans="2:5" x14ac:dyDescent="0.3">
      <c r="B61" s="2" t="s">
        <v>84</v>
      </c>
      <c r="C61" s="2" t="s">
        <v>85</v>
      </c>
      <c r="D61" s="11">
        <v>2</v>
      </c>
      <c r="E61" s="11"/>
    </row>
    <row r="62" spans="2:5" x14ac:dyDescent="0.3">
      <c r="B62" s="2" t="s">
        <v>86</v>
      </c>
      <c r="C62" s="2" t="s">
        <v>87</v>
      </c>
      <c r="D62" s="11">
        <v>1</v>
      </c>
      <c r="E62" s="11"/>
    </row>
    <row r="63" spans="2:5" x14ac:dyDescent="0.3">
      <c r="B63" s="2" t="s">
        <v>88</v>
      </c>
      <c r="C63" s="2" t="s">
        <v>89</v>
      </c>
      <c r="D63" s="11">
        <v>2</v>
      </c>
      <c r="E63" s="11"/>
    </row>
    <row r="64" spans="2:5" x14ac:dyDescent="0.3">
      <c r="B64" s="2" t="s">
        <v>90</v>
      </c>
      <c r="C64" s="2" t="s">
        <v>91</v>
      </c>
      <c r="D64" s="11">
        <v>3</v>
      </c>
      <c r="E64" s="11"/>
    </row>
    <row r="65" spans="2:5" x14ac:dyDescent="0.3">
      <c r="B65" s="2" t="s">
        <v>92</v>
      </c>
      <c r="C65" s="2" t="s">
        <v>93</v>
      </c>
      <c r="D65" s="11">
        <v>2</v>
      </c>
      <c r="E65" s="11"/>
    </row>
    <row r="66" spans="2:5" x14ac:dyDescent="0.3">
      <c r="B66" s="2" t="s">
        <v>94</v>
      </c>
      <c r="C66" s="2" t="s">
        <v>95</v>
      </c>
      <c r="D66" s="11">
        <v>2</v>
      </c>
      <c r="E66" s="11"/>
    </row>
    <row r="67" spans="2:5" x14ac:dyDescent="0.3">
      <c r="B67" s="2" t="s">
        <v>96</v>
      </c>
      <c r="C67" s="2" t="s">
        <v>97</v>
      </c>
      <c r="D67" s="11">
        <v>2</v>
      </c>
      <c r="E67" s="11"/>
    </row>
    <row r="68" spans="2:5" x14ac:dyDescent="0.3">
      <c r="B68" s="2" t="s">
        <v>98</v>
      </c>
      <c r="C68" s="2" t="s">
        <v>99</v>
      </c>
      <c r="D68" s="11">
        <v>1</v>
      </c>
      <c r="E68" s="11"/>
    </row>
    <row r="69" spans="2:5" x14ac:dyDescent="0.3">
      <c r="B69" s="2" t="s">
        <v>100</v>
      </c>
      <c r="C69" s="2" t="s">
        <v>101</v>
      </c>
      <c r="D69" s="11">
        <v>1</v>
      </c>
      <c r="E69" s="11"/>
    </row>
    <row r="70" spans="2:5" x14ac:dyDescent="0.3">
      <c r="B70" s="2" t="s">
        <v>102</v>
      </c>
      <c r="C70" s="2" t="s">
        <v>103</v>
      </c>
      <c r="D70" s="11">
        <v>1</v>
      </c>
      <c r="E70" s="11"/>
    </row>
    <row r="71" spans="2:5" x14ac:dyDescent="0.3">
      <c r="B71" s="2" t="s">
        <v>104</v>
      </c>
      <c r="C71" s="2" t="s">
        <v>105</v>
      </c>
      <c r="D71" s="11">
        <v>1</v>
      </c>
      <c r="E71" s="11"/>
    </row>
    <row r="72" spans="2:5" x14ac:dyDescent="0.3">
      <c r="B72" s="2" t="s">
        <v>106</v>
      </c>
      <c r="C72" s="2" t="s">
        <v>107</v>
      </c>
      <c r="D72" s="11"/>
      <c r="E72" s="11"/>
    </row>
    <row r="73" spans="2:5" x14ac:dyDescent="0.3">
      <c r="B73" s="2" t="s">
        <v>108</v>
      </c>
      <c r="C73" s="2" t="s">
        <v>109</v>
      </c>
      <c r="D73" s="11">
        <v>1</v>
      </c>
      <c r="E73" s="11"/>
    </row>
    <row r="74" spans="2:5" x14ac:dyDescent="0.3">
      <c r="B74" s="2" t="s">
        <v>110</v>
      </c>
      <c r="C74" s="2" t="s">
        <v>111</v>
      </c>
      <c r="D74" s="11">
        <v>2</v>
      </c>
      <c r="E74" s="11"/>
    </row>
    <row r="75" spans="2:5" x14ac:dyDescent="0.3">
      <c r="B75" s="2" t="s">
        <v>112</v>
      </c>
      <c r="C75" s="2" t="s">
        <v>113</v>
      </c>
      <c r="D75" s="11">
        <v>2</v>
      </c>
      <c r="E75" s="11"/>
    </row>
    <row r="76" spans="2:5" x14ac:dyDescent="0.3">
      <c r="B76" s="2" t="s">
        <v>114</v>
      </c>
      <c r="C76" s="2" t="s">
        <v>115</v>
      </c>
      <c r="D76" s="11">
        <v>1</v>
      </c>
      <c r="E76" s="11"/>
    </row>
    <row r="77" spans="2:5" x14ac:dyDescent="0.3">
      <c r="B77" s="2" t="s">
        <v>116</v>
      </c>
      <c r="C77" s="2" t="s">
        <v>117</v>
      </c>
      <c r="D77" s="11">
        <v>2</v>
      </c>
      <c r="E77" s="11"/>
    </row>
    <row r="78" spans="2:5" x14ac:dyDescent="0.3">
      <c r="B78" s="2" t="s">
        <v>118</v>
      </c>
      <c r="C78" s="2" t="s">
        <v>119</v>
      </c>
      <c r="D78" s="11">
        <v>12</v>
      </c>
      <c r="E78" s="11"/>
    </row>
    <row r="79" spans="2:5" x14ac:dyDescent="0.3">
      <c r="B79" s="2" t="s">
        <v>120</v>
      </c>
      <c r="C79" s="2" t="s">
        <v>121</v>
      </c>
      <c r="D79" s="11">
        <v>2</v>
      </c>
      <c r="E79" s="11"/>
    </row>
    <row r="80" spans="2:5" x14ac:dyDescent="0.3">
      <c r="B80" s="2" t="s">
        <v>122</v>
      </c>
      <c r="C80" s="2" t="s">
        <v>123</v>
      </c>
      <c r="D80" s="11">
        <v>2</v>
      </c>
      <c r="E80" s="11"/>
    </row>
    <row r="81" spans="2:5" x14ac:dyDescent="0.3">
      <c r="B81" s="2" t="s">
        <v>124</v>
      </c>
      <c r="C81" s="2" t="s">
        <v>125</v>
      </c>
      <c r="D81" s="11">
        <v>3</v>
      </c>
      <c r="E81" s="11"/>
    </row>
    <row r="82" spans="2:5" x14ac:dyDescent="0.3">
      <c r="B82" s="2" t="s">
        <v>126</v>
      </c>
      <c r="C82" s="2" t="s">
        <v>127</v>
      </c>
      <c r="D82" s="11">
        <v>2</v>
      </c>
      <c r="E82" s="11"/>
    </row>
    <row r="83" spans="2:5" x14ac:dyDescent="0.3">
      <c r="B83" s="2" t="s">
        <v>128</v>
      </c>
      <c r="C83" s="2" t="s">
        <v>129</v>
      </c>
      <c r="D83" s="11">
        <v>2</v>
      </c>
      <c r="E83" s="11"/>
    </row>
    <row r="84" spans="2:5" x14ac:dyDescent="0.3">
      <c r="B84" s="2" t="s">
        <v>130</v>
      </c>
      <c r="C84" s="2" t="s">
        <v>131</v>
      </c>
      <c r="D84" s="11">
        <v>1</v>
      </c>
      <c r="E84" s="11"/>
    </row>
  </sheetData>
  <hyperlinks>
    <hyperlink ref="H2" r:id="rId1" xr:uid="{6AF34826-3D06-4ECC-955E-9848DAC74EAA}"/>
  </hyperlinks>
  <pageMargins left="0.7" right="0.7" top="0.75" bottom="0.75" header="0.3" footer="0.3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6F4096-3960-4AB3-BA95-782B55254A90}">
  <sheetPr codeName="Feuil3"/>
  <dimension ref="B2:J23"/>
  <sheetViews>
    <sheetView showGridLines="0" topLeftCell="A4" zoomScale="83" zoomScaleNormal="83" workbookViewId="0">
      <selection activeCell="L21" sqref="L21"/>
    </sheetView>
  </sheetViews>
  <sheetFormatPr baseColWidth="10" defaultRowHeight="14.4" x14ac:dyDescent="0.3"/>
  <cols>
    <col min="1" max="1" width="3.77734375" style="4" customWidth="1"/>
    <col min="2" max="2" width="4.77734375" style="4" customWidth="1"/>
    <col min="3" max="3" width="25.77734375" style="4" customWidth="1"/>
    <col min="4" max="4" width="30.77734375" style="4" customWidth="1"/>
    <col min="5" max="5" width="1.77734375" style="4" customWidth="1"/>
    <col min="6" max="6" width="4.6640625" style="4" bestFit="1" customWidth="1"/>
    <col min="7" max="7" width="1.77734375" style="4" customWidth="1"/>
    <col min="8" max="8" width="3.77734375" style="4" customWidth="1"/>
    <col min="9" max="16384" width="11.5546875" style="4"/>
  </cols>
  <sheetData>
    <row r="2" spans="2:10" x14ac:dyDescent="0.3">
      <c r="B2" s="3"/>
      <c r="C2" s="3"/>
      <c r="D2" s="3"/>
      <c r="E2" s="3"/>
      <c r="F2" s="3"/>
      <c r="G2" s="3"/>
    </row>
    <row r="3" spans="2:10" x14ac:dyDescent="0.3">
      <c r="B3" s="3"/>
      <c r="C3" s="3"/>
      <c r="D3" s="3"/>
      <c r="E3" s="3"/>
      <c r="F3" s="3"/>
      <c r="G3" s="3"/>
    </row>
    <row r="4" spans="2:10" ht="15" thickBot="1" x14ac:dyDescent="0.35">
      <c r="B4" s="3"/>
      <c r="C4" s="3"/>
      <c r="D4" s="3"/>
      <c r="E4" s="3"/>
      <c r="F4" s="3"/>
      <c r="G4" s="3"/>
    </row>
    <row r="5" spans="2:10" ht="25.05" customHeight="1" thickTop="1" x14ac:dyDescent="0.3">
      <c r="B5" s="3"/>
      <c r="C5" s="5" t="s">
        <v>189</v>
      </c>
      <c r="D5" s="6"/>
      <c r="E5" s="3"/>
      <c r="F5" s="18" t="str">
        <f>IF(D5="","","P")</f>
        <v/>
      </c>
      <c r="G5" s="3"/>
      <c r="I5" s="4" t="s">
        <v>211</v>
      </c>
    </row>
    <row r="6" spans="2:10" ht="25.05" customHeight="1" x14ac:dyDescent="0.3">
      <c r="B6" s="3"/>
      <c r="C6" s="5" t="s">
        <v>171</v>
      </c>
      <c r="D6" s="8"/>
      <c r="E6" s="3"/>
      <c r="F6" s="18" t="str">
        <f t="shared" ref="F6:F16" si="0">IF(D6="","","P")</f>
        <v/>
      </c>
      <c r="G6" s="3"/>
      <c r="I6" s="4" t="s">
        <v>211</v>
      </c>
    </row>
    <row r="7" spans="2:10" ht="25.05" customHeight="1" x14ac:dyDescent="0.3">
      <c r="B7" s="3"/>
      <c r="C7" s="5" t="s">
        <v>172</v>
      </c>
      <c r="D7" s="7"/>
      <c r="E7" s="3"/>
      <c r="F7" s="18" t="str">
        <f t="shared" si="0"/>
        <v/>
      </c>
      <c r="G7" s="3"/>
      <c r="I7" s="4" t="s">
        <v>211</v>
      </c>
    </row>
    <row r="8" spans="2:10" ht="25.05" customHeight="1" x14ac:dyDescent="0.3">
      <c r="B8" s="3"/>
      <c r="C8" s="5" t="s">
        <v>173</v>
      </c>
      <c r="D8" s="7"/>
      <c r="E8" s="3"/>
      <c r="F8" s="18" t="str">
        <f t="shared" si="0"/>
        <v/>
      </c>
      <c r="G8" s="3"/>
      <c r="I8" s="4" t="s">
        <v>211</v>
      </c>
    </row>
    <row r="9" spans="2:10" ht="25.05" customHeight="1" x14ac:dyDescent="0.3">
      <c r="B9" s="3"/>
      <c r="C9" s="12" t="s">
        <v>192</v>
      </c>
      <c r="D9" s="15" t="str">
        <f>IF(frmObjet&lt;&gt;"",INDEX(t_Stock[DISPO],MATCH(frmObjet,t_Stock[MATERIEL],0)),"")</f>
        <v/>
      </c>
      <c r="E9" s="3"/>
      <c r="F9" s="18"/>
      <c r="G9" s="3"/>
      <c r="J9"/>
    </row>
    <row r="10" spans="2:10" ht="25.05" customHeight="1" x14ac:dyDescent="0.3">
      <c r="B10" s="3"/>
      <c r="C10" s="5" t="s">
        <v>132</v>
      </c>
      <c r="D10" s="7"/>
      <c r="E10" s="3"/>
      <c r="F10" s="18" t="str">
        <f t="shared" si="0"/>
        <v/>
      </c>
      <c r="G10" s="3"/>
      <c r="I10" s="4" t="s">
        <v>211</v>
      </c>
      <c r="J10"/>
    </row>
    <row r="11" spans="2:10" ht="25.05" customHeight="1" x14ac:dyDescent="0.3">
      <c r="B11" s="3"/>
      <c r="C11" s="5" t="s">
        <v>174</v>
      </c>
      <c r="D11" s="7"/>
      <c r="E11" s="3"/>
      <c r="F11" s="18" t="str">
        <f t="shared" si="0"/>
        <v/>
      </c>
      <c r="G11" s="3"/>
      <c r="I11" s="4" t="s">
        <v>211</v>
      </c>
      <c r="J11"/>
    </row>
    <row r="12" spans="2:10" ht="25.05" customHeight="1" x14ac:dyDescent="0.3">
      <c r="B12" s="3"/>
      <c r="C12" s="5" t="s">
        <v>175</v>
      </c>
      <c r="D12" s="7"/>
      <c r="E12" s="3"/>
      <c r="F12" s="18" t="str">
        <f t="shared" si="0"/>
        <v/>
      </c>
      <c r="G12" s="3"/>
      <c r="I12" s="4" t="s">
        <v>211</v>
      </c>
      <c r="J12"/>
    </row>
    <row r="13" spans="2:10" ht="25.05" customHeight="1" x14ac:dyDescent="0.3">
      <c r="B13" s="3"/>
      <c r="C13" s="5" t="s">
        <v>176</v>
      </c>
      <c r="D13" s="7"/>
      <c r="E13" s="3"/>
      <c r="F13" s="18" t="str">
        <f t="shared" si="0"/>
        <v/>
      </c>
      <c r="G13" s="3"/>
      <c r="I13" s="4" t="s">
        <v>211</v>
      </c>
      <c r="J13"/>
    </row>
    <row r="14" spans="2:10" ht="25.05" customHeight="1" x14ac:dyDescent="0.3">
      <c r="B14" s="3"/>
      <c r="C14" s="5" t="s">
        <v>177</v>
      </c>
      <c r="D14" s="13"/>
      <c r="E14" s="3"/>
      <c r="F14" s="18" t="str">
        <f t="shared" si="0"/>
        <v/>
      </c>
      <c r="G14" s="3"/>
      <c r="I14" s="4" t="s">
        <v>211</v>
      </c>
      <c r="J14"/>
    </row>
    <row r="15" spans="2:10" ht="25.05" customHeight="1" x14ac:dyDescent="0.3">
      <c r="B15" s="3"/>
      <c r="C15" s="12" t="s">
        <v>178</v>
      </c>
      <c r="D15" s="14" t="str">
        <f>IF(frmDatEmp&lt;&gt;"",frmDatEmp+15,"")</f>
        <v/>
      </c>
      <c r="E15" s="3"/>
      <c r="F15" s="18" t="str">
        <f t="shared" si="0"/>
        <v/>
      </c>
      <c r="G15" s="3"/>
      <c r="J15"/>
    </row>
    <row r="16" spans="2:10" ht="25.05" customHeight="1" x14ac:dyDescent="0.3">
      <c r="B16" s="3"/>
      <c r="C16" s="5" t="s">
        <v>191</v>
      </c>
      <c r="D16" s="7"/>
      <c r="E16" s="3"/>
      <c r="F16" s="18" t="str">
        <f t="shared" si="0"/>
        <v/>
      </c>
      <c r="G16" s="3"/>
      <c r="I16" s="4" t="s">
        <v>211</v>
      </c>
      <c r="J16"/>
    </row>
    <row r="17" spans="2:10" ht="25.05" customHeight="1" x14ac:dyDescent="0.3">
      <c r="B17" s="3"/>
      <c r="C17" s="5" t="s">
        <v>179</v>
      </c>
      <c r="D17" s="13"/>
      <c r="E17" s="3"/>
      <c r="F17" s="18"/>
      <c r="G17" s="3"/>
      <c r="J17"/>
    </row>
    <row r="18" spans="2:10" ht="25.05" customHeight="1" x14ac:dyDescent="0.3">
      <c r="B18" s="3"/>
      <c r="C18" s="5" t="s">
        <v>190</v>
      </c>
      <c r="D18" s="7"/>
      <c r="E18" s="3"/>
      <c r="F18" s="18"/>
      <c r="G18" s="3"/>
      <c r="J18"/>
    </row>
    <row r="19" spans="2:10" ht="25.05" customHeight="1" x14ac:dyDescent="0.3">
      <c r="B19" s="3"/>
      <c r="C19" s="5" t="s">
        <v>180</v>
      </c>
      <c r="D19" s="7"/>
      <c r="E19" s="3"/>
      <c r="F19" s="18"/>
      <c r="G19" s="3"/>
      <c r="J19"/>
    </row>
    <row r="20" spans="2:10" ht="25.05" customHeight="1" thickBot="1" x14ac:dyDescent="0.35">
      <c r="B20" s="3"/>
      <c r="C20" s="17" t="s">
        <v>181</v>
      </c>
      <c r="D20" s="16" t="str">
        <f ca="1">IF(frmDatEmp="","",
IF(AND(frmDatRetReel="",frmDatRetPrev&gt;=TODAY()),"En cours",
IF(AND(frmDatRetReel="",frmDatRetPrev&lt;TODAY()),"En retard",
IF(AND(frmDatRetReel&gt;0,frmDatRetPrev&lt;frmDatRetReel),"Remis en retard",
IF(AND(frmDatRetReel&gt;0,frmDatRetPrev&gt;=frmDatRetReel),"Remis",
"")))))</f>
        <v/>
      </c>
      <c r="E20" s="3"/>
      <c r="F20" s="18"/>
      <c r="G20" s="3"/>
      <c r="J20"/>
    </row>
    <row r="21" spans="2:10" ht="15" thickTop="1" x14ac:dyDescent="0.3">
      <c r="B21" s="3"/>
      <c r="C21" s="3"/>
      <c r="D21" s="3"/>
      <c r="E21" s="3"/>
      <c r="F21" s="3"/>
      <c r="G21" s="3"/>
      <c r="J21"/>
    </row>
    <row r="22" spans="2:10" x14ac:dyDescent="0.3">
      <c r="B22" s="3"/>
      <c r="C22" s="3"/>
      <c r="D22" s="3"/>
      <c r="E22" s="3"/>
      <c r="F22" s="19" t="str">
        <f>IF(COUNTIF(F5:F20,"P")=11,"OK","NOK")</f>
        <v>NOK</v>
      </c>
      <c r="G22" s="3"/>
      <c r="J22"/>
    </row>
    <row r="23" spans="2:10" x14ac:dyDescent="0.3">
      <c r="B23" s="3"/>
      <c r="C23" s="3"/>
      <c r="D23" s="3"/>
      <c r="E23" s="3"/>
      <c r="F23" s="3"/>
      <c r="G23" s="3"/>
      <c r="J23"/>
    </row>
  </sheetData>
  <conditionalFormatting sqref="F5:F20">
    <cfRule type="expression" dxfId="11" priority="1">
      <formula>$F5="P"</formula>
    </cfRule>
  </conditionalFormatting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435BC98-3B99-4ABE-8427-E89C3A9C23CD}">
          <x14:formula1>
            <xm:f>Stock!$C$3:$C$84</xm:f>
          </x14:formula1>
          <xm:sqref>D8:E8</xm:sqref>
        </x14:dataValidation>
        <x14:dataValidation type="list" allowBlank="1" showInputMessage="1" showErrorMessage="1" xr:uid="{66B389D0-5091-4284-AD7F-E725C610F239}">
          <x14:formula1>
            <xm:f>Paramètres!$B$3:$B$5</xm:f>
          </x14:formula1>
          <xm:sqref>D19:E19</xm:sqref>
        </x14:dataValidation>
        <x14:dataValidation type="list" allowBlank="1" showInputMessage="1" showErrorMessage="1" xr:uid="{A3A86AC5-DA72-4B0A-A233-2D670540D07D}">
          <x14:formula1>
            <xm:f>Paramètres!$D$3:$D$5</xm:f>
          </x14:formula1>
          <xm:sqref>D18:E18 D16:E16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9DDF9D-5187-4C09-8087-7346B82E58E0}">
  <sheetPr codeName="Feuil7"/>
  <dimension ref="B2:D5"/>
  <sheetViews>
    <sheetView showGridLines="0" workbookViewId="0">
      <selection activeCell="F2" sqref="F2"/>
    </sheetView>
  </sheetViews>
  <sheetFormatPr baseColWidth="10" defaultRowHeight="14.4" x14ac:dyDescent="0.3"/>
  <cols>
    <col min="1" max="1" width="3.77734375" customWidth="1"/>
    <col min="2" max="2" width="15.77734375" customWidth="1"/>
    <col min="3" max="3" width="3.77734375" customWidth="1"/>
    <col min="4" max="4" width="16.77734375" customWidth="1"/>
    <col min="5" max="5" width="3.77734375" customWidth="1"/>
  </cols>
  <sheetData>
    <row r="2" spans="2:4" x14ac:dyDescent="0.3">
      <c r="B2" s="2" t="s">
        <v>182</v>
      </c>
      <c r="D2" s="2" t="s">
        <v>188</v>
      </c>
    </row>
    <row r="3" spans="2:4" x14ac:dyDescent="0.3">
      <c r="B3" s="2" t="s">
        <v>183</v>
      </c>
      <c r="D3" s="2" t="s">
        <v>186</v>
      </c>
    </row>
    <row r="4" spans="2:4" x14ac:dyDescent="0.3">
      <c r="B4" s="2" t="s">
        <v>185</v>
      </c>
      <c r="D4" s="2" t="s">
        <v>187</v>
      </c>
    </row>
    <row r="5" spans="2:4" x14ac:dyDescent="0.3">
      <c r="B5" s="2" t="s">
        <v>184</v>
      </c>
      <c r="D5" s="2" t="s">
        <v>151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7B59BC-4DC2-4779-8BBE-A50E06B83BE9}">
  <sheetPr codeName="Feuil4"/>
  <dimension ref="B2:P3"/>
  <sheetViews>
    <sheetView showGridLines="0" tabSelected="1" workbookViewId="0">
      <selection activeCell="E11" sqref="E11"/>
    </sheetView>
  </sheetViews>
  <sheetFormatPr baseColWidth="10" defaultRowHeight="14.4" x14ac:dyDescent="0.3"/>
  <cols>
    <col min="1" max="1" width="3.77734375" customWidth="1"/>
    <col min="2" max="2" width="5" bestFit="1" customWidth="1"/>
    <col min="3" max="4" width="20.77734375" customWidth="1"/>
    <col min="5" max="5" width="35.77734375" customWidth="1"/>
    <col min="6" max="6" width="10" customWidth="1"/>
    <col min="7" max="7" width="9.77734375" customWidth="1"/>
    <col min="8" max="9" width="20.77734375" customWidth="1"/>
    <col min="10" max="10" width="14.109375" customWidth="1"/>
    <col min="11" max="11" width="18.33203125" customWidth="1"/>
    <col min="12" max="12" width="15.77734375" customWidth="1"/>
    <col min="13" max="13" width="17.33203125" customWidth="1"/>
    <col min="14" max="14" width="14.44140625" customWidth="1"/>
    <col min="15" max="16" width="15.77734375" customWidth="1"/>
  </cols>
  <sheetData>
    <row r="2" spans="2:16" x14ac:dyDescent="0.3">
      <c r="B2" s="20" t="s">
        <v>189</v>
      </c>
      <c r="C2" s="2" t="s">
        <v>171</v>
      </c>
      <c r="D2" s="2" t="s">
        <v>172</v>
      </c>
      <c r="E2" t="s">
        <v>173</v>
      </c>
      <c r="F2" s="20" t="s">
        <v>132</v>
      </c>
      <c r="G2" s="20" t="s">
        <v>174</v>
      </c>
      <c r="H2" s="2" t="s">
        <v>175</v>
      </c>
      <c r="I2" s="2" t="s">
        <v>176</v>
      </c>
      <c r="J2" s="20" t="s">
        <v>177</v>
      </c>
      <c r="K2" s="20" t="s">
        <v>178</v>
      </c>
      <c r="L2" s="20" t="s">
        <v>191</v>
      </c>
      <c r="M2" s="20" t="s">
        <v>179</v>
      </c>
      <c r="N2" s="20" t="s">
        <v>190</v>
      </c>
      <c r="O2" s="2" t="s">
        <v>180</v>
      </c>
      <c r="P2" s="2" t="s">
        <v>181</v>
      </c>
    </row>
    <row r="3" spans="2:16" x14ac:dyDescent="0.3">
      <c r="B3" s="20"/>
      <c r="C3" s="2"/>
      <c r="D3" s="2"/>
      <c r="F3" s="20"/>
      <c r="G3" s="20"/>
      <c r="H3" s="2"/>
      <c r="I3" s="2"/>
      <c r="J3" s="21"/>
      <c r="K3" s="21"/>
      <c r="L3" s="20"/>
      <c r="M3" s="20"/>
      <c r="N3" s="20"/>
      <c r="O3" s="2"/>
      <c r="P3" s="2"/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C4D916-2712-45B2-AAC1-4021EC9917D4}">
  <sheetPr codeName="Feuil1"/>
  <dimension ref="B2:G24"/>
  <sheetViews>
    <sheetView workbookViewId="0">
      <selection activeCell="B24" sqref="B24"/>
    </sheetView>
  </sheetViews>
  <sheetFormatPr baseColWidth="10" defaultRowHeight="14.4" x14ac:dyDescent="0.3"/>
  <cols>
    <col min="2" max="2" width="16.5546875" bestFit="1" customWidth="1"/>
    <col min="5" max="5" width="33" bestFit="1" customWidth="1"/>
  </cols>
  <sheetData>
    <row r="2" spans="2:7" x14ac:dyDescent="0.3">
      <c r="B2" t="s">
        <v>189</v>
      </c>
      <c r="C2" t="s">
        <v>199</v>
      </c>
      <c r="E2" t="str">
        <f>""""&amp;C2&amp;""""&amp;","&amp;""""&amp;B2&amp;""""&amp;","</f>
        <v>"frmId","Id",</v>
      </c>
      <c r="F2" t="str">
        <f>","</f>
        <v>,</v>
      </c>
      <c r="G2" t="str">
        <f>C2&amp;F2&amp;C3&amp;F3&amp;C4&amp;F4&amp;C5&amp;F5&amp;C7&amp;F7&amp;C8&amp;F8&amp;C9&amp;F9&amp;C10&amp;F10&amp;C11&amp;F11&amp;C13</f>
        <v>frmId,frmNom,frmPrenom,frmObjet,frmQte,frmEAN,frmCat,frmRayon,frmDatEmp,frmInitEmp</v>
      </c>
    </row>
    <row r="3" spans="2:7" x14ac:dyDescent="0.3">
      <c r="B3" t="s">
        <v>171</v>
      </c>
      <c r="C3" t="s">
        <v>202</v>
      </c>
      <c r="E3" t="str">
        <f t="shared" ref="E3:E17" si="0">""""&amp;C3&amp;""""&amp;","&amp;""""&amp;B3&amp;""""&amp;","</f>
        <v>"frmNom","Nom",</v>
      </c>
      <c r="F3" t="str">
        <f t="shared" ref="F3:F17" si="1">","</f>
        <v>,</v>
      </c>
    </row>
    <row r="4" spans="2:7" x14ac:dyDescent="0.3">
      <c r="B4" t="s">
        <v>172</v>
      </c>
      <c r="C4" t="s">
        <v>204</v>
      </c>
      <c r="E4" t="str">
        <f t="shared" si="0"/>
        <v>"frmPrenom","Prénom",</v>
      </c>
      <c r="F4" t="str">
        <f t="shared" si="1"/>
        <v>,</v>
      </c>
    </row>
    <row r="5" spans="2:7" x14ac:dyDescent="0.3">
      <c r="B5" t="s">
        <v>173</v>
      </c>
      <c r="C5" t="s">
        <v>203</v>
      </c>
      <c r="E5" t="str">
        <f t="shared" si="0"/>
        <v>"frmObjet","Objet",</v>
      </c>
      <c r="F5" t="str">
        <f t="shared" si="1"/>
        <v>,</v>
      </c>
    </row>
    <row r="6" spans="2:7" x14ac:dyDescent="0.3">
      <c r="B6" t="s">
        <v>192</v>
      </c>
      <c r="F6" t="str">
        <f t="shared" si="1"/>
        <v>,</v>
      </c>
    </row>
    <row r="7" spans="2:7" x14ac:dyDescent="0.3">
      <c r="B7" t="s">
        <v>132</v>
      </c>
      <c r="C7" t="s">
        <v>205</v>
      </c>
      <c r="E7" t="str">
        <f t="shared" si="0"/>
        <v>"frmQte","Quantité",</v>
      </c>
      <c r="F7" t="str">
        <f t="shared" si="1"/>
        <v>,</v>
      </c>
    </row>
    <row r="8" spans="2:7" x14ac:dyDescent="0.3">
      <c r="B8" t="s">
        <v>174</v>
      </c>
      <c r="C8" t="s">
        <v>197</v>
      </c>
      <c r="E8" t="str">
        <f t="shared" si="0"/>
        <v>"frmEAN","EAN",</v>
      </c>
      <c r="F8" t="str">
        <f t="shared" si="1"/>
        <v>,</v>
      </c>
    </row>
    <row r="9" spans="2:7" x14ac:dyDescent="0.3">
      <c r="B9" t="s">
        <v>175</v>
      </c>
      <c r="C9" t="s">
        <v>193</v>
      </c>
      <c r="E9" t="str">
        <f t="shared" si="0"/>
        <v>"frmCat","Catégorie",</v>
      </c>
      <c r="F9" t="str">
        <f t="shared" si="1"/>
        <v>,</v>
      </c>
    </row>
    <row r="10" spans="2:7" x14ac:dyDescent="0.3">
      <c r="B10" t="s">
        <v>176</v>
      </c>
      <c r="C10" t="s">
        <v>206</v>
      </c>
      <c r="E10" t="str">
        <f t="shared" si="0"/>
        <v>"frmRayon","Rayon",</v>
      </c>
      <c r="F10" t="str">
        <f t="shared" si="1"/>
        <v>,</v>
      </c>
    </row>
    <row r="11" spans="2:7" x14ac:dyDescent="0.3">
      <c r="B11" t="s">
        <v>177</v>
      </c>
      <c r="C11" t="s">
        <v>194</v>
      </c>
      <c r="E11" t="str">
        <f t="shared" si="0"/>
        <v>"frmDatEmp","Date emprunt",</v>
      </c>
      <c r="F11" t="str">
        <f t="shared" si="1"/>
        <v>,</v>
      </c>
    </row>
    <row r="12" spans="2:7" x14ac:dyDescent="0.3">
      <c r="B12" t="s">
        <v>178</v>
      </c>
      <c r="C12" t="s">
        <v>195</v>
      </c>
      <c r="E12" t="str">
        <f t="shared" si="0"/>
        <v>"frmDatRetPrev","Date retour prévue",</v>
      </c>
      <c r="F12" t="str">
        <f t="shared" si="1"/>
        <v>,</v>
      </c>
    </row>
    <row r="13" spans="2:7" x14ac:dyDescent="0.3">
      <c r="B13" t="s">
        <v>191</v>
      </c>
      <c r="C13" t="s">
        <v>200</v>
      </c>
      <c r="E13" t="str">
        <f t="shared" si="0"/>
        <v>"frmInitEmp","Initiale Emprunt",</v>
      </c>
      <c r="F13" t="str">
        <f t="shared" si="1"/>
        <v>,</v>
      </c>
    </row>
    <row r="14" spans="2:7" x14ac:dyDescent="0.3">
      <c r="B14" t="s">
        <v>179</v>
      </c>
      <c r="C14" t="s">
        <v>196</v>
      </c>
      <c r="F14" t="str">
        <f t="shared" si="1"/>
        <v>,</v>
      </c>
    </row>
    <row r="15" spans="2:7" x14ac:dyDescent="0.3">
      <c r="B15" t="s">
        <v>190</v>
      </c>
      <c r="C15" t="s">
        <v>201</v>
      </c>
      <c r="F15" t="str">
        <f t="shared" si="1"/>
        <v>,</v>
      </c>
    </row>
    <row r="16" spans="2:7" x14ac:dyDescent="0.3">
      <c r="B16" t="s">
        <v>180</v>
      </c>
      <c r="C16" t="s">
        <v>198</v>
      </c>
      <c r="F16" t="str">
        <f t="shared" si="1"/>
        <v>,</v>
      </c>
    </row>
    <row r="17" spans="2:6" x14ac:dyDescent="0.3">
      <c r="B17" t="s">
        <v>181</v>
      </c>
      <c r="C17" t="s">
        <v>207</v>
      </c>
      <c r="F17" t="str">
        <f t="shared" si="1"/>
        <v>,</v>
      </c>
    </row>
    <row r="19" spans="2:6" x14ac:dyDescent="0.3">
      <c r="B19" t="s">
        <v>208</v>
      </c>
    </row>
    <row r="20" spans="2:6" x14ac:dyDescent="0.3">
      <c r="B20" t="s">
        <v>209</v>
      </c>
    </row>
    <row r="22" spans="2:6" x14ac:dyDescent="0.3">
      <c r="B22" t="str">
        <f>E2&amp;E3&amp;E4&amp;E5&amp;E6&amp;E7&amp;E8&amp;E9&amp;E10&amp;E11&amp;E12&amp;E13&amp;E14&amp;E15&amp;E16&amp;E17</f>
        <v>"frmId","Id","frmNom","Nom","frmPrenom","Prénom","frmObjet","Objet","frmQte","Quantité","frmEAN","EAN","frmCat","Catégorie","frmRayon","Rayon","frmDatEmp","Date emprunt","frmDatRetPrev","Date retour prévue","frmInitEmp","Initiale Emprunt",</v>
      </c>
    </row>
    <row r="24" spans="2:6" x14ac:dyDescent="0.3">
      <c r="B24" t="s">
        <v>210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16</vt:i4>
      </vt:variant>
    </vt:vector>
  </HeadingPairs>
  <TitlesOfParts>
    <vt:vector size="21" baseType="lpstr">
      <vt:lpstr>Stock</vt:lpstr>
      <vt:lpstr>Formulaire</vt:lpstr>
      <vt:lpstr>Paramètres</vt:lpstr>
      <vt:lpstr>Récap</vt:lpstr>
      <vt:lpstr>Feuil1</vt:lpstr>
      <vt:lpstr>Controle</vt:lpstr>
      <vt:lpstr>frmCat</vt:lpstr>
      <vt:lpstr>frmDatEmp</vt:lpstr>
      <vt:lpstr>frmDatRetPrev</vt:lpstr>
      <vt:lpstr>frmDatRetReel</vt:lpstr>
      <vt:lpstr>frmEAN</vt:lpstr>
      <vt:lpstr>frmEtat</vt:lpstr>
      <vt:lpstr>frmId</vt:lpstr>
      <vt:lpstr>frmInitEmp</vt:lpstr>
      <vt:lpstr>frmInitRet</vt:lpstr>
      <vt:lpstr>frmNom</vt:lpstr>
      <vt:lpstr>frmObjet</vt:lpstr>
      <vt:lpstr>frmPrenom</vt:lpstr>
      <vt:lpstr>frmQte</vt:lpstr>
      <vt:lpstr>frmRayon</vt:lpstr>
      <vt:lpstr>frmStatut</vt:lpstr>
    </vt:vector>
  </TitlesOfParts>
  <Company>CHU Amiens Picardie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Lambermont Jordan</dc:creator>
  <cp:lastModifiedBy>Damaste .</cp:lastModifiedBy>
  <dcterms:created xsi:type="dcterms:W3CDTF">2023-09-22T08:58:40Z</dcterms:created>
  <dcterms:modified xsi:type="dcterms:W3CDTF">2024-09-03T21:57:06Z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2023-10-12T17:35:23Z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848b9acd-b7c3-4d51-902d-4f6e7ee88bee</vt:lpwstr>
  </property>
  <property fmtid="{D5CDD505-2E9C-101B-9397-08002B2CF9AE}" pid="8" name="MSIP_Label_64a238cc-6af3-4341-9d32-201b7e04331f_ContentBits">
    <vt:lpwstr>0</vt:lpwstr>
  </property>
</Properties>
</file>