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12102ED4-808C-4EE9-B4A5-24637239006D}" xr6:coauthVersionLast="47" xr6:coauthVersionMax="47" xr10:uidLastSave="{00000000-0000-0000-0000-000000000000}"/>
  <bookViews>
    <workbookView xWindow="-108" yWindow="-108" windowWidth="23256" windowHeight="12576" tabRatio="789" activeTab="1" xr2:uid="{00000000-000D-0000-FFFF-FFFF00000000}"/>
  </bookViews>
  <sheets>
    <sheet name="Catégories" sheetId="2" r:id="rId1"/>
    <sheet name="CA CC" sheetId="1" r:id="rId2"/>
    <sheet name="CE CC" sheetId="5" r:id="rId3"/>
    <sheet name="CA LA" sheetId="4" r:id="rId4"/>
    <sheet name="CE LB" sheetId="6" r:id="rId5"/>
    <sheet name="Cut-off" sheetId="7" r:id="rId6"/>
    <sheet name="Cumul Comptes" sheetId="8" r:id="rId7"/>
    <sheet name="Total catégories" sheetId="9" r:id="rId8"/>
    <sheet name="Comptes" sheetId="10" r:id="rId9"/>
  </sheets>
  <definedNames>
    <definedName name="_xlnm._FilterDatabase" localSheetId="1" hidden="1">'CA CC'!$B$3:$F$4</definedName>
    <definedName name="DonnéesExternes_1" localSheetId="6" hidden="1">'Cumul Comptes'!$B$3:$F$8</definedName>
    <definedName name="f_Cat">OFFSET(p_Cat,0,0,COUNTA(l_Cat),1)</definedName>
    <definedName name="l_Cat">t_Categorie[Catégories]</definedName>
    <definedName name="p_Cat">Catégories!$B$3</definedName>
  </definedNames>
  <calcPr calcId="191029"/>
  <pivotCaches>
    <pivotCache cacheId="4" r:id="rId10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4" i="10" l="1"/>
  <c r="D71" i="10"/>
  <c r="D70" i="10"/>
  <c r="D69" i="10"/>
  <c r="D46" i="10"/>
  <c r="D31" i="10"/>
  <c r="D26" i="10"/>
  <c r="D13" i="10"/>
  <c r="B74" i="10"/>
  <c r="B71" i="10"/>
  <c r="B70" i="10"/>
  <c r="B65" i="10"/>
  <c r="B60" i="10"/>
  <c r="B59" i="10"/>
  <c r="B54" i="10"/>
  <c r="B50" i="10"/>
  <c r="B49" i="10"/>
  <c r="B47" i="10"/>
  <c r="B46" i="10"/>
  <c r="B41" i="10"/>
  <c r="B40" i="10"/>
  <c r="B39" i="10"/>
  <c r="B38" i="10"/>
  <c r="B37" i="10"/>
  <c r="B36" i="10"/>
  <c r="B35" i="10"/>
  <c r="B34" i="10"/>
  <c r="B33" i="10"/>
  <c r="B32" i="10"/>
  <c r="B26" i="10"/>
  <c r="B22" i="10"/>
  <c r="B21" i="10"/>
  <c r="B17" i="10"/>
  <c r="B12" i="10"/>
  <c r="B11" i="10"/>
  <c r="I14" i="8"/>
  <c r="I7" i="6"/>
  <c r="I7" i="4"/>
  <c r="I7" i="5"/>
  <c r="J7" i="7"/>
  <c r="I7" i="1"/>
  <c r="G3" i="9"/>
  <c r="G4" i="9" l="1"/>
  <c r="G5" i="9" l="1"/>
  <c r="B91" i="10"/>
  <c r="B90" i="10"/>
  <c r="B88" i="10"/>
  <c r="B87" i="10"/>
  <c r="I6" i="8"/>
  <c r="B95" i="10" s="1"/>
  <c r="I5" i="8"/>
  <c r="I8" i="8" s="1"/>
  <c r="D92" i="10"/>
  <c r="D61" i="10"/>
  <c r="D56" i="10"/>
  <c r="D23" i="10"/>
  <c r="D18" i="10"/>
  <c r="I7" i="8"/>
  <c r="I10" i="8" s="1"/>
  <c r="I8" i="1"/>
  <c r="I8" i="6"/>
  <c r="I8" i="5"/>
  <c r="I8" i="4"/>
  <c r="B92" i="10" l="1"/>
  <c r="B14" i="10"/>
  <c r="B23" i="10"/>
  <c r="D43" i="10"/>
  <c r="B43" i="10"/>
  <c r="B61" i="10"/>
  <c r="B76" i="10"/>
  <c r="D14" i="10"/>
  <c r="D76" i="10"/>
  <c r="B18" i="10"/>
  <c r="D28" i="10"/>
  <c r="B51" i="10"/>
  <c r="B56" i="10"/>
  <c r="D66" i="10"/>
  <c r="B28" i="10"/>
  <c r="D51" i="10"/>
  <c r="B66" i="10"/>
  <c r="I9" i="8"/>
  <c r="I11" i="8" s="1"/>
  <c r="D79" i="10" l="1"/>
  <c r="B79" i="10"/>
  <c r="B81" i="10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5C1B25B-654E-4989-ADFF-E0257EAE99B3}" keepAlive="1" name="Requête - Récap" description="Connexion à la requête « Récap » dans le classeur." type="5" refreshedVersion="8" background="1" saveData="1">
    <dbPr connection="Provider=Microsoft.Mashup.OleDb.1;Data Source=$Workbook$;Location=Récap;Extended Properties=&quot;&quot;" command="SELECT * FROM [Récap]"/>
  </connection>
</connections>
</file>

<file path=xl/sharedStrings.xml><?xml version="1.0" encoding="utf-8"?>
<sst xmlns="http://schemas.openxmlformats.org/spreadsheetml/2006/main" count="195" uniqueCount="107">
  <si>
    <t>Catégorie</t>
  </si>
  <si>
    <t>Commentaire</t>
  </si>
  <si>
    <t>Recette</t>
  </si>
  <si>
    <t>Dépense</t>
  </si>
  <si>
    <t>Cotisation district</t>
  </si>
  <si>
    <t>Taxe per capita</t>
  </si>
  <si>
    <t>Remboursement cotisation</t>
  </si>
  <si>
    <t>Fondation Rotary</t>
  </si>
  <si>
    <t>Revue Le Rotarien</t>
  </si>
  <si>
    <t>Annuaire électronique</t>
  </si>
  <si>
    <t>Frais de banque</t>
  </si>
  <si>
    <t>Local</t>
  </si>
  <si>
    <t>Remboursement Prêt initial</t>
  </si>
  <si>
    <t>Remboursement Prêt travaux</t>
  </si>
  <si>
    <t>Nettoyage</t>
  </si>
  <si>
    <t>Entretien</t>
  </si>
  <si>
    <t>Téléphone</t>
  </si>
  <si>
    <t>Electricité</t>
  </si>
  <si>
    <t>Eau</t>
  </si>
  <si>
    <t>Impôts</t>
  </si>
  <si>
    <t>Assurance</t>
  </si>
  <si>
    <t>Matériel local et travaux</t>
  </si>
  <si>
    <t>Vie du club</t>
  </si>
  <si>
    <t>Repas</t>
  </si>
  <si>
    <t>Apéritifs</t>
  </si>
  <si>
    <t>Fournitures administratives</t>
  </si>
  <si>
    <t>Fournitures rotariennes</t>
  </si>
  <si>
    <t>Divers</t>
  </si>
  <si>
    <t>Prix des métiers</t>
  </si>
  <si>
    <t>CIP France Mauritanie</t>
  </si>
  <si>
    <t>CIP France Côte d'Ivoire</t>
  </si>
  <si>
    <t>Action CIDFF</t>
  </si>
  <si>
    <t>Action Banque alimentaire</t>
  </si>
  <si>
    <t>Cotisations membres</t>
  </si>
  <si>
    <t>Prêt travaux</t>
  </si>
  <si>
    <t>Loyer Inner Wheel</t>
  </si>
  <si>
    <t>Participation repas</t>
  </si>
  <si>
    <t>Action ananas</t>
  </si>
  <si>
    <t>Action chocolat</t>
  </si>
  <si>
    <t>Action CIDFF participation District</t>
  </si>
  <si>
    <t>Dons</t>
  </si>
  <si>
    <t>Participations automate</t>
  </si>
  <si>
    <t>Solde début de période</t>
  </si>
  <si>
    <t>Solde fin de période</t>
  </si>
  <si>
    <t>Solde calculé</t>
  </si>
  <si>
    <t>Ecart</t>
  </si>
  <si>
    <t>NOM DU COMPTE:compte courant Pro CRCA</t>
  </si>
  <si>
    <t>Opération Espoir en tetes</t>
  </si>
  <si>
    <t>Virement interne</t>
  </si>
  <si>
    <t>Opération saumons</t>
  </si>
  <si>
    <t>Prix developpement durable</t>
  </si>
  <si>
    <t>RYLA</t>
  </si>
  <si>
    <t>Action Routarienne</t>
  </si>
  <si>
    <t xml:space="preserve"> </t>
  </si>
  <si>
    <t>Séparation des exercices</t>
  </si>
  <si>
    <t>Cut-off</t>
  </si>
  <si>
    <t>Remboursement prêt travaux</t>
  </si>
  <si>
    <t>Remboursement prêt initial</t>
  </si>
  <si>
    <t>(vide)</t>
  </si>
  <si>
    <t>Total général</t>
  </si>
  <si>
    <t>RESULTAT</t>
  </si>
  <si>
    <t>Emplois</t>
  </si>
  <si>
    <t>Montant</t>
  </si>
  <si>
    <t>Ressources</t>
  </si>
  <si>
    <t>Cotisations</t>
  </si>
  <si>
    <t>Total</t>
  </si>
  <si>
    <t>Revues - annuaires</t>
  </si>
  <si>
    <t>Frais de banques - Intérêts des placements</t>
  </si>
  <si>
    <t>Intérêts des placements</t>
  </si>
  <si>
    <t>Entretien - Travaux</t>
  </si>
  <si>
    <t>Téléphone-internet</t>
  </si>
  <si>
    <t>ZOOM</t>
  </si>
  <si>
    <t>Participations repas</t>
  </si>
  <si>
    <t>Prix</t>
  </si>
  <si>
    <t>Actions internationales</t>
  </si>
  <si>
    <t>Actions jeunesse</t>
  </si>
  <si>
    <t>Ryla</t>
  </si>
  <si>
    <t>Actions</t>
  </si>
  <si>
    <t>Ananas</t>
  </si>
  <si>
    <t>Espoir en têtes</t>
  </si>
  <si>
    <t>Saumons</t>
  </si>
  <si>
    <t xml:space="preserve">Total </t>
  </si>
  <si>
    <t>Trésorerie au 30 juin 2022</t>
  </si>
  <si>
    <t>Compte courant CANMP</t>
  </si>
  <si>
    <t>Emprunt initial (fin 30/11/2022)</t>
  </si>
  <si>
    <t>Compte courant CE</t>
  </si>
  <si>
    <t>Emprunt travaux (fin 30 /04/2026)</t>
  </si>
  <si>
    <t>Compte fondation CANMP</t>
  </si>
  <si>
    <t>Livret A associatif CANMP</t>
  </si>
  <si>
    <t>Livret B CE</t>
  </si>
  <si>
    <t>TOTAL</t>
  </si>
  <si>
    <t>Emprunts au 30 juin 2023</t>
  </si>
  <si>
    <t>Compte courant Pro CRCA</t>
  </si>
  <si>
    <t>Compte courant caisse D'Epargne</t>
  </si>
  <si>
    <t xml:space="preserve"> Livret B Caisse D'Epargne</t>
  </si>
  <si>
    <t>VERIF</t>
  </si>
  <si>
    <t>PERTE</t>
  </si>
  <si>
    <t>Cut off</t>
  </si>
  <si>
    <t>Resultat</t>
  </si>
  <si>
    <t>CUMUL</t>
  </si>
  <si>
    <t>ECART</t>
  </si>
  <si>
    <t>Compte de résultat 2023 2024</t>
  </si>
  <si>
    <t xml:space="preserve">Livret A association </t>
  </si>
  <si>
    <t>Catégories</t>
  </si>
  <si>
    <t>Date</t>
  </si>
  <si>
    <t>Dépenses</t>
  </si>
  <si>
    <t>Recettes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</si>
</sst>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#,##0.00\ &quot;€&quot;"/>
    <numFmt numFmtId="165" formatCode="#,##0.00_ ;[Red]\-#,##0.00\ 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4" xfId="0" applyBorder="1"/>
    <xf numFmtId="0" fontId="0" fillId="3" borderId="5" xfId="0" applyFill="1" applyBorder="1"/>
    <xf numFmtId="0" fontId="0" fillId="0" borderId="6" xfId="0" applyBorder="1"/>
    <xf numFmtId="0" fontId="0" fillId="3" borderId="7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5" xfId="0" applyBorder="1"/>
    <xf numFmtId="0" fontId="1" fillId="0" borderId="0" xfId="0" applyFont="1"/>
    <xf numFmtId="0" fontId="1" fillId="4" borderId="10" xfId="0" applyFont="1" applyFill="1" applyBorder="1"/>
    <xf numFmtId="0" fontId="1" fillId="4" borderId="10" xfId="0" applyFont="1" applyFill="1" applyBorder="1" applyAlignment="1">
      <alignment horizontal="center"/>
    </xf>
    <xf numFmtId="0" fontId="1" fillId="0" borderId="10" xfId="0" applyFont="1" applyBorder="1"/>
    <xf numFmtId="0" fontId="5" fillId="6" borderId="10" xfId="0" applyFont="1" applyFill="1" applyBorder="1"/>
    <xf numFmtId="164" fontId="5" fillId="6" borderId="10" xfId="0" applyNumberFormat="1" applyFont="1" applyFill="1" applyBorder="1"/>
    <xf numFmtId="0" fontId="1" fillId="5" borderId="10" xfId="0" applyFont="1" applyFill="1" applyBorder="1"/>
    <xf numFmtId="164" fontId="1" fillId="5" borderId="10" xfId="0" applyNumberFormat="1" applyFont="1" applyFill="1" applyBorder="1"/>
    <xf numFmtId="0" fontId="0" fillId="0" borderId="10" xfId="0" applyBorder="1"/>
    <xf numFmtId="164" fontId="0" fillId="0" borderId="10" xfId="0" applyNumberFormat="1" applyBorder="1"/>
    <xf numFmtId="0" fontId="5" fillId="0" borderId="0" xfId="0" applyFont="1"/>
    <xf numFmtId="164" fontId="1" fillId="0" borderId="10" xfId="0" applyNumberFormat="1" applyFont="1" applyBorder="1"/>
    <xf numFmtId="0" fontId="1" fillId="7" borderId="10" xfId="0" applyFont="1" applyFill="1" applyBorder="1"/>
    <xf numFmtId="164" fontId="1" fillId="7" borderId="10" xfId="0" applyNumberFormat="1" applyFont="1" applyFill="1" applyBorder="1"/>
    <xf numFmtId="164" fontId="0" fillId="0" borderId="0" xfId="0" applyNumberFormat="1"/>
    <xf numFmtId="0" fontId="6" fillId="0" borderId="0" xfId="0" applyFont="1" applyAlignment="1">
      <alignment horizontal="center"/>
    </xf>
    <xf numFmtId="8" fontId="0" fillId="0" borderId="0" xfId="0" applyNumberFormat="1"/>
    <xf numFmtId="8" fontId="0" fillId="0" borderId="14" xfId="0" applyNumberFormat="1" applyBorder="1"/>
    <xf numFmtId="0" fontId="0" fillId="0" borderId="14" xfId="0" applyBorder="1"/>
    <xf numFmtId="0" fontId="1" fillId="0" borderId="0" xfId="0" applyFont="1" applyAlignment="1">
      <alignment horizontal="right"/>
    </xf>
    <xf numFmtId="8" fontId="1" fillId="0" borderId="0" xfId="0" applyNumberFormat="1" applyFont="1"/>
    <xf numFmtId="164" fontId="1" fillId="0" borderId="0" xfId="0" applyNumberFormat="1" applyFont="1"/>
    <xf numFmtId="0" fontId="0" fillId="3" borderId="6" xfId="0" applyFill="1" applyBorder="1"/>
    <xf numFmtId="2" fontId="0" fillId="0" borderId="7" xfId="0" applyNumberFormat="1" applyBorder="1"/>
    <xf numFmtId="0" fontId="0" fillId="0" borderId="0" xfId="0" pivotButton="1"/>
    <xf numFmtId="164" fontId="0" fillId="3" borderId="0" xfId="0" applyNumberFormat="1" applyFill="1" applyAlignment="1">
      <alignment wrapText="1"/>
    </xf>
    <xf numFmtId="2" fontId="0" fillId="0" borderId="9" xfId="0" applyNumberFormat="1" applyBorder="1"/>
    <xf numFmtId="165" fontId="0" fillId="3" borderId="5" xfId="0" applyNumberFormat="1" applyFill="1" applyBorder="1"/>
    <xf numFmtId="165" fontId="0" fillId="3" borderId="7" xfId="0" applyNumberFormat="1" applyFill="1" applyBorder="1"/>
    <xf numFmtId="0" fontId="0" fillId="3" borderId="0" xfId="0" applyFill="1"/>
    <xf numFmtId="165" fontId="0" fillId="0" borderId="0" xfId="0" applyNumberFormat="1"/>
    <xf numFmtId="2" fontId="0" fillId="0" borderId="0" xfId="0" applyNumberFormat="1"/>
    <xf numFmtId="16" fontId="0" fillId="0" borderId="16" xfId="0" applyNumberFormat="1" applyBorder="1"/>
    <xf numFmtId="0" fontId="0" fillId="0" borderId="17" xfId="0" applyBorder="1"/>
    <xf numFmtId="0" fontId="0" fillId="0" borderId="18" xfId="0" applyBorder="1"/>
    <xf numFmtId="0" fontId="2" fillId="2" borderId="19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14" fontId="0" fillId="0" borderId="0" xfId="0" applyNumberFormat="1"/>
    <xf numFmtId="0" fontId="7" fillId="0" borderId="0" xfId="0" applyFont="1" applyAlignment="1">
      <alignment horizontal="center" vertical="center"/>
    </xf>
    <xf numFmtId="0" fontId="1" fillId="8" borderId="0" xfId="0" applyFont="1" applyFill="1" applyAlignment="1">
      <alignment horizontal="left" indent="1"/>
    </xf>
    <xf numFmtId="0" fontId="0" fillId="3" borderId="15" xfId="0" applyFill="1" applyBorder="1" applyAlignment="1">
      <alignment horizontal="left" indent="1"/>
    </xf>
    <xf numFmtId="0" fontId="0" fillId="3" borderId="0" xfId="0" applyFill="1" applyAlignment="1">
      <alignment horizontal="left" indent="1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1" fillId="5" borderId="13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5" borderId="10" xfId="0" applyFont="1" applyFill="1" applyBorder="1" applyAlignment="1">
      <alignment horizontal="center"/>
    </xf>
    <xf numFmtId="4" fontId="0" fillId="0" borderId="0" xfId="0" applyNumberFormat="1"/>
    <xf numFmtId="4" fontId="0" fillId="0" borderId="0" xfId="0" applyNumberFormat="1" applyFill="1"/>
    <xf numFmtId="0" fontId="0" fillId="0" borderId="0" xfId="0" applyAlignment="1">
      <alignment horizontal="center"/>
    </xf>
  </cellXfs>
  <cellStyles count="1">
    <cellStyle name="Normal" xfId="0" builtinId="0"/>
  </cellStyles>
  <dxfs count="56">
    <dxf>
      <alignment horizontal="center"/>
    </dxf>
    <dxf>
      <numFmt numFmtId="4" formatCode="#,##0.00"/>
    </dxf>
    <dxf>
      <numFmt numFmtId="4" formatCode="#,##0.00"/>
    </dxf>
    <dxf>
      <numFmt numFmtId="165" formatCode="#,##0.00_ ;[Red]\-#,##0.00\ "/>
    </dxf>
    <dxf>
      <fill>
        <patternFill patternType="none">
          <bgColor auto="1"/>
        </patternFill>
      </fill>
    </dxf>
    <dxf>
      <numFmt numFmtId="19" formatCode="dd/mm/yyyy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numFmt numFmtId="21" formatCode="dd\-mmm"/>
      <border diagonalUp="0" diagonalDown="0">
        <left/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>
        <top style="dashed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numFmt numFmtId="21" formatCode="dd\-mmm"/>
      <border diagonalUp="0" diagonalDown="0">
        <left/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>
        <top style="dashed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numFmt numFmtId="21" formatCode="dd\-mmm"/>
      <border diagonalUp="0" diagonalDown="0">
        <left/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>
        <top style="dashed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numFmt numFmtId="21" formatCode="dd\-mmm"/>
      <border diagonalUp="0" diagonalDown="0">
        <left/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>
        <top style="dashed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numFmt numFmtId="21" formatCode="dd\-mmm"/>
      <border diagonalUp="0" diagonalDown="0">
        <left/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>
        <top style="dashed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 patternType="solid">
          <fgColor indexed="64"/>
          <bgColor rgb="FFFFFF00"/>
        </patternFill>
      </fill>
      <alignment horizontal="left" vertical="bottom" textRotation="0" wrapText="0" relativeIndent="1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left" vertical="bottom" textRotation="0" wrapText="0" relativeIndent="1" justifyLastLine="0" shrinkToFit="0" readingOrder="0"/>
    </dxf>
    <dxf>
      <font>
        <b/>
      </font>
      <fill>
        <patternFill patternType="solid">
          <fgColor indexed="64"/>
          <bgColor rgb="FFFFC000"/>
        </patternFill>
      </fill>
      <alignment horizontal="left" vertical="bottom" textRotation="0" wrapText="0" relative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28574</xdr:colOff>
      <xdr:row>0</xdr:row>
      <xdr:rowOff>57150</xdr:rowOff>
    </xdr:from>
    <xdr:to>
      <xdr:col>0</xdr:col>
      <xdr:colOff>2762250</xdr:colOff>
      <xdr:row>3</xdr:row>
      <xdr:rowOff>133350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940A1F5B-FC4F-46C6-81F7-4232F5C7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4" y="57150"/>
          <a:ext cx="2733676" cy="6477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0</xdr:col>
      <xdr:colOff>28574</xdr:colOff>
      <xdr:row>0</xdr:row>
      <xdr:rowOff>57150</xdr:rowOff>
    </xdr:from>
    <xdr:to>
      <xdr:col>0</xdr:col>
      <xdr:colOff>3019424</xdr:colOff>
      <xdr:row>3</xdr:row>
      <xdr:rowOff>133350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17CF93BF-4D51-4938-A058-DA836527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4" y="57150"/>
          <a:ext cx="2990850" cy="6477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523.153293634263" createdVersion="8" refreshedVersion="8" minRefreshableVersion="3" recordCount="5" xr:uid="{E76988F0-EC13-4945-BCC4-15631FD18D6B}">
  <cacheSource type="worksheet">
    <worksheetSource name="Récap"/>
  </cacheSource>
  <cacheFields count="5">
    <cacheField name="Date" numFmtId="14">
      <sharedItems containsNonDate="0" containsString="0" containsBlank="1"/>
    </cacheField>
    <cacheField name="Catégorie" numFmtId="0">
      <sharedItems containsNonDate="0" containsString="0" containsBlank="1" count="1">
        <m/>
      </sharedItems>
    </cacheField>
    <cacheField name="Commentaire" numFmtId="0">
      <sharedItems containsNonDate="0" containsString="0" containsBlank="1"/>
    </cacheField>
    <cacheField name="Recette" numFmtId="0">
      <sharedItems containsNonDate="0" containsString="0" containsBlank="1"/>
    </cacheField>
    <cacheField name="Dépens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08ADEEA-C91D-4EF1-A6C5-61ED0A43CB23}" name="Tableau croisé dynamique1" cacheId="4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B2:D4" firstHeaderRow="0" firstDataRow="1" firstDataCol="1"/>
  <pivotFields count="5">
    <pivotField compact="0" outline="0" showAll="0"/>
    <pivotField axis="axisRow" compact="0" outline="0" showAll="0" sortType="ascending">
      <items count="2">
        <item x="0"/>
        <item t="default"/>
      </items>
    </pivotField>
    <pivotField compact="0" outline="0" showAll="0"/>
    <pivotField dataField="1" compact="0" outline="0" showAll="0"/>
    <pivotField dataField="1" compact="0" outline="0" showAll="0"/>
  </pivotFields>
  <rowFields count="1">
    <field x="1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Dépenses" fld="4" baseField="1" baseItem="0" numFmtId="4"/>
    <dataField name="Recettes" fld="3" baseField="1" baseItem="0" numFmtId="4"/>
  </dataFields>
  <formats count="5">
    <format dxfId="4">
      <pivotArea collapsedLevelsAreSubtotals="1" fieldPosition="0">
        <references count="1">
          <reference field="1" count="0"/>
        </references>
      </pivotArea>
    </format>
    <format dxfId="3">
      <pivotArea outline="0" collapsedLevelsAreSubtotals="1" fieldPosition="0"/>
    </format>
    <format dxfId="2">
      <pivotArea outline="0" fieldPosition="0">
        <references count="1">
          <reference field="4294967294" count="1">
            <x v="0"/>
          </reference>
        </references>
      </pivotArea>
    </format>
    <format dxfId="1">
      <pivotArea outline="0" fieldPosition="0">
        <references count="1">
          <reference field="4294967294" count="1">
            <x v="1"/>
          </reference>
        </references>
      </pivotArea>
    </format>
    <format dxfId="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8144EAC0-D4B7-40E0-B6B3-3F786253C295}" autoFormatId="16" applyNumberFormats="0" applyBorderFormats="0" applyFontFormats="0" applyPatternFormats="0" applyAlignmentFormats="0" applyWidthHeightFormats="0">
  <queryTableRefresh nextId="6">
    <queryTableFields count="5">
      <queryTableField id="1" name="Date" tableColumnId="1"/>
      <queryTableField id="2" name="Catégorie" tableColumnId="2"/>
      <queryTableField id="3" name="Commentaire" tableColumnId="3"/>
      <queryTableField id="4" name="Recette" tableColumnId="4"/>
      <queryTableField id="5" name="Dépense" tableColumnId="5"/>
    </queryTableFields>
  </queryTableRefresh>
</queryTable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6EA706-CFD5-4EBE-B5CB-273842EA9B0F}" name="t_Categorie" displayName="t_Categorie" ref="B2:B47" totalsRowShown="0" headerRowDxfId="55" dataDxfId="54" tableBorderDxfId="53">
  <autoFilter ref="B2:B47" xr:uid="{536EA706-CFD5-4EBE-B5CB-273842EA9B0F}"/>
  <sortState xmlns:xlrd2="http://schemas.microsoft.com/office/spreadsheetml/2017/richdata2" ref="B3:B47">
    <sortCondition ref="B2:B47"/>
  </sortState>
  <tableColumns count="1">
    <tableColumn id="1" xr3:uid="{BE1EE2C2-A265-4557-94FE-A99E3A5EA786}" name="Catégories" dataDxfId="52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81DD42-FA39-4459-8F05-89A87393B946}" name="t_CA_CC" displayName="t_CA_CC" ref="B3:F4" insertRow="1" totalsRowShown="0" headerRowDxfId="51" headerRowBorderDxfId="50" tableBorderDxfId="49" totalsRowBorderDxfId="48">
  <autoFilter ref="B3:F4" xr:uid="{00000000-0001-0000-0000-000000000000}"/>
  <sortState xmlns:xlrd2="http://schemas.microsoft.com/office/spreadsheetml/2017/richdata2" ref="B4:F4">
    <sortCondition ref="B3:B4"/>
  </sortState>
  <tableColumns count="5">
    <tableColumn id="1" xr3:uid="{E54B3486-CAFD-4E93-8AA2-E593E8DB0B00}" name="Date" dataDxfId="47"/>
    <tableColumn id="2" xr3:uid="{768D4D11-AD4C-42F6-83B5-7F1D975D8AA8}" name="Catégorie" dataDxfId="46"/>
    <tableColumn id="3" xr3:uid="{EFD64B05-6A9C-4C6A-9A51-4B397EB33F11}" name="Commentaire" dataDxfId="45"/>
    <tableColumn id="4" xr3:uid="{87CF8B3D-0A62-4449-B552-109B8A53D696}" name="Recette" dataDxfId="44"/>
    <tableColumn id="5" xr3:uid="{1B8C8976-5E83-4CE2-B480-9E806D3698CB}" name="Dépense" dataDxfId="4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2B08795-DD89-463F-A966-04261EA65C2F}" name="t_CE_CC" displayName="t_CE_CC" ref="B3:F4" insertRow="1" totalsRowShown="0" headerRowDxfId="42" headerRowBorderDxfId="41" tableBorderDxfId="40" totalsRowBorderDxfId="39">
  <autoFilter ref="B3:F4" xr:uid="{A2B08795-DD89-463F-A966-04261EA65C2F}"/>
  <sortState xmlns:xlrd2="http://schemas.microsoft.com/office/spreadsheetml/2017/richdata2" ref="B4:F4">
    <sortCondition ref="B3:B4"/>
  </sortState>
  <tableColumns count="5">
    <tableColumn id="1" xr3:uid="{76B188F5-9809-4CEE-9C7D-DBABB13C97F5}" name="Date" dataDxfId="38"/>
    <tableColumn id="2" xr3:uid="{ABDC81BD-7041-4359-8FE7-3CF696E3EBE5}" name="Catégorie" dataDxfId="37"/>
    <tableColumn id="3" xr3:uid="{8800AF40-4784-41D3-83EB-53DB26A99342}" name="Commentaire" dataDxfId="36"/>
    <tableColumn id="4" xr3:uid="{5F500B92-8A64-498D-AC66-2CF014F4F965}" name="Recette" dataDxfId="35"/>
    <tableColumn id="5" xr3:uid="{24564E8F-DE81-4597-A503-31E5953DA47D}" name="Dépense" dataDxfId="34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19816C1-38AD-4024-92BD-B47DB17EA9EE}" name="t_CA_LA" displayName="t_CA_LA" ref="B3:F4" insertRow="1" totalsRowShown="0" headerRowDxfId="33" headerRowBorderDxfId="32" tableBorderDxfId="31" totalsRowBorderDxfId="30">
  <autoFilter ref="B3:F4" xr:uid="{419816C1-38AD-4024-92BD-B47DB17EA9EE}"/>
  <sortState xmlns:xlrd2="http://schemas.microsoft.com/office/spreadsheetml/2017/richdata2" ref="B4:F4">
    <sortCondition ref="B3:B4"/>
  </sortState>
  <tableColumns count="5">
    <tableColumn id="1" xr3:uid="{936643C4-80BD-4970-9090-57169E50BD12}" name="Date" dataDxfId="29"/>
    <tableColumn id="2" xr3:uid="{A565E191-EEA4-4E98-BE78-3C32E47CF049}" name="Catégorie" dataDxfId="28"/>
    <tableColumn id="3" xr3:uid="{5DEEBC22-0AA0-4025-8B6B-0DBB9A73A107}" name="Commentaire" dataDxfId="27"/>
    <tableColumn id="4" xr3:uid="{E4DB2479-ABCF-4548-9D7D-D6850872B852}" name="Recette" dataDxfId="26"/>
    <tableColumn id="5" xr3:uid="{22D187BF-56BD-4C01-8630-C32D0CBC44C0}" name="Dépense" dataDxfId="2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5970137-7918-41B6-A91D-E45A948492F2}" name="t_CE_LB" displayName="t_CE_LB" ref="B3:F4" insertRow="1" totalsRowShown="0" headerRowDxfId="24" headerRowBorderDxfId="23" tableBorderDxfId="22" totalsRowBorderDxfId="21">
  <autoFilter ref="B3:F4" xr:uid="{A5970137-7918-41B6-A91D-E45A948492F2}"/>
  <sortState xmlns:xlrd2="http://schemas.microsoft.com/office/spreadsheetml/2017/richdata2" ref="B4:F4">
    <sortCondition ref="B3:B4"/>
  </sortState>
  <tableColumns count="5">
    <tableColumn id="1" xr3:uid="{49844679-505F-4493-BBBE-9A4116EC30A3}" name="Date" dataDxfId="20"/>
    <tableColumn id="2" xr3:uid="{0EDEB62A-8D73-4825-B9BF-C3351E61188C}" name="Catégorie" dataDxfId="19"/>
    <tableColumn id="3" xr3:uid="{B576A0F8-F490-4719-A0BB-64DC2C87E2D5}" name="Commentaire" dataDxfId="18"/>
    <tableColumn id="4" xr3:uid="{EF6E1660-B9B2-4886-A4EC-EB3649C804CA}" name="Recette" dataDxfId="17"/>
    <tableColumn id="5" xr3:uid="{22264FF7-1041-45F2-A999-5D4E659E849C}" name="Dépense" dataDxfId="16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E6105D7-F8A1-4274-8853-DF9B8D6AC1D8}" name="t_Cut_Off" displayName="t_Cut_Off" ref="B3:F4" insertRow="1" totalsRowShown="0" headerRowDxfId="15" headerRowBorderDxfId="14" tableBorderDxfId="13" totalsRowBorderDxfId="12">
  <autoFilter ref="B3:F4" xr:uid="{3E6105D7-F8A1-4274-8853-DF9B8D6AC1D8}"/>
  <sortState xmlns:xlrd2="http://schemas.microsoft.com/office/spreadsheetml/2017/richdata2" ref="B4:F4">
    <sortCondition ref="B3:B4"/>
  </sortState>
  <tableColumns count="5">
    <tableColumn id="1" xr3:uid="{19C617A9-301D-487A-83B3-00A2CBB7F0DA}" name="Date" dataDxfId="11"/>
    <tableColumn id="2" xr3:uid="{1B97F7C3-4A60-4E46-AAB0-384E0E8D25B5}" name="Catégorie" dataDxfId="10"/>
    <tableColumn id="3" xr3:uid="{6A07DA04-235A-4431-AF30-6163355A81F6}" name="Commentaire" dataDxfId="9"/>
    <tableColumn id="4" xr3:uid="{492ADD20-1EA4-47AA-AD34-24621C5EE1B0}" name="Recette" dataDxfId="8"/>
    <tableColumn id="5" xr3:uid="{2CF9A415-EB97-4557-9785-EBFFBC896A93}" name="Dépense" dataDxfId="7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225A302-38B2-4410-B110-77BF332975BB}" name="Récap" displayName="Récap" ref="B3:F8" tableType="queryTable" totalsRowShown="0" headerRowDxfId="6">
  <autoFilter ref="B3:F8" xr:uid="{C225A302-38B2-4410-B110-77BF332975BB}"/>
  <tableColumns count="5">
    <tableColumn id="1" xr3:uid="{9D94B373-424E-442B-8AC7-C6F89839309B}" uniqueName="1" name="Date" queryTableFieldId="1" dataDxfId="5"/>
    <tableColumn id="2" xr3:uid="{3DB91B1C-656D-443A-ADDD-C885AD022E81}" uniqueName="2" name="Catégorie" queryTableFieldId="2"/>
    <tableColumn id="3" xr3:uid="{990D1F0A-3886-4058-9688-DAEBAD5511F0}" uniqueName="3" name="Commentaire" queryTableFieldId="3"/>
    <tableColumn id="4" xr3:uid="{36B405C3-AFD5-49CC-AA51-C6F3073B74F6}" uniqueName="4" name="Recette" queryTableFieldId="4"/>
    <tableColumn id="5" xr3:uid="{7100F829-06B1-4714-A92B-7347BA018DBC}" uniqueName="5" name="Dépense" queryTableFieldId="5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5" tint="0.39997558519241921"/>
  </sheetPr>
  <dimension ref="B2:B47"/>
  <sheetViews>
    <sheetView showGridLines="0" workbookViewId="0">
      <selection activeCell="B2" sqref="B2"/>
    </sheetView>
  </sheetViews>
  <sheetFormatPr baseColWidth="10" defaultRowHeight="14.4" x14ac:dyDescent="0.3"/>
  <cols>
    <col min="1" max="1" width="3.77734375" customWidth="1"/>
    <col min="2" max="2" width="31" customWidth="1"/>
    <col min="3" max="3" width="3.77734375" customWidth="1"/>
    <col min="4" max="4" width="60.6640625" customWidth="1"/>
  </cols>
  <sheetData>
    <row r="2" spans="2:2" ht="15" thickBot="1" x14ac:dyDescent="0.35">
      <c r="B2" s="50" t="s">
        <v>103</v>
      </c>
    </row>
    <row r="3" spans="2:2" x14ac:dyDescent="0.3">
      <c r="B3" s="51" t="s">
        <v>37</v>
      </c>
    </row>
    <row r="4" spans="2:2" x14ac:dyDescent="0.3">
      <c r="B4" s="52" t="s">
        <v>32</v>
      </c>
    </row>
    <row r="5" spans="2:2" x14ac:dyDescent="0.3">
      <c r="B5" s="52" t="s">
        <v>38</v>
      </c>
    </row>
    <row r="6" spans="2:2" x14ac:dyDescent="0.3">
      <c r="B6" s="52" t="s">
        <v>31</v>
      </c>
    </row>
    <row r="7" spans="2:2" x14ac:dyDescent="0.3">
      <c r="B7" s="52" t="s">
        <v>39</v>
      </c>
    </row>
    <row r="8" spans="2:2" x14ac:dyDescent="0.3">
      <c r="B8" s="52" t="s">
        <v>52</v>
      </c>
    </row>
    <row r="9" spans="2:2" x14ac:dyDescent="0.3">
      <c r="B9" s="52" t="s">
        <v>9</v>
      </c>
    </row>
    <row r="10" spans="2:2" x14ac:dyDescent="0.3">
      <c r="B10" s="52" t="s">
        <v>24</v>
      </c>
    </row>
    <row r="11" spans="2:2" x14ac:dyDescent="0.3">
      <c r="B11" s="52" t="s">
        <v>20</v>
      </c>
    </row>
    <row r="12" spans="2:2" x14ac:dyDescent="0.3">
      <c r="B12" s="52" t="s">
        <v>30</v>
      </c>
    </row>
    <row r="13" spans="2:2" x14ac:dyDescent="0.3">
      <c r="B13" s="52" t="s">
        <v>29</v>
      </c>
    </row>
    <row r="14" spans="2:2" x14ac:dyDescent="0.3">
      <c r="B14" s="52" t="s">
        <v>4</v>
      </c>
    </row>
    <row r="15" spans="2:2" x14ac:dyDescent="0.3">
      <c r="B15" s="52" t="s">
        <v>33</v>
      </c>
    </row>
    <row r="16" spans="2:2" x14ac:dyDescent="0.3">
      <c r="B16" s="52" t="s">
        <v>27</v>
      </c>
    </row>
    <row r="17" spans="2:2" x14ac:dyDescent="0.3">
      <c r="B17" s="52" t="s">
        <v>40</v>
      </c>
    </row>
    <row r="18" spans="2:2" x14ac:dyDescent="0.3">
      <c r="B18" s="52" t="s">
        <v>18</v>
      </c>
    </row>
    <row r="19" spans="2:2" x14ac:dyDescent="0.3">
      <c r="B19" s="52" t="s">
        <v>17</v>
      </c>
    </row>
    <row r="20" spans="2:2" x14ac:dyDescent="0.3">
      <c r="B20" s="52" t="s">
        <v>15</v>
      </c>
    </row>
    <row r="21" spans="2:2" x14ac:dyDescent="0.3">
      <c r="B21" s="52" t="s">
        <v>7</v>
      </c>
    </row>
    <row r="22" spans="2:2" x14ac:dyDescent="0.3">
      <c r="B22" s="52" t="s">
        <v>25</v>
      </c>
    </row>
    <row r="23" spans="2:2" x14ac:dyDescent="0.3">
      <c r="B23" s="52" t="s">
        <v>26</v>
      </c>
    </row>
    <row r="24" spans="2:2" x14ac:dyDescent="0.3">
      <c r="B24" s="52" t="s">
        <v>10</v>
      </c>
    </row>
    <row r="25" spans="2:2" x14ac:dyDescent="0.3">
      <c r="B25" s="52" t="s">
        <v>19</v>
      </c>
    </row>
    <row r="26" spans="2:2" x14ac:dyDescent="0.3">
      <c r="B26" s="52" t="s">
        <v>68</v>
      </c>
    </row>
    <row r="27" spans="2:2" x14ac:dyDescent="0.3">
      <c r="B27" s="52" t="s">
        <v>11</v>
      </c>
    </row>
    <row r="28" spans="2:2" x14ac:dyDescent="0.3">
      <c r="B28" s="52" t="s">
        <v>35</v>
      </c>
    </row>
    <row r="29" spans="2:2" x14ac:dyDescent="0.3">
      <c r="B29" s="52" t="s">
        <v>21</v>
      </c>
    </row>
    <row r="30" spans="2:2" x14ac:dyDescent="0.3">
      <c r="B30" s="52" t="s">
        <v>14</v>
      </c>
    </row>
    <row r="31" spans="2:2" x14ac:dyDescent="0.3">
      <c r="B31" s="52" t="s">
        <v>47</v>
      </c>
    </row>
    <row r="32" spans="2:2" x14ac:dyDescent="0.3">
      <c r="B32" s="52" t="s">
        <v>49</v>
      </c>
    </row>
    <row r="33" spans="2:2" x14ac:dyDescent="0.3">
      <c r="B33" s="52" t="s">
        <v>36</v>
      </c>
    </row>
    <row r="34" spans="2:2" x14ac:dyDescent="0.3">
      <c r="B34" s="52" t="s">
        <v>41</v>
      </c>
    </row>
    <row r="35" spans="2:2" x14ac:dyDescent="0.3">
      <c r="B35" s="52" t="s">
        <v>34</v>
      </c>
    </row>
    <row r="36" spans="2:2" x14ac:dyDescent="0.3">
      <c r="B36" s="52" t="s">
        <v>28</v>
      </c>
    </row>
    <row r="37" spans="2:2" x14ac:dyDescent="0.3">
      <c r="B37" s="52" t="s">
        <v>50</v>
      </c>
    </row>
    <row r="38" spans="2:2" x14ac:dyDescent="0.3">
      <c r="B38" s="52" t="s">
        <v>6</v>
      </c>
    </row>
    <row r="39" spans="2:2" x14ac:dyDescent="0.3">
      <c r="B39" s="52" t="s">
        <v>12</v>
      </c>
    </row>
    <row r="40" spans="2:2" x14ac:dyDescent="0.3">
      <c r="B40" s="52" t="s">
        <v>13</v>
      </c>
    </row>
    <row r="41" spans="2:2" x14ac:dyDescent="0.3">
      <c r="B41" s="52" t="s">
        <v>23</v>
      </c>
    </row>
    <row r="42" spans="2:2" x14ac:dyDescent="0.3">
      <c r="B42" s="52" t="s">
        <v>8</v>
      </c>
    </row>
    <row r="43" spans="2:2" x14ac:dyDescent="0.3">
      <c r="B43" s="52" t="s">
        <v>51</v>
      </c>
    </row>
    <row r="44" spans="2:2" x14ac:dyDescent="0.3">
      <c r="B44" s="52" t="s">
        <v>5</v>
      </c>
    </row>
    <row r="45" spans="2:2" x14ac:dyDescent="0.3">
      <c r="B45" s="52" t="s">
        <v>16</v>
      </c>
    </row>
    <row r="46" spans="2:2" x14ac:dyDescent="0.3">
      <c r="B46" s="52" t="s">
        <v>22</v>
      </c>
    </row>
    <row r="47" spans="2:2" x14ac:dyDescent="0.3">
      <c r="B47" s="52" t="s">
        <v>48</v>
      </c>
    </row>
  </sheetData>
  <sortState xmlns:xlrd2="http://schemas.microsoft.com/office/spreadsheetml/2017/richdata2" ref="B3:B47">
    <sortCondition ref="B3:B47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39997558519241921"/>
  </sheetPr>
  <dimension ref="B1:I13"/>
  <sheetViews>
    <sheetView showGridLines="0" tabSelected="1" zoomScaleNormal="100" workbookViewId="0">
      <selection activeCell="B4" sqref="B4"/>
    </sheetView>
  </sheetViews>
  <sheetFormatPr baseColWidth="10" defaultColWidth="9.109375" defaultRowHeight="14.4" x14ac:dyDescent="0.3"/>
  <cols>
    <col min="1" max="1" width="6.109375" customWidth="1"/>
    <col min="2" max="2" width="16" customWidth="1"/>
    <col min="3" max="3" width="36.5546875" customWidth="1"/>
    <col min="4" max="4" width="66.5546875" customWidth="1"/>
    <col min="5" max="6" width="22.6640625" customWidth="1"/>
    <col min="8" max="8" width="28.44140625" customWidth="1"/>
    <col min="9" max="9" width="11.5546875" bestFit="1" customWidth="1"/>
  </cols>
  <sheetData>
    <row r="1" spans="2:9" ht="45.75" customHeight="1" thickBot="1" x14ac:dyDescent="0.35">
      <c r="B1" s="53" t="s">
        <v>92</v>
      </c>
      <c r="C1" s="54"/>
      <c r="D1" s="54"/>
      <c r="E1" s="54"/>
      <c r="F1" s="55"/>
    </row>
    <row r="2" spans="2:9" ht="15" thickBot="1" x14ac:dyDescent="0.35"/>
    <row r="3" spans="2:9" s="1" customFormat="1" ht="31.5" customHeight="1" thickBot="1" x14ac:dyDescent="0.35">
      <c r="B3" s="45" t="s">
        <v>104</v>
      </c>
      <c r="C3" s="46" t="s">
        <v>0</v>
      </c>
      <c r="D3" s="46" t="s">
        <v>1</v>
      </c>
      <c r="E3" s="46" t="s">
        <v>2</v>
      </c>
      <c r="F3" s="47" t="s">
        <v>3</v>
      </c>
    </row>
    <row r="4" spans="2:9" ht="15" customHeight="1" thickBot="1" x14ac:dyDescent="0.35">
      <c r="B4" s="42"/>
      <c r="C4" s="43"/>
      <c r="D4" s="43"/>
      <c r="E4" s="43"/>
      <c r="F4" s="44"/>
    </row>
    <row r="5" spans="2:9" x14ac:dyDescent="0.3">
      <c r="H5" s="2" t="s">
        <v>42</v>
      </c>
      <c r="I5" s="37">
        <v>0</v>
      </c>
    </row>
    <row r="6" spans="2:9" x14ac:dyDescent="0.3">
      <c r="H6" s="4" t="s">
        <v>43</v>
      </c>
      <c r="I6" s="38">
        <v>0</v>
      </c>
    </row>
    <row r="7" spans="2:9" x14ac:dyDescent="0.3">
      <c r="H7" s="4" t="s">
        <v>44</v>
      </c>
      <c r="I7" s="33">
        <f>I5+SUM(t_CA_CC[Recette])-SUM(t_CA_CC[Dépense])</f>
        <v>0</v>
      </c>
    </row>
    <row r="8" spans="2:9" ht="15" thickBot="1" x14ac:dyDescent="0.35">
      <c r="H8" s="7" t="s">
        <v>45</v>
      </c>
      <c r="I8" s="36">
        <f>I6-I7</f>
        <v>0</v>
      </c>
    </row>
    <row r="13" spans="2:9" x14ac:dyDescent="0.3">
      <c r="H13" s="41"/>
    </row>
  </sheetData>
  <mergeCells count="1">
    <mergeCell ref="B1:F1"/>
  </mergeCells>
  <dataValidations count="1">
    <dataValidation type="list" allowBlank="1" showInputMessage="1" sqref="C4" xr:uid="{66F5C9EE-939E-4294-AB64-9494D5B54375}">
      <formula1>IF(C4&lt;&gt;"",OFFSET(f_Cat,MATCH(C4&amp;"*", f_Cat,0)-1,,COUNTIF(f_Cat, I2&amp;"*"),1), f_Cat)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7" tint="0.39997558519241921"/>
  </sheetPr>
  <dimension ref="B1:I8"/>
  <sheetViews>
    <sheetView showGridLines="0" topLeftCell="C1" workbookViewId="0">
      <selection activeCell="I8" sqref="I8"/>
    </sheetView>
  </sheetViews>
  <sheetFormatPr baseColWidth="10" defaultColWidth="9.109375" defaultRowHeight="14.4" x14ac:dyDescent="0.3"/>
  <cols>
    <col min="1" max="1" width="6.109375" customWidth="1"/>
    <col min="2" max="2" width="16" customWidth="1"/>
    <col min="3" max="3" width="36.5546875" customWidth="1"/>
    <col min="4" max="4" width="66.5546875" customWidth="1"/>
    <col min="5" max="6" width="22.6640625" customWidth="1"/>
    <col min="8" max="8" width="28.44140625" customWidth="1"/>
  </cols>
  <sheetData>
    <row r="1" spans="2:9" ht="37.200000000000003" thickBot="1" x14ac:dyDescent="0.35">
      <c r="B1" s="53" t="s">
        <v>93</v>
      </c>
      <c r="C1" s="54"/>
      <c r="D1" s="54"/>
      <c r="E1" s="54"/>
      <c r="F1" s="55"/>
    </row>
    <row r="2" spans="2:9" ht="15" thickBot="1" x14ac:dyDescent="0.35"/>
    <row r="3" spans="2:9" s="1" customFormat="1" ht="31.5" customHeight="1" thickBot="1" x14ac:dyDescent="0.35">
      <c r="B3" s="45" t="s">
        <v>104</v>
      </c>
      <c r="C3" s="46" t="s">
        <v>0</v>
      </c>
      <c r="D3" s="46" t="s">
        <v>1</v>
      </c>
      <c r="E3" s="46" t="s">
        <v>2</v>
      </c>
      <c r="F3" s="47" t="s">
        <v>3</v>
      </c>
    </row>
    <row r="4" spans="2:9" ht="15" thickBot="1" x14ac:dyDescent="0.35">
      <c r="B4" s="42"/>
      <c r="C4" s="43"/>
      <c r="D4" s="43"/>
      <c r="E4" s="43"/>
      <c r="F4" s="44"/>
    </row>
    <row r="5" spans="2:9" x14ac:dyDescent="0.3">
      <c r="H5" s="2" t="s">
        <v>42</v>
      </c>
      <c r="I5" s="3">
        <v>0</v>
      </c>
    </row>
    <row r="6" spans="2:9" x14ac:dyDescent="0.3">
      <c r="H6" s="4" t="s">
        <v>43</v>
      </c>
      <c r="I6" s="5"/>
    </row>
    <row r="7" spans="2:9" x14ac:dyDescent="0.3">
      <c r="H7" s="4" t="s">
        <v>44</v>
      </c>
      <c r="I7" s="6">
        <f>I5+SUM(t_CE_CC[Recette])-SUM(t_CE_CC[Dépense])</f>
        <v>0</v>
      </c>
    </row>
    <row r="8" spans="2:9" ht="15" thickBot="1" x14ac:dyDescent="0.35">
      <c r="H8" s="7" t="s">
        <v>45</v>
      </c>
      <c r="I8" s="8">
        <f>I6-I7</f>
        <v>0</v>
      </c>
    </row>
  </sheetData>
  <mergeCells count="1">
    <mergeCell ref="B1:F1"/>
  </mergeCells>
  <dataValidations count="1">
    <dataValidation type="list" allowBlank="1" showInputMessage="1" sqref="C4" xr:uid="{E93DAF65-D25C-4A2B-8A59-C6497D96C8D9}">
      <formula1>IF(C4&lt;&gt;"",OFFSET(f_Cat,MATCH(C4&amp;"*", f_Cat,0)-1,,COUNTIF(f_Cat, I2&amp;"*"),1), f_Cat)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7" tint="0.39997558519241921"/>
  </sheetPr>
  <dimension ref="B1:I8"/>
  <sheetViews>
    <sheetView showGridLines="0" topLeftCell="C1" workbookViewId="0">
      <selection activeCell="I8" sqref="I8"/>
    </sheetView>
  </sheetViews>
  <sheetFormatPr baseColWidth="10" defaultColWidth="9.109375" defaultRowHeight="14.4" x14ac:dyDescent="0.3"/>
  <cols>
    <col min="1" max="1" width="6.109375" customWidth="1"/>
    <col min="2" max="2" width="16" customWidth="1"/>
    <col min="3" max="3" width="36.5546875" customWidth="1"/>
    <col min="4" max="4" width="66.5546875" customWidth="1"/>
    <col min="5" max="6" width="22.6640625" customWidth="1"/>
    <col min="8" max="8" width="28.44140625" customWidth="1"/>
  </cols>
  <sheetData>
    <row r="1" spans="2:9" ht="37.200000000000003" thickBot="1" x14ac:dyDescent="0.35">
      <c r="B1" s="53" t="s">
        <v>102</v>
      </c>
      <c r="C1" s="54"/>
      <c r="D1" s="54"/>
      <c r="E1" s="54"/>
      <c r="F1" s="55"/>
    </row>
    <row r="2" spans="2:9" ht="15" thickBot="1" x14ac:dyDescent="0.35"/>
    <row r="3" spans="2:9" s="1" customFormat="1" ht="31.5" customHeight="1" thickBot="1" x14ac:dyDescent="0.35">
      <c r="B3" s="45" t="s">
        <v>104</v>
      </c>
      <c r="C3" s="46" t="s">
        <v>0</v>
      </c>
      <c r="D3" s="46" t="s">
        <v>1</v>
      </c>
      <c r="E3" s="46" t="s">
        <v>2</v>
      </c>
      <c r="F3" s="47" t="s">
        <v>3</v>
      </c>
    </row>
    <row r="4" spans="2:9" ht="15" thickBot="1" x14ac:dyDescent="0.35">
      <c r="B4" s="42"/>
      <c r="C4" s="43"/>
      <c r="D4" s="43"/>
      <c r="E4" s="43"/>
      <c r="F4" s="44"/>
    </row>
    <row r="5" spans="2:9" x14ac:dyDescent="0.3">
      <c r="H5" s="2" t="s">
        <v>42</v>
      </c>
      <c r="I5" s="3">
        <v>0</v>
      </c>
    </row>
    <row r="6" spans="2:9" x14ac:dyDescent="0.3">
      <c r="H6" s="4" t="s">
        <v>43</v>
      </c>
      <c r="I6" s="5"/>
    </row>
    <row r="7" spans="2:9" x14ac:dyDescent="0.3">
      <c r="H7" s="4" t="s">
        <v>44</v>
      </c>
      <c r="I7" s="6">
        <f>I5+SUM(t_CA_LA[Recette])-SUM(t_CA_LA[Dépense])</f>
        <v>0</v>
      </c>
    </row>
    <row r="8" spans="2:9" ht="15" thickBot="1" x14ac:dyDescent="0.35">
      <c r="H8" s="7" t="s">
        <v>45</v>
      </c>
      <c r="I8" s="8">
        <f>I6-I7</f>
        <v>0</v>
      </c>
    </row>
  </sheetData>
  <mergeCells count="1">
    <mergeCell ref="B1:F1"/>
  </mergeCells>
  <dataValidations count="1">
    <dataValidation type="list" allowBlank="1" showInputMessage="1" sqref="C4" xr:uid="{3A12C036-3246-41CF-B40E-6D909700D335}">
      <formula1>IF(C4&lt;&gt;"",OFFSET(f_Cat,MATCH(C4&amp;"*", f_Cat,0)-1,,COUNTIF(f_Cat, I2&amp;"*"),1), f_Cat)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7" tint="0.39997558519241921"/>
  </sheetPr>
  <dimension ref="B1:I8"/>
  <sheetViews>
    <sheetView showGridLines="0" workbookViewId="0">
      <selection activeCell="D11" sqref="D11"/>
    </sheetView>
  </sheetViews>
  <sheetFormatPr baseColWidth="10" defaultColWidth="9.109375" defaultRowHeight="14.4" x14ac:dyDescent="0.3"/>
  <cols>
    <col min="1" max="1" width="6.109375" customWidth="1"/>
    <col min="2" max="2" width="16" customWidth="1"/>
    <col min="3" max="3" width="36.5546875" customWidth="1"/>
    <col min="4" max="4" width="66.5546875" customWidth="1"/>
    <col min="5" max="6" width="22.6640625" customWidth="1"/>
    <col min="8" max="8" width="28.44140625" customWidth="1"/>
  </cols>
  <sheetData>
    <row r="1" spans="2:9" ht="60.75" customHeight="1" thickBot="1" x14ac:dyDescent="0.35">
      <c r="B1" s="53" t="s">
        <v>94</v>
      </c>
      <c r="C1" s="54"/>
      <c r="D1" s="54"/>
      <c r="E1" s="54"/>
      <c r="F1" s="55"/>
    </row>
    <row r="2" spans="2:9" ht="15" thickBot="1" x14ac:dyDescent="0.35"/>
    <row r="3" spans="2:9" s="1" customFormat="1" ht="31.5" customHeight="1" thickBot="1" x14ac:dyDescent="0.35">
      <c r="B3" s="45" t="s">
        <v>104</v>
      </c>
      <c r="C3" s="46" t="s">
        <v>0</v>
      </c>
      <c r="D3" s="46" t="s">
        <v>1</v>
      </c>
      <c r="E3" s="46" t="s">
        <v>2</v>
      </c>
      <c r="F3" s="47" t="s">
        <v>3</v>
      </c>
    </row>
    <row r="4" spans="2:9" ht="15" thickBot="1" x14ac:dyDescent="0.35">
      <c r="B4" s="42"/>
      <c r="C4" s="43"/>
      <c r="D4" s="43"/>
      <c r="E4" s="43"/>
      <c r="F4" s="44"/>
    </row>
    <row r="5" spans="2:9" x14ac:dyDescent="0.3">
      <c r="H5" s="2" t="s">
        <v>42</v>
      </c>
      <c r="I5" s="3">
        <v>0</v>
      </c>
    </row>
    <row r="6" spans="2:9" x14ac:dyDescent="0.3">
      <c r="H6" s="4" t="s">
        <v>43</v>
      </c>
      <c r="I6" s="5"/>
    </row>
    <row r="7" spans="2:9" x14ac:dyDescent="0.3">
      <c r="H7" s="4" t="s">
        <v>44</v>
      </c>
      <c r="I7" s="6">
        <f>I5+SUM(t_CE_LB[Recette])-SUM(t_CE_LB[Dépense])</f>
        <v>0</v>
      </c>
    </row>
    <row r="8" spans="2:9" ht="15" thickBot="1" x14ac:dyDescent="0.35">
      <c r="H8" s="7" t="s">
        <v>45</v>
      </c>
      <c r="I8" s="8">
        <f>I6-I7</f>
        <v>0</v>
      </c>
    </row>
  </sheetData>
  <mergeCells count="1">
    <mergeCell ref="B1:F1"/>
  </mergeCells>
  <dataValidations count="1">
    <dataValidation type="list" allowBlank="1" showInputMessage="1" sqref="C4" xr:uid="{FC556446-E4A0-4837-8FE8-4A6B8A6D2FC7}">
      <formula1>IF(C4&lt;&gt;"",OFFSET(f_Cat,MATCH(C4&amp;"*", f_Cat,0)-1,,COUNTIF(f_Cat, I2&amp;"*"),1), f_Cat)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01813-EAAD-44B3-BDC0-8934318CFC80}">
  <sheetPr>
    <tabColor rgb="FFFF0000"/>
  </sheetPr>
  <dimension ref="B1:J8"/>
  <sheetViews>
    <sheetView showGridLines="0" workbookViewId="0">
      <selection activeCell="J8" sqref="J8"/>
    </sheetView>
  </sheetViews>
  <sheetFormatPr baseColWidth="10" defaultColWidth="9.109375" defaultRowHeight="14.4" x14ac:dyDescent="0.3"/>
  <cols>
    <col min="1" max="1" width="6.109375" customWidth="1"/>
    <col min="2" max="2" width="16" customWidth="1"/>
    <col min="3" max="3" width="36.5546875" customWidth="1"/>
    <col min="4" max="4" width="35.5546875" bestFit="1" customWidth="1"/>
    <col min="5" max="6" width="22.6640625" customWidth="1"/>
    <col min="7" max="7" width="5.109375" customWidth="1"/>
    <col min="8" max="8" width="68.5546875" customWidth="1"/>
    <col min="9" max="9" width="28.44140625" customWidth="1"/>
  </cols>
  <sheetData>
    <row r="1" spans="2:10" ht="60.75" customHeight="1" thickBot="1" x14ac:dyDescent="0.35">
      <c r="B1" s="53" t="s">
        <v>54</v>
      </c>
      <c r="C1" s="54"/>
      <c r="D1" s="54"/>
      <c r="E1" s="54"/>
      <c r="F1" s="55"/>
    </row>
    <row r="2" spans="2:10" ht="15" thickBot="1" x14ac:dyDescent="0.35"/>
    <row r="3" spans="2:10" s="1" customFormat="1" ht="31.5" customHeight="1" thickBot="1" x14ac:dyDescent="0.35">
      <c r="B3" s="45" t="s">
        <v>104</v>
      </c>
      <c r="C3" s="46" t="s">
        <v>0</v>
      </c>
      <c r="D3" s="46" t="s">
        <v>1</v>
      </c>
      <c r="E3" s="46" t="s">
        <v>2</v>
      </c>
      <c r="F3" s="47" t="s">
        <v>3</v>
      </c>
    </row>
    <row r="4" spans="2:10" ht="15" thickBot="1" x14ac:dyDescent="0.35">
      <c r="B4" s="42"/>
      <c r="C4" s="43"/>
      <c r="D4" s="43"/>
      <c r="E4" s="43"/>
      <c r="F4" s="44"/>
    </row>
    <row r="5" spans="2:10" x14ac:dyDescent="0.3">
      <c r="I5" s="2"/>
      <c r="J5" s="9"/>
    </row>
    <row r="6" spans="2:10" x14ac:dyDescent="0.3">
      <c r="I6" s="4"/>
      <c r="J6" s="6"/>
    </row>
    <row r="7" spans="2:10" x14ac:dyDescent="0.3">
      <c r="I7" s="32" t="s">
        <v>44</v>
      </c>
      <c r="J7" s="5">
        <f>J5+SUM(t_Cut_Off[Recette])-SUM(t_Cut_Off[Dépense])</f>
        <v>0</v>
      </c>
    </row>
    <row r="8" spans="2:10" ht="15" thickBot="1" x14ac:dyDescent="0.35">
      <c r="I8" s="7"/>
      <c r="J8" s="8"/>
    </row>
  </sheetData>
  <mergeCells count="1">
    <mergeCell ref="B1:F1"/>
  </mergeCells>
  <dataValidations count="1">
    <dataValidation type="list" allowBlank="1" showInputMessage="1" sqref="C4" xr:uid="{FDE41978-0D41-4A3F-A161-C959F6963AD2}">
      <formula1>IF(C4&lt;&gt;"",OFFSET(f_Cat,MATCH(C4&amp;"*", f_Cat,0)-1,,COUNTIF(f_Cat, I2&amp;"*"),1), f_Cat)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55A3A7-3436-4BD7-A373-CF6BF6878CF7}">
  <sheetPr>
    <tabColor rgb="FFFF0000"/>
  </sheetPr>
  <dimension ref="B1:I14"/>
  <sheetViews>
    <sheetView showGridLines="0" zoomScale="85" zoomScaleNormal="85" workbookViewId="0">
      <selection activeCell="I14" sqref="I14"/>
    </sheetView>
  </sheetViews>
  <sheetFormatPr baseColWidth="10" defaultColWidth="9.109375" defaultRowHeight="15" customHeight="1" x14ac:dyDescent="0.3"/>
  <cols>
    <col min="1" max="1" width="6.109375" customWidth="1"/>
    <col min="2" max="2" width="15.77734375" customWidth="1"/>
    <col min="3" max="3" width="35.77734375" customWidth="1"/>
    <col min="4" max="4" width="65.77734375" customWidth="1"/>
    <col min="5" max="6" width="21.77734375" customWidth="1"/>
    <col min="8" max="8" width="28.44140625" customWidth="1"/>
    <col min="9" max="9" width="17.88671875" customWidth="1"/>
  </cols>
  <sheetData>
    <row r="1" spans="2:9" ht="40.950000000000003" customHeight="1" thickBot="1" x14ac:dyDescent="0.35">
      <c r="B1" s="53" t="s">
        <v>46</v>
      </c>
      <c r="C1" s="54"/>
      <c r="D1" s="54"/>
      <c r="E1" s="54"/>
      <c r="F1" s="55"/>
    </row>
    <row r="3" spans="2:9" s="1" customFormat="1" ht="34.950000000000003" customHeight="1" x14ac:dyDescent="0.3">
      <c r="B3" s="49" t="s">
        <v>104</v>
      </c>
      <c r="C3" s="49" t="s">
        <v>0</v>
      </c>
      <c r="D3" s="49" t="s">
        <v>1</v>
      </c>
      <c r="E3" s="49" t="s">
        <v>2</v>
      </c>
      <c r="F3" s="49" t="s">
        <v>3</v>
      </c>
    </row>
    <row r="4" spans="2:9" ht="15" customHeight="1" x14ac:dyDescent="0.3">
      <c r="B4" s="48"/>
    </row>
    <row r="5" spans="2:9" ht="15" customHeight="1" x14ac:dyDescent="0.3">
      <c r="B5" s="48"/>
      <c r="H5" t="s">
        <v>42</v>
      </c>
      <c r="I5" s="39">
        <f>'CA CC'!I5+'CA LA'!I5+'CE CC'!I5+'CE LB'!I5</f>
        <v>0</v>
      </c>
    </row>
    <row r="6" spans="2:9" ht="15" customHeight="1" x14ac:dyDescent="0.3">
      <c r="B6" s="48"/>
      <c r="H6" t="s">
        <v>43</v>
      </c>
      <c r="I6" s="39">
        <f>'CA CC'!I6+'CA LA'!I6+'CE CC'!I6+'CE LB'!I6</f>
        <v>0</v>
      </c>
    </row>
    <row r="7" spans="2:9" ht="15" customHeight="1" x14ac:dyDescent="0.3">
      <c r="B7" s="48"/>
      <c r="H7" t="s">
        <v>55</v>
      </c>
      <c r="I7" s="39">
        <f>'Cut-off'!J7</f>
        <v>0</v>
      </c>
    </row>
    <row r="8" spans="2:9" ht="15" customHeight="1" x14ac:dyDescent="0.3">
      <c r="B8" s="48"/>
      <c r="H8" t="s">
        <v>44</v>
      </c>
      <c r="I8">
        <f>I5+SUM(Récap[Recette])-SUM(Récap[Dépense])</f>
        <v>0</v>
      </c>
    </row>
    <row r="9" spans="2:9" ht="15" customHeight="1" x14ac:dyDescent="0.3">
      <c r="H9" t="s">
        <v>45</v>
      </c>
      <c r="I9">
        <f>I6-I8</f>
        <v>0</v>
      </c>
    </row>
    <row r="10" spans="2:9" ht="15" customHeight="1" x14ac:dyDescent="0.3">
      <c r="H10" t="s">
        <v>97</v>
      </c>
      <c r="I10">
        <f>I7</f>
        <v>0</v>
      </c>
    </row>
    <row r="11" spans="2:9" ht="15" customHeight="1" x14ac:dyDescent="0.3">
      <c r="H11" t="s">
        <v>45</v>
      </c>
      <c r="I11" s="40">
        <f>I9+I10</f>
        <v>0</v>
      </c>
    </row>
    <row r="14" spans="2:9" ht="15" customHeight="1" x14ac:dyDescent="0.3">
      <c r="H14" t="s">
        <v>98</v>
      </c>
      <c r="I14" s="40">
        <f>SUM(Récap[Recette])-SUM(Récap[Dépense])</f>
        <v>0</v>
      </c>
    </row>
  </sheetData>
  <mergeCells count="1">
    <mergeCell ref="B1:F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FC9877-1380-494B-B155-F13C1A5914F2}">
  <sheetPr>
    <tabColor rgb="FFFF0000"/>
  </sheetPr>
  <dimension ref="B2:G5"/>
  <sheetViews>
    <sheetView showGridLines="0" workbookViewId="0">
      <selection activeCell="F3" sqref="F3"/>
    </sheetView>
  </sheetViews>
  <sheetFormatPr baseColWidth="10" defaultRowHeight="14.4" x14ac:dyDescent="0.3"/>
  <cols>
    <col min="1" max="1" width="3.77734375" customWidth="1"/>
    <col min="2" max="2" width="30.77734375" customWidth="1"/>
    <col min="3" max="4" width="13.77734375" customWidth="1"/>
    <col min="5" max="5" width="17" customWidth="1"/>
    <col min="6" max="6" width="14.6640625" customWidth="1"/>
    <col min="7" max="7" width="19.6640625" customWidth="1"/>
  </cols>
  <sheetData>
    <row r="2" spans="2:7" x14ac:dyDescent="0.3">
      <c r="B2" s="34" t="s">
        <v>0</v>
      </c>
      <c r="C2" s="65" t="s">
        <v>105</v>
      </c>
      <c r="D2" s="65" t="s">
        <v>106</v>
      </c>
    </row>
    <row r="3" spans="2:7" x14ac:dyDescent="0.3">
      <c r="B3" t="s">
        <v>58</v>
      </c>
      <c r="C3" s="64"/>
      <c r="D3" s="64"/>
      <c r="F3" t="s">
        <v>60</v>
      </c>
      <c r="G3" s="40">
        <f>GETPIVOTDATA("Recettes",$B$2)-GETPIVOTDATA("Dépenses",$B$2)</f>
        <v>0</v>
      </c>
    </row>
    <row r="4" spans="2:7" x14ac:dyDescent="0.3">
      <c r="B4" t="s">
        <v>59</v>
      </c>
      <c r="C4" s="63"/>
      <c r="D4" s="63"/>
      <c r="F4" t="s">
        <v>99</v>
      </c>
      <c r="G4" s="40">
        <f>'Cumul Comptes'!I14</f>
        <v>0</v>
      </c>
    </row>
    <row r="5" spans="2:7" x14ac:dyDescent="0.3">
      <c r="F5" t="s">
        <v>100</v>
      </c>
      <c r="G5" s="40">
        <f>G3-G4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4722DF-5B81-4951-9016-6A9204DC4E54}">
  <sheetPr>
    <tabColor rgb="FFFF0000"/>
  </sheetPr>
  <dimension ref="A5:F95"/>
  <sheetViews>
    <sheetView showGridLines="0" workbookViewId="0">
      <selection activeCell="A6" sqref="A6:D6"/>
    </sheetView>
  </sheetViews>
  <sheetFormatPr baseColWidth="10" defaultRowHeight="14.4" x14ac:dyDescent="0.3"/>
  <cols>
    <col min="1" max="1" width="54.5546875" customWidth="1"/>
    <col min="2" max="2" width="12.6640625" customWidth="1"/>
    <col min="3" max="3" width="54.5546875" customWidth="1"/>
    <col min="4" max="5" width="12.6640625" customWidth="1"/>
  </cols>
  <sheetData>
    <row r="5" spans="1:5" ht="4.5" customHeight="1" thickBot="1" x14ac:dyDescent="0.35"/>
    <row r="6" spans="1:5" ht="25.5" customHeight="1" thickBot="1" x14ac:dyDescent="0.35">
      <c r="A6" s="59" t="s">
        <v>101</v>
      </c>
      <c r="B6" s="60"/>
      <c r="C6" s="60"/>
      <c r="D6" s="61"/>
      <c r="E6" s="10"/>
    </row>
    <row r="7" spans="1:5" ht="4.5" customHeight="1" x14ac:dyDescent="0.3"/>
    <row r="8" spans="1:5" x14ac:dyDescent="0.3">
      <c r="A8" s="11" t="s">
        <v>61</v>
      </c>
      <c r="B8" s="12" t="s">
        <v>62</v>
      </c>
      <c r="C8" s="11" t="s">
        <v>63</v>
      </c>
      <c r="D8" s="12" t="s">
        <v>62</v>
      </c>
    </row>
    <row r="9" spans="1:5" ht="9" customHeight="1" x14ac:dyDescent="0.3">
      <c r="A9" s="13"/>
      <c r="B9" s="13"/>
      <c r="C9" s="13"/>
      <c r="D9" s="13"/>
    </row>
    <row r="10" spans="1:5" ht="15" customHeight="1" x14ac:dyDescent="0.3">
      <c r="A10" s="56" t="s">
        <v>64</v>
      </c>
      <c r="B10" s="57"/>
      <c r="C10" s="57"/>
      <c r="D10" s="58"/>
    </row>
    <row r="11" spans="1:5" x14ac:dyDescent="0.3">
      <c r="A11" s="14" t="s">
        <v>4</v>
      </c>
      <c r="B11" s="15">
        <f>SUMIF(Récap[Catégorie],$A11,Récap[Dépense])-SUMIF(Récap[Catégorie],$A11,Récap[Recette])</f>
        <v>0</v>
      </c>
      <c r="C11" s="14"/>
      <c r="D11" s="15"/>
    </row>
    <row r="12" spans="1:5" x14ac:dyDescent="0.3">
      <c r="A12" s="14" t="s">
        <v>5</v>
      </c>
      <c r="B12" s="15">
        <f>SUMIF(Récap[Catégorie],$A12,Récap[Dépense])-SUMIF(Récap[Catégorie],$A12,Récap[Recette])</f>
        <v>0</v>
      </c>
      <c r="C12" s="14"/>
      <c r="D12" s="15"/>
    </row>
    <row r="13" spans="1:5" x14ac:dyDescent="0.3">
      <c r="A13" s="14"/>
      <c r="B13" s="15"/>
      <c r="C13" s="14" t="s">
        <v>33</v>
      </c>
      <c r="D13" s="15">
        <f>SUMIF(Récap[Catégorie],$C13,Récap[Dépense])-SUMIF(Récap[Catégorie],$C13,Récap[Recette])</f>
        <v>0</v>
      </c>
    </row>
    <row r="14" spans="1:5" ht="15" customHeight="1" x14ac:dyDescent="0.3">
      <c r="A14" s="16" t="s">
        <v>65</v>
      </c>
      <c r="B14" s="17">
        <f>SUM(B11:B13)</f>
        <v>0</v>
      </c>
      <c r="C14" s="16" t="s">
        <v>65</v>
      </c>
      <c r="D14" s="17">
        <f>SUM(D13)</f>
        <v>0</v>
      </c>
    </row>
    <row r="15" spans="1:5" ht="9" customHeight="1" x14ac:dyDescent="0.3">
      <c r="A15" s="18"/>
      <c r="B15" s="19"/>
      <c r="C15" s="18"/>
      <c r="D15" s="19"/>
    </row>
    <row r="16" spans="1:5" ht="15" customHeight="1" x14ac:dyDescent="0.3">
      <c r="A16" s="56" t="s">
        <v>7</v>
      </c>
      <c r="B16" s="57"/>
      <c r="C16" s="57"/>
      <c r="D16" s="58"/>
    </row>
    <row r="17" spans="1:4" x14ac:dyDescent="0.3">
      <c r="A17" s="14" t="s">
        <v>7</v>
      </c>
      <c r="B17" s="15">
        <f>SUMIF(Récap[Catégorie],$A17,Récap[Dépense])-SUMIF(Récap[Catégorie],$A17,Récap[Recette])</f>
        <v>0</v>
      </c>
      <c r="C17" s="14"/>
      <c r="D17" s="15"/>
    </row>
    <row r="18" spans="1:4" x14ac:dyDescent="0.3">
      <c r="A18" s="16" t="s">
        <v>65</v>
      </c>
      <c r="B18" s="17">
        <f>SUM(B17:B17)</f>
        <v>0</v>
      </c>
      <c r="C18" s="16"/>
      <c r="D18" s="17">
        <f>SUM(D17:D17)</f>
        <v>0</v>
      </c>
    </row>
    <row r="19" spans="1:4" x14ac:dyDescent="0.3">
      <c r="A19" s="18"/>
      <c r="B19" s="19"/>
      <c r="C19" s="18"/>
      <c r="D19" s="19"/>
    </row>
    <row r="20" spans="1:4" x14ac:dyDescent="0.3">
      <c r="A20" s="56" t="s">
        <v>66</v>
      </c>
      <c r="B20" s="57"/>
      <c r="C20" s="57"/>
      <c r="D20" s="58"/>
    </row>
    <row r="21" spans="1:4" s="20" customFormat="1" x14ac:dyDescent="0.3">
      <c r="A21" s="14" t="s">
        <v>8</v>
      </c>
      <c r="B21" s="15">
        <f>SUMIF(Récap[Catégorie],$A21,Récap[Dépense])-SUMIF(Récap[Catégorie],$A21,Récap[Recette])</f>
        <v>0</v>
      </c>
      <c r="C21" s="14"/>
      <c r="D21" s="14"/>
    </row>
    <row r="22" spans="1:4" s="20" customFormat="1" x14ac:dyDescent="0.3">
      <c r="A22" s="14" t="s">
        <v>9</v>
      </c>
      <c r="B22" s="15">
        <f>SUMIF(Récap[Catégorie],$A22,Récap[Dépense])-SUMIF(Récap[Catégorie],$A22,Récap[Recette])</f>
        <v>0</v>
      </c>
      <c r="C22" s="14"/>
      <c r="D22" s="15"/>
    </row>
    <row r="23" spans="1:4" x14ac:dyDescent="0.3">
      <c r="A23" s="16" t="s">
        <v>65</v>
      </c>
      <c r="B23" s="17">
        <f>SUM(B20:B22)</f>
        <v>0</v>
      </c>
      <c r="C23" s="16"/>
      <c r="D23" s="17">
        <f>SUM(D20:D22)</f>
        <v>0</v>
      </c>
    </row>
    <row r="24" spans="1:4" x14ac:dyDescent="0.3">
      <c r="A24" s="18"/>
      <c r="B24" s="19"/>
      <c r="C24" s="18"/>
      <c r="D24" s="19"/>
    </row>
    <row r="25" spans="1:4" x14ac:dyDescent="0.3">
      <c r="A25" s="56" t="s">
        <v>67</v>
      </c>
      <c r="B25" s="57"/>
      <c r="C25" s="57"/>
      <c r="D25" s="58"/>
    </row>
    <row r="26" spans="1:4" s="20" customFormat="1" x14ac:dyDescent="0.3">
      <c r="A26" s="14" t="s">
        <v>10</v>
      </c>
      <c r="B26" s="15">
        <f>SUMIF(Récap[Catégorie],$A26,Récap[Dépense])-SUMIF(Récap[Catégorie],$A26,Récap[Recette])</f>
        <v>0</v>
      </c>
      <c r="C26" s="14" t="s">
        <v>68</v>
      </c>
      <c r="D26" s="15">
        <f>SUMIF(Récap[Catégorie],$C26,Récap[Dépense])-SUMIF(Récap[Catégorie],$C26,Récap[Recette])</f>
        <v>0</v>
      </c>
    </row>
    <row r="27" spans="1:4" s="20" customFormat="1" x14ac:dyDescent="0.3">
      <c r="A27" s="14"/>
      <c r="B27" s="15"/>
      <c r="C27" s="14"/>
      <c r="D27" s="15"/>
    </row>
    <row r="28" spans="1:4" x14ac:dyDescent="0.3">
      <c r="A28" s="16" t="s">
        <v>65</v>
      </c>
      <c r="B28" s="17">
        <f>SUM(B26:B26)</f>
        <v>0</v>
      </c>
      <c r="C28" s="16" t="s">
        <v>65</v>
      </c>
      <c r="D28" s="17">
        <f>SUM(D26:D27)</f>
        <v>0</v>
      </c>
    </row>
    <row r="29" spans="1:4" x14ac:dyDescent="0.3">
      <c r="A29" s="18"/>
      <c r="B29" s="19"/>
      <c r="C29" s="18"/>
      <c r="D29" s="19"/>
    </row>
    <row r="30" spans="1:4" x14ac:dyDescent="0.3">
      <c r="A30" s="56" t="s">
        <v>11</v>
      </c>
      <c r="B30" s="57"/>
      <c r="C30" s="57"/>
      <c r="D30" s="58"/>
    </row>
    <row r="31" spans="1:4" x14ac:dyDescent="0.3">
      <c r="A31" s="14"/>
      <c r="B31" s="15"/>
      <c r="C31" s="14" t="s">
        <v>35</v>
      </c>
      <c r="D31" s="15">
        <f>SUMIF(Récap[Catégorie],$C31,Récap[Dépense])-SUMIF(Récap[Catégorie],$C31,Récap[Recette])</f>
        <v>0</v>
      </c>
    </row>
    <row r="32" spans="1:4" s="20" customFormat="1" x14ac:dyDescent="0.3">
      <c r="A32" s="14" t="s">
        <v>57</v>
      </c>
      <c r="B32" s="15">
        <f>SUMIF(Récap[Catégorie],$A32,Récap[Dépense])-SUMIF(Récap[Catégorie],$A32,Récap[Recette])</f>
        <v>0</v>
      </c>
      <c r="C32" s="14"/>
      <c r="D32" s="15"/>
    </row>
    <row r="33" spans="1:4" s="20" customFormat="1" x14ac:dyDescent="0.3">
      <c r="A33" s="14" t="s">
        <v>56</v>
      </c>
      <c r="B33" s="15">
        <f>SUMIF(Récap[Catégorie],$A33,Récap[Dépense])-SUMIF(Récap[Catégorie],$A33,Récap[Recette])</f>
        <v>0</v>
      </c>
      <c r="C33" s="14"/>
      <c r="D33" s="15"/>
    </row>
    <row r="34" spans="1:4" s="20" customFormat="1" x14ac:dyDescent="0.3">
      <c r="A34" s="14" t="s">
        <v>14</v>
      </c>
      <c r="B34" s="15">
        <f>SUMIF(Récap[Catégorie],$A34,Récap[Dépense])-SUMIF(Récap[Catégorie],$A34,Récap[Recette])</f>
        <v>0</v>
      </c>
      <c r="C34" s="14"/>
      <c r="D34" s="15"/>
    </row>
    <row r="35" spans="1:4" s="20" customFormat="1" x14ac:dyDescent="0.3">
      <c r="A35" s="14" t="s">
        <v>69</v>
      </c>
      <c r="B35" s="15">
        <f>SUMIF(Récap[Catégorie],$A35,Récap[Dépense])-SUMIF(Récap[Catégorie],$A35,Récap[Recette])</f>
        <v>0</v>
      </c>
      <c r="C35" s="14"/>
      <c r="D35" s="15"/>
    </row>
    <row r="36" spans="1:4" s="20" customFormat="1" x14ac:dyDescent="0.3">
      <c r="A36" s="14" t="s">
        <v>70</v>
      </c>
      <c r="B36" s="15">
        <f>SUMIF(Récap[Catégorie],$A36,Récap[Dépense])-SUMIF(Récap[Catégorie],$A36,Récap[Recette])</f>
        <v>0</v>
      </c>
      <c r="C36" s="14"/>
      <c r="D36" s="15"/>
    </row>
    <row r="37" spans="1:4" s="20" customFormat="1" x14ac:dyDescent="0.3">
      <c r="A37" s="14" t="s">
        <v>71</v>
      </c>
      <c r="B37" s="15">
        <f>SUMIF(Récap[Catégorie],$A37,Récap[Dépense])-SUMIF(Récap[Catégorie],$A37,Récap[Recette])</f>
        <v>0</v>
      </c>
      <c r="C37" s="14"/>
      <c r="D37" s="15"/>
    </row>
    <row r="38" spans="1:4" s="20" customFormat="1" x14ac:dyDescent="0.3">
      <c r="A38" s="14" t="s">
        <v>17</v>
      </c>
      <c r="B38" s="15">
        <f>SUMIF(Récap[Catégorie],$A38,Récap[Dépense])-SUMIF(Récap[Catégorie],$A38,Récap[Recette])</f>
        <v>0</v>
      </c>
      <c r="C38" s="14"/>
      <c r="D38" s="15"/>
    </row>
    <row r="39" spans="1:4" s="20" customFormat="1" x14ac:dyDescent="0.3">
      <c r="A39" s="14" t="s">
        <v>18</v>
      </c>
      <c r="B39" s="15">
        <f>SUMIF(Récap[Catégorie],$A39,Récap[Dépense])-SUMIF(Récap[Catégorie],$A39,Récap[Recette])</f>
        <v>0</v>
      </c>
      <c r="C39" s="14"/>
      <c r="D39" s="15"/>
    </row>
    <row r="40" spans="1:4" s="20" customFormat="1" x14ac:dyDescent="0.3">
      <c r="A40" s="14" t="s">
        <v>19</v>
      </c>
      <c r="B40" s="15">
        <f>SUMIF(Récap[Catégorie],$A40,Récap[Dépense])-SUMIF(Récap[Catégorie],$A40,Récap[Recette])</f>
        <v>0</v>
      </c>
      <c r="C40" s="14"/>
      <c r="D40" s="15"/>
    </row>
    <row r="41" spans="1:4" s="20" customFormat="1" x14ac:dyDescent="0.3">
      <c r="A41" s="14" t="s">
        <v>20</v>
      </c>
      <c r="B41" s="15">
        <f>SUMIF(Récap[Catégorie],$A41,Récap[Dépense])-SUMIF(Récap[Catégorie],$A41,Récap[Recette])</f>
        <v>0</v>
      </c>
      <c r="C41" s="14"/>
      <c r="D41" s="15"/>
    </row>
    <row r="42" spans="1:4" s="20" customFormat="1" x14ac:dyDescent="0.3">
      <c r="A42" s="14"/>
      <c r="B42" s="15"/>
      <c r="C42" s="14"/>
      <c r="D42" s="15"/>
    </row>
    <row r="43" spans="1:4" x14ac:dyDescent="0.3">
      <c r="A43" s="16" t="s">
        <v>65</v>
      </c>
      <c r="B43" s="17">
        <f>SUM(B32:B42)</f>
        <v>0</v>
      </c>
      <c r="C43" s="16" t="s">
        <v>65</v>
      </c>
      <c r="D43" s="17">
        <f>SUM(D31:D42)</f>
        <v>0</v>
      </c>
    </row>
    <row r="44" spans="1:4" x14ac:dyDescent="0.3">
      <c r="A44" s="18"/>
      <c r="B44" s="19"/>
      <c r="C44" s="18"/>
      <c r="D44" s="19"/>
    </row>
    <row r="45" spans="1:4" x14ac:dyDescent="0.3">
      <c r="A45" s="56" t="s">
        <v>22</v>
      </c>
      <c r="B45" s="57"/>
      <c r="C45" s="57"/>
      <c r="D45" s="58"/>
    </row>
    <row r="46" spans="1:4" s="20" customFormat="1" x14ac:dyDescent="0.3">
      <c r="A46" s="14" t="s">
        <v>23</v>
      </c>
      <c r="B46" s="15">
        <f>SUMIF(Récap[Catégorie],$A46,Récap[Dépense])-SUMIF(Récap[Catégorie],$A46,Récap[Recette])</f>
        <v>0</v>
      </c>
      <c r="C46" s="14" t="s">
        <v>72</v>
      </c>
      <c r="D46" s="15">
        <f>SUMIF(Récap[Catégorie],$C46,Récap[Dépense])-SUMIF(Récap[Catégorie],$C46,Récap[Recette])</f>
        <v>0</v>
      </c>
    </row>
    <row r="47" spans="1:4" s="20" customFormat="1" x14ac:dyDescent="0.3">
      <c r="A47" s="14" t="s">
        <v>24</v>
      </c>
      <c r="B47" s="15">
        <f>SUMIF(Récap[Catégorie],$A47,Récap[Dépense])-SUMIF(Récap[Catégorie],$A47,Récap[Recette])</f>
        <v>0</v>
      </c>
      <c r="C47" s="14"/>
      <c r="D47" s="15"/>
    </row>
    <row r="48" spans="1:4" s="20" customFormat="1" x14ac:dyDescent="0.3">
      <c r="A48" s="14"/>
      <c r="B48" s="15"/>
      <c r="C48" s="14"/>
      <c r="D48" s="15"/>
    </row>
    <row r="49" spans="1:4" s="20" customFormat="1" x14ac:dyDescent="0.3">
      <c r="A49" s="14" t="s">
        <v>25</v>
      </c>
      <c r="B49" s="15">
        <f>SUMIF(Récap[Catégorie],$A49,Récap[Dépense])-SUMIF(Récap[Catégorie],$A49,Récap[Recette])</f>
        <v>0</v>
      </c>
      <c r="C49" s="14"/>
      <c r="D49" s="15"/>
    </row>
    <row r="50" spans="1:4" s="20" customFormat="1" x14ac:dyDescent="0.3">
      <c r="A50" s="14" t="s">
        <v>27</v>
      </c>
      <c r="B50" s="15">
        <f>SUMIF(Récap[Catégorie],$A50,Récap[Dépense])-SUMIF(Récap[Catégorie],$A50,Récap[Recette])</f>
        <v>0</v>
      </c>
      <c r="C50" s="14"/>
      <c r="D50" s="15"/>
    </row>
    <row r="51" spans="1:4" x14ac:dyDescent="0.3">
      <c r="A51" s="16" t="s">
        <v>65</v>
      </c>
      <c r="B51" s="17">
        <f>SUM(B46:B50)</f>
        <v>0</v>
      </c>
      <c r="C51" s="16"/>
      <c r="D51" s="17">
        <f>SUM(D46:D50)</f>
        <v>0</v>
      </c>
    </row>
    <row r="52" spans="1:4" x14ac:dyDescent="0.3">
      <c r="A52" s="18"/>
      <c r="B52" s="19"/>
      <c r="C52" s="18"/>
      <c r="D52" s="19"/>
    </row>
    <row r="53" spans="1:4" x14ac:dyDescent="0.3">
      <c r="A53" s="62" t="s">
        <v>73</v>
      </c>
      <c r="B53" s="62"/>
      <c r="C53" s="62"/>
      <c r="D53" s="62"/>
    </row>
    <row r="54" spans="1:4" s="20" customFormat="1" x14ac:dyDescent="0.3">
      <c r="A54" s="14" t="s">
        <v>28</v>
      </c>
      <c r="B54" s="15">
        <f>SUMIF(Récap[Catégorie],$A54,Récap[Dépense])-SUMIF(Récap[Catégorie],$A54,Récap[Recette])</f>
        <v>0</v>
      </c>
      <c r="C54" s="14"/>
      <c r="D54" s="15"/>
    </row>
    <row r="55" spans="1:4" s="20" customFormat="1" x14ac:dyDescent="0.3">
      <c r="A55" s="14"/>
      <c r="B55" s="15"/>
      <c r="C55" s="14"/>
      <c r="D55" s="15"/>
    </row>
    <row r="56" spans="1:4" x14ac:dyDescent="0.3">
      <c r="A56" s="16" t="s">
        <v>65</v>
      </c>
      <c r="B56" s="17">
        <f>SUM(B54:B55)</f>
        <v>0</v>
      </c>
      <c r="C56" s="16"/>
      <c r="D56" s="17">
        <f>SUM(D54:D55)</f>
        <v>0</v>
      </c>
    </row>
    <row r="57" spans="1:4" x14ac:dyDescent="0.3">
      <c r="A57" s="18"/>
      <c r="B57" s="19"/>
      <c r="C57" s="18"/>
      <c r="D57" s="19"/>
    </row>
    <row r="58" spans="1:4" x14ac:dyDescent="0.3">
      <c r="A58" s="56" t="s">
        <v>74</v>
      </c>
      <c r="B58" s="57"/>
      <c r="C58" s="57"/>
      <c r="D58" s="58"/>
    </row>
    <row r="59" spans="1:4" s="20" customFormat="1" x14ac:dyDescent="0.3">
      <c r="A59" s="14" t="s">
        <v>29</v>
      </c>
      <c r="B59" s="15">
        <f>SUMIF(Récap[Catégorie],$A59,Récap[Dépense])-SUMIF(Récap[Catégorie],$A59,Récap[Recette])</f>
        <v>0</v>
      </c>
      <c r="C59" s="14"/>
      <c r="D59" s="15"/>
    </row>
    <row r="60" spans="1:4" s="20" customFormat="1" x14ac:dyDescent="0.3">
      <c r="A60" s="14" t="s">
        <v>30</v>
      </c>
      <c r="B60" s="15">
        <f>SUMIF(Récap[Catégorie],$A60,Récap[Dépense])-SUMIF(Récap[Catégorie],$A60,Récap[Recette])</f>
        <v>0</v>
      </c>
      <c r="C60" s="14"/>
      <c r="D60" s="15"/>
    </row>
    <row r="61" spans="1:4" x14ac:dyDescent="0.3">
      <c r="A61" s="16" t="s">
        <v>65</v>
      </c>
      <c r="B61" s="17">
        <f>SUM(B59:B60)</f>
        <v>0</v>
      </c>
      <c r="C61" s="16"/>
      <c r="D61" s="17">
        <f>SUM(D59:D60)</f>
        <v>0</v>
      </c>
    </row>
    <row r="62" spans="1:4" x14ac:dyDescent="0.3">
      <c r="A62" s="13"/>
      <c r="B62" s="21"/>
      <c r="C62" s="13"/>
      <c r="D62" s="21"/>
    </row>
    <row r="63" spans="1:4" x14ac:dyDescent="0.3">
      <c r="A63" s="56" t="s">
        <v>75</v>
      </c>
      <c r="B63" s="57"/>
      <c r="C63" s="57"/>
      <c r="D63" s="58"/>
    </row>
    <row r="64" spans="1:4" x14ac:dyDescent="0.3">
      <c r="A64" s="14"/>
      <c r="B64" s="15"/>
      <c r="C64" s="14"/>
      <c r="D64" s="15"/>
    </row>
    <row r="65" spans="1:6" s="20" customFormat="1" x14ac:dyDescent="0.3">
      <c r="A65" s="14" t="s">
        <v>76</v>
      </c>
      <c r="B65" s="15">
        <f>SUMIF(Récap[Catégorie],$A65,Récap[Dépense])-SUMIF(Récap[Catégorie],$A65,Récap[Recette])</f>
        <v>0</v>
      </c>
      <c r="C65" s="14"/>
      <c r="D65" s="15"/>
    </row>
    <row r="66" spans="1:6" x14ac:dyDescent="0.3">
      <c r="A66" s="16" t="s">
        <v>65</v>
      </c>
      <c r="B66" s="17">
        <f>B64+B65</f>
        <v>0</v>
      </c>
      <c r="C66" s="16"/>
      <c r="D66" s="17">
        <f>D64+D65</f>
        <v>0</v>
      </c>
    </row>
    <row r="67" spans="1:6" x14ac:dyDescent="0.3">
      <c r="A67" s="13"/>
      <c r="B67" s="21"/>
      <c r="C67" s="13"/>
      <c r="D67" s="21"/>
    </row>
    <row r="68" spans="1:6" x14ac:dyDescent="0.3">
      <c r="A68" s="56" t="s">
        <v>77</v>
      </c>
      <c r="B68" s="57"/>
      <c r="C68" s="57"/>
      <c r="D68" s="58"/>
    </row>
    <row r="69" spans="1:6" x14ac:dyDescent="0.3">
      <c r="A69" s="14"/>
      <c r="B69" s="15"/>
      <c r="C69" s="14" t="s">
        <v>78</v>
      </c>
      <c r="D69" s="15">
        <f>SUMIF(Récap[Catégorie],$C69,Récap[Dépense])-SUMIF(Récap[Catégorie],$C69,Récap[Recette])</f>
        <v>0</v>
      </c>
    </row>
    <row r="70" spans="1:6" x14ac:dyDescent="0.3">
      <c r="A70" s="14" t="s">
        <v>79</v>
      </c>
      <c r="B70" s="15">
        <f>SUMIF(Récap[Catégorie],$A70,Récap[Dépense])-SUMIF(Récap[Catégorie],$A70,Récap[Recette])</f>
        <v>0</v>
      </c>
      <c r="C70" s="14" t="s">
        <v>79</v>
      </c>
      <c r="D70" s="15">
        <f>SUMIF(Récap[Catégorie],$C70,Récap[Dépense])-SUMIF(Récap[Catégorie],$C70,Récap[Recette])</f>
        <v>0</v>
      </c>
    </row>
    <row r="71" spans="1:6" x14ac:dyDescent="0.3">
      <c r="A71" s="14" t="s">
        <v>80</v>
      </c>
      <c r="B71" s="15">
        <f>SUMIF(Récap[Catégorie],$A71,Récap[Dépense])-SUMIF(Récap[Catégorie],$A71,Récap[Recette])</f>
        <v>0</v>
      </c>
      <c r="C71" s="14" t="s">
        <v>80</v>
      </c>
      <c r="D71" s="15">
        <f>SUMIF(Récap[Catégorie],$C71,Récap[Dépense])-SUMIF(Récap[Catégorie],$C71,Récap[Recette])</f>
        <v>0</v>
      </c>
    </row>
    <row r="72" spans="1:6" x14ac:dyDescent="0.3">
      <c r="A72" s="14"/>
      <c r="B72" s="15"/>
      <c r="C72" s="14"/>
      <c r="D72" s="15"/>
    </row>
    <row r="73" spans="1:6" x14ac:dyDescent="0.3">
      <c r="A73" s="14"/>
      <c r="B73" s="15"/>
      <c r="C73" s="14"/>
      <c r="D73" s="15"/>
    </row>
    <row r="74" spans="1:6" x14ac:dyDescent="0.3">
      <c r="A74" s="14" t="s">
        <v>40</v>
      </c>
      <c r="B74" s="15">
        <f>SUMIF(Récap[Catégorie],$A74,Récap[Dépense])-SUMIF(Récap[Catégorie],$A74,Récap[Recette])</f>
        <v>0</v>
      </c>
      <c r="C74" s="14" t="s">
        <v>40</v>
      </c>
      <c r="D74" s="15">
        <f>SUMIF(Récap[Catégorie],$C74,Récap[Dépense])-SUMIF(Récap[Catégorie],$C74,Récap[Recette])</f>
        <v>0</v>
      </c>
    </row>
    <row r="75" spans="1:6" s="20" customFormat="1" x14ac:dyDescent="0.3">
      <c r="A75" s="14"/>
      <c r="B75" s="15"/>
      <c r="C75" s="14" t="s">
        <v>53</v>
      </c>
      <c r="D75" s="15" t="s">
        <v>53</v>
      </c>
    </row>
    <row r="76" spans="1:6" x14ac:dyDescent="0.3">
      <c r="A76" s="16" t="s">
        <v>65</v>
      </c>
      <c r="B76" s="17">
        <f>SUM(B69:B75)</f>
        <v>0</v>
      </c>
      <c r="C76" s="16"/>
      <c r="D76" s="17">
        <f>SUM(D69:D75)</f>
        <v>0</v>
      </c>
    </row>
    <row r="77" spans="1:6" x14ac:dyDescent="0.3">
      <c r="A77" s="18"/>
      <c r="B77" s="19"/>
      <c r="C77" s="18"/>
      <c r="D77" s="19"/>
    </row>
    <row r="78" spans="1:6" x14ac:dyDescent="0.3">
      <c r="A78" s="18"/>
      <c r="B78" s="19"/>
      <c r="C78" s="18"/>
      <c r="D78" s="19"/>
    </row>
    <row r="79" spans="1:6" x14ac:dyDescent="0.3">
      <c r="A79" s="22" t="s">
        <v>81</v>
      </c>
      <c r="B79" s="23">
        <f>SUM(B14+B18+B23+B28+B43+B51+B56+B61+B66+B76)</f>
        <v>0</v>
      </c>
      <c r="C79" s="22" t="s">
        <v>65</v>
      </c>
      <c r="D79" s="23">
        <f>SUM(D14+D18+D23+D28+D43+D51+D56+D61+D66+D76)</f>
        <v>0</v>
      </c>
      <c r="F79" s="24"/>
    </row>
    <row r="80" spans="1:6" x14ac:dyDescent="0.3">
      <c r="A80" s="18"/>
      <c r="B80" s="19"/>
      <c r="C80" s="18"/>
      <c r="D80" s="19"/>
    </row>
    <row r="81" spans="1:4" x14ac:dyDescent="0.3">
      <c r="A81" s="22" t="s">
        <v>96</v>
      </c>
      <c r="B81" s="23">
        <f>B79-D79</f>
        <v>0</v>
      </c>
      <c r="C81" s="22"/>
      <c r="D81" s="23"/>
    </row>
    <row r="86" spans="1:4" x14ac:dyDescent="0.3">
      <c r="A86" s="25" t="s">
        <v>82</v>
      </c>
      <c r="C86" s="25" t="s">
        <v>91</v>
      </c>
    </row>
    <row r="87" spans="1:4" ht="29.25" customHeight="1" x14ac:dyDescent="0.3">
      <c r="A87" t="s">
        <v>83</v>
      </c>
      <c r="B87" s="26">
        <f>'CA CC'!I6</f>
        <v>0</v>
      </c>
      <c r="C87" t="s">
        <v>84</v>
      </c>
      <c r="D87" s="35"/>
    </row>
    <row r="88" spans="1:4" x14ac:dyDescent="0.3">
      <c r="A88" t="s">
        <v>85</v>
      </c>
      <c r="B88" s="26">
        <f>'CE CC'!I6</f>
        <v>0</v>
      </c>
      <c r="C88" t="s">
        <v>86</v>
      </c>
      <c r="D88" s="35"/>
    </row>
    <row r="89" spans="1:4" x14ac:dyDescent="0.3">
      <c r="A89" t="s">
        <v>87</v>
      </c>
      <c r="B89" s="26">
        <v>10</v>
      </c>
    </row>
    <row r="90" spans="1:4" x14ac:dyDescent="0.3">
      <c r="A90" t="s">
        <v>88</v>
      </c>
      <c r="B90" s="26">
        <f>'CA LA'!I6</f>
        <v>0</v>
      </c>
    </row>
    <row r="91" spans="1:4" x14ac:dyDescent="0.3">
      <c r="A91" t="s">
        <v>89</v>
      </c>
      <c r="B91" s="27">
        <f>'CE LB'!I6</f>
        <v>0</v>
      </c>
      <c r="D91" s="28"/>
    </row>
    <row r="92" spans="1:4" x14ac:dyDescent="0.3">
      <c r="A92" s="29" t="s">
        <v>90</v>
      </c>
      <c r="B92" s="30">
        <f>SUM(B87:B91)</f>
        <v>10</v>
      </c>
      <c r="C92" s="29" t="s">
        <v>90</v>
      </c>
      <c r="D92" s="31">
        <f>D87+D88</f>
        <v>0</v>
      </c>
    </row>
    <row r="95" spans="1:4" x14ac:dyDescent="0.3">
      <c r="A95" t="s">
        <v>95</v>
      </c>
      <c r="B95" s="30">
        <f>'Cumul Comptes'!I6</f>
        <v>0</v>
      </c>
    </row>
  </sheetData>
  <mergeCells count="11">
    <mergeCell ref="A45:D45"/>
    <mergeCell ref="A53:D53"/>
    <mergeCell ref="A58:D58"/>
    <mergeCell ref="A63:D63"/>
    <mergeCell ref="A68:D68"/>
    <mergeCell ref="A30:D30"/>
    <mergeCell ref="A6:D6"/>
    <mergeCell ref="A10:D10"/>
    <mergeCell ref="A16:D16"/>
    <mergeCell ref="A20:D20"/>
    <mergeCell ref="A25:D25"/>
  </mergeCells>
  <pageMargins left="0.7" right="0.7" top="0.75" bottom="0.75" header="0.3" footer="0.3"/>
  <pageSetup paperSize="9" scale="65" orientation="portrait" horizontalDpi="4294967293" verticalDpi="4294967293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E1D8F82-2A3A-48E8-883B-17111528D90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Catégories</vt:lpstr>
      <vt:lpstr>CA CC</vt:lpstr>
      <vt:lpstr>CE CC</vt:lpstr>
      <vt:lpstr>CA LA</vt:lpstr>
      <vt:lpstr>CE LB</vt:lpstr>
      <vt:lpstr>Cut-off</vt:lpstr>
      <vt:lpstr>Cumul Comptes</vt:lpstr>
      <vt:lpstr>Total catégories</vt:lpstr>
      <vt:lpstr>Comptes</vt:lpstr>
      <vt:lpstr>l_Cat</vt:lpstr>
      <vt:lpstr>p_Cat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BARTHEZ</dc:creator>
  <cp:lastModifiedBy>Damaste .</cp:lastModifiedBy>
  <dcterms:created xsi:type="dcterms:W3CDTF">2015-06-05T18:19:34Z</dcterms:created>
  <dcterms:modified xsi:type="dcterms:W3CDTF">2024-08-19T01:52:37Z</dcterms:modified>
</cp:coreProperties>
</file>