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041C81E9-834C-463E-995D-8F5F0F955AFB}" xr6:coauthVersionLast="47" xr6:coauthVersionMax="47" xr10:uidLastSave="{00000000-0000-0000-0000-000000000000}"/>
  <bookViews>
    <workbookView xWindow="-108" yWindow="-108" windowWidth="23256" windowHeight="12576" xr2:uid="{1D135921-8E20-4A14-ACAE-BA302317A1BE}"/>
  </bookViews>
  <sheets>
    <sheet name="Participant" sheetId="4" r:id="rId1"/>
    <sheet name="Relais" sheetId="2" r:id="rId2"/>
    <sheet name="Récap" sheetId="3" r:id="rId3"/>
    <sheet name="Paramètres" sheetId="5" state="hidden" r:id="rId4"/>
  </sheets>
  <definedNames>
    <definedName name="DonnéesExternes_1" localSheetId="3" hidden="1">Paramètres!$B$4:$B$9</definedName>
    <definedName name="l_Participant">Participant[Concat]</definedName>
  </definedNames>
  <calcPr calcId="191029"/>
  <pivotCaches>
    <pivotCache cacheId="64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4" l="1"/>
  <c r="E6" i="4"/>
  <c r="E5" i="4"/>
  <c r="E4" i="4"/>
  <c r="E3" i="4" l="1"/>
  <c r="C3" i="2" l="1"/>
  <c r="AE5" i="5"/>
  <c r="Q36" i="3" s="1"/>
  <c r="Z5" i="5"/>
  <c r="Q29" i="3" s="1"/>
  <c r="V5" i="5"/>
  <c r="Q22" i="3" s="1"/>
  <c r="M5" i="5"/>
  <c r="E29" i="3" s="1"/>
  <c r="J5" i="5"/>
  <c r="D22" i="3" s="1"/>
  <c r="AG5" i="5"/>
  <c r="AF36" i="3" s="1"/>
  <c r="AB5" i="5"/>
  <c r="AF29" i="3" s="1"/>
  <c r="X5" i="5"/>
  <c r="AF22" i="3" s="1"/>
  <c r="S5" i="5"/>
  <c r="E43" i="3" s="1"/>
  <c r="P5" i="5"/>
  <c r="E36" i="3" s="1"/>
  <c r="H5" i="5"/>
  <c r="V15" i="3" s="1"/>
  <c r="F5" i="5"/>
  <c r="D15" i="3" s="1"/>
  <c r="C4" i="2" l="1"/>
  <c r="C5" i="2" s="1"/>
  <c r="G3" i="2" l="1"/>
  <c r="D4" i="2"/>
  <c r="D3" i="2"/>
  <c r="E3" i="2"/>
  <c r="G4" i="2" l="1"/>
  <c r="E4" i="2"/>
  <c r="D5" i="2" l="1"/>
  <c r="G5" i="2"/>
  <c r="E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CF3F4E1-DF0B-4542-9B76-609A560F49CF}" keepAlive="1" name="Requête - Participant" description="Connexion à la requête « Participant » dans le classeur." type="5" refreshedVersion="8" background="1" saveData="1">
    <dbPr connection="Provider=Microsoft.Mashup.OleDb.1;Data Source=$Workbook$;Location=Participant;Extended Properties=&quot;&quot;" command="SELECT * FROM [Participant]"/>
  </connection>
</connections>
</file>

<file path=xl/sharedStrings.xml><?xml version="1.0" encoding="utf-8"?>
<sst xmlns="http://schemas.openxmlformats.org/spreadsheetml/2006/main" count="86" uniqueCount="50">
  <si>
    <t>Nom</t>
  </si>
  <si>
    <t>Prénom</t>
  </si>
  <si>
    <t>Age</t>
  </si>
  <si>
    <t>Temps théorique</t>
  </si>
  <si>
    <t>Relais en cours</t>
  </si>
  <si>
    <t>Prochain relais</t>
  </si>
  <si>
    <t xml:space="preserve"> N° relais</t>
  </si>
  <si>
    <t>Temps total</t>
  </si>
  <si>
    <t>Moyenne d'age</t>
  </si>
  <si>
    <t>Participant le plus jeune</t>
  </si>
  <si>
    <t>Participant le plus age</t>
  </si>
  <si>
    <t>Concat</t>
  </si>
  <si>
    <t>Relais N°</t>
  </si>
  <si>
    <t>Temps réel</t>
  </si>
  <si>
    <t xml:space="preserve">Temps réel </t>
  </si>
  <si>
    <t>Nombre de Concat</t>
  </si>
  <si>
    <t>Nb total de relais</t>
  </si>
  <si>
    <t xml:space="preserve">Nb de participant unique </t>
  </si>
  <si>
    <t xml:space="preserve">Age </t>
  </si>
  <si>
    <t>Age Min</t>
  </si>
  <si>
    <t>Age Max</t>
  </si>
  <si>
    <t>Relais le plus long</t>
  </si>
  <si>
    <t>Nb Relais</t>
  </si>
  <si>
    <t>Personne à avoir fait</t>
  </si>
  <si>
    <t>le plus de relais</t>
  </si>
  <si>
    <t>Personne qui a fait le plus de</t>
  </si>
  <si>
    <t>temps de massage en cumulé</t>
  </si>
  <si>
    <t>Temps total actuel :</t>
  </si>
  <si>
    <t>Nombre de participants :</t>
  </si>
  <si>
    <t>Moyenne d'âge :</t>
  </si>
  <si>
    <t>Participant le plus jeune :</t>
  </si>
  <si>
    <t>Participant le plus âgé :</t>
  </si>
  <si>
    <t>Personne qui a fait le plus de temps de massage :</t>
  </si>
  <si>
    <t>Personne à avoir fait le plus de relais :</t>
  </si>
  <si>
    <t>Relai le plus long :</t>
  </si>
  <si>
    <t>Nombre total de relais :</t>
  </si>
  <si>
    <t>Rtrt</t>
  </si>
  <si>
    <t>Rtrtt</t>
  </si>
  <si>
    <t>Rtrt Rtrtt 41</t>
  </si>
  <si>
    <t>Ererer</t>
  </si>
  <si>
    <t>Ererer Ererer 45</t>
  </si>
  <si>
    <t>Eerrr</t>
  </si>
  <si>
    <t>Eeee</t>
  </si>
  <si>
    <t>Eerrr Eeee 78</t>
  </si>
  <si>
    <t>Opioop</t>
  </si>
  <si>
    <t>Nhjhh</t>
  </si>
  <si>
    <t>Opioop Nhjhh 12</t>
  </si>
  <si>
    <t>Dfgvb</t>
  </si>
  <si>
    <t>Bniiiii</t>
  </si>
  <si>
    <t>Dfgvb Bniiiii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</si>
</sst>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22"/>
      <color rgb="FF00505A"/>
      <name val="Segoe Print"/>
    </font>
    <font>
      <b/>
      <sz val="22"/>
      <color rgb="FF00B2B9"/>
      <name val="Segoe Print"/>
    </font>
    <font>
      <b/>
      <sz val="22"/>
      <color rgb="FF94C118"/>
      <name val="Segoe Print"/>
    </font>
    <font>
      <b/>
      <sz val="22"/>
      <color rgb="FFEC6200"/>
      <name val="Segoe Print"/>
    </font>
    <font>
      <b/>
      <sz val="22"/>
      <color rgb="FFA30054"/>
      <name val="Segoe Print"/>
    </font>
    <font>
      <b/>
      <sz val="18"/>
      <color rgb="FFFF5050"/>
      <name val="ADLaM Display"/>
    </font>
    <font>
      <b/>
      <sz val="14"/>
      <color theme="1"/>
      <name val="ADLaM Display"/>
    </font>
    <font>
      <sz val="12"/>
      <color theme="1"/>
      <name val="ADLaM Display"/>
    </font>
    <font>
      <sz val="11"/>
      <color theme="1"/>
      <name val="Aptos Display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ECA00"/>
        <bgColor indexed="64"/>
      </patternFill>
    </fill>
    <fill>
      <patternFill patternType="solid">
        <fgColor rgb="FF94C118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4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1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0" fillId="0" borderId="0" xfId="0" pivotButton="1"/>
    <xf numFmtId="46" fontId="0" fillId="0" borderId="0" xfId="0" applyNumberFormat="1"/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left"/>
    </xf>
    <xf numFmtId="46" fontId="3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inden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indent="1"/>
    </xf>
    <xf numFmtId="46" fontId="0" fillId="0" borderId="0" xfId="0" applyNumberFormat="1" applyAlignment="1">
      <alignment horizontal="left" vertical="center" indent="1"/>
    </xf>
    <xf numFmtId="46" fontId="0" fillId="0" borderId="0" xfId="0" applyNumberFormat="1" applyAlignment="1">
      <alignment vertical="center"/>
    </xf>
    <xf numFmtId="0" fontId="0" fillId="0" borderId="0" xfId="0" applyAlignment="1">
      <alignment horizontal="right"/>
    </xf>
    <xf numFmtId="46" fontId="0" fillId="0" borderId="0" xfId="0" applyNumberFormat="1" applyAlignment="1">
      <alignment horizontal="left" indent="1"/>
    </xf>
    <xf numFmtId="1" fontId="0" fillId="0" borderId="0" xfId="0" applyNumberFormat="1" applyAlignment="1">
      <alignment vertical="center"/>
    </xf>
    <xf numFmtId="46" fontId="10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0" fillId="0" borderId="0" xfId="0" quotePrefix="1"/>
    <xf numFmtId="0" fontId="0" fillId="2" borderId="0" xfId="0" applyFill="1"/>
    <xf numFmtId="0" fontId="0" fillId="2" borderId="0" xfId="0" applyFill="1" applyAlignment="1">
      <alignment vertical="center"/>
    </xf>
    <xf numFmtId="0" fontId="5" fillId="0" borderId="0" xfId="0" applyFont="1"/>
    <xf numFmtId="1" fontId="10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46" fontId="10" fillId="0" borderId="0" xfId="0" applyNumberFormat="1" applyFont="1" applyAlignment="1">
      <alignment horizontal="center"/>
    </xf>
    <xf numFmtId="46" fontId="3" fillId="0" borderId="0" xfId="0" applyNumberFormat="1" applyFont="1" applyAlignment="1" applyProtection="1">
      <alignment horizontal="center" vertical="center"/>
      <protection locked="0"/>
    </xf>
    <xf numFmtId="46" fontId="0" fillId="0" borderId="0" xfId="0" applyNumberFormat="1" applyAlignment="1" applyProtection="1">
      <alignment horizontal="center" vertical="center"/>
      <protection locked="0"/>
    </xf>
    <xf numFmtId="0" fontId="12" fillId="3" borderId="1" xfId="0" applyFont="1" applyFill="1" applyBorder="1" applyAlignment="1">
      <alignment horizontal="left" vertical="center" inden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indent="1"/>
    </xf>
    <xf numFmtId="0" fontId="13" fillId="3" borderId="1" xfId="0" applyFont="1" applyFill="1" applyBorder="1" applyAlignment="1">
      <alignment horizontal="center" vertical="center"/>
    </xf>
    <xf numFmtId="46" fontId="13" fillId="3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6" fontId="13" fillId="2" borderId="1" xfId="0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46" fontId="0" fillId="0" borderId="0" xfId="0" applyNumberFormat="1" applyAlignment="1">
      <alignment horizontal="left" vertical="center" indent="1"/>
    </xf>
    <xf numFmtId="1" fontId="0" fillId="0" borderId="0" xfId="0" applyNumberFormat="1" applyAlignment="1">
      <alignment horizontal="left" vertical="center" indent="1"/>
    </xf>
    <xf numFmtId="0" fontId="10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46" fontId="10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1" fontId="10" fillId="0" borderId="0" xfId="0" applyNumberFormat="1" applyFont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46" fontId="10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9">
    <dxf>
      <alignment horizontal="left" vertical="bottom" textRotation="0" wrapText="0" 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31" formatCode="[h]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ECA00"/>
      <color rgb="FF94C118"/>
      <color rgb="FFCDB921"/>
      <color rgb="FFFF9900"/>
      <color rgb="FF60F03E"/>
      <color rgb="FFFF5050"/>
      <color rgb="FFEC6200"/>
      <color rgb="FF00B2B9"/>
      <color rgb="FF00505A"/>
      <color rgb="FFA300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0</xdr:row>
      <xdr:rowOff>144780</xdr:rowOff>
    </xdr:from>
    <xdr:to>
      <xdr:col>3</xdr:col>
      <xdr:colOff>571500</xdr:colOff>
      <xdr:row>0</xdr:row>
      <xdr:rowOff>432780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CFFAC33F-F459-DDC1-3AE9-861324EB2DFF}"/>
            </a:ext>
          </a:extLst>
        </xdr:cNvPr>
        <xdr:cNvGrpSpPr/>
      </xdr:nvGrpSpPr>
      <xdr:grpSpPr>
        <a:xfrm>
          <a:off x="267286" y="144780"/>
          <a:ext cx="3967676" cy="288000"/>
          <a:chOff x="266700" y="144780"/>
          <a:chExt cx="3048000" cy="288000"/>
        </a:xfrm>
      </xdr:grpSpPr>
      <xdr:sp macro="[0]!SaisieParticipant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66700" y="144780"/>
            <a:ext cx="1440000" cy="288000"/>
          </a:xfrm>
          <a:prstGeom prst="roundRect">
            <a:avLst/>
          </a:prstGeom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/>
              <a:t>Nouveau participant</a:t>
            </a:r>
          </a:p>
        </xdr:txBody>
      </xdr:sp>
      <xdr:sp macro="[0]!VideTabParticipant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36BA95A1-66FF-4F13-8B39-3A97F8950051}"/>
              </a:ext>
            </a:extLst>
          </xdr:cNvPr>
          <xdr:cNvSpPr/>
        </xdr:nvSpPr>
        <xdr:spPr>
          <a:xfrm>
            <a:off x="1882140" y="144780"/>
            <a:ext cx="1432560" cy="288000"/>
          </a:xfrm>
          <a:prstGeom prst="roundRect">
            <a:avLst/>
          </a:prstGeom>
          <a:solidFill>
            <a:schemeClr val="accent2">
              <a:lumMod val="75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/>
              <a:t>RAZ Liste participant</a:t>
            </a:r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388620</xdr:colOff>
      <xdr:row>1</xdr:row>
      <xdr:rowOff>45720</xdr:rowOff>
    </xdr:from>
    <xdr:to>
      <xdr:col>10</xdr:col>
      <xdr:colOff>423660</xdr:colOff>
      <xdr:row>4</xdr:row>
      <xdr:rowOff>95400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9555135E-B26F-AAC8-C655-060D8312080C}"/>
            </a:ext>
          </a:extLst>
        </xdr:cNvPr>
        <xdr:cNvGrpSpPr/>
      </xdr:nvGrpSpPr>
      <xdr:grpSpPr>
        <a:xfrm>
          <a:off x="8525455" y="231250"/>
          <a:ext cx="1625301" cy="964080"/>
          <a:chOff x="6591300" y="228600"/>
          <a:chExt cx="1620000" cy="781200"/>
        </a:xfrm>
      </xdr:grpSpPr>
      <xdr:sp macro="[0]!SaisieRelais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35490D07-A890-4248-BD94-5A52B6548085}"/>
              </a:ext>
            </a:extLst>
          </xdr:cNvPr>
          <xdr:cNvSpPr/>
        </xdr:nvSpPr>
        <xdr:spPr>
          <a:xfrm>
            <a:off x="6591300" y="228600"/>
            <a:ext cx="1620000" cy="324000"/>
          </a:xfrm>
          <a:prstGeom prst="roundRect">
            <a:avLst/>
          </a:prstGeom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Nouveau relais</a:t>
            </a:r>
          </a:p>
        </xdr:txBody>
      </xdr:sp>
      <xdr:sp macro="[0]!VideTabRelais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2F1E55DD-1154-484A-AF2E-D60A5F7185D6}"/>
              </a:ext>
            </a:extLst>
          </xdr:cNvPr>
          <xdr:cNvSpPr/>
        </xdr:nvSpPr>
        <xdr:spPr>
          <a:xfrm>
            <a:off x="6591300" y="685800"/>
            <a:ext cx="1620000" cy="324000"/>
          </a:xfrm>
          <a:prstGeom prst="roundRect">
            <a:avLst/>
          </a:prstGeom>
          <a:solidFill>
            <a:schemeClr val="accent2">
              <a:lumMod val="75000"/>
            </a:schemeClr>
          </a:solidFill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RAZ tableau</a:t>
            </a:r>
          </a:p>
        </xdr:txBody>
      </xdr: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323353</xdr:colOff>
      <xdr:row>0</xdr:row>
      <xdr:rowOff>134179</xdr:rowOff>
    </xdr:from>
    <xdr:to>
      <xdr:col>24</xdr:col>
      <xdr:colOff>76200</xdr:colOff>
      <xdr:row>9</xdr:row>
      <xdr:rowOff>37124</xdr:rowOff>
    </xdr:to>
    <xdr:pic>
      <xdr:nvPicPr>
        <xdr:cNvPr id="5" name="Image 4" descr="Une image contenant Graphique, graphisme, clipart, dessin humoristique&#10;&#10;Description générée automatiquement">
          <a:extLst>
            <a:ext uri="{FF2B5EF4-FFF2-40B4-BE49-F238E27FC236}">
              <a16:creationId xmlns:a16="http://schemas.microsoft.com/office/drawing/2014/main" id="{1D04A0BC-D6E7-45C2-FD03-77B35B03B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1393" y="134179"/>
          <a:ext cx="7281407" cy="154886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478.715789814814" createdVersion="8" refreshedVersion="8" minRefreshableVersion="3" recordCount="1" xr:uid="{49CACD23-E054-492B-8E0C-CE4E8C8A7AFE}">
  <cacheSource type="worksheet">
    <worksheetSource name="t_Relais"/>
  </cacheSource>
  <cacheFields count="7">
    <cacheField name="Relais N°" numFmtId="0">
      <sharedItems containsSemiMixedTypes="0" containsString="0" containsNumber="1" containsInteger="1" minValue="1" maxValue="11" count="11">
        <n v="1"/>
        <n v="2" u="1"/>
        <n v="3" u="1"/>
        <n v="4" u="1"/>
        <n v="5" u="1"/>
        <n v="6" u="1"/>
        <n v="7" u="1"/>
        <n v="8" u="1"/>
        <n v="9" u="1"/>
        <n v="10" u="1"/>
        <n v="11" u="1"/>
      </sharedItems>
    </cacheField>
    <cacheField name="Nom" numFmtId="0">
      <sharedItems containsBlank="1" count="13">
        <s v="Opioop"/>
        <s v="" u="1"/>
        <m u="1"/>
        <s v="Dfgvb" u="1"/>
        <s v="Besson" u="1"/>
        <s v="Bodin" u="1"/>
        <e v="#N/A" u="1"/>
        <s v="Cover" u="1"/>
        <s v="Goyer" u="1"/>
        <s v="Proteau" u="1"/>
        <s v="Menvusa" u="1"/>
        <s v="Opéra" u="1"/>
        <s v="Raoul" u="1"/>
      </sharedItems>
    </cacheField>
    <cacheField name="Prénom" numFmtId="0">
      <sharedItems containsBlank="1" count="14">
        <s v="Nhjhh"/>
        <s v="" u="1"/>
        <m u="1"/>
        <s v="Bniiiii" u="1"/>
        <s v="Annie" u="1"/>
        <s v="Mathieu" u="1"/>
        <s v="Claude" u="1"/>
        <e v="#N/A" u="1"/>
        <s v="Harry" u="1"/>
        <s v="Mickael" u="1"/>
        <s v="Sylvie" u="1"/>
        <s v="Gérard" u="1"/>
        <s v="Chantal" u="1"/>
        <s v="Philippe" u="1"/>
      </sharedItems>
    </cacheField>
    <cacheField name="Age" numFmtId="0">
      <sharedItems containsSemiMixedTypes="0" containsString="0" containsNumber="1" containsInteger="1" minValue="12" maxValue="12"/>
    </cacheField>
    <cacheField name="Temps théorique" numFmtId="46">
      <sharedItems containsSemiMixedTypes="0" containsNonDate="0" containsDate="1" containsString="0" minDate="1899-12-30T01:00:00" maxDate="1899-12-30T01:00:00"/>
    </cacheField>
    <cacheField name="Temps réel" numFmtId="46">
      <sharedItems containsSemiMixedTypes="0" containsNonDate="0" containsDate="1" containsString="0" minDate="1899-12-30T00:00:00" maxDate="1899-12-31T00:00:00"/>
    </cacheField>
    <cacheField name="Concat" numFmtId="46">
      <sharedItems containsBlank="1" count="17">
        <s v="Opioop Nhjhh 12"/>
        <m u="1"/>
        <s v="Dfgvb Bniiiii 52" u="1"/>
        <s v="Eerrr Eeee 78" u="1"/>
        <s v="Rtrt Rtrtt 41" u="1"/>
        <s v="Besson Annie 67" u="1"/>
        <s v="Bodin Mathieu 37" u="1"/>
        <s v="Besson Claude 68" u="1"/>
        <s v="BessonAnnie67" u="1"/>
        <s v="BodinMathieu37" u="1"/>
        <s v="BessonClaude68" u="1"/>
        <s v="CoverHarry65" u="1"/>
        <s v="GoyerMickael37" u="1"/>
        <s v="ProteauSylvie39" u="1"/>
        <s v="MenvusaGérard68" u="1"/>
        <s v="OpéraChantal62" u="1"/>
        <s v="RaoulPhilippe6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  <x v="0"/>
    <n v="12"/>
    <d v="1899-12-30T01:00:00"/>
    <d v="1899-12-30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7C06433-8271-4AE3-B116-705C3E160C45}" name="Tableau croisé dynamique5" cacheId="64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O7:P8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measureFilter="1" sortType="ascending" defaultSubtotal="0">
      <items count="17">
        <item m="1" x="8"/>
        <item m="1" x="10"/>
        <item m="1" x="9"/>
        <item m="1" x="11"/>
        <item m="1" x="12"/>
        <item m="1" x="13"/>
        <item m="1" x="14"/>
        <item m="1" x="15"/>
        <item m="1" x="16"/>
        <item m="1" x="1"/>
        <item m="1" x="5"/>
        <item m="1" x="6"/>
        <item m="1" x="7"/>
        <item m="1" x="4"/>
        <item x="0"/>
        <item m="1" x="3"/>
        <item m="1"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6"/>
  </rowFields>
  <rowItems count="1">
    <i>
      <x v="14"/>
    </i>
  </rowItems>
  <colItems count="1">
    <i/>
  </colItems>
  <dataFields count="1">
    <dataField name="Age Min" fld="3" subtotal="max" baseField="0" baseItem="0"/>
  </dataFields>
  <pivotTableStyleInfo name="PivotStyleLight16" showRowHeaders="1" showColHeaders="1" showRowStripes="0" showColStripes="0" showLastColumn="1"/>
  <filters count="1">
    <filter fld="6" type="count" evalOrder="-1" id="4" iMeasureFld="0">
      <autoFilter ref="A1">
        <filterColumn colId="0">
          <top10 top="0"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D73E39-2DA8-4A59-A6EF-9FD4181705AC}" name="Tableau croisé dynamique4" cacheId="64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L7:M8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defaultSubtotal="0">
      <items count="17">
        <item m="1" x="8"/>
        <item m="1" x="10"/>
        <item m="1" x="9"/>
        <item m="1" x="11"/>
        <item m="1" x="12"/>
        <item m="1" x="13"/>
        <item m="1" x="14"/>
        <item m="1" x="15"/>
        <item m="1" x="16"/>
        <item m="1" x="1"/>
        <item m="1" x="5"/>
        <item m="1" x="6"/>
        <item m="1" x="7"/>
        <item m="1" x="4"/>
        <item x="0"/>
        <item m="1" x="3"/>
        <item m="1" x="2"/>
      </items>
    </pivotField>
  </pivotFields>
  <rowFields count="1">
    <field x="6"/>
  </rowFields>
  <rowItems count="1">
    <i>
      <x v="14"/>
    </i>
  </rowItems>
  <colItems count="1">
    <i/>
  </colItems>
  <dataFields count="1">
    <dataField name="Age " fld="3" subtotal="max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6F5222E-CBF4-4493-B98A-131EC6E99900}" name="Tableau croisé dynamique1" cacheId="64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E7:F8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axis="axisRow" compact="0" outline="0" showAll="0" defaultSubtotal="0">
      <items count="17">
        <item m="1" x="8"/>
        <item m="1" x="10"/>
        <item m="1" x="9"/>
        <item m="1" x="11"/>
        <item m="1" x="12"/>
        <item m="1" x="13"/>
        <item m="1" x="14"/>
        <item m="1" x="15"/>
        <item m="1" x="16"/>
        <item m="1" x="1"/>
        <item m="1" x="5"/>
        <item m="1" x="6"/>
        <item m="1" x="7"/>
        <item m="1" x="4"/>
        <item x="0"/>
        <item m="1" x="3"/>
        <item m="1" x="2"/>
      </items>
    </pivotField>
  </pivotFields>
  <rowFields count="1">
    <field x="6"/>
  </rowFields>
  <rowItems count="1">
    <i>
      <x v="14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1FBD29-ABF7-4B98-8883-5A2AF9ABD09E}" name="Tableau croisé dynamique2" cacheId="64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>
  <location ref="H7:H8" firstHeaderRow="1" firstDataRow="1" firstDataCol="0"/>
  <pivotFields count="7">
    <pivotField compact="0" outline="0" showAll="0"/>
    <pivotField compact="0" outline="0" showAll="0"/>
    <pivotField compact="0" outline="0" showAll="0"/>
    <pivotField compact="0" outline="0" showAll="0"/>
    <pivotField compact="0" numFmtId="46" outline="0" showAll="0"/>
    <pivotField compact="0" numFmtId="46" outline="0" showAll="0"/>
    <pivotField dataField="1" compact="0" outline="0" showAll="0"/>
  </pivotFields>
  <rowItems count="1">
    <i/>
  </rowItems>
  <colItems count="1">
    <i/>
  </colItems>
  <dataFields count="1">
    <dataField name="Nombre de Concat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77FD1C-6E9A-4432-A21D-8CA8534D18CE}" name="Tableau croisé dynamique3" cacheId="64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J7:J8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defaultSubtotal="0">
      <items count="17">
        <item m="1" x="8"/>
        <item m="1" x="10"/>
        <item m="1" x="9"/>
        <item m="1" x="11"/>
        <item m="1" x="12"/>
        <item m="1" x="13"/>
        <item m="1" x="14"/>
        <item m="1" x="15"/>
        <item m="1" x="16"/>
        <item m="1" x="1"/>
        <item m="1" x="5"/>
        <item m="1" x="6"/>
        <item m="1" x="7"/>
        <item m="1" x="4"/>
        <item x="0"/>
        <item m="1" x="3"/>
        <item m="1" x="2"/>
      </items>
    </pivotField>
  </pivotFields>
  <rowFields count="1">
    <field x="6"/>
  </rowFields>
  <rowItems count="1">
    <i>
      <x v="14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522E55-E2A6-467C-9241-34D1BF60F7C5}" name="Tableau croisé dynamique8" cacheId="64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Z7:AC8" firstHeaderRow="0" firstDataRow="1" firstDataCol="2"/>
  <pivotFields count="7">
    <pivotField dataField="1" compact="0" outline="0" showAll="0" defaultSubtotal="0"/>
    <pivotField axis="axisRow" compact="0" outline="0" showAll="0" measureFilter="1" sortType="descending" defaultSubtotal="0">
      <items count="13">
        <item m="1" x="4"/>
        <item m="1" x="5"/>
        <item m="1" x="7"/>
        <item m="1" x="8"/>
        <item m="1" x="9"/>
        <item m="1" x="10"/>
        <item m="1" x="11"/>
        <item m="1" x="12"/>
        <item m="1" x="6"/>
        <item m="1" x="2"/>
        <item m="1" x="1"/>
        <item m="1" x="3"/>
        <item x="0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axis="axisRow" compact="0" outline="0" showAll="0" measureFilter="1" defaultSubtotal="0">
      <items count="14">
        <item m="1" x="4"/>
        <item m="1" x="6"/>
        <item m="1" x="8"/>
        <item m="1" x="5"/>
        <item m="1" x="9"/>
        <item m="1" x="10"/>
        <item m="1" x="11"/>
        <item m="1" x="12"/>
        <item m="1" x="13"/>
        <item m="1" x="7"/>
        <item m="1" x="2"/>
        <item m="1" x="1"/>
        <item m="1" x="3"/>
        <item x="0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defaultSubtotal="0"/>
  </pivotFields>
  <rowFields count="2">
    <field x="1"/>
    <field x="2"/>
  </rowFields>
  <rowItems count="1">
    <i>
      <x v="12"/>
      <x v="13"/>
    </i>
  </rowItems>
  <colFields count="1">
    <field x="-2"/>
  </colFields>
  <colItems count="2">
    <i>
      <x/>
    </i>
    <i i="1">
      <x v="1"/>
    </i>
  </colItems>
  <dataFields count="2">
    <dataField name="Nb Relais" fld="0" subtotal="count" baseField="2" baseItem="0"/>
    <dataField name="Temps total" fld="5" baseField="2" baseItem="3" numFmtId="46"/>
  </dataFields>
  <pivotTableStyleInfo name="PivotStyleLight16" showRowHeaders="1" showColHeaders="1" showRowStripes="0" showColStripes="0" showLastColumn="1"/>
  <filters count="2">
    <filter fld="2" type="count" evalOrder="-1" id="14" iMeasureFld="0">
      <autoFilter ref="A1">
        <filterColumn colId="0">
          <top10 val="1" filterVal="1"/>
        </filterColumn>
      </autoFilter>
    </filter>
    <filter fld="1" type="count" evalOrder="-1" id="15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F1FA1B-82EA-440B-B14B-E33CA30B0F8D}" name="Tableau croisé dynamique6" cacheId="64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R7:S8" firstHeaderRow="1" firstDataRow="1" firstDataCol="1"/>
  <pivotFields count="7"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46" outline="0" showAll="0" defaultSubtotal="0"/>
    <pivotField compact="0" numFmtId="46" outline="0" showAll="0" defaultSubtotal="0"/>
    <pivotField axis="axisRow" compact="0" outline="0" showAll="0" measureFilter="1" sortType="descending" defaultSubtotal="0">
      <items count="17">
        <item m="1" x="8"/>
        <item m="1" x="10"/>
        <item m="1" x="9"/>
        <item m="1" x="11"/>
        <item m="1" x="12"/>
        <item m="1" x="13"/>
        <item m="1" x="14"/>
        <item m="1" x="15"/>
        <item m="1" x="16"/>
        <item m="1" x="1"/>
        <item m="1" x="5"/>
        <item m="1" x="6"/>
        <item m="1" x="7"/>
        <item m="1" x="4"/>
        <item x="0"/>
        <item m="1" x="3"/>
        <item m="1"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6"/>
  </rowFields>
  <rowItems count="1">
    <i>
      <x v="14"/>
    </i>
  </rowItems>
  <colItems count="1">
    <i/>
  </colItems>
  <dataFields count="1">
    <dataField name="Age Max" fld="3" subtotal="max" baseField="0" baseItem="0"/>
  </dataFields>
  <pivotTableStyleInfo name="PivotStyleLight16" showRowHeaders="1" showColHeaders="1" showRowStripes="0" showColStripes="0" showLastColumn="1"/>
  <filters count="1">
    <filter fld="6" type="count" evalOrder="-1" id="4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2DE429-282E-4425-B940-E2F3C7227415}" name="Tableau croisé dynamique9" cacheId="64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AE7:AG8" firstHeaderRow="1" firstDataRow="1" firstDataCol="2"/>
  <pivotFields count="7">
    <pivotField compact="0" outline="0" showAll="0" defaultSubtotal="0"/>
    <pivotField axis="axisRow" compact="0" outline="0" showAll="0" measureFilter="1" defaultSubtotal="0">
      <items count="13">
        <item m="1" x="4"/>
        <item m="1" x="5"/>
        <item m="1" x="7"/>
        <item m="1" x="8"/>
        <item m="1" x="9"/>
        <item m="1" x="10"/>
        <item m="1" x="11"/>
        <item m="1" x="12"/>
        <item m="1" x="6"/>
        <item m="1" x="2"/>
        <item m="1" x="1"/>
        <item m="1" x="3"/>
        <item x="0"/>
      </items>
    </pivotField>
    <pivotField axis="axisRow" compact="0" outline="0" showAll="0" measureFilter="1" defaultSubtotal="0">
      <items count="14">
        <item m="1" x="4"/>
        <item m="1" x="6"/>
        <item m="1" x="8"/>
        <item m="1" x="5"/>
        <item m="1" x="9"/>
        <item m="1" x="10"/>
        <item m="1" x="11"/>
        <item m="1" x="12"/>
        <item m="1" x="13"/>
        <item m="1" x="7"/>
        <item m="1" x="2"/>
        <item m="1" x="1"/>
        <item m="1" x="3"/>
        <item x="0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measureFilter="1" defaultSubtotal="0"/>
  </pivotFields>
  <rowFields count="2">
    <field x="1"/>
    <field x="2"/>
  </rowFields>
  <rowItems count="1">
    <i>
      <x v="12"/>
      <x v="13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filters count="3">
    <filter fld="6" type="count" evalOrder="-1" id="9" iMeasureFld="0">
      <autoFilter ref="A1">
        <filterColumn colId="0">
          <top10 val="1" filterVal="1"/>
        </filterColumn>
      </autoFilter>
    </filter>
    <filter fld="2" type="count" evalOrder="-1" id="10" iMeasureFld="0">
      <autoFilter ref="A1">
        <filterColumn colId="0">
          <top10 val="1" filterVal="1"/>
        </filterColumn>
      </autoFilter>
    </filter>
    <filter fld="1" type="count" evalOrder="-1" id="1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E2D56E-585B-47D1-A1D8-3C438B144F43}" name="Tableau croisé dynamique7" cacheId="64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U7:X8" firstHeaderRow="1" firstDataRow="1" firstDataCol="3"/>
  <pivotFields count="7">
    <pivotField axis="axisRow" compact="0" outline="0" showAll="0" measureFilter="1" sortType="descending" defaultSubtotal="0">
      <items count="11">
        <item x="0"/>
        <item m="1" x="1"/>
        <item m="1" x="2"/>
        <item m="1" x="3"/>
        <item m="1" x="4"/>
        <item m="1" x="5"/>
        <item m="1" x="6"/>
        <item m="1" x="7"/>
        <item m="1" x="8"/>
        <item m="1" x="9"/>
        <item m="1" x="1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defaultSubtotal="0">
      <items count="13">
        <item m="1" x="4"/>
        <item m="1" x="5"/>
        <item m="1" x="7"/>
        <item m="1" x="8"/>
        <item m="1" x="9"/>
        <item m="1" x="10"/>
        <item m="1" x="11"/>
        <item m="1" x="12"/>
        <item m="1" x="6"/>
        <item m="1" x="2"/>
        <item m="1" x="1"/>
        <item m="1" x="3"/>
        <item x="0"/>
      </items>
    </pivotField>
    <pivotField axis="axisRow" compact="0" outline="0" showAll="0" defaultSubtotal="0">
      <items count="14">
        <item m="1" x="4"/>
        <item m="1" x="6"/>
        <item m="1" x="8"/>
        <item m="1" x="5"/>
        <item m="1" x="9"/>
        <item m="1" x="10"/>
        <item m="1" x="11"/>
        <item m="1" x="12"/>
        <item m="1" x="13"/>
        <item m="1" x="7"/>
        <item m="1" x="2"/>
        <item m="1" x="1"/>
        <item m="1" x="3"/>
        <item x="0"/>
      </items>
    </pivotField>
    <pivotField compact="0" outline="0" showAll="0" defaultSubtotal="0"/>
    <pivotField compact="0" numFmtId="46" outline="0" showAll="0" defaultSubtotal="0"/>
    <pivotField dataField="1" compact="0" numFmtId="46" outline="0" showAll="0" defaultSubtotal="0"/>
    <pivotField compact="0" outline="0" showAll="0" measureFilter="1" defaultSubtotal="0"/>
  </pivotFields>
  <rowFields count="3">
    <field x="0"/>
    <field x="1"/>
    <field x="2"/>
  </rowFields>
  <rowItems count="1">
    <i>
      <x/>
      <x v="12"/>
      <x v="13"/>
    </i>
  </rowItems>
  <colItems count="1">
    <i/>
  </colItems>
  <dataFields count="1">
    <dataField name="Temps réel " fld="5" baseField="6" baseItem="0" numFmtId="46"/>
  </dataFields>
  <pivotTableStyleInfo name="PivotStyleLight16" showRowHeaders="1" showColHeaders="1" showRowStripes="0" showColStripes="0" showLastColumn="1"/>
  <filters count="2">
    <filter fld="0" type="count" evalOrder="-1" id="6" iMeasureFld="0">
      <autoFilter ref="A1">
        <filterColumn colId="0">
          <top10 val="1" filterVal="1"/>
        </filterColumn>
      </autoFilter>
    </filter>
    <filter fld="6" type="count" evalOrder="-1" id="4" iMeasureFld="0">
      <autoFilter ref="A1">
        <filterColumn colId="0">
          <top10 val="3" filterVal="3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BAB9E3C-222C-4190-9843-0154666AD558}" autoFormatId="16" applyNumberFormats="0" applyBorderFormats="0" applyFontFormats="0" applyPatternFormats="0" applyAlignmentFormats="0" applyWidthHeightFormats="0">
  <queryTableRefresh nextId="3">
    <queryTableFields count="1">
      <queryTableField id="2" name="Concat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F6B8ADF-E29F-4F00-A16D-ADA84F8CF66F}" name="t_Participant" displayName="t_Participant" ref="B2:E7" totalsRowShown="0" headerRowDxfId="17" dataDxfId="16">
  <autoFilter ref="B2:E7" xr:uid="{AF6B8ADF-E29F-4F00-A16D-ADA84F8CF66F}">
    <filterColumn colId="0" hiddenButton="1"/>
    <filterColumn colId="1" hiddenButton="1"/>
    <filterColumn colId="2" hiddenButton="1"/>
    <filterColumn colId="3" hiddenButton="1"/>
  </autoFilter>
  <tableColumns count="4">
    <tableColumn id="1" xr3:uid="{E6BB73E8-7A13-472C-AD2F-C7752DD89137}" name="Nom" dataDxfId="15"/>
    <tableColumn id="2" xr3:uid="{DA7064B5-F66A-4D30-BDAF-35E62D04504B}" name="Prénom" dataDxfId="14"/>
    <tableColumn id="3" xr3:uid="{41EF222C-06DC-4B6E-9317-E2F237AECB8D}" name="Age" dataDxfId="13"/>
    <tableColumn id="4" xr3:uid="{D5765CFF-E66A-4044-BC35-BC5C762118D7}" name="Concat" dataDxfId="12">
      <calculatedColumnFormula>_xlfn.TEXTJOIN(" ",1,t_Participant[[#This Row],[Nom]:[Age]])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27D552-F32B-4175-AF48-06033CA44323}" name="t_Relais" displayName="t_Relais" ref="B7:H8" insertRow="1" totalsRowShown="0" headerRowDxfId="11" dataDxfId="10">
  <autoFilter ref="B7:H8" xr:uid="{6427D552-F32B-4175-AF48-06033CA4432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B002E53F-3819-41B7-9A6A-A81F2634DD19}" name="Relais N°" dataDxfId="9">
      <calculatedColumnFormula>IF(t_Relais[[#This Row],[Concat]]&lt;&gt;"",ROW()-7,"")</calculatedColumnFormula>
    </tableColumn>
    <tableColumn id="2" xr3:uid="{97CF26CC-B259-4C87-9953-19A14009DB31}" name="Nom" dataDxfId="8">
      <calculatedColumnFormula>IF(t_Relais[[#This Row],[Concat]]&lt;&gt;"",_xlfn.XLOOKUP(t_Relais[[#This Row],[Concat]],t_Participant[Concat],t_Participant[Nom],,0,1),"")</calculatedColumnFormula>
    </tableColumn>
    <tableColumn id="3" xr3:uid="{9DEA3D87-69D2-4410-A15D-E7D353DA654B}" name="Prénom" dataDxfId="7">
      <calculatedColumnFormula>IF(t_Relais[[#This Row],[Concat]]&lt;&gt;"",_xlfn.XLOOKUP(t_Relais[[#This Row],[Concat]],t_Participant[Concat],t_Participant[Prénom],,0,1),"")</calculatedColumnFormula>
    </tableColumn>
    <tableColumn id="4" xr3:uid="{E512D5AA-5252-49BE-98BB-AE9B6BA11276}" name="Age" dataDxfId="6">
      <calculatedColumnFormula>IF(t_Relais[[#This Row],[Concat]]&lt;&gt;"",_xlfn.XLOOKUP(t_Relais[[#This Row],[Concat]],t_Participant[Concat],t_Participant[Age],,0,1),"")</calculatedColumnFormula>
    </tableColumn>
    <tableColumn id="5" xr3:uid="{BA31B6F5-2456-4F75-AE79-68CFB12C4B5A}" name="Temps théorique" dataDxfId="5"/>
    <tableColumn id="6" xr3:uid="{6DA4F637-0722-47EE-A969-7C2EF47CB204}" name="Temps réel" dataDxfId="4"/>
    <tableColumn id="9" xr3:uid="{45ED2B7D-7204-4899-9B83-19262E03083F}" name="Concat" dataDxfId="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4065EA-C1E7-4164-B13E-DC06A651CCD2}" name="Participant" displayName="Participant" ref="B4:B9" tableType="queryTable" totalsRowShown="0" headerRowDxfId="2" dataDxfId="1">
  <autoFilter ref="B4:B9" xr:uid="{D74065EA-C1E7-4164-B13E-DC06A651CCD2}">
    <filterColumn colId="0" hiddenButton="1"/>
  </autoFilter>
  <tableColumns count="1">
    <tableColumn id="1" xr3:uid="{6D6769EC-6B16-4264-97E7-897E4BB52562}" uniqueName="1" name="Conca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10" Type="http://schemas.openxmlformats.org/officeDocument/2006/relationships/table" Target="../tables/table3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2EFC4-73E7-4B7D-8E12-AD8A3F8187E4}">
  <sheetPr codeName="Feuil1"/>
  <dimension ref="B1:F7"/>
  <sheetViews>
    <sheetView showGridLines="0" tabSelected="1" zoomScale="130" zoomScaleNormal="13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5546875" defaultRowHeight="14.4" outlineLevelCol="1" x14ac:dyDescent="0.3"/>
  <cols>
    <col min="1" max="1" width="3.6640625" style="4" customWidth="1"/>
    <col min="2" max="3" width="24.88671875" style="1" customWidth="1"/>
    <col min="4" max="4" width="8.6640625" style="1" customWidth="1"/>
    <col min="5" max="5" width="25.6640625" style="4" hidden="1" customWidth="1" outlineLevel="1"/>
    <col min="6" max="6" width="11.5546875" style="4" collapsed="1"/>
    <col min="7" max="16384" width="11.5546875" style="4"/>
  </cols>
  <sheetData>
    <row r="1" spans="2:5" ht="42.6" customHeight="1" x14ac:dyDescent="0.3"/>
    <row r="2" spans="2:5" x14ac:dyDescent="0.3">
      <c r="B2" s="1" t="s">
        <v>0</v>
      </c>
      <c r="C2" s="1" t="s">
        <v>1</v>
      </c>
      <c r="D2" s="1" t="s">
        <v>2</v>
      </c>
      <c r="E2" s="5" t="s">
        <v>11</v>
      </c>
    </row>
    <row r="3" spans="2:5" x14ac:dyDescent="0.3">
      <c r="B3" s="1" t="s">
        <v>36</v>
      </c>
      <c r="C3" s="1" t="s">
        <v>37</v>
      </c>
      <c r="D3" s="6">
        <v>41</v>
      </c>
      <c r="E3" s="5" t="str">
        <f>_xlfn.TEXTJOIN(" ",1,t_Participant[[#This Row],[Nom]:[Age]])</f>
        <v>Rtrt Rtrtt 41</v>
      </c>
    </row>
    <row r="4" spans="2:5" x14ac:dyDescent="0.3">
      <c r="B4" s="1" t="s">
        <v>39</v>
      </c>
      <c r="C4" s="1" t="s">
        <v>39</v>
      </c>
      <c r="D4" s="1">
        <v>45</v>
      </c>
      <c r="E4" s="5" t="str">
        <f>_xlfn.TEXTJOIN(" ",1,t_Participant[[#This Row],[Nom]:[Age]])</f>
        <v>Ererer Ererer 45</v>
      </c>
    </row>
    <row r="5" spans="2:5" x14ac:dyDescent="0.3">
      <c r="B5" s="1" t="s">
        <v>41</v>
      </c>
      <c r="C5" s="1" t="s">
        <v>42</v>
      </c>
      <c r="D5" s="1">
        <v>78</v>
      </c>
      <c r="E5" s="5" t="str">
        <f>_xlfn.TEXTJOIN(" ",1,t_Participant[[#This Row],[Nom]:[Age]])</f>
        <v>Eerrr Eeee 78</v>
      </c>
    </row>
    <row r="6" spans="2:5" x14ac:dyDescent="0.3">
      <c r="B6" s="1" t="s">
        <v>44</v>
      </c>
      <c r="C6" s="1" t="s">
        <v>45</v>
      </c>
      <c r="D6" s="1">
        <v>12</v>
      </c>
      <c r="E6" s="5" t="str">
        <f>_xlfn.TEXTJOIN(" ",1,t_Participant[[#This Row],[Nom]:[Age]])</f>
        <v>Opioop Nhjhh 12</v>
      </c>
    </row>
    <row r="7" spans="2:5" x14ac:dyDescent="0.3">
      <c r="B7" s="1" t="s">
        <v>47</v>
      </c>
      <c r="C7" s="1" t="s">
        <v>48</v>
      </c>
      <c r="D7" s="1">
        <v>52</v>
      </c>
      <c r="E7" s="5" t="str">
        <f>_xlfn.TEXTJOIN(" ",1,t_Participant[[#This Row],[Nom]:[Age]])</f>
        <v>Dfgvb Bniiiii 52</v>
      </c>
    </row>
  </sheetData>
  <sheetProtection algorithmName="SHA-512" hashValue="PBUWJKhBMsirifrMio3JRrVH1IuwEb+LnKQWH4o4StUw3i4SEL4/ft0HQxVoX2d0vo/0bCgYSaeM5uQO0o0sMw==" saltValue="8FKrTraA+w0IDPVA+rVv2w==" spinCount="100000" sheet="1" objects="1" scenarios="1"/>
  <conditionalFormatting sqref="E3:E7">
    <cfRule type="duplicateValues" dxfId="18" priority="8"/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F9B0A-74E1-4952-83B4-8207ABB5E0C4}">
  <sheetPr codeName="Feuil2"/>
  <dimension ref="B1:O19"/>
  <sheetViews>
    <sheetView showGridLines="0" zoomScale="115" zoomScaleNormal="115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baseColWidth="10" defaultRowHeight="14.4" outlineLevelCol="1" x14ac:dyDescent="0.3"/>
  <cols>
    <col min="1" max="1" width="3.6640625" customWidth="1"/>
    <col min="2" max="2" width="19" style="1" customWidth="1"/>
    <col min="3" max="4" width="25.33203125" style="1" customWidth="1"/>
    <col min="5" max="5" width="13.6640625" style="1" customWidth="1"/>
    <col min="6" max="7" width="15.88671875" style="37" customWidth="1"/>
    <col min="8" max="8" width="25.6640625" style="3" hidden="1" customWidth="1" outlineLevel="1"/>
    <col min="9" max="9" width="11.5546875" collapsed="1"/>
  </cols>
  <sheetData>
    <row r="1" spans="2:15" x14ac:dyDescent="0.3">
      <c r="F1" s="3"/>
      <c r="G1" s="3"/>
    </row>
    <row r="2" spans="2:15" ht="38.4" x14ac:dyDescent="0.3">
      <c r="B2" s="19"/>
      <c r="C2" s="39" t="s">
        <v>6</v>
      </c>
      <c r="D2" s="39" t="s">
        <v>0</v>
      </c>
      <c r="E2" s="50" t="s">
        <v>1</v>
      </c>
      <c r="F2" s="51"/>
      <c r="G2" s="40" t="s">
        <v>3</v>
      </c>
      <c r="H2" s="7"/>
      <c r="I2" s="1"/>
    </row>
    <row r="3" spans="2:15" ht="16.8" x14ac:dyDescent="0.3">
      <c r="B3" s="38" t="s">
        <v>4</v>
      </c>
      <c r="C3" s="42" t="str">
        <f>IFERROR(_xlfn.XLOOKUP(0,t_Relais[Temps réel],t_Relais[Relais N°]),"")</f>
        <v/>
      </c>
      <c r="D3" s="42" t="str">
        <f>IFERROR(_xlfn.XLOOKUP($C3,t_Relais[Relais N°],t_Relais[Nom],,0,1),"")</f>
        <v/>
      </c>
      <c r="E3" s="46" t="str">
        <f>IFERROR(_xlfn.XLOOKUP($C3,t_Relais[Relais N°],t_Relais[Prénom],,0,1),"")</f>
        <v/>
      </c>
      <c r="F3" s="47"/>
      <c r="G3" s="43" t="str">
        <f>IFERROR(_xlfn.XLOOKUP($C3,t_Relais[Relais N°],t_Relais[Temps théorique],,0,1),"")</f>
        <v/>
      </c>
    </row>
    <row r="4" spans="2:15" ht="16.8" x14ac:dyDescent="0.3">
      <c r="B4" s="41" t="s">
        <v>5</v>
      </c>
      <c r="C4" s="44" t="str">
        <f>IFERROR(C3+1,"")</f>
        <v/>
      </c>
      <c r="D4" s="44" t="str">
        <f>IFERROR(_xlfn.XLOOKUP($C4,t_Relais[Relais N°],t_Relais[Nom],,0,1),"")</f>
        <v/>
      </c>
      <c r="E4" s="48" t="str">
        <f>IFERROR(_xlfn.XLOOKUP($C4,t_Relais[Relais N°],t_Relais[Prénom],,0,1),"")</f>
        <v/>
      </c>
      <c r="F4" s="49"/>
      <c r="G4" s="45" t="str">
        <f>IFERROR(_xlfn.XLOOKUP($C4,t_Relais[Relais N°],t_Relais[Temps théorique],,0,1),"")</f>
        <v/>
      </c>
    </row>
    <row r="5" spans="2:15" ht="16.8" x14ac:dyDescent="0.3">
      <c r="B5" s="41" t="s">
        <v>5</v>
      </c>
      <c r="C5" s="44" t="str">
        <f>IFERROR(C4+1,"")</f>
        <v/>
      </c>
      <c r="D5" s="44" t="str">
        <f>IFERROR(_xlfn.XLOOKUP($C5,t_Relais[Relais N°],t_Relais[Nom],,0,1),"")</f>
        <v/>
      </c>
      <c r="E5" s="48" t="str">
        <f>IFERROR(_xlfn.XLOOKUP($C5,t_Relais[Relais N°],t_Relais[Prénom],,0,1),"")</f>
        <v/>
      </c>
      <c r="F5" s="49"/>
      <c r="G5" s="45" t="str">
        <f>IFERROR(_xlfn.XLOOKUP($C5,t_Relais[Relais N°],t_Relais[Temps théorique],,0,1),"")</f>
        <v/>
      </c>
    </row>
    <row r="6" spans="2:15" x14ac:dyDescent="0.3">
      <c r="F6" s="1"/>
      <c r="G6" s="1"/>
      <c r="H6" s="1"/>
    </row>
    <row r="7" spans="2:15" s="2" customFormat="1" x14ac:dyDescent="0.3">
      <c r="B7" s="9" t="s">
        <v>12</v>
      </c>
      <c r="C7" s="9" t="s">
        <v>0</v>
      </c>
      <c r="D7" s="9" t="s">
        <v>1</v>
      </c>
      <c r="E7" s="9" t="s">
        <v>2</v>
      </c>
      <c r="F7" s="9" t="s">
        <v>3</v>
      </c>
      <c r="G7" s="9" t="s">
        <v>13</v>
      </c>
      <c r="H7" s="10" t="s">
        <v>11</v>
      </c>
    </row>
    <row r="8" spans="2:15" x14ac:dyDescent="0.3">
      <c r="B8" s="8"/>
      <c r="C8" s="8"/>
      <c r="D8" s="8"/>
      <c r="E8" s="8"/>
      <c r="F8" s="36"/>
      <c r="G8" s="36"/>
      <c r="H8" s="16"/>
    </row>
    <row r="9" spans="2:15" x14ac:dyDescent="0.3">
      <c r="N9" s="12"/>
      <c r="O9" s="12"/>
    </row>
    <row r="10" spans="2:15" x14ac:dyDescent="0.3">
      <c r="N10" s="12"/>
      <c r="O10" s="12"/>
    </row>
    <row r="11" spans="2:15" x14ac:dyDescent="0.3">
      <c r="N11" s="12"/>
      <c r="O11" s="12"/>
    </row>
    <row r="12" spans="2:15" x14ac:dyDescent="0.3">
      <c r="N12" s="12"/>
      <c r="O12" s="12"/>
    </row>
    <row r="13" spans="2:15" x14ac:dyDescent="0.3">
      <c r="N13" s="12"/>
      <c r="O13" s="12"/>
    </row>
    <row r="14" spans="2:15" x14ac:dyDescent="0.3">
      <c r="N14" s="12"/>
      <c r="O14" s="12"/>
    </row>
    <row r="15" spans="2:15" x14ac:dyDescent="0.3">
      <c r="N15" s="12"/>
      <c r="O15" s="12"/>
    </row>
    <row r="16" spans="2:15" x14ac:dyDescent="0.3">
      <c r="N16" s="12"/>
      <c r="O16" s="12"/>
    </row>
    <row r="17" spans="14:15" x14ac:dyDescent="0.3">
      <c r="N17" s="12"/>
      <c r="O17" s="12"/>
    </row>
    <row r="18" spans="14:15" x14ac:dyDescent="0.3">
      <c r="N18" s="12"/>
      <c r="O18" s="12"/>
    </row>
    <row r="19" spans="14:15" x14ac:dyDescent="0.3">
      <c r="N19" s="12"/>
      <c r="O19" s="12"/>
    </row>
  </sheetData>
  <sheetProtection algorithmName="SHA-512" hashValue="gQwLyqHtXRLvhJOm9DUHfCsMuwAGvhuisctCpeHqqP6dwURVv2qv9yFlGrA3/WKUmKPVDRsNhfsh20q3/ts9kQ==" saltValue="oWQvaXMag5WrrRxnQ+vENw==" spinCount="100000" sheet="1" objects="1" scenarios="1"/>
  <mergeCells count="4">
    <mergeCell ref="E3:F3"/>
    <mergeCell ref="E4:F4"/>
    <mergeCell ref="E5:F5"/>
    <mergeCell ref="E2:F2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42844-DEBC-4F22-AF68-67B562D2BCEF}">
  <sheetPr codeName="Feuil3"/>
  <dimension ref="A3:AV44"/>
  <sheetViews>
    <sheetView showGridLines="0" zoomScaleNormal="100" workbookViewId="0"/>
  </sheetViews>
  <sheetFormatPr baseColWidth="10" defaultRowHeight="14.4" x14ac:dyDescent="0.3"/>
  <cols>
    <col min="1" max="1" width="26" customWidth="1"/>
    <col min="2" max="47" width="5.77734375" customWidth="1"/>
    <col min="48" max="48" width="12.44140625" customWidth="1"/>
    <col min="49" max="55" width="5.77734375" customWidth="1"/>
  </cols>
  <sheetData>
    <row r="3" spans="1:48" x14ac:dyDescent="0.3">
      <c r="B3" s="20"/>
      <c r="C3" s="53"/>
      <c r="D3" s="53"/>
    </row>
    <row r="4" spans="1:48" x14ac:dyDescent="0.3">
      <c r="B4" s="20"/>
      <c r="C4" s="52"/>
      <c r="D4" s="52"/>
      <c r="P4" s="20"/>
      <c r="Q4" s="53"/>
      <c r="R4" s="52"/>
    </row>
    <row r="5" spans="1:48" x14ac:dyDescent="0.3">
      <c r="B5" s="20"/>
      <c r="C5" s="52"/>
      <c r="D5" s="52"/>
      <c r="P5" s="20"/>
      <c r="Q5" s="52"/>
      <c r="R5" s="52"/>
      <c r="AA5" s="20"/>
      <c r="AB5" s="53"/>
      <c r="AC5" s="52"/>
    </row>
    <row r="6" spans="1:48" x14ac:dyDescent="0.3">
      <c r="B6" s="20"/>
      <c r="C6" s="54"/>
      <c r="D6" s="54"/>
      <c r="P6" s="20"/>
      <c r="Q6" s="52"/>
      <c r="R6" s="52"/>
      <c r="AA6" s="20"/>
      <c r="AB6" s="52"/>
      <c r="AC6" s="52"/>
    </row>
    <row r="7" spans="1:48" x14ac:dyDescent="0.3">
      <c r="B7" s="20"/>
      <c r="C7" s="52"/>
      <c r="D7" s="52"/>
      <c r="P7" s="20"/>
      <c r="Q7" s="54"/>
      <c r="R7" s="54"/>
      <c r="AA7" s="20"/>
      <c r="AB7" s="52"/>
      <c r="AC7" s="52"/>
    </row>
    <row r="8" spans="1:48" x14ac:dyDescent="0.3">
      <c r="B8" s="20"/>
      <c r="C8" s="52"/>
      <c r="D8" s="52"/>
      <c r="P8" s="20"/>
      <c r="Q8" s="52"/>
      <c r="R8" s="52"/>
      <c r="AA8" s="20"/>
      <c r="AB8" s="54"/>
      <c r="AC8" s="54"/>
    </row>
    <row r="9" spans="1:48" x14ac:dyDescent="0.3">
      <c r="B9" s="20"/>
      <c r="C9" s="5"/>
      <c r="D9" s="21"/>
      <c r="P9" s="20"/>
      <c r="Q9" s="52"/>
      <c r="R9" s="52"/>
      <c r="AA9" s="20"/>
      <c r="AB9" s="52"/>
      <c r="AC9" s="52"/>
      <c r="AT9" s="20"/>
      <c r="AU9" s="22"/>
      <c r="AV9" s="4"/>
    </row>
    <row r="10" spans="1:48" x14ac:dyDescent="0.3">
      <c r="B10" s="20"/>
      <c r="C10" s="5"/>
      <c r="D10" s="5"/>
      <c r="P10" s="20"/>
      <c r="Q10" s="5"/>
      <c r="R10" s="21"/>
      <c r="AA10" s="20"/>
      <c r="AB10" s="52"/>
      <c r="AC10" s="52"/>
      <c r="AT10" s="20"/>
      <c r="AU10" s="4"/>
      <c r="AV10" s="4"/>
    </row>
    <row r="11" spans="1:48" x14ac:dyDescent="0.3">
      <c r="B11" s="23"/>
      <c r="C11" s="18"/>
      <c r="D11" s="24"/>
      <c r="P11" s="20"/>
      <c r="Q11" s="5"/>
      <c r="R11" s="5"/>
      <c r="AA11" s="20"/>
      <c r="AB11" s="5"/>
      <c r="AC11" s="21"/>
      <c r="AT11" s="20"/>
      <c r="AU11" s="4"/>
      <c r="AV11" s="4"/>
    </row>
    <row r="12" spans="1:48" ht="14.4" customHeight="1" x14ac:dyDescent="0.3">
      <c r="C12" s="57" t="s">
        <v>27</v>
      </c>
      <c r="D12" s="57"/>
      <c r="E12" s="57"/>
      <c r="F12" s="57"/>
      <c r="G12" s="57"/>
      <c r="H12" s="57"/>
      <c r="I12" s="57"/>
      <c r="J12" s="57"/>
      <c r="K12" s="57"/>
      <c r="P12" s="23"/>
      <c r="Q12" s="18"/>
      <c r="R12" s="24"/>
      <c r="T12" s="57" t="s">
        <v>35</v>
      </c>
      <c r="U12" s="57"/>
      <c r="V12" s="57"/>
      <c r="W12" s="57"/>
      <c r="X12" s="57"/>
      <c r="Y12" s="57"/>
      <c r="Z12" s="57"/>
      <c r="AA12" s="57"/>
      <c r="AB12" s="57"/>
      <c r="AC12" s="57"/>
      <c r="AD12" s="57"/>
      <c r="AT12" s="20"/>
      <c r="AU12" s="25"/>
      <c r="AV12" s="25"/>
    </row>
    <row r="13" spans="1:48" ht="14.4" customHeight="1" x14ac:dyDescent="0.3">
      <c r="C13" s="57"/>
      <c r="D13" s="57"/>
      <c r="E13" s="57"/>
      <c r="F13" s="57"/>
      <c r="G13" s="57"/>
      <c r="H13" s="57"/>
      <c r="I13" s="57"/>
      <c r="J13" s="57"/>
      <c r="K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T13" s="20"/>
      <c r="AU13" s="4"/>
      <c r="AV13" s="4"/>
    </row>
    <row r="14" spans="1:48" ht="14.4" customHeight="1" x14ac:dyDescent="0.3">
      <c r="C14" s="57"/>
      <c r="D14" s="57"/>
      <c r="E14" s="57"/>
      <c r="F14" s="57"/>
      <c r="G14" s="57"/>
      <c r="H14" s="57"/>
      <c r="I14" s="57"/>
      <c r="J14" s="57"/>
      <c r="K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T14" s="20"/>
      <c r="AU14" s="4"/>
      <c r="AV14" s="4"/>
    </row>
    <row r="15" spans="1:48" ht="14.4" customHeight="1" x14ac:dyDescent="0.3">
      <c r="D15" s="58">
        <f>Paramètres!$F$5</f>
        <v>0</v>
      </c>
      <c r="E15" s="58"/>
      <c r="F15" s="58"/>
      <c r="G15" s="58"/>
      <c r="H15" s="58"/>
      <c r="I15" s="58"/>
      <c r="J15" s="58"/>
      <c r="V15" s="55">
        <f>Paramètres!$H$5</f>
        <v>1</v>
      </c>
      <c r="W15" s="55"/>
      <c r="X15" s="55"/>
      <c r="Y15" s="55"/>
      <c r="Z15" s="55"/>
      <c r="AA15" s="55"/>
      <c r="AB15" s="55"/>
      <c r="AT15" s="20"/>
      <c r="AU15" s="5"/>
      <c r="AV15" s="21"/>
    </row>
    <row r="16" spans="1:48" ht="14.4" customHeight="1" x14ac:dyDescent="0.3">
      <c r="A16" s="28"/>
      <c r="D16" s="58"/>
      <c r="E16" s="58"/>
      <c r="F16" s="58"/>
      <c r="G16" s="58"/>
      <c r="H16" s="58"/>
      <c r="I16" s="58"/>
      <c r="J16" s="58"/>
      <c r="V16" s="55"/>
      <c r="W16" s="55"/>
      <c r="X16" s="55"/>
      <c r="Y16" s="55"/>
      <c r="Z16" s="55"/>
      <c r="AA16" s="55"/>
      <c r="AB16" s="55"/>
      <c r="AT16" s="20"/>
      <c r="AU16" s="5"/>
      <c r="AV16" s="5"/>
    </row>
    <row r="17" spans="1:48" ht="14.4" customHeight="1" x14ac:dyDescent="0.3">
      <c r="A17" s="28"/>
      <c r="D17" s="26"/>
      <c r="E17" s="26"/>
      <c r="F17" s="26"/>
      <c r="G17" s="26"/>
      <c r="H17" s="26"/>
      <c r="I17" s="26"/>
      <c r="J17" s="26"/>
      <c r="V17" s="27"/>
      <c r="W17" s="27"/>
      <c r="X17" s="27"/>
      <c r="Y17" s="27"/>
      <c r="Z17" s="27"/>
      <c r="AA17" s="27"/>
      <c r="AB17" s="27"/>
      <c r="AT17" s="20"/>
      <c r="AU17" s="5"/>
      <c r="AV17" s="5"/>
    </row>
    <row r="18" spans="1:48" ht="4.2" customHeight="1" x14ac:dyDescent="0.3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T18" s="23"/>
      <c r="AU18" s="18"/>
      <c r="AV18" s="24"/>
    </row>
    <row r="19" spans="1:48" ht="14.4" customHeight="1" x14ac:dyDescent="0.3">
      <c r="A19" s="28"/>
      <c r="B19" s="59" t="s">
        <v>28</v>
      </c>
      <c r="C19" s="59"/>
      <c r="D19" s="59"/>
      <c r="E19" s="59"/>
      <c r="F19" s="59"/>
      <c r="G19" s="59"/>
      <c r="H19" s="59"/>
      <c r="I19" s="59"/>
      <c r="J19" s="59"/>
      <c r="K19" s="59"/>
      <c r="L19" s="59"/>
      <c r="P19" s="59" t="s">
        <v>34</v>
      </c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</row>
    <row r="20" spans="1:48" ht="14.4" customHeight="1" x14ac:dyDescent="0.3">
      <c r="A20" s="28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</row>
    <row r="21" spans="1:48" ht="14.4" customHeight="1" x14ac:dyDescent="0.3">
      <c r="A21" s="28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</row>
    <row r="22" spans="1:48" ht="14.4" customHeight="1" x14ac:dyDescent="0.3">
      <c r="A22" s="28"/>
      <c r="D22" s="55">
        <f>Paramètres!$J$5</f>
        <v>1</v>
      </c>
      <c r="E22" s="55"/>
      <c r="F22" s="55"/>
      <c r="G22" s="55"/>
      <c r="H22" s="55"/>
      <c r="I22" s="55"/>
      <c r="J22" s="55"/>
      <c r="Q22" s="55" t="str">
        <f>Paramètres!$V$5</f>
        <v>Opioop Nhjhh</v>
      </c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F22" s="58">
        <f>Paramètres!$X$5</f>
        <v>0</v>
      </c>
      <c r="AG22" s="58"/>
      <c r="AH22" s="58"/>
    </row>
    <row r="23" spans="1:48" ht="14.4" customHeight="1" x14ac:dyDescent="0.3">
      <c r="D23" s="55"/>
      <c r="E23" s="55"/>
      <c r="F23" s="55"/>
      <c r="G23" s="55"/>
      <c r="H23" s="55"/>
      <c r="I23" s="55"/>
      <c r="J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F23" s="58"/>
      <c r="AG23" s="58"/>
      <c r="AH23" s="58"/>
    </row>
    <row r="24" spans="1:48" ht="14.4" customHeight="1" x14ac:dyDescent="0.3">
      <c r="D24" s="27"/>
      <c r="E24" s="27"/>
      <c r="F24" s="27"/>
      <c r="G24" s="27"/>
      <c r="H24" s="27"/>
      <c r="I24" s="27"/>
      <c r="J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F24" s="26"/>
      <c r="AG24" s="26"/>
      <c r="AH24" s="26"/>
    </row>
    <row r="25" spans="1:48" ht="4.2" customHeight="1" x14ac:dyDescent="0.3">
      <c r="B25" s="29"/>
      <c r="C25" s="29"/>
      <c r="D25" s="30"/>
      <c r="E25" s="30"/>
      <c r="F25" s="30"/>
      <c r="G25" s="30"/>
      <c r="H25" s="30"/>
      <c r="I25" s="30"/>
      <c r="J25" s="30"/>
      <c r="K25" s="29"/>
      <c r="L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</row>
    <row r="26" spans="1:48" ht="14.4" customHeight="1" x14ac:dyDescent="1.45">
      <c r="D26" s="56" t="s">
        <v>29</v>
      </c>
      <c r="E26" s="56"/>
      <c r="F26" s="56"/>
      <c r="G26" s="56"/>
      <c r="H26" s="56"/>
      <c r="I26" s="56"/>
      <c r="J26" s="56"/>
      <c r="K26" s="31"/>
      <c r="L26" s="31"/>
      <c r="P26" s="56" t="s">
        <v>33</v>
      </c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</row>
    <row r="27" spans="1:48" ht="14.4" customHeight="1" x14ac:dyDescent="1.45">
      <c r="D27" s="56"/>
      <c r="E27" s="56"/>
      <c r="F27" s="56"/>
      <c r="G27" s="56"/>
      <c r="H27" s="56"/>
      <c r="I27" s="56"/>
      <c r="J27" s="56"/>
      <c r="K27" s="31"/>
      <c r="L27" s="31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</row>
    <row r="28" spans="1:48" ht="14.4" customHeight="1" x14ac:dyDescent="1.45">
      <c r="D28" s="56"/>
      <c r="E28" s="56"/>
      <c r="F28" s="56"/>
      <c r="G28" s="56"/>
      <c r="H28" s="56"/>
      <c r="I28" s="56"/>
      <c r="J28" s="56"/>
      <c r="K28" s="31"/>
      <c r="L28" s="31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</row>
    <row r="29" spans="1:48" x14ac:dyDescent="0.3">
      <c r="E29" s="62" t="str">
        <f>Paramètres!$M$5 &amp; " Ans"</f>
        <v>12 Ans</v>
      </c>
      <c r="F29" s="62"/>
      <c r="G29" s="62"/>
      <c r="H29" s="62"/>
      <c r="I29" s="62"/>
      <c r="Q29" s="63" t="str">
        <f>Paramètres!$Z$5</f>
        <v>Opioop Nhjhh</v>
      </c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F29" s="63">
        <f>Paramètres!$AB$5</f>
        <v>1</v>
      </c>
      <c r="AG29" s="63"/>
      <c r="AH29" s="63"/>
    </row>
    <row r="30" spans="1:48" x14ac:dyDescent="0.3">
      <c r="E30" s="62"/>
      <c r="F30" s="62"/>
      <c r="G30" s="62"/>
      <c r="H30" s="62"/>
      <c r="I30" s="62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F30" s="63"/>
      <c r="AG30" s="63"/>
      <c r="AH30" s="63"/>
    </row>
    <row r="31" spans="1:48" ht="14.4" customHeight="1" x14ac:dyDescent="0.3">
      <c r="E31" s="32"/>
      <c r="F31" s="32"/>
      <c r="G31" s="32"/>
      <c r="H31" s="32"/>
      <c r="I31" s="32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F31" s="33"/>
      <c r="AG31" s="33"/>
      <c r="AH31" s="33"/>
    </row>
    <row r="32" spans="1:48" ht="4.2" customHeight="1" x14ac:dyDescent="0.3"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</row>
    <row r="33" spans="2:34" ht="14.4" customHeight="1" x14ac:dyDescent="0.3">
      <c r="B33" s="61" t="s">
        <v>30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P33" s="61" t="s">
        <v>32</v>
      </c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</row>
    <row r="34" spans="2:34" ht="14.4" customHeight="1" x14ac:dyDescent="0.3"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</row>
    <row r="35" spans="2:34" ht="14.4" customHeight="1" x14ac:dyDescent="0.3"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</row>
    <row r="36" spans="2:34" x14ac:dyDescent="0.3">
      <c r="E36" s="55" t="str">
        <f>Paramètres!$P$5 &amp; " Ans"</f>
        <v>12 Ans</v>
      </c>
      <c r="F36" s="55"/>
      <c r="G36" s="55"/>
      <c r="H36" s="55"/>
      <c r="I36" s="55"/>
      <c r="Q36" s="64" t="str">
        <f>Paramètres!$AE$5</f>
        <v>Opioop Nhjhh</v>
      </c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F36" s="65">
        <f>Paramètres!$AG$5</f>
        <v>0</v>
      </c>
      <c r="AG36" s="65"/>
      <c r="AH36" s="65"/>
    </row>
    <row r="37" spans="2:34" x14ac:dyDescent="0.3">
      <c r="E37" s="55"/>
      <c r="F37" s="55"/>
      <c r="G37" s="55"/>
      <c r="H37" s="55"/>
      <c r="I37" s="55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F37" s="65"/>
      <c r="AG37" s="65"/>
      <c r="AH37" s="65"/>
    </row>
    <row r="38" spans="2:34" ht="14.4" customHeight="1" x14ac:dyDescent="0.5">
      <c r="E38" s="27"/>
      <c r="F38" s="27"/>
      <c r="G38" s="27"/>
      <c r="H38" s="27"/>
      <c r="I38" s="27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F38" s="35"/>
      <c r="AG38" s="35"/>
      <c r="AH38" s="35"/>
    </row>
    <row r="39" spans="2:34" ht="4.2" customHeight="1" x14ac:dyDescent="0.3"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</row>
    <row r="40" spans="2:34" x14ac:dyDescent="0.3">
      <c r="B40" s="60" t="s">
        <v>31</v>
      </c>
      <c r="C40" s="60"/>
      <c r="D40" s="60"/>
      <c r="E40" s="60"/>
      <c r="F40" s="60"/>
      <c r="G40" s="60"/>
      <c r="H40" s="60"/>
      <c r="I40" s="60"/>
      <c r="J40" s="60"/>
      <c r="K40" s="60"/>
      <c r="L40" s="60"/>
    </row>
    <row r="41" spans="2:34" x14ac:dyDescent="0.3"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</row>
    <row r="42" spans="2:34" x14ac:dyDescent="0.3"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</row>
    <row r="43" spans="2:34" x14ac:dyDescent="0.3">
      <c r="E43" s="55" t="str">
        <f>Paramètres!$S$5 &amp; " Ans"</f>
        <v>12 Ans</v>
      </c>
      <c r="F43" s="55"/>
      <c r="G43" s="55"/>
      <c r="H43" s="55"/>
      <c r="I43" s="55"/>
    </row>
    <row r="44" spans="2:34" x14ac:dyDescent="0.3">
      <c r="E44" s="55"/>
      <c r="F44" s="55"/>
      <c r="G44" s="55"/>
      <c r="H44" s="55"/>
      <c r="I44" s="55"/>
    </row>
  </sheetData>
  <sheetProtection algorithmName="SHA-512" hashValue="yFpt0ckH+iMGtLOluGVBQOyHKzFjvsuM7FastkvHjvNQd7epW+fe+k+GW8u++YaE2stRcvhrg9zZKw1vMrvNfQ==" saltValue="IakNBFn12iYEaYBrO14q1g==" spinCount="100000" sheet="1" objects="1" scenarios="1"/>
  <mergeCells count="39">
    <mergeCell ref="P26:AH28"/>
    <mergeCell ref="T12:AD14"/>
    <mergeCell ref="V15:AB16"/>
    <mergeCell ref="P19:AH21"/>
    <mergeCell ref="AF22:AH23"/>
    <mergeCell ref="Q22:AD23"/>
    <mergeCell ref="B40:L42"/>
    <mergeCell ref="E43:I44"/>
    <mergeCell ref="P33:AH35"/>
    <mergeCell ref="E29:I30"/>
    <mergeCell ref="B33:L35"/>
    <mergeCell ref="E36:I37"/>
    <mergeCell ref="Q29:AD30"/>
    <mergeCell ref="AF29:AH30"/>
    <mergeCell ref="Q36:AD37"/>
    <mergeCell ref="AF36:AH37"/>
    <mergeCell ref="D22:J23"/>
    <mergeCell ref="D26:J28"/>
    <mergeCell ref="C12:K14"/>
    <mergeCell ref="D15:J16"/>
    <mergeCell ref="B19:L21"/>
    <mergeCell ref="AB10:AC10"/>
    <mergeCell ref="Q9:R9"/>
    <mergeCell ref="AB5:AC5"/>
    <mergeCell ref="AB6:AC6"/>
    <mergeCell ref="AB7:AC7"/>
    <mergeCell ref="AB8:AC8"/>
    <mergeCell ref="AB9:AC9"/>
    <mergeCell ref="Q4:R4"/>
    <mergeCell ref="Q5:R5"/>
    <mergeCell ref="Q6:R6"/>
    <mergeCell ref="Q7:R7"/>
    <mergeCell ref="Q8:R8"/>
    <mergeCell ref="C8:D8"/>
    <mergeCell ref="C3:D3"/>
    <mergeCell ref="C4:D4"/>
    <mergeCell ref="C5:D5"/>
    <mergeCell ref="C6:D6"/>
    <mergeCell ref="C7:D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C93E9-23DD-4462-B5B3-99606B31DB70}">
  <sheetPr codeName="Feuil4"/>
  <dimension ref="B3:AG9"/>
  <sheetViews>
    <sheetView showGridLines="0" workbookViewId="0">
      <selection activeCell="C2" sqref="C2"/>
    </sheetView>
  </sheetViews>
  <sheetFormatPr baseColWidth="10" defaultRowHeight="14.4" x14ac:dyDescent="0.3"/>
  <cols>
    <col min="1" max="1" width="3.6640625" customWidth="1"/>
    <col min="2" max="2" width="25.6640625" customWidth="1"/>
    <col min="3" max="4" width="3.6640625" customWidth="1"/>
    <col min="5" max="5" width="14.5546875" bestFit="1" customWidth="1"/>
    <col min="6" max="6" width="10.44140625" bestFit="1" customWidth="1"/>
    <col min="7" max="7" width="3.6640625" customWidth="1"/>
    <col min="8" max="8" width="19.5546875" bestFit="1" customWidth="1"/>
    <col min="9" max="9" width="3.6640625" customWidth="1"/>
    <col min="10" max="10" width="22.109375" bestFit="1" customWidth="1"/>
    <col min="11" max="11" width="3.6640625" customWidth="1"/>
    <col min="12" max="12" width="14.5546875" bestFit="1" customWidth="1"/>
    <col min="14" max="14" width="3.6640625" customWidth="1"/>
    <col min="15" max="15" width="21.33203125" bestFit="1" customWidth="1"/>
    <col min="16" max="16" width="7.33203125" bestFit="1" customWidth="1"/>
    <col min="17" max="17" width="3.6640625" customWidth="1"/>
    <col min="18" max="18" width="19.44140625" bestFit="1" customWidth="1"/>
    <col min="19" max="19" width="7.6640625" bestFit="1" customWidth="1"/>
    <col min="20" max="20" width="3.6640625" customWidth="1"/>
    <col min="21" max="21" width="10.6640625" bestFit="1" customWidth="1"/>
    <col min="22" max="22" width="14.5546875" bestFit="1" customWidth="1"/>
    <col min="23" max="23" width="12" bestFit="1" customWidth="1"/>
    <col min="24" max="24" width="12" customWidth="1"/>
    <col min="25" max="25" width="3.6640625" customWidth="1"/>
    <col min="26" max="26" width="17.33203125" customWidth="1"/>
    <col min="27" max="27" width="8.88671875" bestFit="1" customWidth="1"/>
    <col min="28" max="28" width="8.88671875" customWidth="1"/>
    <col min="29" max="29" width="10.6640625" bestFit="1" customWidth="1"/>
    <col min="30" max="30" width="3.6640625" customWidth="1"/>
    <col min="31" max="31" width="15.44140625" customWidth="1"/>
    <col min="32" max="32" width="11.5546875" customWidth="1"/>
  </cols>
  <sheetData>
    <row r="3" spans="2:33" ht="28.8" x14ac:dyDescent="0.3">
      <c r="Z3" s="17" t="s">
        <v>23</v>
      </c>
      <c r="AA3" s="17"/>
      <c r="AB3" s="17"/>
      <c r="AC3" s="17"/>
      <c r="AE3" s="15" t="s">
        <v>25</v>
      </c>
      <c r="AF3" s="15"/>
    </row>
    <row r="4" spans="2:33" ht="14.4" customHeight="1" x14ac:dyDescent="0.3">
      <c r="B4" s="18" t="s">
        <v>11</v>
      </c>
      <c r="E4" s="13" t="s">
        <v>7</v>
      </c>
      <c r="H4" s="13" t="s">
        <v>16</v>
      </c>
      <c r="J4" s="13" t="s">
        <v>17</v>
      </c>
      <c r="L4" s="13" t="s">
        <v>8</v>
      </c>
      <c r="O4" s="13" t="s">
        <v>9</v>
      </c>
      <c r="R4" s="13" t="s">
        <v>10</v>
      </c>
      <c r="U4" s="66" t="s">
        <v>21</v>
      </c>
      <c r="V4" s="66"/>
      <c r="Z4" s="13" t="s">
        <v>24</v>
      </c>
      <c r="AE4" s="13" t="s">
        <v>26</v>
      </c>
      <c r="AF4" s="13"/>
    </row>
    <row r="5" spans="2:33" x14ac:dyDescent="0.3">
      <c r="B5" s="18" t="s">
        <v>49</v>
      </c>
      <c r="F5" s="12">
        <f>SUM(F8:F500)</f>
        <v>0</v>
      </c>
      <c r="H5">
        <f>H8</f>
        <v>1</v>
      </c>
      <c r="J5">
        <f>IF(J8="(vide)","",COUNTA(J8:J500))</f>
        <v>1</v>
      </c>
      <c r="M5" s="14">
        <f>IFERROR(AVERAGE(M8:M500),"")</f>
        <v>12</v>
      </c>
      <c r="P5">
        <f>P8</f>
        <v>12</v>
      </c>
      <c r="S5">
        <f>S8</f>
        <v>12</v>
      </c>
      <c r="V5" t="str">
        <f>IF(V8="(vide)","",V8&amp;" "&amp;W8)</f>
        <v>Opioop Nhjhh</v>
      </c>
      <c r="W5" s="12"/>
      <c r="X5" s="12">
        <f>X8</f>
        <v>0</v>
      </c>
      <c r="Z5" t="str">
        <f>IF(Z8="(vide)","",Z8&amp;" "&amp;AA8)</f>
        <v>Opioop Nhjhh</v>
      </c>
      <c r="AB5">
        <f>AB8</f>
        <v>1</v>
      </c>
      <c r="AE5" t="str">
        <f>IF(AE8="(vide)","",AE8&amp;" "&amp;AF8)</f>
        <v>Opioop Nhjhh</v>
      </c>
      <c r="AF5" s="12"/>
      <c r="AG5" s="12">
        <f>AG8</f>
        <v>0</v>
      </c>
    </row>
    <row r="6" spans="2:33" x14ac:dyDescent="0.3">
      <c r="B6" s="18" t="s">
        <v>43</v>
      </c>
    </row>
    <row r="7" spans="2:33" x14ac:dyDescent="0.3">
      <c r="B7" s="18" t="s">
        <v>40</v>
      </c>
      <c r="E7" s="11" t="s">
        <v>11</v>
      </c>
      <c r="F7" t="s">
        <v>14</v>
      </c>
      <c r="H7" t="s">
        <v>15</v>
      </c>
      <c r="J7" s="11" t="s">
        <v>11</v>
      </c>
      <c r="L7" s="11" t="s">
        <v>11</v>
      </c>
      <c r="M7" t="s">
        <v>18</v>
      </c>
      <c r="O7" s="11" t="s">
        <v>11</v>
      </c>
      <c r="P7" t="s">
        <v>19</v>
      </c>
      <c r="R7" s="11" t="s">
        <v>11</v>
      </c>
      <c r="S7" t="s">
        <v>20</v>
      </c>
      <c r="U7" s="11" t="s">
        <v>12</v>
      </c>
      <c r="V7" s="11" t="s">
        <v>0</v>
      </c>
      <c r="W7" s="11" t="s">
        <v>1</v>
      </c>
      <c r="X7" t="s">
        <v>14</v>
      </c>
      <c r="Z7" s="11" t="s">
        <v>0</v>
      </c>
      <c r="AA7" s="11" t="s">
        <v>1</v>
      </c>
      <c r="AB7" t="s">
        <v>22</v>
      </c>
      <c r="AC7" t="s">
        <v>7</v>
      </c>
      <c r="AE7" s="11" t="s">
        <v>0</v>
      </c>
      <c r="AF7" s="11" t="s">
        <v>1</v>
      </c>
      <c r="AG7" t="s">
        <v>14</v>
      </c>
    </row>
    <row r="8" spans="2:33" x14ac:dyDescent="0.3">
      <c r="B8" s="18" t="s">
        <v>46</v>
      </c>
      <c r="E8" t="s">
        <v>46</v>
      </c>
      <c r="F8" s="12">
        <v>0</v>
      </c>
      <c r="H8" s="67">
        <v>1</v>
      </c>
      <c r="J8" t="s">
        <v>46</v>
      </c>
      <c r="L8" t="s">
        <v>46</v>
      </c>
      <c r="M8" s="67">
        <v>12</v>
      </c>
      <c r="O8" t="s">
        <v>46</v>
      </c>
      <c r="P8" s="67">
        <v>12</v>
      </c>
      <c r="R8" t="s">
        <v>46</v>
      </c>
      <c r="S8" s="67">
        <v>12</v>
      </c>
      <c r="U8">
        <v>1</v>
      </c>
      <c r="V8" t="s">
        <v>44</v>
      </c>
      <c r="W8" t="s">
        <v>45</v>
      </c>
      <c r="X8" s="12">
        <v>0</v>
      </c>
      <c r="Z8" t="s">
        <v>44</v>
      </c>
      <c r="AA8" t="s">
        <v>45</v>
      </c>
      <c r="AB8" s="67">
        <v>1</v>
      </c>
      <c r="AC8" s="12">
        <v>0</v>
      </c>
      <c r="AE8" t="s">
        <v>44</v>
      </c>
      <c r="AF8" t="s">
        <v>45</v>
      </c>
      <c r="AG8" s="12">
        <v>0</v>
      </c>
    </row>
    <row r="9" spans="2:33" x14ac:dyDescent="0.3">
      <c r="B9" s="18" t="s">
        <v>38</v>
      </c>
    </row>
  </sheetData>
  <mergeCells count="1">
    <mergeCell ref="U4:V4"/>
  </mergeCells>
  <pageMargins left="0.7" right="0.7" top="0.75" bottom="0.75" header="0.3" footer="0.3"/>
  <tableParts count="1"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00E19D-FD1B-498A-B4B4-E6F5676B4D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Participant</vt:lpstr>
      <vt:lpstr>Relais</vt:lpstr>
      <vt:lpstr>Récap</vt:lpstr>
      <vt:lpstr>Paramètres</vt:lpstr>
      <vt:lpstr>l_Participant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BODIN</dc:creator>
  <cp:lastModifiedBy>Damaste .</cp:lastModifiedBy>
  <dcterms:created xsi:type="dcterms:W3CDTF">2024-07-03T11:36:35Z</dcterms:created>
  <dcterms:modified xsi:type="dcterms:W3CDTF">2024-07-05T15:10:57Z</dcterms:modified>
</cp:coreProperties>
</file>