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2F7F6C71-323D-4D98-AB34-518F71CE01E4}" xr6:coauthVersionLast="47" xr6:coauthVersionMax="47" xr10:uidLastSave="{00000000-0000-0000-0000-000000000000}"/>
  <bookViews>
    <workbookView xWindow="-108" yWindow="-108" windowWidth="23256" windowHeight="12576" xr2:uid="{1D135921-8E20-4A14-ACAE-BA302317A1BE}"/>
  </bookViews>
  <sheets>
    <sheet name="Participant" sheetId="4" r:id="rId1"/>
    <sheet name="Relais" sheetId="2" r:id="rId2"/>
    <sheet name="Récap" sheetId="3" r:id="rId3"/>
    <sheet name="Paramètres" sheetId="5" r:id="rId4"/>
  </sheets>
  <definedNames>
    <definedName name="DonnéesExternes_1" localSheetId="3" hidden="1">Paramètres!$B$4:$B$26</definedName>
    <definedName name="l_Participant">Participant[Concat]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4" l="1"/>
  <c r="E20" i="4"/>
  <c r="E19" i="4"/>
  <c r="E18" i="4"/>
  <c r="B8" i="2" l="1"/>
  <c r="G8" i="2" s="1"/>
  <c r="D8" i="2"/>
  <c r="E8" i="2"/>
  <c r="H8" i="2"/>
  <c r="C10" i="3" s="1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D10" i="3" l="1"/>
  <c r="C5" i="3"/>
  <c r="C3" i="3"/>
  <c r="C9" i="3"/>
  <c r="C8" i="3"/>
  <c r="D9" i="3"/>
  <c r="C3" i="2"/>
  <c r="C4" i="3"/>
  <c r="C6" i="3"/>
  <c r="C7" i="3"/>
  <c r="G3" i="2" l="1"/>
  <c r="C4" i="2"/>
  <c r="D4" i="2" s="1"/>
  <c r="D3" i="2"/>
  <c r="E3" i="2"/>
  <c r="C5" i="2" l="1"/>
  <c r="G4" i="2"/>
  <c r="E4" i="2"/>
  <c r="D5" i="2" l="1"/>
  <c r="G5" i="2"/>
  <c r="E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F3F4E1-DF0B-4542-9B76-609A560F49CF}" keepAlive="1" name="Requête - Participant" description="Connexion à la requête « Participant » dans le classeur." type="5" refreshedVersion="8" background="1" saveData="1">
    <dbPr connection="Provider=Microsoft.Mashup.OleDb.1;Data Source=$Workbook$;Location=Participant;Extended Properties=&quot;&quot;" command="SELECT * FROM [Participant]"/>
  </connection>
</connections>
</file>

<file path=xl/sharedStrings.xml><?xml version="1.0" encoding="utf-8"?>
<sst xmlns="http://schemas.openxmlformats.org/spreadsheetml/2006/main" count="89" uniqueCount="65">
  <si>
    <t>NOM</t>
  </si>
  <si>
    <t>PRENOM</t>
  </si>
  <si>
    <t>AGE</t>
  </si>
  <si>
    <t>RELAIS N°</t>
  </si>
  <si>
    <t>TEMPS THEORIQUE</t>
  </si>
  <si>
    <t>TEMPS REEL</t>
  </si>
  <si>
    <t>Nom</t>
  </si>
  <si>
    <t>Prénom</t>
  </si>
  <si>
    <t>Age</t>
  </si>
  <si>
    <t>https://forum.excel-pratique.com/excel/formule-excel-et-vba-194318</t>
  </si>
  <si>
    <t>Temps théorique</t>
  </si>
  <si>
    <t>Relais en cours</t>
  </si>
  <si>
    <t>Prochain relais</t>
  </si>
  <si>
    <t xml:space="preserve"> N° relais</t>
  </si>
  <si>
    <t>Temps total</t>
  </si>
  <si>
    <t>Nombre total de relais</t>
  </si>
  <si>
    <t xml:space="preserve">Nombre de participant unique </t>
  </si>
  <si>
    <t>Moyenne d'age</t>
  </si>
  <si>
    <t>Participant le plus jeune</t>
  </si>
  <si>
    <t>Participant le plus age</t>
  </si>
  <si>
    <t>Relais le plus long (Participant + Temps)</t>
  </si>
  <si>
    <t>Personne à avoir fait le plus de relais (Participant + Nombre)</t>
  </si>
  <si>
    <t>Concat</t>
  </si>
  <si>
    <t>Nb relais</t>
  </si>
  <si>
    <t>Bodin</t>
  </si>
  <si>
    <t>Mathieu</t>
  </si>
  <si>
    <t>Montagne</t>
  </si>
  <si>
    <t>Michel</t>
  </si>
  <si>
    <t>Morteau</t>
  </si>
  <si>
    <t>Jean-Luc</t>
  </si>
  <si>
    <t>Goyer</t>
  </si>
  <si>
    <t>Mickael</t>
  </si>
  <si>
    <t>Brigitte</t>
  </si>
  <si>
    <t>Alexia</t>
  </si>
  <si>
    <t>Proteau</t>
  </si>
  <si>
    <t>Sylvie</t>
  </si>
  <si>
    <t>Bauthamy</t>
  </si>
  <si>
    <t>Claire</t>
  </si>
  <si>
    <t>Besson</t>
  </si>
  <si>
    <t>Claude</t>
  </si>
  <si>
    <t>Patrick</t>
  </si>
  <si>
    <t>Annie</t>
  </si>
  <si>
    <t>Rousseau</t>
  </si>
  <si>
    <t>Aurélie</t>
  </si>
  <si>
    <t>Raoul</t>
  </si>
  <si>
    <t>Philippe</t>
  </si>
  <si>
    <t>Claudie</t>
  </si>
  <si>
    <t>Aa</t>
  </si>
  <si>
    <t>Personne qui a fait le plus de temps de massage en cumulé (Participant + Temps)</t>
  </si>
  <si>
    <t>AaAa41</t>
  </si>
  <si>
    <t>BauthamyClaire39</t>
  </si>
  <si>
    <t>BessonAnnie67</t>
  </si>
  <si>
    <t>BessonClaude68</t>
  </si>
  <si>
    <t>BessonPatrick66</t>
  </si>
  <si>
    <t>BodinAlexia39</t>
  </si>
  <si>
    <t>BodinMathieu37</t>
  </si>
  <si>
    <t>GoyerMickael37</t>
  </si>
  <si>
    <t>MontagneMichel74</t>
  </si>
  <si>
    <t>MorteauBrigitte63</t>
  </si>
  <si>
    <t>MorteauJean-Luc63</t>
  </si>
  <si>
    <t>ProteauSylvie39</t>
  </si>
  <si>
    <t>RaoulClaudie64</t>
  </si>
  <si>
    <t>RaoulPhilippe64</t>
  </si>
  <si>
    <t>RousseauAurélie39</t>
  </si>
  <si>
    <t>CoverHarry18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</si>
</sst>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6" fontId="0" fillId="0" borderId="1" xfId="0" applyNumberForma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2" fillId="0" borderId="0" xfId="1"/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3" xfId="0" applyBorder="1" applyAlignment="1">
      <alignment horizontal="left" vertical="center" wrapText="1" indent="1"/>
    </xf>
    <xf numFmtId="0" fontId="0" fillId="0" borderId="1" xfId="0" applyBorder="1" applyAlignment="1">
      <alignment horizontal="right" inden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left" vertical="center" indent="2"/>
    </xf>
    <xf numFmtId="0" fontId="0" fillId="0" borderId="2" xfId="0" applyBorder="1" applyAlignment="1">
      <alignment horizontal="left" vertical="center" indent="2"/>
    </xf>
    <xf numFmtId="0" fontId="0" fillId="0" borderId="2" xfId="0" applyBorder="1" applyAlignment="1">
      <alignment horizontal="center" vertical="center"/>
    </xf>
    <xf numFmtId="46" fontId="0" fillId="0" borderId="3" xfId="0" applyNumberFormat="1" applyBorder="1" applyAlignment="1">
      <alignment horizontal="center" vertical="center"/>
    </xf>
    <xf numFmtId="46" fontId="0" fillId="0" borderId="4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 vertical="center" indent="1"/>
    </xf>
    <xf numFmtId="46" fontId="0" fillId="0" borderId="1" xfId="0" applyNumberFormat="1" applyBorder="1" applyAlignment="1">
      <alignment horizontal="left" vertical="center" indent="1"/>
    </xf>
  </cellXfs>
  <cellStyles count="2">
    <cellStyle name="Lien hypertexte" xfId="1" builtinId="8"/>
    <cellStyle name="Normal" xfId="0" builtinId="0"/>
  </cellStyles>
  <dxfs count="20"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31" formatCode="[h]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1" formatCode="[h]:mm:ss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relativeIndent="1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relativeInden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0</xdr:row>
      <xdr:rowOff>106680</xdr:rowOff>
    </xdr:from>
    <xdr:to>
      <xdr:col>2</xdr:col>
      <xdr:colOff>377940</xdr:colOff>
      <xdr:row>0</xdr:row>
      <xdr:rowOff>430680</xdr:rowOff>
    </xdr:to>
    <xdr:sp macro="[0]!SaisieParticipa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1960" y="106680"/>
          <a:ext cx="1620000" cy="324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participant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457200</xdr:colOff>
      <xdr:row>1</xdr:row>
      <xdr:rowOff>167640</xdr:rowOff>
    </xdr:from>
    <xdr:to>
      <xdr:col>10</xdr:col>
      <xdr:colOff>149340</xdr:colOff>
      <xdr:row>2</xdr:row>
      <xdr:rowOff>125880</xdr:rowOff>
    </xdr:to>
    <xdr:sp macro="[0]!SaisieRel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5490D07-A890-4248-BD94-5A52B6548085}"/>
            </a:ext>
          </a:extLst>
        </xdr:cNvPr>
        <xdr:cNvSpPr/>
      </xdr:nvSpPr>
      <xdr:spPr>
        <a:xfrm>
          <a:off x="8130540" y="350520"/>
          <a:ext cx="1620000" cy="324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relais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BAB9E3C-222C-4190-9843-0154666AD558}" autoFormatId="16" applyNumberFormats="0" applyBorderFormats="0" applyFontFormats="0" applyPatternFormats="0" applyAlignmentFormats="0" applyWidthHeightFormats="0">
  <queryTableRefresh nextId="3">
    <queryTableFields count="1">
      <queryTableField id="2" name="Conca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F6B8ADF-E29F-4F00-A16D-ADA84F8CF66F}" name="t_Participant" displayName="t_Participant" ref="B2:E21" totalsRowShown="0" headerRowDxfId="19" dataDxfId="18">
  <autoFilter ref="B2:E21" xr:uid="{AF6B8ADF-E29F-4F00-A16D-ADA84F8CF66F}">
    <filterColumn colId="0" hiddenButton="1"/>
    <filterColumn colId="1" hiddenButton="1"/>
    <filterColumn colId="2" hiddenButton="1"/>
    <filterColumn colId="3" hiddenButton="1"/>
  </autoFilter>
  <tableColumns count="4">
    <tableColumn id="1" xr3:uid="{E6BB73E8-7A13-472C-AD2F-C7752DD89137}" name="Nom" dataDxfId="17"/>
    <tableColumn id="2" xr3:uid="{DA7064B5-F66A-4D30-BDAF-35E62D04504B}" name="Prénom" dataDxfId="16"/>
    <tableColumn id="3" xr3:uid="{41EF222C-06DC-4B6E-9317-E2F237AECB8D}" name="Age" dataDxfId="15"/>
    <tableColumn id="4" xr3:uid="{D5765CFF-E66A-4044-BC35-BC5C762118D7}" name="Concat" dataDxfId="14">
      <calculatedColumnFormula>_xlfn.CONCAT(t_Participant[[#This Row],[Nom]:[Age]])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27D552-F32B-4175-AF48-06033CA44323}" name="t_Relais" displayName="t_Relais" ref="B7:H8" totalsRowShown="0" headerRowDxfId="13" dataDxfId="11" headerRowBorderDxfId="12" tableBorderDxfId="10" totalsRowBorderDxfId="9">
  <autoFilter ref="B7:H8" xr:uid="{6427D552-F32B-4175-AF48-06033CA443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002E53F-3819-41B7-9A6A-A81F2634DD19}" name="RELAIS N°" dataDxfId="8">
      <calculatedColumnFormula>IF(t_Relais[[#This Row],[NOM]]&lt;&gt;"",ROW()-7,"")</calculatedColumnFormula>
    </tableColumn>
    <tableColumn id="2" xr3:uid="{97CF26CC-B259-4C87-9953-19A14009DB31}" name="NOM" dataDxfId="7"/>
    <tableColumn id="3" xr3:uid="{9DEA3D87-69D2-4410-A15D-E7D353DA654B}" name="PRENOM" dataDxfId="6">
      <calculatedColumnFormula>IF(t_Relais[[#This Row],[NOM]]&lt;&gt;"",_xlfn.XLOOKUP(t_Relais[[#This Row],[NOM]],t_Participant[Nom],t_Participant[Prénom],,0,1),"")</calculatedColumnFormula>
    </tableColumn>
    <tableColumn id="4" xr3:uid="{E512D5AA-5252-49BE-98BB-AE9B6BA11276}" name="AGE" dataDxfId="5">
      <calculatedColumnFormula>IF(t_Relais[[#This Row],[NOM]]&lt;&gt;"",_xlfn.XLOOKUP(t_Relais[[#This Row],[NOM]],t_Participant[Nom],t_Participant[Age],,0,1),"")</calculatedColumnFormula>
    </tableColumn>
    <tableColumn id="5" xr3:uid="{BA31B6F5-2456-4F75-AE79-68CFB12C4B5A}" name="TEMPS THEORIQUE" dataDxfId="4"/>
    <tableColumn id="6" xr3:uid="{6DA4F637-0722-47EE-A969-7C2EF47CB204}" name="TEMPS REEL" dataDxfId="3">
      <calculatedColumnFormula>IF(t_Relais[[#This Row],[RELAIS N°]]&lt;&gt;"",0,"")</calculatedColumnFormula>
    </tableColumn>
    <tableColumn id="7" xr3:uid="{4CD7AEAF-8A23-4952-BCFC-EE1160B4C40F}" name="Nb relais" dataDxfId="2">
      <calculatedColumnFormula>COUNTIF(t_Relais[[#This Row],[NOM]]:$C$8,t_Relais[[#This Row],[NOM]])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4065EA-C1E7-4164-B13E-DC06A651CCD2}" name="Participant" displayName="Participant" ref="B4:B26" tableType="queryTable" totalsRowShown="0" headerRowDxfId="1" dataDxfId="0">
  <autoFilter ref="B4:B26" xr:uid="{D74065EA-C1E7-4164-B13E-DC06A651CCD2}">
    <filterColumn colId="0" hiddenButton="1"/>
  </autoFilter>
  <tableColumns count="1">
    <tableColumn id="1" xr3:uid="{6D6769EC-6B16-4264-97E7-897E4BB52562}" uniqueName="1" name="Conca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https://forum.excel-pratique.com/excel/formule-excel-et-vba-194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2EFC4-73E7-4B7D-8E12-AD8A3F8187E4}">
  <sheetPr codeName="Feuil1"/>
  <dimension ref="B1:F21"/>
  <sheetViews>
    <sheetView showGridLines="0" tabSelected="1" workbookViewId="0">
      <selection activeCell="C14" sqref="C14"/>
    </sheetView>
  </sheetViews>
  <sheetFormatPr baseColWidth="10" defaultColWidth="11.5546875" defaultRowHeight="14.4" outlineLevelCol="1" x14ac:dyDescent="0.3"/>
  <cols>
    <col min="1" max="1" width="3.6640625" style="9" customWidth="1"/>
    <col min="2" max="2" width="20.6640625" style="9" customWidth="1"/>
    <col min="3" max="3" width="15.6640625" style="9" customWidth="1"/>
    <col min="4" max="4" width="8.6640625" style="9" customWidth="1"/>
    <col min="5" max="5" width="19.5546875" style="9" hidden="1" customWidth="1" outlineLevel="1"/>
    <col min="6" max="6" width="11.5546875" style="9" collapsed="1"/>
    <col min="7" max="16384" width="11.5546875" style="9"/>
  </cols>
  <sheetData>
    <row r="1" spans="2:5" ht="42.6" customHeight="1" x14ac:dyDescent="0.3"/>
    <row r="2" spans="2:5" x14ac:dyDescent="0.3">
      <c r="B2" s="12" t="s">
        <v>6</v>
      </c>
      <c r="C2" s="10" t="s">
        <v>7</v>
      </c>
      <c r="D2" s="1" t="s">
        <v>8</v>
      </c>
      <c r="E2" s="10" t="s">
        <v>22</v>
      </c>
    </row>
    <row r="3" spans="2:5" x14ac:dyDescent="0.3">
      <c r="B3" s="12" t="s">
        <v>24</v>
      </c>
      <c r="C3" s="10" t="s">
        <v>25</v>
      </c>
      <c r="D3" s="11">
        <v>37</v>
      </c>
      <c r="E3" s="10" t="str">
        <f>_xlfn.CONCAT(t_Participant[[#This Row],[Nom]:[Age]])</f>
        <v>BodinMathieu37</v>
      </c>
    </row>
    <row r="4" spans="2:5" x14ac:dyDescent="0.3">
      <c r="B4" s="10" t="s">
        <v>26</v>
      </c>
      <c r="C4" s="10" t="s">
        <v>27</v>
      </c>
      <c r="D4" s="1">
        <v>74</v>
      </c>
      <c r="E4" s="10" t="str">
        <f>_xlfn.CONCAT(t_Participant[[#This Row],[Nom]:[Age]])</f>
        <v>MontagneMichel74</v>
      </c>
    </row>
    <row r="5" spans="2:5" x14ac:dyDescent="0.3">
      <c r="B5" s="10" t="s">
        <v>28</v>
      </c>
      <c r="C5" s="10" t="s">
        <v>29</v>
      </c>
      <c r="D5" s="1">
        <v>63</v>
      </c>
      <c r="E5" s="10" t="str">
        <f>_xlfn.CONCAT(t_Participant[[#This Row],[Nom]:[Age]])</f>
        <v>MorteauJean-Luc63</v>
      </c>
    </row>
    <row r="6" spans="2:5" x14ac:dyDescent="0.3">
      <c r="B6" s="10" t="s">
        <v>30</v>
      </c>
      <c r="C6" s="10" t="s">
        <v>31</v>
      </c>
      <c r="D6" s="1">
        <v>37</v>
      </c>
      <c r="E6" s="10" t="str">
        <f>_xlfn.CONCAT(t_Participant[[#This Row],[Nom]:[Age]])</f>
        <v>GoyerMickael37</v>
      </c>
    </row>
    <row r="7" spans="2:5" x14ac:dyDescent="0.3">
      <c r="B7" s="10" t="s">
        <v>28</v>
      </c>
      <c r="C7" s="10" t="s">
        <v>32</v>
      </c>
      <c r="D7" s="1">
        <v>63</v>
      </c>
      <c r="E7" s="10" t="str">
        <f>_xlfn.CONCAT(t_Participant[[#This Row],[Nom]:[Age]])</f>
        <v>MorteauBrigitte63</v>
      </c>
    </row>
    <row r="8" spans="2:5" x14ac:dyDescent="0.3">
      <c r="B8" s="10" t="s">
        <v>24</v>
      </c>
      <c r="C8" s="10" t="s">
        <v>33</v>
      </c>
      <c r="D8" s="1">
        <v>39</v>
      </c>
      <c r="E8" s="10" t="str">
        <f>_xlfn.CONCAT(t_Participant[[#This Row],[Nom]:[Age]])</f>
        <v>BodinAlexia39</v>
      </c>
    </row>
    <row r="9" spans="2:5" x14ac:dyDescent="0.3">
      <c r="B9" s="10" t="s">
        <v>34</v>
      </c>
      <c r="C9" s="10" t="s">
        <v>35</v>
      </c>
      <c r="D9" s="1">
        <v>39</v>
      </c>
      <c r="E9" s="10" t="str">
        <f>_xlfn.CONCAT(t_Participant[[#This Row],[Nom]:[Age]])</f>
        <v>ProteauSylvie39</v>
      </c>
    </row>
    <row r="10" spans="2:5" x14ac:dyDescent="0.3">
      <c r="B10" s="10" t="s">
        <v>36</v>
      </c>
      <c r="C10" s="10" t="s">
        <v>37</v>
      </c>
      <c r="D10" s="1">
        <v>39</v>
      </c>
      <c r="E10" s="10" t="str">
        <f>_xlfn.CONCAT(t_Participant[[#This Row],[Nom]:[Age]])</f>
        <v>BauthamyClaire39</v>
      </c>
    </row>
    <row r="11" spans="2:5" x14ac:dyDescent="0.3">
      <c r="B11" s="10" t="s">
        <v>38</v>
      </c>
      <c r="C11" s="10" t="s">
        <v>39</v>
      </c>
      <c r="D11" s="1">
        <v>68</v>
      </c>
      <c r="E11" s="10" t="str">
        <f>_xlfn.CONCAT(t_Participant[[#This Row],[Nom]:[Age]])</f>
        <v>BessonClaude68</v>
      </c>
    </row>
    <row r="12" spans="2:5" x14ac:dyDescent="0.3">
      <c r="B12" s="10" t="s">
        <v>38</v>
      </c>
      <c r="C12" s="10" t="s">
        <v>40</v>
      </c>
      <c r="D12" s="1">
        <v>66</v>
      </c>
      <c r="E12" s="10" t="str">
        <f>_xlfn.CONCAT(t_Participant[[#This Row],[Nom]:[Age]])</f>
        <v>BessonPatrick66</v>
      </c>
    </row>
    <row r="13" spans="2:5" x14ac:dyDescent="0.3">
      <c r="B13" s="10" t="s">
        <v>38</v>
      </c>
      <c r="C13" s="10" t="s">
        <v>41</v>
      </c>
      <c r="D13" s="1">
        <v>67</v>
      </c>
      <c r="E13" s="10" t="str">
        <f>_xlfn.CONCAT(t_Participant[[#This Row],[Nom]:[Age]])</f>
        <v>BessonAnnie67</v>
      </c>
    </row>
    <row r="14" spans="2:5" x14ac:dyDescent="0.3">
      <c r="B14" s="10" t="s">
        <v>42</v>
      </c>
      <c r="C14" s="10" t="s">
        <v>43</v>
      </c>
      <c r="D14" s="1">
        <v>39</v>
      </c>
      <c r="E14" s="10" t="str">
        <f>_xlfn.CONCAT(t_Participant[[#This Row],[Nom]:[Age]])</f>
        <v>RousseauAurélie39</v>
      </c>
    </row>
    <row r="15" spans="2:5" x14ac:dyDescent="0.3">
      <c r="B15" s="10" t="s">
        <v>44</v>
      </c>
      <c r="C15" s="10" t="s">
        <v>45</v>
      </c>
      <c r="D15" s="1">
        <v>64</v>
      </c>
      <c r="E15" s="10" t="str">
        <f>_xlfn.CONCAT(t_Participant[[#This Row],[Nom]:[Age]])</f>
        <v>RaoulPhilippe64</v>
      </c>
    </row>
    <row r="16" spans="2:5" x14ac:dyDescent="0.3">
      <c r="B16" s="10" t="s">
        <v>44</v>
      </c>
      <c r="C16" s="10" t="s">
        <v>46</v>
      </c>
      <c r="D16" s="1">
        <v>64</v>
      </c>
      <c r="E16" s="10" t="str">
        <f>_xlfn.CONCAT(t_Participant[[#This Row],[Nom]:[Age]])</f>
        <v>RaoulClaudie64</v>
      </c>
    </row>
    <row r="17" spans="2:5" x14ac:dyDescent="0.3">
      <c r="B17" s="10" t="s">
        <v>28</v>
      </c>
      <c r="C17" s="10" t="s">
        <v>32</v>
      </c>
      <c r="D17" s="1">
        <v>63</v>
      </c>
      <c r="E17" s="10" t="str">
        <f>_xlfn.CONCAT(t_Participant[[#This Row],[Nom]:[Age]])</f>
        <v>MorteauBrigitte63</v>
      </c>
    </row>
    <row r="18" spans="2:5" x14ac:dyDescent="0.3">
      <c r="B18" s="10" t="s">
        <v>47</v>
      </c>
      <c r="C18" s="10" t="s">
        <v>47</v>
      </c>
      <c r="D18" s="1">
        <v>41</v>
      </c>
      <c r="E18" s="10" t="str">
        <f>_xlfn.CONCAT(t_Participant[[#This Row],[Nom]:[Age]])</f>
        <v>AaAa41</v>
      </c>
    </row>
    <row r="19" spans="2:5" x14ac:dyDescent="0.3">
      <c r="B19" s="10" t="s">
        <v>47</v>
      </c>
      <c r="C19" s="10" t="s">
        <v>47</v>
      </c>
      <c r="D19" s="1">
        <v>41</v>
      </c>
      <c r="E19" s="10" t="str">
        <f>_xlfn.CONCAT(t_Participant[[#This Row],[Nom]:[Age]])</f>
        <v>AaAa41</v>
      </c>
    </row>
    <row r="20" spans="2:5" x14ac:dyDescent="0.3">
      <c r="B20" s="10" t="s">
        <v>47</v>
      </c>
      <c r="C20" s="10" t="s">
        <v>47</v>
      </c>
      <c r="D20" s="1">
        <v>41</v>
      </c>
      <c r="E20" s="10" t="str">
        <f>_xlfn.CONCAT(t_Participant[[#This Row],[Nom]:[Age]])</f>
        <v>AaAa41</v>
      </c>
    </row>
    <row r="21" spans="2:5" x14ac:dyDescent="0.3">
      <c r="B21" s="10" t="s">
        <v>24</v>
      </c>
      <c r="C21" s="10" t="s">
        <v>25</v>
      </c>
      <c r="D21" s="1">
        <v>37</v>
      </c>
      <c r="E21" s="10" t="str">
        <f>_xlfn.CONCAT(t_Participant[[#This Row],[Nom]:[Age]])</f>
        <v>BodinMathieu37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9B0A-74E1-4952-83B4-8207ABB5E0C4}">
  <sheetPr codeName="Feuil2"/>
  <dimension ref="B2:J8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6" sqref="I6"/>
    </sheetView>
  </sheetViews>
  <sheetFormatPr baseColWidth="10" defaultRowHeight="14.4" outlineLevelCol="1" x14ac:dyDescent="0.3"/>
  <cols>
    <col min="1" max="1" width="3.6640625" customWidth="1"/>
    <col min="2" max="2" width="14.109375" style="1" bestFit="1" customWidth="1"/>
    <col min="3" max="4" width="29.6640625" style="1" customWidth="1"/>
    <col min="5" max="5" width="8.88671875" style="1" bestFit="1" customWidth="1"/>
    <col min="6" max="7" width="12.6640625" style="8" customWidth="1"/>
    <col min="8" max="8" width="11.5546875" hidden="1" customWidth="1" outlineLevel="1"/>
    <col min="9" max="9" width="16.5546875" bestFit="1" customWidth="1" collapsed="1"/>
  </cols>
  <sheetData>
    <row r="2" spans="2:10" ht="28.8" x14ac:dyDescent="0.3">
      <c r="C2" s="14" t="s">
        <v>13</v>
      </c>
      <c r="D2" s="18" t="s">
        <v>6</v>
      </c>
      <c r="E2" s="20" t="s">
        <v>7</v>
      </c>
      <c r="F2" s="16"/>
      <c r="G2" s="17" t="s">
        <v>10</v>
      </c>
      <c r="J2" s="1"/>
    </row>
    <row r="3" spans="2:10" x14ac:dyDescent="0.3">
      <c r="B3" s="19" t="s">
        <v>11</v>
      </c>
      <c r="C3" s="2" t="e">
        <f>_xlfn.XLOOKUP(0,t_Relais[TEMPS REEL],t_Relais[RELAIS N°])</f>
        <v>#N/A</v>
      </c>
      <c r="D3" s="19" t="str">
        <f>IFERROR(_xlfn.XLOOKUP($C3,t_Relais[RELAIS N°],t_Relais[NOM],,0,1),"")</f>
        <v/>
      </c>
      <c r="E3" s="21" t="str">
        <f>IFERROR(_xlfn.XLOOKUP($C3,t_Relais[RELAIS N°],t_Relais[PRENOM],,0,1),"")</f>
        <v/>
      </c>
      <c r="F3" s="15"/>
      <c r="G3" s="7" t="str">
        <f>IFERROR(_xlfn.XLOOKUP($C3,t_Relais[RELAIS N°],t_Relais[TEMPS THEORIQUE],,0,1),"")</f>
        <v/>
      </c>
    </row>
    <row r="4" spans="2:10" x14ac:dyDescent="0.3">
      <c r="B4" s="19" t="s">
        <v>12</v>
      </c>
      <c r="C4" s="2" t="e">
        <f>C3+1</f>
        <v>#N/A</v>
      </c>
      <c r="D4" s="19" t="str">
        <f>IFERROR(_xlfn.XLOOKUP($C4,t_Relais[RELAIS N°],t_Relais[NOM],,0,1),"")</f>
        <v/>
      </c>
      <c r="E4" s="21" t="str">
        <f>IFERROR(_xlfn.XLOOKUP($C4,t_Relais[RELAIS N°],t_Relais[PRENOM],,0,1),"")</f>
        <v/>
      </c>
      <c r="F4" s="15"/>
      <c r="G4" s="7" t="str">
        <f>IFERROR(_xlfn.XLOOKUP($C4,t_Relais[RELAIS N°],t_Relais[TEMPS THEORIQUE],,0,1),"")</f>
        <v/>
      </c>
    </row>
    <row r="5" spans="2:10" x14ac:dyDescent="0.3">
      <c r="B5" s="19" t="s">
        <v>12</v>
      </c>
      <c r="C5" s="2" t="e">
        <f>C4+1</f>
        <v>#N/A</v>
      </c>
      <c r="D5" s="19" t="str">
        <f>IFERROR(_xlfn.XLOOKUP($C5,t_Relais[RELAIS N°],t_Relais[NOM],,0,1),"")</f>
        <v/>
      </c>
      <c r="E5" s="21" t="str">
        <f>IFERROR(_xlfn.XLOOKUP($C5,t_Relais[RELAIS N°],t_Relais[PRENOM],,0,1),"")</f>
        <v/>
      </c>
      <c r="F5" s="15"/>
      <c r="G5" s="7" t="str">
        <f>IFERROR(_xlfn.XLOOKUP($C5,t_Relais[RELAIS N°],t_Relais[TEMPS THEORIQUE],,0,1),"")</f>
        <v/>
      </c>
    </row>
    <row r="6" spans="2:10" x14ac:dyDescent="0.3">
      <c r="F6" s="1"/>
      <c r="G6" s="1"/>
    </row>
    <row r="7" spans="2:10" s="3" customFormat="1" ht="28.8" x14ac:dyDescent="0.3">
      <c r="B7" s="4" t="s">
        <v>3</v>
      </c>
      <c r="C7" s="22" t="s">
        <v>0</v>
      </c>
      <c r="D7" s="22" t="s">
        <v>1</v>
      </c>
      <c r="E7" s="5" t="s">
        <v>2</v>
      </c>
      <c r="F7" s="5" t="s">
        <v>4</v>
      </c>
      <c r="G7" s="6" t="s">
        <v>5</v>
      </c>
      <c r="H7" s="5" t="s">
        <v>23</v>
      </c>
    </row>
    <row r="8" spans="2:10" x14ac:dyDescent="0.3">
      <c r="B8" s="24" t="str">
        <f>IF(t_Relais[[#This Row],[NOM]]&lt;&gt;"",ROW()-7,"")</f>
        <v/>
      </c>
      <c r="C8" s="25"/>
      <c r="D8" s="26" t="str">
        <f>IF(t_Relais[[#This Row],[NOM]]&lt;&gt;"",_xlfn.XLOOKUP(t_Relais[[#This Row],[NOM]],t_Participant[Nom],t_Participant[Prénom],,0,1),"")</f>
        <v/>
      </c>
      <c r="E8" s="27" t="str">
        <f>IF(t_Relais[[#This Row],[NOM]]&lt;&gt;"",_xlfn.XLOOKUP(t_Relais[[#This Row],[NOM]],t_Participant[Nom],t_Participant[Age],,0,1),"")</f>
        <v/>
      </c>
      <c r="F8" s="28"/>
      <c r="G8" s="29" t="str">
        <f>IF(t_Relais[[#This Row],[RELAIS N°]]&lt;&gt;"",0,"")</f>
        <v/>
      </c>
      <c r="H8" s="1">
        <f>COUNTIF(t_Relais[[#This Row],[NOM]]:$C$8,t_Relais[[#This Row],[NOM]])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2844-DEBC-4F22-AF68-67B562D2BCEF}">
  <sheetPr codeName="Feuil3"/>
  <dimension ref="B3:D11"/>
  <sheetViews>
    <sheetView showGridLines="0" zoomScale="115" zoomScaleNormal="115" workbookViewId="0">
      <selection activeCell="B10" sqref="B10"/>
    </sheetView>
  </sheetViews>
  <sheetFormatPr baseColWidth="10" defaultRowHeight="14.4" x14ac:dyDescent="0.3"/>
  <cols>
    <col min="1" max="1" width="3.6640625" customWidth="1"/>
    <col min="2" max="2" width="73.6640625" bestFit="1" customWidth="1"/>
    <col min="3" max="3" width="20.6640625" customWidth="1"/>
    <col min="4" max="4" width="9.6640625" customWidth="1"/>
    <col min="5" max="5" width="3.6640625" customWidth="1"/>
  </cols>
  <sheetData>
    <row r="3" spans="2:4" x14ac:dyDescent="0.3">
      <c r="B3" s="23" t="s">
        <v>14</v>
      </c>
      <c r="C3" s="33">
        <f>SUM(t_Relais[TEMPS REEL])</f>
        <v>0</v>
      </c>
      <c r="D3" s="32"/>
    </row>
    <row r="4" spans="2:4" x14ac:dyDescent="0.3">
      <c r="B4" s="23" t="s">
        <v>15</v>
      </c>
      <c r="C4" s="32">
        <f>COUNT(t_Relais[RELAIS N°])</f>
        <v>0</v>
      </c>
      <c r="D4" s="32"/>
    </row>
    <row r="5" spans="2:4" x14ac:dyDescent="0.3">
      <c r="B5" s="23" t="s">
        <v>16</v>
      </c>
      <c r="C5" s="32">
        <f>COUNT(_xlfn.UNIQUE(t_Relais[RELAIS N°]))</f>
        <v>0</v>
      </c>
      <c r="D5" s="32"/>
    </row>
    <row r="6" spans="2:4" x14ac:dyDescent="0.3">
      <c r="B6" s="23" t="s">
        <v>17</v>
      </c>
      <c r="C6" s="32" t="e">
        <f>AVERAGE(t_Relais[AGE])</f>
        <v>#DIV/0!</v>
      </c>
      <c r="D6" s="32"/>
    </row>
    <row r="7" spans="2:4" x14ac:dyDescent="0.3">
      <c r="B7" s="23" t="s">
        <v>18</v>
      </c>
      <c r="C7" s="32">
        <f>MIN(t_Relais[AGE])</f>
        <v>0</v>
      </c>
      <c r="D7" s="32"/>
    </row>
    <row r="8" spans="2:4" x14ac:dyDescent="0.3">
      <c r="B8" s="23" t="s">
        <v>19</v>
      </c>
      <c r="C8" s="32">
        <f>MAX(t_Relais[AGE])</f>
        <v>0</v>
      </c>
      <c r="D8" s="32"/>
    </row>
    <row r="9" spans="2:4" x14ac:dyDescent="0.3">
      <c r="B9" s="23" t="s">
        <v>20</v>
      </c>
      <c r="C9" s="19" t="e">
        <f>_xlfn.XLOOKUP(MAX(t_Relais[TEMPS REEL]),t_Relais[TEMPS REEL],t_Relais[NOM])</f>
        <v>#N/A</v>
      </c>
      <c r="D9" s="7" t="e">
        <f>_xlfn.XLOOKUP(MAX(t_Relais[TEMPS REEL]),t_Relais[TEMPS REEL],t_Relais[TEMPS REEL])</f>
        <v>#N/A</v>
      </c>
    </row>
    <row r="10" spans="2:4" x14ac:dyDescent="0.3">
      <c r="B10" s="23" t="s">
        <v>21</v>
      </c>
      <c r="C10" s="19">
        <f>_xlfn.XLOOKUP(MAX(t_Relais[Nb relais]),t_Relais[Nb relais],t_Relais[NOM])</f>
        <v>0</v>
      </c>
      <c r="D10" s="2">
        <f>_xlfn.XLOOKUP(MAX(t_Relais[Nb relais]),t_Relais[Nb relais],t_Relais[Nb relais])</f>
        <v>0</v>
      </c>
    </row>
    <row r="11" spans="2:4" x14ac:dyDescent="0.3">
      <c r="B11" s="31" t="s">
        <v>48</v>
      </c>
      <c r="C11" s="30"/>
      <c r="D11" s="30"/>
    </row>
  </sheetData>
  <mergeCells count="6">
    <mergeCell ref="C8:D8"/>
    <mergeCell ref="C3:D3"/>
    <mergeCell ref="C4:D4"/>
    <mergeCell ref="C5:D5"/>
    <mergeCell ref="C6:D6"/>
    <mergeCell ref="C7:D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93E9-23DD-4462-B5B3-99606B31DB70}">
  <sheetPr codeName="Feuil4"/>
  <dimension ref="B2:C26"/>
  <sheetViews>
    <sheetView showGridLines="0" workbookViewId="0">
      <selection activeCell="B7" sqref="B7"/>
    </sheetView>
  </sheetViews>
  <sheetFormatPr baseColWidth="10" defaultRowHeight="14.4" x14ac:dyDescent="0.3"/>
  <cols>
    <col min="1" max="1" width="3.6640625" customWidth="1"/>
    <col min="2" max="2" width="18.5546875" bestFit="1" customWidth="1"/>
    <col min="3" max="3" width="20.6640625" customWidth="1"/>
    <col min="4" max="4" width="3.6640625" customWidth="1"/>
  </cols>
  <sheetData>
    <row r="2" spans="2:3" x14ac:dyDescent="0.3">
      <c r="C2" s="13" t="s">
        <v>9</v>
      </c>
    </row>
    <row r="4" spans="2:3" x14ac:dyDescent="0.3">
      <c r="B4" t="s">
        <v>22</v>
      </c>
    </row>
    <row r="5" spans="2:3" x14ac:dyDescent="0.3">
      <c r="B5" t="s">
        <v>49</v>
      </c>
    </row>
    <row r="6" spans="2:3" x14ac:dyDescent="0.3">
      <c r="B6" t="s">
        <v>49</v>
      </c>
    </row>
    <row r="7" spans="2:3" x14ac:dyDescent="0.3">
      <c r="B7" t="s">
        <v>49</v>
      </c>
    </row>
    <row r="8" spans="2:3" x14ac:dyDescent="0.3">
      <c r="B8" t="s">
        <v>50</v>
      </c>
    </row>
    <row r="9" spans="2:3" x14ac:dyDescent="0.3">
      <c r="B9" t="s">
        <v>51</v>
      </c>
    </row>
    <row r="10" spans="2:3" x14ac:dyDescent="0.3">
      <c r="B10" t="s">
        <v>52</v>
      </c>
    </row>
    <row r="11" spans="2:3" x14ac:dyDescent="0.3">
      <c r="B11" t="s">
        <v>53</v>
      </c>
    </row>
    <row r="12" spans="2:3" x14ac:dyDescent="0.3">
      <c r="B12" t="s">
        <v>54</v>
      </c>
    </row>
    <row r="13" spans="2:3" x14ac:dyDescent="0.3">
      <c r="B13" t="s">
        <v>55</v>
      </c>
    </row>
    <row r="14" spans="2:3" x14ac:dyDescent="0.3">
      <c r="B14" t="s">
        <v>55</v>
      </c>
    </row>
    <row r="15" spans="2:3" x14ac:dyDescent="0.3">
      <c r="B15" t="s">
        <v>64</v>
      </c>
    </row>
    <row r="16" spans="2:3" x14ac:dyDescent="0.3">
      <c r="B16" t="s">
        <v>64</v>
      </c>
    </row>
    <row r="17" spans="2:2" x14ac:dyDescent="0.3">
      <c r="B17" t="s">
        <v>64</v>
      </c>
    </row>
    <row r="18" spans="2:2" x14ac:dyDescent="0.3">
      <c r="B18" t="s">
        <v>56</v>
      </c>
    </row>
    <row r="19" spans="2:2" x14ac:dyDescent="0.3">
      <c r="B19" t="s">
        <v>57</v>
      </c>
    </row>
    <row r="20" spans="2:2" x14ac:dyDescent="0.3">
      <c r="B20" t="s">
        <v>58</v>
      </c>
    </row>
    <row r="21" spans="2:2" x14ac:dyDescent="0.3">
      <c r="B21" t="s">
        <v>58</v>
      </c>
    </row>
    <row r="22" spans="2:2" x14ac:dyDescent="0.3">
      <c r="B22" t="s">
        <v>59</v>
      </c>
    </row>
    <row r="23" spans="2:2" x14ac:dyDescent="0.3">
      <c r="B23" t="s">
        <v>60</v>
      </c>
    </row>
    <row r="24" spans="2:2" x14ac:dyDescent="0.3">
      <c r="B24" t="s">
        <v>61</v>
      </c>
    </row>
    <row r="25" spans="2:2" x14ac:dyDescent="0.3">
      <c r="B25" t="s">
        <v>62</v>
      </c>
    </row>
    <row r="26" spans="2:2" x14ac:dyDescent="0.3">
      <c r="B26" t="s">
        <v>63</v>
      </c>
    </row>
  </sheetData>
  <hyperlinks>
    <hyperlink ref="C2" r:id="rId1" xr:uid="{A62E0D42-8285-4E15-8524-83778CA59FDC}"/>
  </hyperlinks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00E19D-FD1B-498A-B4B4-E6F5676B4D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Participant</vt:lpstr>
      <vt:lpstr>Relais</vt:lpstr>
      <vt:lpstr>Récap</vt:lpstr>
      <vt:lpstr>Paramètres</vt:lpstr>
      <vt:lpstr>l_Participant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Damaste .</cp:lastModifiedBy>
  <dcterms:created xsi:type="dcterms:W3CDTF">2024-07-03T11:36:35Z</dcterms:created>
  <dcterms:modified xsi:type="dcterms:W3CDTF">2024-07-04T17:57:57Z</dcterms:modified>
</cp:coreProperties>
</file>