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BFD0711-CD68-47E2-A746-0E1FEED3D426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FACTURES" sheetId="1" r:id="rId1"/>
    <sheet name="Paramètres" sheetId="5" r:id="rId2"/>
    <sheet name="RESULTAT SOUHAITE" sheetId="4" r:id="rId3"/>
  </sheets>
  <definedNames>
    <definedName name="DonnéesExternes_1" localSheetId="2" hidden="1">'RESULTAT SOUHAITE'!$H$3:$M$49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4" l="1"/>
  <c r="C12" i="4" s="1"/>
  <c r="B12" i="4"/>
  <c r="D12" i="4"/>
  <c r="A16" i="4"/>
  <c r="A17" i="4"/>
  <c r="A18" i="4"/>
  <c r="A19" i="4"/>
  <c r="C19" i="4" s="1"/>
  <c r="A20" i="4"/>
  <c r="B16" i="4"/>
  <c r="B17" i="4"/>
  <c r="B18" i="4"/>
  <c r="B19" i="4"/>
  <c r="B20" i="4"/>
  <c r="D19" i="4"/>
  <c r="A10" i="4"/>
  <c r="A11" i="4"/>
  <c r="B10" i="4"/>
  <c r="B11" i="4"/>
  <c r="D10" i="4"/>
  <c r="D11" i="4"/>
  <c r="F12" i="4"/>
  <c r="E19" i="4"/>
  <c r="E11" i="4"/>
  <c r="E16" i="4"/>
  <c r="E10" i="4"/>
  <c r="E12" i="4"/>
  <c r="F18" i="4"/>
  <c r="F19" i="4"/>
  <c r="E17" i="4"/>
  <c r="A5" i="4" l="1"/>
  <c r="B5" i="4"/>
  <c r="A6" i="4"/>
  <c r="B6" i="4"/>
  <c r="A7" i="4"/>
  <c r="B7" i="4"/>
  <c r="A8" i="4"/>
  <c r="B8" i="4"/>
  <c r="A9" i="4"/>
  <c r="B9" i="4"/>
  <c r="A14" i="4"/>
  <c r="B14" i="4"/>
  <c r="A15" i="4"/>
  <c r="B15" i="4"/>
  <c r="A21" i="4"/>
  <c r="B21" i="4"/>
  <c r="F4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2D0BFB3-5D56-4166-867B-2E46595DE056}" keepAlive="1" name="Requête - FCS" description="Connexion à la requête « FCS » dans le classeur." type="5" refreshedVersion="8" background="1" saveData="1">
    <dbPr connection="Provider=Microsoft.Mashup.OleDb.1;Data Source=$Workbook$;Location=FCS;Extended Properties=&quot;&quot;" command="SELECT * FROM [FCS]"/>
  </connection>
  <connection id="2" xr16:uid="{2ED5A3BA-02A0-49BD-B483-0648397A0A66}" keepAlive="1" name="Requête - NumCpte" description="Connexion à la requête « NumCpte » dans le classeur." type="5" refreshedVersion="0" background="1">
    <dbPr connection="Provider=Microsoft.Mashup.OleDb.1;Data Source=$Workbook$;Location=NumCpte;Extended Properties=&quot;&quot;" command="SELECT * FROM [NumCpte]"/>
  </connection>
</connections>
</file>

<file path=xl/sharedStrings.xml><?xml version="1.0" encoding="utf-8"?>
<sst xmlns="http://schemas.openxmlformats.org/spreadsheetml/2006/main" count="207" uniqueCount="42">
  <si>
    <t>DATE</t>
  </si>
  <si>
    <t>Numéro Facture</t>
  </si>
  <si>
    <t>NOM DU CLIENT</t>
  </si>
  <si>
    <t>1-3 1 2020</t>
  </si>
  <si>
    <t>3-5 1 2020</t>
  </si>
  <si>
    <t>5-7 1 2020</t>
  </si>
  <si>
    <t>6-7 1 2020</t>
  </si>
  <si>
    <t>14-9 1 2020</t>
  </si>
  <si>
    <t>15-9 1 2020</t>
  </si>
  <si>
    <t>Date</t>
  </si>
  <si>
    <t>N°Facture</t>
  </si>
  <si>
    <t>Compte</t>
  </si>
  <si>
    <t>Description</t>
  </si>
  <si>
    <t xml:space="preserve">débit </t>
  </si>
  <si>
    <t>crédit</t>
  </si>
  <si>
    <t>TF</t>
  </si>
  <si>
    <t>SAS</t>
  </si>
  <si>
    <t>BDS</t>
  </si>
  <si>
    <t>EA</t>
  </si>
  <si>
    <t>BDC</t>
  </si>
  <si>
    <t>YS</t>
  </si>
  <si>
    <t>TTC</t>
  </si>
  <si>
    <t>SONSIGNE</t>
  </si>
  <si>
    <t>411DIV</t>
  </si>
  <si>
    <t>TVA202</t>
    <phoneticPr fontId="3" type="noConversion"/>
  </si>
  <si>
    <t>PRODUIT HT avec la TVA 5.5%</t>
    <phoneticPr fontId="3" type="noConversion"/>
  </si>
  <si>
    <t>PRODUIT HT avec la TVA 20%</t>
    <phoneticPr fontId="3" type="noConversion"/>
  </si>
  <si>
    <t>TVA 5,5%</t>
    <phoneticPr fontId="3" type="noConversion"/>
  </si>
  <si>
    <t>TVA 20%</t>
    <phoneticPr fontId="3" type="noConversion"/>
  </si>
  <si>
    <t>FRAIS DE PORT HT</t>
    <phoneticPr fontId="3" type="noConversion"/>
  </si>
  <si>
    <t>PRODUIT HT avec la TVA 5.5%</t>
  </si>
  <si>
    <t>TVA 5,5%</t>
  </si>
  <si>
    <t>PRODUIT HT avec la TVA 20%</t>
  </si>
  <si>
    <t>TVA 20%</t>
  </si>
  <si>
    <t>FRAIS DE PORT HT</t>
  </si>
  <si>
    <t>TVA202</t>
  </si>
  <si>
    <t>N° Facture</t>
  </si>
  <si>
    <t>Intitulé</t>
  </si>
  <si>
    <t>Ordre</t>
  </si>
  <si>
    <t>Débit</t>
  </si>
  <si>
    <t>Crédit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</si>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</sst>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"/>
    <numFmt numFmtId="165" formatCode="#,##0.00;;"/>
  </numFmts>
  <fonts count="7">
    <font>
      <sz val="10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9"/>
      <name val="宋体"/>
      <family val="3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2" borderId="0" xfId="0" applyFont="1" applyFill="1"/>
    <xf numFmtId="0" fontId="5" fillId="2" borderId="0" xfId="0" applyFont="1" applyFill="1" applyAlignment="1">
      <alignment horizontal="left"/>
    </xf>
    <xf numFmtId="164" fontId="4" fillId="2" borderId="0" xfId="0" applyNumberFormat="1" applyFont="1" applyFill="1"/>
    <xf numFmtId="4" fontId="4" fillId="2" borderId="0" xfId="0" applyNumberFormat="1" applyFont="1" applyFill="1"/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2" fillId="0" borderId="0" xfId="0" applyNumberFormat="1" applyFont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/>
    <xf numFmtId="165" fontId="2" fillId="0" borderId="0" xfId="0" quotePrefix="1" applyNumberFormat="1" applyFont="1"/>
    <xf numFmtId="165" fontId="2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inden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4" fontId="0" fillId="0" borderId="0" xfId="0" applyNumberFormat="1" applyAlignment="1">
      <alignment horizontal="right" indent="1"/>
    </xf>
  </cellXfs>
  <cellStyles count="1">
    <cellStyle name="Normal" xfId="0" builtinId="0"/>
  </cellStyles>
  <dxfs count="32">
    <dxf>
      <alignment horizontal="left" vertical="bottom" textRotation="0" wrapText="0" relative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numFmt numFmtId="165" formatCode="#,##0.00;;"/>
      <fill>
        <patternFill patternType="none">
          <fgColor indexed="64"/>
          <bgColor auto="1"/>
        </patternFill>
      </fill>
    </dxf>
    <dxf>
      <numFmt numFmtId="165" formatCode="#,##0.00;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66" formatCode="#\ ##,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75913F97-C820-4821-BDDF-AE65FE8EFD7E}" autoFormatId="16" applyNumberFormats="0" applyBorderFormats="0" applyFontFormats="0" applyPatternFormats="0" applyAlignmentFormats="0" applyWidthHeightFormats="0">
  <queryTableRefresh nextId="9">
    <queryTableFields count="6">
      <queryTableField id="1" name="Date" tableColumnId="1"/>
      <queryTableField id="2" name="N° Facture" tableColumnId="2"/>
      <queryTableField id="3" name="Compte" tableColumnId="3"/>
      <queryTableField id="7" name="Description" tableColumnId="7"/>
      <queryTableField id="5" name="Débit" tableColumnId="5"/>
      <queryTableField id="6" name="Crédit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CS" displayName="FCS" ref="A1:K7" totalsRowShown="0" headerRowDxfId="31" dataDxfId="30">
  <autoFilter ref="A1:K7" xr:uid="{00000000-0009-0000-0100-000001000000}"/>
  <tableColumns count="11">
    <tableColumn id="1" xr3:uid="{00000000-0010-0000-0000-000001000000}" name="DATE" dataDxfId="29"/>
    <tableColumn id="2" xr3:uid="{00000000-0010-0000-0000-000002000000}" name="Numéro Facture" dataDxfId="28"/>
    <tableColumn id="3" xr3:uid="{00000000-0010-0000-0000-000003000000}" name="NOM DU CLIENT" dataDxfId="27"/>
    <tableColumn id="4" xr3:uid="{00000000-0010-0000-0000-000004000000}" name="PRODUIT HT avec la TVA 5.5%" dataDxfId="26"/>
    <tableColumn id="5" xr3:uid="{00000000-0010-0000-0000-000005000000}" name="TVA 5,5%" dataDxfId="25"/>
    <tableColumn id="10" xr3:uid="{2182F184-870A-42C6-8D18-E219E185D804}" name="PRODUIT HT avec la TVA 20%" dataDxfId="24"/>
    <tableColumn id="11" xr3:uid="{5D86DEC6-545C-4C6B-A463-45C5162FDC1E}" name="TVA 20%" dataDxfId="23"/>
    <tableColumn id="8" xr3:uid="{1F3F6FE3-576F-4EBF-B8A3-2A5F766F73AF}" name="FRAIS DE PORT HT" dataDxfId="22"/>
    <tableColumn id="9" xr3:uid="{FA25F0DF-6994-488A-AB52-F05C0F31C892}" name="TVA202" dataDxfId="21"/>
    <tableColumn id="12" xr3:uid="{BC33D75F-0936-415B-ACE5-38C9530CBE70}" name="SONSIGNE" dataDxfId="20"/>
    <tableColumn id="6" xr3:uid="{00000000-0010-0000-0000-000006000000}" name="TTC" dataDxfId="1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735A83-7FD9-478F-81D8-85AEF4D4F9CC}" name="NumCpte" displayName="NumCpte" ref="B2:D10" totalsRowShown="0" headerRowDxfId="10" dataDxfId="9">
  <autoFilter ref="B2:D10" xr:uid="{92735A83-7FD9-478F-81D8-85AEF4D4F9CC}">
    <filterColumn colId="0" hiddenButton="1"/>
    <filterColumn colId="1" hiddenButton="1"/>
    <filterColumn colId="2" hiddenButton="1"/>
  </autoFilter>
  <tableColumns count="3">
    <tableColumn id="1" xr3:uid="{4296A4B7-C84A-488E-9D3B-70B4AC3ACA57}" name="Intitulé" dataDxfId="6"/>
    <tableColumn id="2" xr3:uid="{DBD2BE5D-E6F8-413F-9673-770D9CE394C0}" name="Compte" dataDxfId="7"/>
    <tableColumn id="3" xr3:uid="{9E80E03F-EBAA-40C1-BA56-7309A7F143C0}" name="Ordre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JLVT" displayName="JLVT" ref="A3:F21" totalsRowShown="0" headerRowDxfId="18" dataDxfId="17">
  <autoFilter ref="A3:F21" xr:uid="{00000000-0009-0000-0100-000003000000}"/>
  <tableColumns count="6">
    <tableColumn id="3" xr3:uid="{00000000-0010-0000-0100-000003000000}" name="Date" dataDxfId="16">
      <calculatedColumnFormula>IFERROR(INDEX(FCS[DATE],MATCH(#REF!,#REF!,0)),"")</calculatedColumnFormula>
    </tableColumn>
    <tableColumn id="4" xr3:uid="{00000000-0010-0000-0100-000004000000}" name="N°Facture" dataDxfId="15">
      <calculatedColumnFormula>IFERROR(INDEX(FCS[Numéro Facture],MATCH(#REF!,#REF!,0)),"")</calculatedColumnFormula>
    </tableColumn>
    <tableColumn id="5" xr3:uid="{00000000-0010-0000-0100-000005000000}" name="Compte" dataDxfId="14">
      <calculatedColumnFormula>IF(JLVT[[#This Row],[Date]]&lt;&gt;"",INDEX(#REF!,COUNTIF(#REF!,#REF!)),"")</calculatedColumnFormula>
    </tableColumn>
    <tableColumn id="7" xr3:uid="{00000000-0010-0000-0100-000007000000}" name="Description" dataDxfId="13">
      <calculatedColumnFormula>IFERROR(INDEX(FCS[NOM DU CLIENT],MATCH(#REF!,#REF!,0)),"")</calculatedColumnFormula>
    </tableColumn>
    <tableColumn id="8" xr3:uid="{00000000-0010-0000-0100-000008000000}" name="débit " dataDxfId="12">
      <calculatedColumnFormula>IFERROR(MAX(INDEX(INDIRECT("FCS["&amp;CHOOSE(COUNTIF(#REF!,#REF!),"HT","TVA","TTC")&amp;"]"),MATCH(#REF!,#REF!,0))*CHOOSE(COUNTIF(#REF!,#REF!),-1,-1,1),0),)</calculatedColumnFormula>
    </tableColumn>
    <tableColumn id="9" xr3:uid="{00000000-0010-0000-0100-000009000000}" name="crédit" dataDxfId="11">
      <calculatedColumnFormula>IFERROR(MAX(INDEX(INDIRECT("FCS["&amp;CHOOSE(COUNTIF(#REF!,#REF!),"HT5,5","TVA5,5","TTC")&amp;"]"),MATCH(#REF!,#REF!,0))*CHOOSE(COUNTIF(#REF!,#REF!),1,1,-1),0),)</calculatedColumnFormula>
    </tableColumn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654D135-CC28-46FB-A718-68319B470F67}" name="FCS_1" displayName="FCS_1" ref="H3:M49" tableType="queryTable" totalsRowShown="0">
  <autoFilter ref="H3:M49" xr:uid="{9654D135-CC28-46FB-A718-68319B470F6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D624529-5C5A-4177-9AB0-A1CA7CB8E224}" uniqueName="1" name="Date" queryTableFieldId="1" dataDxfId="5"/>
    <tableColumn id="2" xr3:uid="{77D3F095-97BA-4530-B126-D8C73FFA1E6F}" uniqueName="2" name="N° Facture" queryTableFieldId="2" dataDxfId="4"/>
    <tableColumn id="3" xr3:uid="{8F48BD3D-613D-48BE-B3E0-9734D69FFAA7}" uniqueName="3" name="Compte" queryTableFieldId="3" dataDxfId="2"/>
    <tableColumn id="7" xr3:uid="{A18CB71A-DC35-4B42-9525-0E5E53B7D36A}" uniqueName="7" name="Description" queryTableFieldId="7" dataDxfId="0"/>
    <tableColumn id="5" xr3:uid="{4D2C9A8C-2BD5-40B3-982B-0F26456E7EF6}" uniqueName="5" name="Débit" queryTableFieldId="5" dataDxfId="1"/>
    <tableColumn id="6" xr3:uid="{78E27B6A-C3BD-46D9-AD6B-6878AE8F0413}" uniqueName="6" name="Crédit" queryTableFieldId="6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"/>
  <sheetViews>
    <sheetView workbookViewId="0">
      <selection activeCell="B9" sqref="B9"/>
    </sheetView>
  </sheetViews>
  <sheetFormatPr baseColWidth="10" defaultRowHeight="13.2"/>
  <cols>
    <col min="1" max="1" width="21.33203125" style="7" bestFit="1" customWidth="1"/>
    <col min="2" max="2" width="17.6640625" style="7"/>
    <col min="3" max="3" width="17.6640625" style="9"/>
    <col min="4" max="5" width="17.6640625" style="7"/>
    <col min="7" max="7" width="11" style="7" bestFit="1" customWidth="1"/>
    <col min="8" max="9" width="11" style="7" customWidth="1"/>
    <col min="11" max="11" width="16.88671875" style="7" bestFit="1" customWidth="1"/>
    <col min="12" max="12" width="17.6640625" style="7"/>
  </cols>
  <sheetData>
    <row r="1" spans="1:12" s="20" customFormat="1" ht="85.5" customHeight="1">
      <c r="A1" s="16" t="s">
        <v>0</v>
      </c>
      <c r="B1" s="17" t="s">
        <v>1</v>
      </c>
      <c r="C1" s="18" t="s">
        <v>2</v>
      </c>
      <c r="D1" s="19" t="s">
        <v>25</v>
      </c>
      <c r="E1" s="19" t="s">
        <v>27</v>
      </c>
      <c r="F1" s="19" t="s">
        <v>26</v>
      </c>
      <c r="G1" s="19" t="s">
        <v>28</v>
      </c>
      <c r="H1" s="19" t="s">
        <v>29</v>
      </c>
      <c r="I1" s="21" t="s">
        <v>24</v>
      </c>
      <c r="J1" s="19" t="s">
        <v>22</v>
      </c>
      <c r="K1" s="19" t="s">
        <v>21</v>
      </c>
    </row>
    <row r="2" spans="1:12">
      <c r="A2" s="8">
        <v>43833</v>
      </c>
      <c r="B2" s="7" t="s">
        <v>3</v>
      </c>
      <c r="C2" s="9" t="s">
        <v>15</v>
      </c>
      <c r="D2" s="10">
        <v>100</v>
      </c>
      <c r="E2" s="10">
        <v>5.5</v>
      </c>
      <c r="F2" s="10">
        <v>20</v>
      </c>
      <c r="G2" s="10">
        <v>4</v>
      </c>
      <c r="H2" s="10">
        <v>15</v>
      </c>
      <c r="I2" s="10">
        <v>3</v>
      </c>
      <c r="J2" s="10">
        <v>60</v>
      </c>
      <c r="K2" s="10">
        <v>207.5</v>
      </c>
      <c r="L2"/>
    </row>
    <row r="3" spans="1:12">
      <c r="A3" s="8">
        <v>43835</v>
      </c>
      <c r="B3" s="7" t="s">
        <v>4</v>
      </c>
      <c r="C3" s="9" t="s">
        <v>16</v>
      </c>
      <c r="D3" s="10">
        <v>300</v>
      </c>
      <c r="E3" s="10">
        <v>16.5</v>
      </c>
      <c r="F3" s="10"/>
      <c r="G3" s="10"/>
      <c r="H3" s="10">
        <v>6</v>
      </c>
      <c r="I3" s="10">
        <v>1.2000000000000002</v>
      </c>
      <c r="J3" s="10">
        <v>-50</v>
      </c>
      <c r="K3" s="10">
        <v>273.7</v>
      </c>
      <c r="L3"/>
    </row>
    <row r="4" spans="1:12">
      <c r="A4" s="8">
        <v>43837</v>
      </c>
      <c r="B4" s="7" t="s">
        <v>5</v>
      </c>
      <c r="C4" s="9" t="s">
        <v>17</v>
      </c>
      <c r="D4" s="10">
        <v>400</v>
      </c>
      <c r="E4" s="10">
        <v>22</v>
      </c>
      <c r="F4" s="10">
        <v>50</v>
      </c>
      <c r="G4" s="10">
        <v>10</v>
      </c>
      <c r="H4" s="10">
        <v>15</v>
      </c>
      <c r="I4" s="10">
        <v>3</v>
      </c>
      <c r="J4" s="10">
        <v>10</v>
      </c>
      <c r="K4" s="10">
        <v>510</v>
      </c>
      <c r="L4"/>
    </row>
    <row r="5" spans="1:12">
      <c r="A5" s="8">
        <v>43837</v>
      </c>
      <c r="B5" s="7" t="s">
        <v>6</v>
      </c>
      <c r="C5" s="9" t="s">
        <v>18</v>
      </c>
      <c r="D5" s="10">
        <v>500</v>
      </c>
      <c r="E5" s="10">
        <v>27.5</v>
      </c>
      <c r="F5" s="10">
        <v>20</v>
      </c>
      <c r="G5" s="10">
        <v>4</v>
      </c>
      <c r="H5" s="10">
        <v>0</v>
      </c>
      <c r="I5" s="10">
        <v>0</v>
      </c>
      <c r="J5" s="10">
        <v>30</v>
      </c>
      <c r="K5" s="10">
        <v>581.5</v>
      </c>
      <c r="L5"/>
    </row>
    <row r="6" spans="1:12">
      <c r="A6" s="8">
        <v>43839</v>
      </c>
      <c r="B6" s="7" t="s">
        <v>7</v>
      </c>
      <c r="C6" s="9" t="s">
        <v>19</v>
      </c>
      <c r="D6" s="10">
        <v>600</v>
      </c>
      <c r="E6" s="10">
        <v>33</v>
      </c>
      <c r="F6" s="10">
        <v>20</v>
      </c>
      <c r="G6" s="10">
        <v>4</v>
      </c>
      <c r="H6" s="10">
        <v>0</v>
      </c>
      <c r="I6" s="10">
        <v>0</v>
      </c>
      <c r="J6" s="10">
        <v>-22</v>
      </c>
      <c r="K6" s="10">
        <v>635</v>
      </c>
      <c r="L6"/>
    </row>
    <row r="7" spans="1:12">
      <c r="A7" s="8">
        <v>43839</v>
      </c>
      <c r="B7" s="7" t="s">
        <v>8</v>
      </c>
      <c r="C7" s="9" t="s">
        <v>20</v>
      </c>
      <c r="D7" s="10">
        <v>700</v>
      </c>
      <c r="E7" s="10">
        <v>38.5</v>
      </c>
      <c r="F7" s="10">
        <v>0</v>
      </c>
      <c r="G7" s="10">
        <v>0</v>
      </c>
      <c r="H7" s="10">
        <v>5</v>
      </c>
      <c r="I7" s="10">
        <v>1</v>
      </c>
      <c r="J7" s="10">
        <v>10</v>
      </c>
      <c r="K7" s="10">
        <v>754.5</v>
      </c>
      <c r="L7"/>
    </row>
  </sheetData>
  <phoneticPr fontId="3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78AFF-A778-4879-8137-23D1CF46C9D9}">
  <dimension ref="B2:D10"/>
  <sheetViews>
    <sheetView showGridLines="0" workbookViewId="0">
      <selection activeCell="D6" sqref="D6"/>
    </sheetView>
  </sheetViews>
  <sheetFormatPr baseColWidth="10" defaultRowHeight="13.2"/>
  <cols>
    <col min="1" max="1" width="3.77734375" customWidth="1"/>
    <col min="2" max="2" width="23" bestFit="1" customWidth="1"/>
    <col min="3" max="4" width="9.77734375" customWidth="1"/>
    <col min="5" max="5" width="3.77734375" customWidth="1"/>
  </cols>
  <sheetData>
    <row r="2" spans="2:4">
      <c r="B2" s="7" t="s">
        <v>37</v>
      </c>
      <c r="C2" s="7" t="s">
        <v>11</v>
      </c>
      <c r="D2" s="7" t="s">
        <v>38</v>
      </c>
    </row>
    <row r="3" spans="2:4">
      <c r="B3" s="22" t="s">
        <v>30</v>
      </c>
      <c r="C3" s="7">
        <v>70710000</v>
      </c>
      <c r="D3" s="7">
        <v>2</v>
      </c>
    </row>
    <row r="4" spans="2:4">
      <c r="B4" s="22" t="s">
        <v>31</v>
      </c>
      <c r="C4" s="7">
        <v>44571100</v>
      </c>
      <c r="D4" s="7">
        <v>3</v>
      </c>
    </row>
    <row r="5" spans="2:4">
      <c r="B5" s="22" t="s">
        <v>32</v>
      </c>
      <c r="C5" s="7">
        <v>70720000</v>
      </c>
      <c r="D5" s="7">
        <v>4</v>
      </c>
    </row>
    <row r="6" spans="2:4">
      <c r="B6" s="22" t="s">
        <v>33</v>
      </c>
      <c r="C6" s="7">
        <v>44572200</v>
      </c>
      <c r="D6" s="7">
        <v>5</v>
      </c>
    </row>
    <row r="7" spans="2:4">
      <c r="B7" s="22" t="s">
        <v>34</v>
      </c>
      <c r="C7" s="7">
        <v>70885000</v>
      </c>
      <c r="D7" s="7">
        <v>6</v>
      </c>
    </row>
    <row r="8" spans="2:4">
      <c r="B8" s="22" t="s">
        <v>35</v>
      </c>
      <c r="C8" s="7">
        <v>44572200</v>
      </c>
      <c r="D8" s="7">
        <v>7</v>
      </c>
    </row>
    <row r="9" spans="2:4">
      <c r="B9" s="22" t="s">
        <v>22</v>
      </c>
      <c r="C9" s="7">
        <v>41960000</v>
      </c>
      <c r="D9" s="7">
        <v>8</v>
      </c>
    </row>
    <row r="10" spans="2:4">
      <c r="B10" s="22" t="s">
        <v>21</v>
      </c>
      <c r="C10" s="7" t="s">
        <v>23</v>
      </c>
      <c r="D10" s="7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49"/>
  <sheetViews>
    <sheetView tabSelected="1" workbookViewId="0">
      <selection activeCell="J10" sqref="J10"/>
    </sheetView>
  </sheetViews>
  <sheetFormatPr baseColWidth="10" defaultRowHeight="13.2"/>
  <cols>
    <col min="1" max="1" width="8.44140625" style="6" bestFit="1" customWidth="1"/>
    <col min="2" max="2" width="9.88671875" bestFit="1" customWidth="1"/>
    <col min="3" max="3" width="9" bestFit="1" customWidth="1"/>
    <col min="4" max="4" width="10.88671875" bestFit="1" customWidth="1"/>
    <col min="5" max="6" width="7" bestFit="1" customWidth="1"/>
    <col min="8" max="10" width="11.77734375" customWidth="1"/>
    <col min="11" max="11" width="15.77734375" customWidth="1"/>
    <col min="12" max="14" width="10.77734375" customWidth="1"/>
  </cols>
  <sheetData>
    <row r="1" spans="1:13">
      <c r="A1" s="5"/>
      <c r="B1" s="1"/>
      <c r="C1" s="1"/>
      <c r="D1" s="2"/>
      <c r="E1" s="3"/>
      <c r="F1" s="4"/>
    </row>
    <row r="2" spans="1:13">
      <c r="A2" s="5"/>
      <c r="B2" s="1"/>
      <c r="C2" s="1"/>
      <c r="D2" s="1"/>
      <c r="E2" s="3"/>
      <c r="F2" s="4"/>
    </row>
    <row r="3" spans="1:13">
      <c r="A3" s="12" t="s">
        <v>9</v>
      </c>
      <c r="B3" s="11" t="s">
        <v>10</v>
      </c>
      <c r="C3" s="11" t="s">
        <v>11</v>
      </c>
      <c r="D3" s="11" t="s">
        <v>12</v>
      </c>
      <c r="E3" s="11" t="s">
        <v>13</v>
      </c>
      <c r="F3" s="11" t="s">
        <v>14</v>
      </c>
      <c r="H3" s="6" t="s">
        <v>9</v>
      </c>
      <c r="I3" s="6" t="s">
        <v>36</v>
      </c>
      <c r="J3" s="6" t="s">
        <v>11</v>
      </c>
      <c r="K3" s="24" t="s">
        <v>12</v>
      </c>
      <c r="L3" s="6" t="s">
        <v>39</v>
      </c>
      <c r="M3" s="6" t="s">
        <v>40</v>
      </c>
    </row>
    <row r="4" spans="1:13">
      <c r="A4" s="8">
        <v>43833</v>
      </c>
      <c r="B4" s="7" t="s">
        <v>3</v>
      </c>
      <c r="C4" s="13" t="s">
        <v>23</v>
      </c>
      <c r="D4" s="9" t="s">
        <v>15</v>
      </c>
      <c r="E4" s="14">
        <v>207.5</v>
      </c>
      <c r="F4" s="15">
        <f ca="1">IFERROR(MAX(INDEX(INDIRECT("FCS["&amp;CHOOSE(COUNTIF(#REF!,#REF!),"HT5,5","TVA5,5","TTC")&amp;"]"),MATCH(#REF!,#REF!,0))*CHOOSE(COUNTIF(#REF!,#REF!),1,1,-1),0),)</f>
        <v>0</v>
      </c>
      <c r="H4" s="23">
        <v>43833</v>
      </c>
      <c r="I4" s="6" t="s">
        <v>3</v>
      </c>
      <c r="J4" s="24">
        <v>44572200</v>
      </c>
      <c r="K4" s="24" t="s">
        <v>15</v>
      </c>
      <c r="L4" s="25" t="s">
        <v>41</v>
      </c>
      <c r="M4" s="25">
        <v>3</v>
      </c>
    </row>
    <row r="5" spans="1:13">
      <c r="A5" s="8" t="str">
        <f>IFERROR(INDEX(FCS[DATE],MATCH(#REF!,#REF!,0)),"")</f>
        <v/>
      </c>
      <c r="B5" s="13" t="str">
        <f>IFERROR(INDEX(FCS[Numéro Facture],MATCH(#REF!,#REF!,0)),"")</f>
        <v/>
      </c>
      <c r="C5">
        <v>70710000</v>
      </c>
      <c r="D5" s="9" t="s">
        <v>15</v>
      </c>
      <c r="E5" s="14"/>
      <c r="F5" s="15">
        <v>100</v>
      </c>
      <c r="H5" s="23">
        <v>43833</v>
      </c>
      <c r="I5" s="6" t="s">
        <v>3</v>
      </c>
      <c r="J5" s="24">
        <v>70885000</v>
      </c>
      <c r="K5" s="24" t="s">
        <v>15</v>
      </c>
      <c r="L5" s="25" t="s">
        <v>41</v>
      </c>
      <c r="M5" s="25">
        <v>15</v>
      </c>
    </row>
    <row r="6" spans="1:13">
      <c r="A6" s="8" t="str">
        <f>IFERROR(INDEX(FCS[DATE],MATCH(#REF!,#REF!,0)),"")</f>
        <v/>
      </c>
      <c r="B6" s="13" t="str">
        <f>IFERROR(INDEX(FCS[Numéro Facture],MATCH(#REF!,#REF!,0)),"")</f>
        <v/>
      </c>
      <c r="C6">
        <v>44571100</v>
      </c>
      <c r="D6" s="9" t="s">
        <v>15</v>
      </c>
      <c r="E6" s="14"/>
      <c r="F6" s="15">
        <v>5.5</v>
      </c>
      <c r="H6" s="23">
        <v>43833</v>
      </c>
      <c r="I6" s="6" t="s">
        <v>3</v>
      </c>
      <c r="J6" s="24" t="s">
        <v>23</v>
      </c>
      <c r="K6" s="24" t="s">
        <v>15</v>
      </c>
      <c r="L6" s="25">
        <v>207.5</v>
      </c>
      <c r="M6" s="25" t="s">
        <v>41</v>
      </c>
    </row>
    <row r="7" spans="1:13">
      <c r="A7" s="8" t="str">
        <f>IFERROR(INDEX(FCS[DATE],MATCH(#REF!,#REF!,0)),"")</f>
        <v/>
      </c>
      <c r="B7" s="13" t="str">
        <f>IFERROR(INDEX(FCS[Numéro Facture],MATCH(#REF!,#REF!,0)),"")</f>
        <v/>
      </c>
      <c r="C7">
        <v>70720000</v>
      </c>
      <c r="D7" s="9" t="s">
        <v>15</v>
      </c>
      <c r="E7" s="14"/>
      <c r="F7" s="15">
        <v>20</v>
      </c>
      <c r="H7" s="23">
        <v>43833</v>
      </c>
      <c r="I7" s="6" t="s">
        <v>3</v>
      </c>
      <c r="J7" s="24">
        <v>41960000</v>
      </c>
      <c r="K7" s="24" t="s">
        <v>15</v>
      </c>
      <c r="L7" s="25" t="s">
        <v>41</v>
      </c>
      <c r="M7" s="25">
        <v>60</v>
      </c>
    </row>
    <row r="8" spans="1:13">
      <c r="A8" s="8" t="str">
        <f>IFERROR(INDEX(FCS[DATE],MATCH(#REF!,#REF!,0)),"")</f>
        <v/>
      </c>
      <c r="B8" s="13" t="str">
        <f>IFERROR(INDEX(FCS[Numéro Facture],MATCH(#REF!,#REF!,0)),"")</f>
        <v/>
      </c>
      <c r="C8">
        <v>44572200</v>
      </c>
      <c r="D8" s="9" t="s">
        <v>15</v>
      </c>
      <c r="E8" s="14"/>
      <c r="F8" s="15">
        <v>4</v>
      </c>
      <c r="H8" s="23">
        <v>43833</v>
      </c>
      <c r="I8" s="6" t="s">
        <v>3</v>
      </c>
      <c r="J8" s="24">
        <v>44572200</v>
      </c>
      <c r="K8" s="24" t="s">
        <v>15</v>
      </c>
      <c r="L8" s="25" t="s">
        <v>41</v>
      </c>
      <c r="M8" s="25">
        <v>4</v>
      </c>
    </row>
    <row r="9" spans="1:13">
      <c r="A9" s="8" t="str">
        <f>IFERROR(INDEX(FCS[DATE],MATCH(#REF!,#REF!,0)),"")</f>
        <v/>
      </c>
      <c r="B9" s="13" t="str">
        <f>IFERROR(INDEX(FCS[Numéro Facture],MATCH(#REF!,#REF!,0)),"")</f>
        <v/>
      </c>
      <c r="C9">
        <v>70885000</v>
      </c>
      <c r="D9" s="9" t="s">
        <v>15</v>
      </c>
      <c r="E9" s="14"/>
      <c r="F9" s="15">
        <v>15</v>
      </c>
      <c r="H9" s="23">
        <v>43833</v>
      </c>
      <c r="I9" s="6" t="s">
        <v>3</v>
      </c>
      <c r="J9" s="24">
        <v>70710000</v>
      </c>
      <c r="K9" s="24" t="s">
        <v>15</v>
      </c>
      <c r="L9" s="25" t="s">
        <v>41</v>
      </c>
      <c r="M9" s="25">
        <v>100</v>
      </c>
    </row>
    <row r="10" spans="1:13">
      <c r="A10" s="8" t="str">
        <f>IFERROR(INDEX(FCS[DATE],MATCH(#REF!,#REF!,0)),"")</f>
        <v/>
      </c>
      <c r="B10" s="13" t="str">
        <f>IFERROR(INDEX(FCS[Numéro Facture],MATCH(#REF!,#REF!,0)),"")</f>
        <v/>
      </c>
      <c r="C10">
        <v>44572200</v>
      </c>
      <c r="D10" s="9" t="str">
        <f>IFERROR(INDEX(FCS[NOM DU CLIENT],MATCH(#REF!,#REF!,0)),"")</f>
        <v/>
      </c>
      <c r="E10" s="14">
        <f ca="1">IFERROR(MAX(INDEX(INDIRECT("FCS["&amp;CHOOSE(COUNTIF(#REF!,#REF!),"HT","TVA","TTC")&amp;"]"),MATCH(#REF!,#REF!,0))*CHOOSE(COUNTIF(#REF!,#REF!),-1,-1,1),0),)</f>
        <v>0</v>
      </c>
      <c r="F10" s="15">
        <v>3</v>
      </c>
      <c r="H10" s="23">
        <v>43833</v>
      </c>
      <c r="I10" s="6" t="s">
        <v>3</v>
      </c>
      <c r="J10" s="24">
        <v>44571100</v>
      </c>
      <c r="K10" s="24" t="s">
        <v>15</v>
      </c>
      <c r="L10" s="25" t="s">
        <v>41</v>
      </c>
      <c r="M10" s="25">
        <v>5.5</v>
      </c>
    </row>
    <row r="11" spans="1:13">
      <c r="A11" s="8" t="str">
        <f>IFERROR(INDEX(FCS[DATE],MATCH(#REF!,#REF!,0)),"")</f>
        <v/>
      </c>
      <c r="B11" s="13" t="str">
        <f>IFERROR(INDEX(FCS[Numéro Facture],MATCH(#REF!,#REF!,0)),"")</f>
        <v/>
      </c>
      <c r="C11">
        <v>41960000</v>
      </c>
      <c r="D11" s="9" t="str">
        <f>IFERROR(INDEX(FCS[NOM DU CLIENT],MATCH(#REF!,#REF!,0)),"")</f>
        <v/>
      </c>
      <c r="E11" s="14">
        <f ca="1">IFERROR(MAX(INDEX(INDIRECT("FCS["&amp;CHOOSE(COUNTIF(#REF!,#REF!),"HT","TVA","TTC")&amp;"]"),MATCH(#REF!,#REF!,0))*CHOOSE(COUNTIF(#REF!,#REF!),-1,-1,1),0),)</f>
        <v>0</v>
      </c>
      <c r="F11" s="15">
        <v>60</v>
      </c>
      <c r="H11" s="23">
        <v>43833</v>
      </c>
      <c r="I11" s="6" t="s">
        <v>3</v>
      </c>
      <c r="J11" s="24">
        <v>70720000</v>
      </c>
      <c r="K11" s="24" t="s">
        <v>15</v>
      </c>
      <c r="L11" s="25" t="s">
        <v>41</v>
      </c>
      <c r="M11" s="25">
        <v>20</v>
      </c>
    </row>
    <row r="12" spans="1:13">
      <c r="A12" s="8" t="str">
        <f>IFERROR(INDEX(FCS[DATE],MATCH(#REF!,#REF!,0)),"")</f>
        <v/>
      </c>
      <c r="B12" s="13" t="str">
        <f>IFERROR(INDEX(FCS[Numéro Facture],MATCH(#REF!,#REF!,0)),"")</f>
        <v/>
      </c>
      <c r="C12" t="str">
        <f>IF(JLVT[[#This Row],[Date]]&lt;&gt;"",INDEX(#REF!,COUNTIF(#REF!,#REF!)),"")</f>
        <v/>
      </c>
      <c r="D12" s="9" t="str">
        <f>IFERROR(INDEX(FCS[NOM DU CLIENT],MATCH(#REF!,#REF!,0)),"")</f>
        <v/>
      </c>
      <c r="E12" s="14">
        <f ca="1">IFERROR(MAX(INDEX(INDIRECT("FCS["&amp;CHOOSE(COUNTIF(#REF!,#REF!),"HT","TVA","TTC")&amp;"]"),MATCH(#REF!,#REF!,0))*CHOOSE(COUNTIF(#REF!,#REF!),-1,-1,1),0),)</f>
        <v>0</v>
      </c>
      <c r="F12" s="15">
        <f ca="1">IFERROR(MAX(INDEX(INDIRECT("FCS["&amp;CHOOSE(COUNTIF(#REF!,#REF!),"HT5,5","TVA5,5","TTC")&amp;"]"),MATCH(#REF!,#REF!,0))*CHOOSE(COUNTIF(#REF!,#REF!),1,1,-1),0),)</f>
        <v>0</v>
      </c>
      <c r="H12" s="23">
        <v>43835</v>
      </c>
      <c r="I12" s="6" t="s">
        <v>4</v>
      </c>
      <c r="J12" s="24">
        <v>44572200</v>
      </c>
      <c r="K12" s="24" t="s">
        <v>16</v>
      </c>
      <c r="L12" s="25" t="s">
        <v>41</v>
      </c>
      <c r="M12" s="25">
        <v>1.2000000000000002</v>
      </c>
    </row>
    <row r="13" spans="1:13">
      <c r="A13" s="8">
        <v>43835</v>
      </c>
      <c r="B13" s="7" t="s">
        <v>4</v>
      </c>
      <c r="C13" s="13" t="s">
        <v>23</v>
      </c>
      <c r="D13" s="9" t="s">
        <v>16</v>
      </c>
      <c r="E13" s="10">
        <v>273.7</v>
      </c>
      <c r="F13" s="15"/>
      <c r="H13" s="23">
        <v>43835</v>
      </c>
      <c r="I13" s="6" t="s">
        <v>4</v>
      </c>
      <c r="J13" s="24">
        <v>41960000</v>
      </c>
      <c r="K13" s="24" t="s">
        <v>16</v>
      </c>
      <c r="L13" s="25">
        <v>50</v>
      </c>
      <c r="M13" s="25" t="s">
        <v>41</v>
      </c>
    </row>
    <row r="14" spans="1:13">
      <c r="A14" s="8" t="str">
        <f>IFERROR(INDEX(FCS[DATE],MATCH(#REF!,#REF!,0)),"")</f>
        <v/>
      </c>
      <c r="B14" s="13" t="str">
        <f>IFERROR(INDEX(FCS[Numéro Facture],MATCH(#REF!,#REF!,0)),"")</f>
        <v/>
      </c>
      <c r="C14">
        <v>70710000</v>
      </c>
      <c r="D14" s="9" t="s">
        <v>16</v>
      </c>
      <c r="E14" s="14"/>
      <c r="F14" s="10">
        <v>300</v>
      </c>
      <c r="H14" s="23">
        <v>43835</v>
      </c>
      <c r="I14" s="6" t="s">
        <v>4</v>
      </c>
      <c r="J14" s="24" t="s">
        <v>23</v>
      </c>
      <c r="K14" s="24" t="s">
        <v>16</v>
      </c>
      <c r="L14" s="25">
        <v>273.7</v>
      </c>
      <c r="M14" s="25" t="s">
        <v>41</v>
      </c>
    </row>
    <row r="15" spans="1:13">
      <c r="A15" s="8" t="str">
        <f>IFERROR(INDEX(FCS[DATE],MATCH(#REF!,#REF!,0)),"")</f>
        <v/>
      </c>
      <c r="B15" s="13" t="str">
        <f>IFERROR(INDEX(FCS[Numéro Facture],MATCH(#REF!,#REF!,0)),"")</f>
        <v/>
      </c>
      <c r="C15">
        <v>44571100</v>
      </c>
      <c r="D15" s="9" t="s">
        <v>16</v>
      </c>
      <c r="E15" s="14"/>
      <c r="F15" s="10">
        <v>16.5</v>
      </c>
      <c r="H15" s="23">
        <v>43835</v>
      </c>
      <c r="I15" s="6" t="s">
        <v>4</v>
      </c>
      <c r="J15" s="24">
        <v>70710000</v>
      </c>
      <c r="K15" s="24" t="s">
        <v>16</v>
      </c>
      <c r="L15" s="25" t="s">
        <v>41</v>
      </c>
      <c r="M15" s="25">
        <v>300</v>
      </c>
    </row>
    <row r="16" spans="1:13">
      <c r="A16" s="8" t="str">
        <f>IFERROR(INDEX(FCS[DATE],MATCH(#REF!,#REF!,0)),"")</f>
        <v/>
      </c>
      <c r="B16" s="13" t="str">
        <f>IFERROR(INDEX(FCS[Numéro Facture],MATCH(#REF!,#REF!,0)),"")</f>
        <v/>
      </c>
      <c r="C16">
        <v>70885000</v>
      </c>
      <c r="D16" s="9" t="s">
        <v>16</v>
      </c>
      <c r="E16" s="14">
        <f ca="1">IFERROR(MAX(INDEX(INDIRECT("FCS["&amp;CHOOSE(COUNTIF(#REF!,#REF!),"HT","TVA","TTC")&amp;"]"),MATCH(#REF!,#REF!,0))*CHOOSE(COUNTIF(#REF!,#REF!),-1,-1,1),0),)</f>
        <v>0</v>
      </c>
      <c r="F16" s="15">
        <v>6</v>
      </c>
      <c r="H16" s="23">
        <v>43835</v>
      </c>
      <c r="I16" s="6" t="s">
        <v>4</v>
      </c>
      <c r="J16" s="24">
        <v>44571100</v>
      </c>
      <c r="K16" s="24" t="s">
        <v>16</v>
      </c>
      <c r="L16" s="25" t="s">
        <v>41</v>
      </c>
      <c r="M16" s="25">
        <v>16.5</v>
      </c>
    </row>
    <row r="17" spans="1:13">
      <c r="A17" s="8" t="str">
        <f>IFERROR(INDEX(FCS[DATE],MATCH(#REF!,#REF!,0)),"")</f>
        <v/>
      </c>
      <c r="B17" s="13" t="str">
        <f>IFERROR(INDEX(FCS[Numéro Facture],MATCH(#REF!,#REF!,0)),"")</f>
        <v/>
      </c>
      <c r="C17">
        <v>44572200</v>
      </c>
      <c r="D17" s="9" t="s">
        <v>16</v>
      </c>
      <c r="E17" s="14">
        <f ca="1">IFERROR(MAX(INDEX(INDIRECT("FCS["&amp;CHOOSE(COUNTIF(#REF!,#REF!),"HT","TVA","TTC")&amp;"]"),MATCH(#REF!,#REF!,0))*CHOOSE(COUNTIF(#REF!,#REF!),-1,-1,1),0),)</f>
        <v>0</v>
      </c>
      <c r="F17" s="15">
        <v>1.2</v>
      </c>
      <c r="H17" s="23">
        <v>43835</v>
      </c>
      <c r="I17" s="6" t="s">
        <v>4</v>
      </c>
      <c r="J17" s="24">
        <v>70885000</v>
      </c>
      <c r="K17" s="24" t="s">
        <v>16</v>
      </c>
      <c r="L17" s="25" t="s">
        <v>41</v>
      </c>
      <c r="M17" s="25">
        <v>6</v>
      </c>
    </row>
    <row r="18" spans="1:13">
      <c r="A18" s="8" t="str">
        <f>IFERROR(INDEX(FCS[DATE],MATCH(#REF!,#REF!,0)),"")</f>
        <v/>
      </c>
      <c r="B18" s="13" t="str">
        <f>IFERROR(INDEX(FCS[Numéro Facture],MATCH(#REF!,#REF!,0)),"")</f>
        <v/>
      </c>
      <c r="C18">
        <v>41960000</v>
      </c>
      <c r="D18" s="9" t="s">
        <v>16</v>
      </c>
      <c r="E18" s="14">
        <v>50</v>
      </c>
      <c r="F18" s="15">
        <f ca="1">IFERROR(MAX(INDEX(INDIRECT("FCS["&amp;CHOOSE(COUNTIF(#REF!,#REF!),"HT5,5","TVA5,5","TTC")&amp;"]"),MATCH(#REF!,#REF!,0))*CHOOSE(COUNTIF(#REF!,#REF!),1,1,-1),0),)</f>
        <v>0</v>
      </c>
      <c r="H18" s="23">
        <v>43837</v>
      </c>
      <c r="I18" s="6" t="s">
        <v>5</v>
      </c>
      <c r="J18" s="24">
        <v>44572200</v>
      </c>
      <c r="K18" s="24" t="s">
        <v>17</v>
      </c>
      <c r="L18" s="25" t="s">
        <v>41</v>
      </c>
      <c r="M18" s="25">
        <v>3</v>
      </c>
    </row>
    <row r="19" spans="1:13">
      <c r="A19" s="8" t="str">
        <f>IFERROR(INDEX(FCS[DATE],MATCH(#REF!,#REF!,0)),"")</f>
        <v/>
      </c>
      <c r="B19" s="13" t="str">
        <f>IFERROR(INDEX(FCS[Numéro Facture],MATCH(#REF!,#REF!,0)),"")</f>
        <v/>
      </c>
      <c r="C19" t="str">
        <f>IF(JLVT[[#This Row],[Date]]&lt;&gt;"",INDEX(#REF!,COUNTIF(#REF!,#REF!)),"")</f>
        <v/>
      </c>
      <c r="D19" s="9" t="str">
        <f>IFERROR(INDEX(FCS[NOM DU CLIENT],MATCH(#REF!,#REF!,0)),"")</f>
        <v/>
      </c>
      <c r="E19" s="14">
        <f ca="1">IFERROR(MAX(INDEX(INDIRECT("FCS["&amp;CHOOSE(COUNTIF(#REF!,#REF!),"HT","TVA","TTC")&amp;"]"),MATCH(#REF!,#REF!,0))*CHOOSE(COUNTIF(#REF!,#REF!),-1,-1,1),0),)</f>
        <v>0</v>
      </c>
      <c r="F19" s="15">
        <f ca="1">IFERROR(MAX(INDEX(INDIRECT("FCS["&amp;CHOOSE(COUNTIF(#REF!,#REF!),"HT5,5","TVA5,5","TTC")&amp;"]"),MATCH(#REF!,#REF!,0))*CHOOSE(COUNTIF(#REF!,#REF!),1,1,-1),0),)</f>
        <v>0</v>
      </c>
      <c r="H19" s="23">
        <v>43837</v>
      </c>
      <c r="I19" s="6" t="s">
        <v>5</v>
      </c>
      <c r="J19" s="24">
        <v>70885000</v>
      </c>
      <c r="K19" s="24" t="s">
        <v>17</v>
      </c>
      <c r="L19" s="25" t="s">
        <v>41</v>
      </c>
      <c r="M19" s="25">
        <v>15</v>
      </c>
    </row>
    <row r="20" spans="1:13">
      <c r="A20" s="8" t="str">
        <f>IFERROR(INDEX(FCS[DATE],MATCH(#REF!,#REF!,0)),"")</f>
        <v/>
      </c>
      <c r="B20" s="13" t="str">
        <f>IFERROR(INDEX(FCS[Numéro Facture],MATCH(#REF!,#REF!,0)),"")</f>
        <v/>
      </c>
      <c r="D20" s="9"/>
      <c r="E20" s="14"/>
      <c r="F20" s="15"/>
      <c r="H20" s="23">
        <v>43837</v>
      </c>
      <c r="I20" s="6" t="s">
        <v>5</v>
      </c>
      <c r="J20" s="24" t="s">
        <v>23</v>
      </c>
      <c r="K20" s="24" t="s">
        <v>17</v>
      </c>
      <c r="L20" s="25">
        <v>510</v>
      </c>
      <c r="M20" s="25" t="s">
        <v>41</v>
      </c>
    </row>
    <row r="21" spans="1:13">
      <c r="A21" s="8" t="str">
        <f>IFERROR(INDEX(FCS[DATE],MATCH(#REF!,#REF!,0)),"")</f>
        <v/>
      </c>
      <c r="B21" s="13" t="str">
        <f>IFERROR(INDEX(FCS[Numéro Facture],MATCH(#REF!,#REF!,0)),"")</f>
        <v/>
      </c>
      <c r="D21" s="9"/>
      <c r="E21" s="14"/>
      <c r="F21" s="15"/>
      <c r="H21" s="23">
        <v>43837</v>
      </c>
      <c r="I21" s="6" t="s">
        <v>5</v>
      </c>
      <c r="J21" s="24">
        <v>41960000</v>
      </c>
      <c r="K21" s="24" t="s">
        <v>17</v>
      </c>
      <c r="L21" s="25" t="s">
        <v>41</v>
      </c>
      <c r="M21" s="25">
        <v>10</v>
      </c>
    </row>
    <row r="22" spans="1:13">
      <c r="H22" s="23">
        <v>43837</v>
      </c>
      <c r="I22" s="6" t="s">
        <v>5</v>
      </c>
      <c r="J22" s="24">
        <v>44571100</v>
      </c>
      <c r="K22" s="24" t="s">
        <v>17</v>
      </c>
      <c r="L22" s="25" t="s">
        <v>41</v>
      </c>
      <c r="M22" s="25">
        <v>22</v>
      </c>
    </row>
    <row r="23" spans="1:13">
      <c r="H23" s="23">
        <v>43837</v>
      </c>
      <c r="I23" s="6" t="s">
        <v>5</v>
      </c>
      <c r="J23" s="24">
        <v>70710000</v>
      </c>
      <c r="K23" s="24" t="s">
        <v>17</v>
      </c>
      <c r="L23" s="25" t="s">
        <v>41</v>
      </c>
      <c r="M23" s="25">
        <v>400</v>
      </c>
    </row>
    <row r="24" spans="1:13">
      <c r="H24" s="23">
        <v>43837</v>
      </c>
      <c r="I24" s="6" t="s">
        <v>5</v>
      </c>
      <c r="J24" s="24">
        <v>44572200</v>
      </c>
      <c r="K24" s="24" t="s">
        <v>17</v>
      </c>
      <c r="L24" s="25" t="s">
        <v>41</v>
      </c>
      <c r="M24" s="25">
        <v>10</v>
      </c>
    </row>
    <row r="25" spans="1:13">
      <c r="H25" s="23">
        <v>43837</v>
      </c>
      <c r="I25" s="6" t="s">
        <v>5</v>
      </c>
      <c r="J25" s="24">
        <v>70720000</v>
      </c>
      <c r="K25" s="24" t="s">
        <v>17</v>
      </c>
      <c r="L25" s="25" t="s">
        <v>41</v>
      </c>
      <c r="M25" s="25">
        <v>50</v>
      </c>
    </row>
    <row r="26" spans="1:13">
      <c r="H26" s="23">
        <v>43837</v>
      </c>
      <c r="I26" s="6" t="s">
        <v>6</v>
      </c>
      <c r="J26" s="24">
        <v>44572200</v>
      </c>
      <c r="K26" s="24" t="s">
        <v>18</v>
      </c>
      <c r="L26" s="25" t="s">
        <v>41</v>
      </c>
      <c r="M26" s="25">
        <v>0</v>
      </c>
    </row>
    <row r="27" spans="1:13">
      <c r="H27" s="23">
        <v>43837</v>
      </c>
      <c r="I27" s="6" t="s">
        <v>6</v>
      </c>
      <c r="J27" s="24">
        <v>70885000</v>
      </c>
      <c r="K27" s="24" t="s">
        <v>18</v>
      </c>
      <c r="L27" s="25" t="s">
        <v>41</v>
      </c>
      <c r="M27" s="25">
        <v>0</v>
      </c>
    </row>
    <row r="28" spans="1:13">
      <c r="H28" s="23">
        <v>43837</v>
      </c>
      <c r="I28" s="6" t="s">
        <v>6</v>
      </c>
      <c r="J28" s="24" t="s">
        <v>23</v>
      </c>
      <c r="K28" s="24" t="s">
        <v>18</v>
      </c>
      <c r="L28" s="25">
        <v>581.5</v>
      </c>
      <c r="M28" s="25" t="s">
        <v>41</v>
      </c>
    </row>
    <row r="29" spans="1:13">
      <c r="H29" s="23">
        <v>43837</v>
      </c>
      <c r="I29" s="6" t="s">
        <v>6</v>
      </c>
      <c r="J29" s="24">
        <v>41960000</v>
      </c>
      <c r="K29" s="24" t="s">
        <v>18</v>
      </c>
      <c r="L29" s="25" t="s">
        <v>41</v>
      </c>
      <c r="M29" s="25">
        <v>30</v>
      </c>
    </row>
    <row r="30" spans="1:13">
      <c r="H30" s="23">
        <v>43837</v>
      </c>
      <c r="I30" s="6" t="s">
        <v>6</v>
      </c>
      <c r="J30" s="24">
        <v>44571100</v>
      </c>
      <c r="K30" s="24" t="s">
        <v>18</v>
      </c>
      <c r="L30" s="25" t="s">
        <v>41</v>
      </c>
      <c r="M30" s="25">
        <v>27.5</v>
      </c>
    </row>
    <row r="31" spans="1:13">
      <c r="H31" s="23">
        <v>43837</v>
      </c>
      <c r="I31" s="6" t="s">
        <v>6</v>
      </c>
      <c r="J31" s="24">
        <v>70710000</v>
      </c>
      <c r="K31" s="24" t="s">
        <v>18</v>
      </c>
      <c r="L31" s="25" t="s">
        <v>41</v>
      </c>
      <c r="M31" s="25">
        <v>500</v>
      </c>
    </row>
    <row r="32" spans="1:13">
      <c r="H32" s="23">
        <v>43837</v>
      </c>
      <c r="I32" s="6" t="s">
        <v>6</v>
      </c>
      <c r="J32" s="24">
        <v>44572200</v>
      </c>
      <c r="K32" s="24" t="s">
        <v>18</v>
      </c>
      <c r="L32" s="25" t="s">
        <v>41</v>
      </c>
      <c r="M32" s="25">
        <v>4</v>
      </c>
    </row>
    <row r="33" spans="8:13">
      <c r="H33" s="23">
        <v>43837</v>
      </c>
      <c r="I33" s="6" t="s">
        <v>6</v>
      </c>
      <c r="J33" s="24">
        <v>70720000</v>
      </c>
      <c r="K33" s="24" t="s">
        <v>18</v>
      </c>
      <c r="L33" s="25" t="s">
        <v>41</v>
      </c>
      <c r="M33" s="25">
        <v>20</v>
      </c>
    </row>
    <row r="34" spans="8:13">
      <c r="H34" s="23">
        <v>43839</v>
      </c>
      <c r="I34" s="6" t="s">
        <v>7</v>
      </c>
      <c r="J34" s="24">
        <v>44572200</v>
      </c>
      <c r="K34" s="24" t="s">
        <v>19</v>
      </c>
      <c r="L34" s="25" t="s">
        <v>41</v>
      </c>
      <c r="M34" s="25">
        <v>0</v>
      </c>
    </row>
    <row r="35" spans="8:13">
      <c r="H35" s="23">
        <v>43839</v>
      </c>
      <c r="I35" s="6" t="s">
        <v>7</v>
      </c>
      <c r="J35" s="24">
        <v>70885000</v>
      </c>
      <c r="K35" s="24" t="s">
        <v>19</v>
      </c>
      <c r="L35" s="25" t="s">
        <v>41</v>
      </c>
      <c r="M35" s="25">
        <v>0</v>
      </c>
    </row>
    <row r="36" spans="8:13">
      <c r="H36" s="23">
        <v>43839</v>
      </c>
      <c r="I36" s="6" t="s">
        <v>7</v>
      </c>
      <c r="J36" s="24" t="s">
        <v>23</v>
      </c>
      <c r="K36" s="24" t="s">
        <v>19</v>
      </c>
      <c r="L36" s="25">
        <v>635</v>
      </c>
      <c r="M36" s="25" t="s">
        <v>41</v>
      </c>
    </row>
    <row r="37" spans="8:13">
      <c r="H37" s="23">
        <v>43839</v>
      </c>
      <c r="I37" s="6" t="s">
        <v>7</v>
      </c>
      <c r="J37" s="24">
        <v>41960000</v>
      </c>
      <c r="K37" s="24" t="s">
        <v>19</v>
      </c>
      <c r="L37" s="25">
        <v>22</v>
      </c>
      <c r="M37" s="25" t="s">
        <v>41</v>
      </c>
    </row>
    <row r="38" spans="8:13">
      <c r="H38" s="23">
        <v>43839</v>
      </c>
      <c r="I38" s="6" t="s">
        <v>7</v>
      </c>
      <c r="J38" s="24">
        <v>44571100</v>
      </c>
      <c r="K38" s="24" t="s">
        <v>19</v>
      </c>
      <c r="L38" s="25" t="s">
        <v>41</v>
      </c>
      <c r="M38" s="25">
        <v>33</v>
      </c>
    </row>
    <row r="39" spans="8:13">
      <c r="H39" s="23">
        <v>43839</v>
      </c>
      <c r="I39" s="6" t="s">
        <v>7</v>
      </c>
      <c r="J39" s="24">
        <v>70710000</v>
      </c>
      <c r="K39" s="24" t="s">
        <v>19</v>
      </c>
      <c r="L39" s="25" t="s">
        <v>41</v>
      </c>
      <c r="M39" s="25">
        <v>600</v>
      </c>
    </row>
    <row r="40" spans="8:13">
      <c r="H40" s="23">
        <v>43839</v>
      </c>
      <c r="I40" s="6" t="s">
        <v>7</v>
      </c>
      <c r="J40" s="24">
        <v>44572200</v>
      </c>
      <c r="K40" s="24" t="s">
        <v>19</v>
      </c>
      <c r="L40" s="25" t="s">
        <v>41</v>
      </c>
      <c r="M40" s="25">
        <v>4</v>
      </c>
    </row>
    <row r="41" spans="8:13">
      <c r="H41" s="23">
        <v>43839</v>
      </c>
      <c r="I41" s="6" t="s">
        <v>7</v>
      </c>
      <c r="J41" s="24">
        <v>70720000</v>
      </c>
      <c r="K41" s="24" t="s">
        <v>19</v>
      </c>
      <c r="L41" s="25" t="s">
        <v>41</v>
      </c>
      <c r="M41" s="25">
        <v>20</v>
      </c>
    </row>
    <row r="42" spans="8:13">
      <c r="H42" s="23">
        <v>43839</v>
      </c>
      <c r="I42" s="6" t="s">
        <v>8</v>
      </c>
      <c r="J42" s="24">
        <v>44572200</v>
      </c>
      <c r="K42" s="24" t="s">
        <v>20</v>
      </c>
      <c r="L42" s="25" t="s">
        <v>41</v>
      </c>
      <c r="M42" s="25">
        <v>1</v>
      </c>
    </row>
    <row r="43" spans="8:13">
      <c r="H43" s="23">
        <v>43839</v>
      </c>
      <c r="I43" s="6" t="s">
        <v>8</v>
      </c>
      <c r="J43" s="24">
        <v>70885000</v>
      </c>
      <c r="K43" s="24" t="s">
        <v>20</v>
      </c>
      <c r="L43" s="25" t="s">
        <v>41</v>
      </c>
      <c r="M43" s="25">
        <v>5</v>
      </c>
    </row>
    <row r="44" spans="8:13">
      <c r="H44" s="23">
        <v>43839</v>
      </c>
      <c r="I44" s="6" t="s">
        <v>8</v>
      </c>
      <c r="J44" s="24" t="s">
        <v>23</v>
      </c>
      <c r="K44" s="24" t="s">
        <v>20</v>
      </c>
      <c r="L44" s="25">
        <v>754.5</v>
      </c>
      <c r="M44" s="25" t="s">
        <v>41</v>
      </c>
    </row>
    <row r="45" spans="8:13">
      <c r="H45" s="23">
        <v>43839</v>
      </c>
      <c r="I45" s="6" t="s">
        <v>8</v>
      </c>
      <c r="J45" s="24">
        <v>41960000</v>
      </c>
      <c r="K45" s="24" t="s">
        <v>20</v>
      </c>
      <c r="L45" s="25" t="s">
        <v>41</v>
      </c>
      <c r="M45" s="25">
        <v>10</v>
      </c>
    </row>
    <row r="46" spans="8:13">
      <c r="H46" s="23">
        <v>43839</v>
      </c>
      <c r="I46" s="6" t="s">
        <v>8</v>
      </c>
      <c r="J46" s="24">
        <v>44571100</v>
      </c>
      <c r="K46" s="24" t="s">
        <v>20</v>
      </c>
      <c r="L46" s="25" t="s">
        <v>41</v>
      </c>
      <c r="M46" s="25">
        <v>38.5</v>
      </c>
    </row>
    <row r="47" spans="8:13">
      <c r="H47" s="23">
        <v>43839</v>
      </c>
      <c r="I47" s="6" t="s">
        <v>8</v>
      </c>
      <c r="J47" s="24">
        <v>70710000</v>
      </c>
      <c r="K47" s="24" t="s">
        <v>20</v>
      </c>
      <c r="L47" s="25" t="s">
        <v>41</v>
      </c>
      <c r="M47" s="25">
        <v>700</v>
      </c>
    </row>
    <row r="48" spans="8:13">
      <c r="H48" s="23">
        <v>43839</v>
      </c>
      <c r="I48" s="6" t="s">
        <v>8</v>
      </c>
      <c r="J48" s="24">
        <v>44572200</v>
      </c>
      <c r="K48" s="24" t="s">
        <v>20</v>
      </c>
      <c r="L48" s="25" t="s">
        <v>41</v>
      </c>
      <c r="M48" s="25">
        <v>0</v>
      </c>
    </row>
    <row r="49" spans="8:13">
      <c r="H49" s="23">
        <v>43839</v>
      </c>
      <c r="I49" s="6" t="s">
        <v>8</v>
      </c>
      <c r="J49" s="24">
        <v>70720000</v>
      </c>
      <c r="K49" s="24" t="s">
        <v>20</v>
      </c>
      <c r="L49" s="25" t="s">
        <v>41</v>
      </c>
      <c r="M49" s="25">
        <v>0</v>
      </c>
    </row>
  </sheetData>
  <phoneticPr fontId="6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C6D967-317F-44BA-B97E-374244087C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FACTURES</vt:lpstr>
      <vt:lpstr>Paramètres</vt:lpstr>
      <vt:lpstr>RESULTAT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hmajdoub</dc:creator>
  <cp:lastModifiedBy>Damaste .</cp:lastModifiedBy>
  <dcterms:created xsi:type="dcterms:W3CDTF">2021-02-02T13:29:05Z</dcterms:created>
  <dcterms:modified xsi:type="dcterms:W3CDTF">2024-03-15T17:07:18Z</dcterms:modified>
</cp:coreProperties>
</file>