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6B174D5C-464A-4DF0-9203-0EE334F7CDC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Paramètres" sheetId="2" r:id="rId2"/>
    <sheet name="Sources" sheetId="3" r:id="rId3"/>
  </sheets>
  <definedNames>
    <definedName name="_Annee">Feuil1!$B$2</definedName>
    <definedName name="_Mois">Feuil1!$A$2</definedName>
    <definedName name="ChoixZone">Paramètres!$H$2</definedName>
    <definedName name="DatePaques">Paramètres!$E$4</definedName>
    <definedName name="DebMois">DATE(_Annee,MONTH(_Mois&amp;1),1)</definedName>
    <definedName name="DonnéesExternes_1" localSheetId="1" hidden="1">Paramètres!$G$4:$H$149</definedName>
    <definedName name="l_Feries">t_Feries[Dates]</definedName>
    <definedName name="l_Mois">t_Mois[Mois]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 l="1"/>
  <c r="K3" i="1"/>
  <c r="J3" i="1"/>
  <c r="I3" i="1"/>
  <c r="H3" i="1"/>
  <c r="G3" i="1"/>
  <c r="E4" i="2"/>
  <c r="E10" i="2" s="1"/>
  <c r="E15" i="2"/>
  <c r="E14" i="2"/>
  <c r="E13" i="2"/>
  <c r="E12" i="2"/>
  <c r="E11" i="2"/>
  <c r="E7" i="2"/>
  <c r="E6" i="2"/>
  <c r="E3" i="2"/>
  <c r="E5" i="2" l="1"/>
  <c r="E8" i="2"/>
  <c r="E9" i="2"/>
  <c r="G2" i="1" l="1"/>
  <c r="L2" i="1"/>
  <c r="K2" i="1"/>
  <c r="J2" i="1"/>
  <c r="I2" i="1"/>
  <c r="H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Floirat Bernard</author>
  </authors>
  <commentList>
    <comment ref="G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calcul automatique</t>
        </r>
      </text>
    </comment>
    <comment ref="G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saisie de contrôle par l'UGD (retirer les JF et les vacances)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13A2D9-4D21-42F4-914C-9C1350676865}" keepAlive="1" name="Requête - ChoixZone" description="Connexion à la requête « ChoixZone » dans le classeur." type="5" refreshedVersion="0" background="1">
    <dbPr connection="Provider=Microsoft.Mashup.OleDb.1;Data Source=$Workbook$;Location=ChoixZone;Extended Properties=&quot;&quot;" command="SELECT * FROM [ChoixZone]"/>
  </connection>
  <connection id="2" xr16:uid="{776664DB-BD7B-4FF5-A4DA-4CA660FC20BD}" keepAlive="1" name="Requête - Liste Vacances - Fériés" description="Connexion à la requête « Liste Vacances - Fériés » dans le classeur." type="5" refreshedVersion="8" background="1" saveData="1">
    <dbPr connection="Provider=Microsoft.Mashup.OleDb.1;Data Source=$Workbook$;Location=&quot;Liste Vacances - Fériés&quot;;Extended Properties=&quot;&quot;" command="SELECT * FROM [Liste Vacances - Fériés]"/>
  </connection>
  <connection id="3" xr16:uid="{5D5D2620-F53C-4E09-B04C-14DFA401F316}" keepAlive="1" name="Requête - t_Feries" description="Connexion à la requête « t_Feries » dans le classeur." type="5" refreshedVersion="0" background="1">
    <dbPr connection="Provider=Microsoft.Mashup.OleDb.1;Data Source=$Workbook$;Location=t_Feries;Extended Properties=&quot;&quot;" command="SELECT * FROM [t_Feries]"/>
  </connection>
</connections>
</file>

<file path=xl/sharedStrings.xml><?xml version="1.0" encoding="utf-8"?>
<sst xmlns="http://schemas.openxmlformats.org/spreadsheetml/2006/main" count="190" uniqueCount="50">
  <si>
    <r>
      <t xml:space="preserve">nombre de jours </t>
    </r>
    <r>
      <rPr>
        <sz val="10"/>
        <color theme="1"/>
        <rFont val="Calibri"/>
        <family val="2"/>
        <scheme val="minor"/>
      </rPr>
      <t>par mois</t>
    </r>
  </si>
  <si>
    <t>TAP</t>
  </si>
  <si>
    <t>JANVIER</t>
  </si>
  <si>
    <t>colonnes vertes
(UGD)</t>
  </si>
  <si>
    <t>colonnes grises
(calcul automatique)</t>
  </si>
  <si>
    <t>colonnes bleues
(CMA)</t>
  </si>
  <si>
    <t>ATTENTION : le changement du mois et l'année provoque
le changement automatique des colonnes [G2 à N2]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</si>
  <si>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</si>
  <si>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</si>
  <si>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</si>
  <si>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</si>
  <si>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</si>
  <si>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</si>
  <si>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</si>
  <si>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</si>
  <si>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</si>
  <si>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</si>
  <si>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</si>
  <si>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</si>
  <si>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Vacances de la Toussaint</t>
  </si>
  <si>
    <t>Zone A</t>
  </si>
  <si>
    <t>Vacances de Noël</t>
  </si>
  <si>
    <t>Vacances d'Hiver</t>
  </si>
  <si>
    <t>Vacances de Printemps</t>
  </si>
  <si>
    <t>Pont de l'Ascension</t>
  </si>
  <si>
    <t>Vacances d'Été</t>
  </si>
  <si>
    <t>Zone</t>
  </si>
  <si>
    <t>Adresse site</t>
  </si>
  <si>
    <t>https://data.education.gouv.fr/explore/dataset/fr-en-calendrier-scolaire/export/?disjunctive.description&amp;disjunctive.population&amp;disjunctive.location&amp;disjunctive.zones&amp;disjunctive.annee_scolaire</t>
  </si>
  <si>
    <t>Fichier json</t>
  </si>
  <si>
    <t>https://data.education.gouv.fr/api/explore/v2.1/catalog/datasets/fr-en-calendrier-scolaire/exports/json?lang=fr&amp;timezone=Europe%2FParis</t>
  </si>
  <si>
    <t>Source</t>
  </si>
  <si>
    <t>https://www.linkedin.com/posts/martin-aubard_automatiser-limport-des-vacances-scolaires-activity-7109830431063035904-2nW-/?trk=public_profile_like_view&amp;originalSubdomain=fr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</si>
  <si>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</si>
  <si>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</si>
  <si>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</si>
  <si>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</si>
  <si>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</si>
  <si>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</si>
  <si>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</si>
  <si>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</si>
  <si>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</si>
  <si>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</si>
  <si>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</si>
  <si>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</si>
  <si>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</si>
  <si>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</si>
  <si>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</si>
  <si>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Raison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</si>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</sst>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9E9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47D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5" fillId="0" borderId="0"/>
    <xf numFmtId="0" fontId="10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8" borderId="12" xfId="1" applyFont="1" applyFill="1" applyBorder="1" applyAlignment="1">
      <alignment horizontal="center" vertical="center"/>
    </xf>
    <xf numFmtId="0" fontId="3" fillId="8" borderId="13" xfId="1" applyFont="1" applyFill="1" applyBorder="1" applyAlignment="1">
      <alignment horizontal="center" vertical="center"/>
    </xf>
    <xf numFmtId="0" fontId="3" fillId="8" borderId="14" xfId="1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4" borderId="23" xfId="1" applyFont="1" applyFill="1" applyBorder="1" applyAlignment="1">
      <alignment horizontal="center" vertical="center"/>
    </xf>
    <xf numFmtId="0" fontId="3" fillId="4" borderId="24" xfId="1" applyFont="1" applyFill="1" applyBorder="1" applyAlignment="1">
      <alignment horizontal="center" vertical="center"/>
    </xf>
    <xf numFmtId="0" fontId="3" fillId="4" borderId="25" xfId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14" fontId="0" fillId="0" borderId="0" xfId="0" applyNumberFormat="1"/>
    <xf numFmtId="0" fontId="9" fillId="9" borderId="26" xfId="0" applyFont="1" applyFill="1" applyBorder="1"/>
    <xf numFmtId="0" fontId="0" fillId="10" borderId="26" xfId="0" applyFill="1" applyBorder="1"/>
    <xf numFmtId="0" fontId="10" fillId="0" borderId="0" xfId="2"/>
    <xf numFmtId="0" fontId="6" fillId="6" borderId="17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 2" xfId="1" xr:uid="{00000000-0005-0000-0000-000001000000}"/>
  </cellStyles>
  <dxfs count="2"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3432AD11-479A-43B6-971C-53F282CB5B4E}" autoFormatId="16" applyNumberFormats="0" applyBorderFormats="0" applyFontFormats="0" applyPatternFormats="0" applyAlignmentFormats="0" applyWidthHeightFormats="0">
  <queryTableRefresh nextId="8">
    <queryTableFields count="2">
      <queryTableField id="6" name="Raison" tableColumnId="6"/>
      <queryTableField id="7" name="Jour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69F28-10DC-4CB9-A47E-A5EA4401A539}" name="t_Mois" displayName="t_Mois" ref="B2:B14" totalsRowShown="0">
  <autoFilter ref="B2:B14" xr:uid="{E3F69F28-10DC-4CB9-A47E-A5EA4401A539}">
    <filterColumn colId="0" hiddenButton="1"/>
  </autoFilter>
  <tableColumns count="1">
    <tableColumn id="1" xr3:uid="{D8611285-B95A-4481-B86E-2125F7DBC6CD}" name="Mois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02325-41EF-4F0B-B892-111DB31E6B42}" name="ListeVacancesFériés" displayName="ListeVacancesFériés" ref="G4:H149" tableType="queryTable" totalsRowShown="0">
  <autoFilter ref="G4:H149" xr:uid="{CE902325-41EF-4F0B-B892-111DB31E6B42}">
    <filterColumn colId="0" hiddenButton="1"/>
    <filterColumn colId="1" hiddenButton="1"/>
  </autoFilter>
  <tableColumns count="2">
    <tableColumn id="6" xr3:uid="{8EC1FEC9-6CAE-4B07-B203-AFFD646DA067}" uniqueName="6" name="Raison" queryTableFieldId="6"/>
    <tableColumn id="7" xr3:uid="{0F3DCBFB-9BCB-407F-BFF0-C34C23E67C6C}" uniqueName="7" name="Jour" queryTableFieldId="7" dataDxf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F1C8E3-771F-40AF-AE1E-4631A27CE105}" name="t_Feries" displayName="t_Feries" ref="D2:E15" totalsRowShown="0">
  <autoFilter ref="D2:E15" xr:uid="{3BF1C8E3-771F-40AF-AE1E-4631A27CE105}">
    <filterColumn colId="0" hiddenButton="1"/>
    <filterColumn colId="1" hiddenButton="1"/>
  </autoFilter>
  <tableColumns count="2">
    <tableColumn id="1" xr3:uid="{D02AB203-445D-4003-BA4C-5C5DAF877E0A}" name="Jour férié"/>
    <tableColumn id="3" xr3:uid="{AA6A55B8-919B-4E4C-9131-AFE784602B3F}" name="Dat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nkedin.com/posts/martin-aubard_automatiser-limport-des-vacances-scolaires-activity-7109830431063035904-2nW-/?trk=public_profile_like_view&amp;originalSubdomain=fr" TargetMode="External"/><Relationship Id="rId2" Type="http://schemas.openxmlformats.org/officeDocument/2006/relationships/hyperlink" Target="https://data.education.gouv.fr/explore/dataset/fr-en-calendrier-scolaire/export/?disjunctive.description&amp;disjunctive.population&amp;disjunctive.location&amp;disjunctive.zones&amp;disjunctive.annee_scolaire" TargetMode="External"/><Relationship Id="rId1" Type="http://schemas.openxmlformats.org/officeDocument/2006/relationships/hyperlink" Target="https://data.education.gouv.fr/api/explore/v2.1/catalog/datasets/fr-en-calendrier-scolaire/exports/json?lang=fr&amp;timezone=Europe%2FPari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"/>
  <sheetViews>
    <sheetView tabSelected="1" workbookViewId="0">
      <selection activeCell="G12" sqref="G12"/>
    </sheetView>
  </sheetViews>
  <sheetFormatPr baseColWidth="10" defaultRowHeight="14.4" x14ac:dyDescent="0.3"/>
  <cols>
    <col min="2" max="2" width="15.33203125" customWidth="1"/>
    <col min="5" max="5" width="13.88671875" customWidth="1"/>
  </cols>
  <sheetData>
    <row r="1" spans="1:14" ht="15" thickBot="1" x14ac:dyDescent="0.35">
      <c r="A1" s="1"/>
      <c r="B1" s="2"/>
      <c r="C1" s="2"/>
      <c r="D1" s="2"/>
      <c r="E1" s="2"/>
      <c r="F1" s="2"/>
      <c r="G1" s="21" t="s">
        <v>0</v>
      </c>
      <c r="H1" s="22"/>
      <c r="I1" s="22"/>
      <c r="J1" s="22"/>
      <c r="K1" s="22"/>
      <c r="L1" s="23"/>
      <c r="M1" s="24" t="s">
        <v>1</v>
      </c>
      <c r="N1" s="25"/>
    </row>
    <row r="2" spans="1:14" ht="15" thickBot="1" x14ac:dyDescent="0.35">
      <c r="A2" s="3" t="s">
        <v>2</v>
      </c>
      <c r="B2" s="4">
        <v>2024</v>
      </c>
      <c r="C2" s="26"/>
      <c r="D2" s="28" t="s">
        <v>3</v>
      </c>
      <c r="E2" s="30" t="s">
        <v>4</v>
      </c>
      <c r="F2" s="32" t="s">
        <v>5</v>
      </c>
      <c r="G2" s="5">
        <f>NETWORKDAYS.INTL(DATE($B$2,MONTH($A$2&amp;1),1),EOMONTH(DATE($B$2,MONTH($A$2&amp;1),1),0),"0111111")</f>
        <v>5</v>
      </c>
      <c r="H2" s="6">
        <f>NETWORKDAYS.INTL(DATE($B$2,MONTH($A$2&amp;1),1),EOMONTH(DATE($B$2,MONTH($A$2&amp;1),1),0),"1011111")</f>
        <v>5</v>
      </c>
      <c r="I2" s="6">
        <f>NETWORKDAYS.INTL(DATE($B$2,MONTH($A$2&amp;1),1),EOMONTH(DATE($B$2,MONTH($A$2&amp;1),1),0),"1101111")</f>
        <v>5</v>
      </c>
      <c r="J2" s="6">
        <f>NETWORKDAYS.INTL(DATE($B$2,MONTH($A$2&amp;1),1),EOMONTH(DATE($B$2,MONTH($A$2&amp;1),1),0),"1110111")</f>
        <v>4</v>
      </c>
      <c r="K2" s="6">
        <f>NETWORKDAYS.INTL(DATE($B$2,MONTH($A$2&amp;1),1),EOMONTH(DATE($B$2,MONTH($A$2&amp;1),1),0),"1111011")</f>
        <v>4</v>
      </c>
      <c r="L2" s="7">
        <f>NETWORKDAYS.INTL(DATE($B$2,MONTH($A$2&amp;1),1),EOMONTH(DATE($B$2,MONTH($A$2&amp;1),1),0),"1111101")</f>
        <v>4</v>
      </c>
      <c r="M2" s="8">
        <v>4</v>
      </c>
      <c r="N2" s="9">
        <v>3</v>
      </c>
    </row>
    <row r="3" spans="1:14" ht="54.75" customHeight="1" thickBot="1" x14ac:dyDescent="0.35">
      <c r="A3" s="19" t="s">
        <v>6</v>
      </c>
      <c r="B3" s="20"/>
      <c r="C3" s="27"/>
      <c r="D3" s="29"/>
      <c r="E3" s="31"/>
      <c r="F3" s="33"/>
      <c r="G3" s="10">
        <f>NETWORKDAYS.INTL(DATE($B$2,MONTH($A$2&amp;1),1),EOMONTH(DATE($B$2,MONTH($A$2&amp;1),1),0),"0111111",ListeVacancesFériés[Jour])</f>
        <v>3</v>
      </c>
      <c r="H3" s="11">
        <f>NETWORKDAYS.INTL(DATE($B$2,MONTH($A$2&amp;1),1),EOMONTH(DATE($B$2,MONTH($A$2&amp;1),1),0),"1011111",ListeVacancesFériés[Jour])</f>
        <v>4</v>
      </c>
      <c r="I3" s="11">
        <f>NETWORKDAYS.INTL(DATE($B$2,MONTH($A$2&amp;1),1),EOMONTH(DATE($B$2,MONTH($A$2&amp;1),1),0),"1101111",ListeVacancesFériés[Jour])</f>
        <v>4</v>
      </c>
      <c r="J3" s="11">
        <f>NETWORKDAYS.INTL(DATE($B$2,MONTH($A$2&amp;1),1),EOMONTH(DATE($B$2,MONTH($A$2&amp;1),1),0),"1110111",ListeVacancesFériés[Jour])</f>
        <v>3</v>
      </c>
      <c r="K3" s="11">
        <f>NETWORKDAYS.INTL(DATE($B$2,MONTH($A$2&amp;1),1),EOMONTH(DATE($B$2,MONTH($A$2&amp;1),1),0),"1111011",ListeVacancesFériés[Jour])</f>
        <v>3</v>
      </c>
      <c r="L3" s="12">
        <f>NETWORKDAYS.INTL(DATE($B$2,MONTH($A$2&amp;1),1),EOMONTH(DATE($B$2,MONTH($A$2&amp;1),1),0),"1111101",ListeVacancesFériés[Jour])</f>
        <v>3</v>
      </c>
      <c r="M3" s="13">
        <v>2</v>
      </c>
      <c r="N3" s="14">
        <v>2</v>
      </c>
    </row>
    <row r="5" spans="1:14" x14ac:dyDescent="0.3">
      <c r="C5" s="15"/>
    </row>
  </sheetData>
  <mergeCells count="7">
    <mergeCell ref="A3:B3"/>
    <mergeCell ref="G1:L1"/>
    <mergeCell ref="M1:N1"/>
    <mergeCell ref="C2:C3"/>
    <mergeCell ref="D2:D3"/>
    <mergeCell ref="E2:E3"/>
    <mergeCell ref="F2:F3"/>
  </mergeCells>
  <dataValidations count="1">
    <dataValidation type="list" allowBlank="1" showInputMessage="1" showErrorMessage="1" sqref="A2" xr:uid="{4253B80A-6EF4-4492-B568-AEEF18F2B08C}">
      <formula1>l_Mois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0DDDE-5B58-4A58-ACC6-EDAC978AE144}">
  <dimension ref="B2:H149"/>
  <sheetViews>
    <sheetView showGridLines="0" workbookViewId="0">
      <selection activeCell="G15" sqref="G15"/>
    </sheetView>
  </sheetViews>
  <sheetFormatPr baseColWidth="10" defaultRowHeight="14.4" x14ac:dyDescent="0.3"/>
  <cols>
    <col min="1" max="1" width="3.77734375" customWidth="1"/>
    <col min="2" max="2" width="10.77734375" bestFit="1" customWidth="1"/>
    <col min="3" max="3" width="3.77734375" customWidth="1"/>
    <col min="4" max="4" width="16.6640625" bestFit="1" customWidth="1"/>
    <col min="5" max="5" width="10.5546875" bestFit="1" customWidth="1"/>
    <col min="6" max="6" width="3.77734375" customWidth="1"/>
    <col min="7" max="7" width="21.44140625" bestFit="1" customWidth="1"/>
    <col min="8" max="8" width="10.5546875" bestFit="1" customWidth="1"/>
    <col min="9" max="9" width="5.21875" bestFit="1" customWidth="1"/>
    <col min="10" max="10" width="6.5546875" bestFit="1" customWidth="1"/>
    <col min="11" max="11" width="12.5546875" bestFit="1" customWidth="1"/>
    <col min="12" max="12" width="10.5546875" bestFit="1" customWidth="1"/>
    <col min="13" max="13" width="8" bestFit="1" customWidth="1"/>
    <col min="14" max="14" width="3.77734375" customWidth="1"/>
  </cols>
  <sheetData>
    <row r="2" spans="2:8" x14ac:dyDescent="0.3">
      <c r="B2" t="s">
        <v>7</v>
      </c>
      <c r="D2" t="s">
        <v>33</v>
      </c>
      <c r="E2" t="s">
        <v>34</v>
      </c>
      <c r="G2" s="16" t="s">
        <v>26</v>
      </c>
      <c r="H2" s="17" t="s">
        <v>20</v>
      </c>
    </row>
    <row r="3" spans="2:8" x14ac:dyDescent="0.3">
      <c r="B3" t="s">
        <v>2</v>
      </c>
      <c r="D3" t="s">
        <v>35</v>
      </c>
      <c r="E3" s="15">
        <f>DATE(_Annee,1,1)</f>
        <v>45292</v>
      </c>
    </row>
    <row r="4" spans="2:8" x14ac:dyDescent="0.3">
      <c r="B4" t="s">
        <v>8</v>
      </c>
      <c r="D4" t="s">
        <v>36</v>
      </c>
      <c r="E4" s="15">
        <f>FLOOR(DAY(MINUTE(_Annee/38)/2+56)&amp;"/5/"&amp;_Annee,7)-34</f>
        <v>45382</v>
      </c>
      <c r="G4" t="s">
        <v>48</v>
      </c>
      <c r="H4" t="s">
        <v>49</v>
      </c>
    </row>
    <row r="5" spans="2:8" x14ac:dyDescent="0.3">
      <c r="B5" t="s">
        <v>9</v>
      </c>
      <c r="D5" t="s">
        <v>37</v>
      </c>
      <c r="E5" s="15">
        <f>DatePaques+1</f>
        <v>45383</v>
      </c>
      <c r="G5" t="s">
        <v>19</v>
      </c>
      <c r="H5" s="15">
        <v>45220</v>
      </c>
    </row>
    <row r="6" spans="2:8" x14ac:dyDescent="0.3">
      <c r="B6" t="s">
        <v>10</v>
      </c>
      <c r="D6" t="s">
        <v>38</v>
      </c>
      <c r="E6" s="15">
        <f>DATE(_Annee,5,1)</f>
        <v>45413</v>
      </c>
      <c r="G6" t="s">
        <v>19</v>
      </c>
      <c r="H6" s="15">
        <v>45221</v>
      </c>
    </row>
    <row r="7" spans="2:8" x14ac:dyDescent="0.3">
      <c r="B7" t="s">
        <v>11</v>
      </c>
      <c r="D7" t="s">
        <v>39</v>
      </c>
      <c r="E7" s="15">
        <f>DATE(_Annee,5,8)</f>
        <v>45420</v>
      </c>
      <c r="G7" t="s">
        <v>19</v>
      </c>
      <c r="H7" s="15">
        <v>45222</v>
      </c>
    </row>
    <row r="8" spans="2:8" x14ac:dyDescent="0.3">
      <c r="B8" t="s">
        <v>12</v>
      </c>
      <c r="D8" t="s">
        <v>40</v>
      </c>
      <c r="E8" s="15">
        <f>DatePaques+39</f>
        <v>45421</v>
      </c>
      <c r="G8" t="s">
        <v>19</v>
      </c>
      <c r="H8" s="15">
        <v>45223</v>
      </c>
    </row>
    <row r="9" spans="2:8" x14ac:dyDescent="0.3">
      <c r="B9" t="s">
        <v>13</v>
      </c>
      <c r="D9" t="s">
        <v>41</v>
      </c>
      <c r="E9" s="15">
        <f>DatePaques+49</f>
        <v>45431</v>
      </c>
      <c r="G9" t="s">
        <v>19</v>
      </c>
      <c r="H9" s="15">
        <v>45224</v>
      </c>
    </row>
    <row r="10" spans="2:8" x14ac:dyDescent="0.3">
      <c r="B10" t="s">
        <v>14</v>
      </c>
      <c r="D10" t="s">
        <v>42</v>
      </c>
      <c r="E10" s="15">
        <f>DatePaques+50</f>
        <v>45432</v>
      </c>
      <c r="G10" t="s">
        <v>19</v>
      </c>
      <c r="H10" s="15">
        <v>45225</v>
      </c>
    </row>
    <row r="11" spans="2:8" x14ac:dyDescent="0.3">
      <c r="B11" t="s">
        <v>15</v>
      </c>
      <c r="D11" t="s">
        <v>43</v>
      </c>
      <c r="E11" s="15">
        <f>DATE(_Annee,7,14)</f>
        <v>45487</v>
      </c>
      <c r="G11" t="s">
        <v>19</v>
      </c>
      <c r="H11" s="15">
        <v>45226</v>
      </c>
    </row>
    <row r="12" spans="2:8" x14ac:dyDescent="0.3">
      <c r="B12" t="s">
        <v>16</v>
      </c>
      <c r="D12" t="s">
        <v>44</v>
      </c>
      <c r="E12" s="15">
        <f>DATE(_Annee,8,15)</f>
        <v>45519</v>
      </c>
      <c r="G12" t="s">
        <v>19</v>
      </c>
      <c r="H12" s="15">
        <v>45227</v>
      </c>
    </row>
    <row r="13" spans="2:8" x14ac:dyDescent="0.3">
      <c r="B13" t="s">
        <v>17</v>
      </c>
      <c r="D13" t="s">
        <v>45</v>
      </c>
      <c r="E13" s="15">
        <f>DATE(_Annee,11,1)</f>
        <v>45597</v>
      </c>
      <c r="G13" t="s">
        <v>19</v>
      </c>
      <c r="H13" s="15">
        <v>45228</v>
      </c>
    </row>
    <row r="14" spans="2:8" x14ac:dyDescent="0.3">
      <c r="B14" t="s">
        <v>18</v>
      </c>
      <c r="D14" t="s">
        <v>46</v>
      </c>
      <c r="E14" s="15">
        <f>DATE(_Annee,11,11)</f>
        <v>45607</v>
      </c>
      <c r="G14" t="s">
        <v>19</v>
      </c>
      <c r="H14" s="15">
        <v>45229</v>
      </c>
    </row>
    <row r="15" spans="2:8" x14ac:dyDescent="0.3">
      <c r="D15" t="s">
        <v>47</v>
      </c>
      <c r="E15" s="15">
        <f>DATE(_Annee,12,25)</f>
        <v>45651</v>
      </c>
      <c r="G15" t="s">
        <v>19</v>
      </c>
      <c r="H15" s="15">
        <v>45230</v>
      </c>
    </row>
    <row r="16" spans="2:8" x14ac:dyDescent="0.3">
      <c r="G16" t="s">
        <v>19</v>
      </c>
      <c r="H16" s="15">
        <v>45231</v>
      </c>
    </row>
    <row r="17" spans="7:8" x14ac:dyDescent="0.3">
      <c r="G17" t="s">
        <v>19</v>
      </c>
      <c r="H17" s="15">
        <v>45232</v>
      </c>
    </row>
    <row r="18" spans="7:8" x14ac:dyDescent="0.3">
      <c r="G18" t="s">
        <v>19</v>
      </c>
      <c r="H18" s="15">
        <v>45233</v>
      </c>
    </row>
    <row r="19" spans="7:8" x14ac:dyDescent="0.3">
      <c r="G19" t="s">
        <v>19</v>
      </c>
      <c r="H19" s="15">
        <v>45234</v>
      </c>
    </row>
    <row r="20" spans="7:8" x14ac:dyDescent="0.3">
      <c r="G20" t="s">
        <v>19</v>
      </c>
      <c r="H20" s="15">
        <v>45235</v>
      </c>
    </row>
    <row r="21" spans="7:8" x14ac:dyDescent="0.3">
      <c r="G21" t="s">
        <v>19</v>
      </c>
      <c r="H21" s="15">
        <v>45236</v>
      </c>
    </row>
    <row r="22" spans="7:8" x14ac:dyDescent="0.3">
      <c r="G22" t="s">
        <v>21</v>
      </c>
      <c r="H22" s="15">
        <v>45283</v>
      </c>
    </row>
    <row r="23" spans="7:8" x14ac:dyDescent="0.3">
      <c r="G23" t="s">
        <v>21</v>
      </c>
      <c r="H23" s="15">
        <v>45284</v>
      </c>
    </row>
    <row r="24" spans="7:8" x14ac:dyDescent="0.3">
      <c r="G24" t="s">
        <v>21</v>
      </c>
      <c r="H24" s="15">
        <v>45285</v>
      </c>
    </row>
    <row r="25" spans="7:8" x14ac:dyDescent="0.3">
      <c r="G25" t="s">
        <v>21</v>
      </c>
      <c r="H25" s="15">
        <v>45286</v>
      </c>
    </row>
    <row r="26" spans="7:8" x14ac:dyDescent="0.3">
      <c r="G26" t="s">
        <v>21</v>
      </c>
      <c r="H26" s="15">
        <v>45287</v>
      </c>
    </row>
    <row r="27" spans="7:8" x14ac:dyDescent="0.3">
      <c r="G27" t="s">
        <v>21</v>
      </c>
      <c r="H27" s="15">
        <v>45288</v>
      </c>
    </row>
    <row r="28" spans="7:8" x14ac:dyDescent="0.3">
      <c r="G28" t="s">
        <v>21</v>
      </c>
      <c r="H28" s="15">
        <v>45289</v>
      </c>
    </row>
    <row r="29" spans="7:8" x14ac:dyDescent="0.3">
      <c r="G29" t="s">
        <v>21</v>
      </c>
      <c r="H29" s="15">
        <v>45290</v>
      </c>
    </row>
    <row r="30" spans="7:8" x14ac:dyDescent="0.3">
      <c r="G30" t="s">
        <v>21</v>
      </c>
      <c r="H30" s="15">
        <v>45291</v>
      </c>
    </row>
    <row r="31" spans="7:8" x14ac:dyDescent="0.3">
      <c r="G31" t="s">
        <v>21</v>
      </c>
      <c r="H31" s="15">
        <v>45292</v>
      </c>
    </row>
    <row r="32" spans="7:8" x14ac:dyDescent="0.3">
      <c r="G32" t="s">
        <v>21</v>
      </c>
      <c r="H32" s="15">
        <v>45293</v>
      </c>
    </row>
    <row r="33" spans="7:8" x14ac:dyDescent="0.3">
      <c r="G33" t="s">
        <v>21</v>
      </c>
      <c r="H33" s="15">
        <v>45294</v>
      </c>
    </row>
    <row r="34" spans="7:8" x14ac:dyDescent="0.3">
      <c r="G34" t="s">
        <v>21</v>
      </c>
      <c r="H34" s="15">
        <v>45295</v>
      </c>
    </row>
    <row r="35" spans="7:8" x14ac:dyDescent="0.3">
      <c r="G35" t="s">
        <v>21</v>
      </c>
      <c r="H35" s="15">
        <v>45296</v>
      </c>
    </row>
    <row r="36" spans="7:8" x14ac:dyDescent="0.3">
      <c r="G36" t="s">
        <v>21</v>
      </c>
      <c r="H36" s="15">
        <v>45297</v>
      </c>
    </row>
    <row r="37" spans="7:8" x14ac:dyDescent="0.3">
      <c r="G37" t="s">
        <v>21</v>
      </c>
      <c r="H37" s="15">
        <v>45298</v>
      </c>
    </row>
    <row r="38" spans="7:8" x14ac:dyDescent="0.3">
      <c r="G38" t="s">
        <v>21</v>
      </c>
      <c r="H38" s="15">
        <v>45299</v>
      </c>
    </row>
    <row r="39" spans="7:8" x14ac:dyDescent="0.3">
      <c r="G39" t="s">
        <v>22</v>
      </c>
      <c r="H39" s="15">
        <v>45339</v>
      </c>
    </row>
    <row r="40" spans="7:8" x14ac:dyDescent="0.3">
      <c r="G40" t="s">
        <v>22</v>
      </c>
      <c r="H40" s="15">
        <v>45340</v>
      </c>
    </row>
    <row r="41" spans="7:8" x14ac:dyDescent="0.3">
      <c r="G41" t="s">
        <v>22</v>
      </c>
      <c r="H41" s="15">
        <v>45341</v>
      </c>
    </row>
    <row r="42" spans="7:8" x14ac:dyDescent="0.3">
      <c r="G42" t="s">
        <v>22</v>
      </c>
      <c r="H42" s="15">
        <v>45342</v>
      </c>
    </row>
    <row r="43" spans="7:8" x14ac:dyDescent="0.3">
      <c r="G43" t="s">
        <v>22</v>
      </c>
      <c r="H43" s="15">
        <v>45343</v>
      </c>
    </row>
    <row r="44" spans="7:8" x14ac:dyDescent="0.3">
      <c r="G44" t="s">
        <v>22</v>
      </c>
      <c r="H44" s="15">
        <v>45344</v>
      </c>
    </row>
    <row r="45" spans="7:8" x14ac:dyDescent="0.3">
      <c r="G45" t="s">
        <v>22</v>
      </c>
      <c r="H45" s="15">
        <v>45345</v>
      </c>
    </row>
    <row r="46" spans="7:8" x14ac:dyDescent="0.3">
      <c r="G46" t="s">
        <v>22</v>
      </c>
      <c r="H46" s="15">
        <v>45346</v>
      </c>
    </row>
    <row r="47" spans="7:8" x14ac:dyDescent="0.3">
      <c r="G47" t="s">
        <v>22</v>
      </c>
      <c r="H47" s="15">
        <v>45347</v>
      </c>
    </row>
    <row r="48" spans="7:8" x14ac:dyDescent="0.3">
      <c r="G48" t="s">
        <v>22</v>
      </c>
      <c r="H48" s="15">
        <v>45348</v>
      </c>
    </row>
    <row r="49" spans="7:8" x14ac:dyDescent="0.3">
      <c r="G49" t="s">
        <v>22</v>
      </c>
      <c r="H49" s="15">
        <v>45349</v>
      </c>
    </row>
    <row r="50" spans="7:8" x14ac:dyDescent="0.3">
      <c r="G50" t="s">
        <v>22</v>
      </c>
      <c r="H50" s="15">
        <v>45350</v>
      </c>
    </row>
    <row r="51" spans="7:8" x14ac:dyDescent="0.3">
      <c r="G51" t="s">
        <v>22</v>
      </c>
      <c r="H51" s="15">
        <v>45351</v>
      </c>
    </row>
    <row r="52" spans="7:8" x14ac:dyDescent="0.3">
      <c r="G52" t="s">
        <v>22</v>
      </c>
      <c r="H52" s="15">
        <v>45352</v>
      </c>
    </row>
    <row r="53" spans="7:8" x14ac:dyDescent="0.3">
      <c r="G53" t="s">
        <v>22</v>
      </c>
      <c r="H53" s="15">
        <v>45353</v>
      </c>
    </row>
    <row r="54" spans="7:8" x14ac:dyDescent="0.3">
      <c r="G54" t="s">
        <v>22</v>
      </c>
      <c r="H54" s="15">
        <v>45354</v>
      </c>
    </row>
    <row r="55" spans="7:8" x14ac:dyDescent="0.3">
      <c r="G55" t="s">
        <v>22</v>
      </c>
      <c r="H55" s="15">
        <v>45355</v>
      </c>
    </row>
    <row r="56" spans="7:8" x14ac:dyDescent="0.3">
      <c r="G56" t="s">
        <v>23</v>
      </c>
      <c r="H56" s="15">
        <v>45395</v>
      </c>
    </row>
    <row r="57" spans="7:8" x14ac:dyDescent="0.3">
      <c r="G57" t="s">
        <v>23</v>
      </c>
      <c r="H57" s="15">
        <v>45396</v>
      </c>
    </row>
    <row r="58" spans="7:8" x14ac:dyDescent="0.3">
      <c r="G58" t="s">
        <v>23</v>
      </c>
      <c r="H58" s="15">
        <v>45397</v>
      </c>
    </row>
    <row r="59" spans="7:8" x14ac:dyDescent="0.3">
      <c r="G59" t="s">
        <v>23</v>
      </c>
      <c r="H59" s="15">
        <v>45398</v>
      </c>
    </row>
    <row r="60" spans="7:8" x14ac:dyDescent="0.3">
      <c r="G60" t="s">
        <v>23</v>
      </c>
      <c r="H60" s="15">
        <v>45399</v>
      </c>
    </row>
    <row r="61" spans="7:8" x14ac:dyDescent="0.3">
      <c r="G61" t="s">
        <v>23</v>
      </c>
      <c r="H61" s="15">
        <v>45400</v>
      </c>
    </row>
    <row r="62" spans="7:8" x14ac:dyDescent="0.3">
      <c r="G62" t="s">
        <v>23</v>
      </c>
      <c r="H62" s="15">
        <v>45401</v>
      </c>
    </row>
    <row r="63" spans="7:8" x14ac:dyDescent="0.3">
      <c r="G63" t="s">
        <v>23</v>
      </c>
      <c r="H63" s="15">
        <v>45402</v>
      </c>
    </row>
    <row r="64" spans="7:8" x14ac:dyDescent="0.3">
      <c r="G64" t="s">
        <v>23</v>
      </c>
      <c r="H64" s="15">
        <v>45403</v>
      </c>
    </row>
    <row r="65" spans="7:8" x14ac:dyDescent="0.3">
      <c r="G65" t="s">
        <v>23</v>
      </c>
      <c r="H65" s="15">
        <v>45404</v>
      </c>
    </row>
    <row r="66" spans="7:8" x14ac:dyDescent="0.3">
      <c r="G66" t="s">
        <v>23</v>
      </c>
      <c r="H66" s="15">
        <v>45405</v>
      </c>
    </row>
    <row r="67" spans="7:8" x14ac:dyDescent="0.3">
      <c r="G67" t="s">
        <v>23</v>
      </c>
      <c r="H67" s="15">
        <v>45406</v>
      </c>
    </row>
    <row r="68" spans="7:8" x14ac:dyDescent="0.3">
      <c r="G68" t="s">
        <v>23</v>
      </c>
      <c r="H68" s="15">
        <v>45407</v>
      </c>
    </row>
    <row r="69" spans="7:8" x14ac:dyDescent="0.3">
      <c r="G69" t="s">
        <v>23</v>
      </c>
      <c r="H69" s="15">
        <v>45408</v>
      </c>
    </row>
    <row r="70" spans="7:8" x14ac:dyDescent="0.3">
      <c r="G70" t="s">
        <v>23</v>
      </c>
      <c r="H70" s="15">
        <v>45409</v>
      </c>
    </row>
    <row r="71" spans="7:8" x14ac:dyDescent="0.3">
      <c r="G71" t="s">
        <v>23</v>
      </c>
      <c r="H71" s="15">
        <v>45410</v>
      </c>
    </row>
    <row r="72" spans="7:8" x14ac:dyDescent="0.3">
      <c r="G72" t="s">
        <v>23</v>
      </c>
      <c r="H72" s="15">
        <v>45411</v>
      </c>
    </row>
    <row r="73" spans="7:8" x14ac:dyDescent="0.3">
      <c r="G73" t="s">
        <v>24</v>
      </c>
      <c r="H73" s="15">
        <v>45421</v>
      </c>
    </row>
    <row r="74" spans="7:8" x14ac:dyDescent="0.3">
      <c r="G74" t="s">
        <v>24</v>
      </c>
      <c r="H74" s="15">
        <v>45422</v>
      </c>
    </row>
    <row r="75" spans="7:8" x14ac:dyDescent="0.3">
      <c r="G75" t="s">
        <v>24</v>
      </c>
      <c r="H75" s="15">
        <v>45423</v>
      </c>
    </row>
    <row r="76" spans="7:8" x14ac:dyDescent="0.3">
      <c r="G76" t="s">
        <v>24</v>
      </c>
      <c r="H76" s="15">
        <v>45424</v>
      </c>
    </row>
    <row r="77" spans="7:8" x14ac:dyDescent="0.3">
      <c r="G77" t="s">
        <v>24</v>
      </c>
      <c r="H77" s="15">
        <v>45425</v>
      </c>
    </row>
    <row r="78" spans="7:8" x14ac:dyDescent="0.3">
      <c r="G78" t="s">
        <v>25</v>
      </c>
      <c r="H78" s="15">
        <v>45479</v>
      </c>
    </row>
    <row r="79" spans="7:8" x14ac:dyDescent="0.3">
      <c r="G79" t="s">
        <v>25</v>
      </c>
      <c r="H79" s="15">
        <v>45480</v>
      </c>
    </row>
    <row r="80" spans="7:8" x14ac:dyDescent="0.3">
      <c r="G80" t="s">
        <v>25</v>
      </c>
      <c r="H80" s="15">
        <v>45481</v>
      </c>
    </row>
    <row r="81" spans="7:8" x14ac:dyDescent="0.3">
      <c r="G81" t="s">
        <v>25</v>
      </c>
      <c r="H81" s="15">
        <v>45482</v>
      </c>
    </row>
    <row r="82" spans="7:8" x14ac:dyDescent="0.3">
      <c r="G82" t="s">
        <v>25</v>
      </c>
      <c r="H82" s="15">
        <v>45483</v>
      </c>
    </row>
    <row r="83" spans="7:8" x14ac:dyDescent="0.3">
      <c r="G83" t="s">
        <v>25</v>
      </c>
      <c r="H83" s="15">
        <v>45484</v>
      </c>
    </row>
    <row r="84" spans="7:8" x14ac:dyDescent="0.3">
      <c r="G84" t="s">
        <v>25</v>
      </c>
      <c r="H84" s="15">
        <v>45485</v>
      </c>
    </row>
    <row r="85" spans="7:8" x14ac:dyDescent="0.3">
      <c r="G85" t="s">
        <v>25</v>
      </c>
      <c r="H85" s="15">
        <v>45486</v>
      </c>
    </row>
    <row r="86" spans="7:8" x14ac:dyDescent="0.3">
      <c r="G86" t="s">
        <v>25</v>
      </c>
      <c r="H86" s="15">
        <v>45487</v>
      </c>
    </row>
    <row r="87" spans="7:8" x14ac:dyDescent="0.3">
      <c r="G87" t="s">
        <v>25</v>
      </c>
      <c r="H87" s="15">
        <v>45488</v>
      </c>
    </row>
    <row r="88" spans="7:8" x14ac:dyDescent="0.3">
      <c r="G88" t="s">
        <v>25</v>
      </c>
      <c r="H88" s="15">
        <v>45489</v>
      </c>
    </row>
    <row r="89" spans="7:8" x14ac:dyDescent="0.3">
      <c r="G89" t="s">
        <v>25</v>
      </c>
      <c r="H89" s="15">
        <v>45490</v>
      </c>
    </row>
    <row r="90" spans="7:8" x14ac:dyDescent="0.3">
      <c r="G90" t="s">
        <v>25</v>
      </c>
      <c r="H90" s="15">
        <v>45491</v>
      </c>
    </row>
    <row r="91" spans="7:8" x14ac:dyDescent="0.3">
      <c r="G91" t="s">
        <v>25</v>
      </c>
      <c r="H91" s="15">
        <v>45492</v>
      </c>
    </row>
    <row r="92" spans="7:8" x14ac:dyDescent="0.3">
      <c r="G92" t="s">
        <v>25</v>
      </c>
      <c r="H92" s="15">
        <v>45493</v>
      </c>
    </row>
    <row r="93" spans="7:8" x14ac:dyDescent="0.3">
      <c r="G93" t="s">
        <v>25</v>
      </c>
      <c r="H93" s="15">
        <v>45494</v>
      </c>
    </row>
    <row r="94" spans="7:8" x14ac:dyDescent="0.3">
      <c r="G94" t="s">
        <v>25</v>
      </c>
      <c r="H94" s="15">
        <v>45495</v>
      </c>
    </row>
    <row r="95" spans="7:8" x14ac:dyDescent="0.3">
      <c r="G95" t="s">
        <v>25</v>
      </c>
      <c r="H95" s="15">
        <v>45496</v>
      </c>
    </row>
    <row r="96" spans="7:8" x14ac:dyDescent="0.3">
      <c r="G96" t="s">
        <v>25</v>
      </c>
      <c r="H96" s="15">
        <v>45497</v>
      </c>
    </row>
    <row r="97" spans="7:8" x14ac:dyDescent="0.3">
      <c r="G97" t="s">
        <v>25</v>
      </c>
      <c r="H97" s="15">
        <v>45498</v>
      </c>
    </row>
    <row r="98" spans="7:8" x14ac:dyDescent="0.3">
      <c r="G98" t="s">
        <v>25</v>
      </c>
      <c r="H98" s="15">
        <v>45499</v>
      </c>
    </row>
    <row r="99" spans="7:8" x14ac:dyDescent="0.3">
      <c r="G99" t="s">
        <v>25</v>
      </c>
      <c r="H99" s="15">
        <v>45500</v>
      </c>
    </row>
    <row r="100" spans="7:8" x14ac:dyDescent="0.3">
      <c r="G100" t="s">
        <v>25</v>
      </c>
      <c r="H100" s="15">
        <v>45501</v>
      </c>
    </row>
    <row r="101" spans="7:8" x14ac:dyDescent="0.3">
      <c r="G101" t="s">
        <v>25</v>
      </c>
      <c r="H101" s="15">
        <v>45502</v>
      </c>
    </row>
    <row r="102" spans="7:8" x14ac:dyDescent="0.3">
      <c r="G102" t="s">
        <v>25</v>
      </c>
      <c r="H102" s="15">
        <v>45503</v>
      </c>
    </row>
    <row r="103" spans="7:8" x14ac:dyDescent="0.3">
      <c r="G103" t="s">
        <v>25</v>
      </c>
      <c r="H103" s="15">
        <v>45504</v>
      </c>
    </row>
    <row r="104" spans="7:8" x14ac:dyDescent="0.3">
      <c r="G104" t="s">
        <v>25</v>
      </c>
      <c r="H104" s="15">
        <v>45505</v>
      </c>
    </row>
    <row r="105" spans="7:8" x14ac:dyDescent="0.3">
      <c r="G105" t="s">
        <v>25</v>
      </c>
      <c r="H105" s="15">
        <v>45506</v>
      </c>
    </row>
    <row r="106" spans="7:8" x14ac:dyDescent="0.3">
      <c r="G106" t="s">
        <v>25</v>
      </c>
      <c r="H106" s="15">
        <v>45507</v>
      </c>
    </row>
    <row r="107" spans="7:8" x14ac:dyDescent="0.3">
      <c r="G107" t="s">
        <v>25</v>
      </c>
      <c r="H107" s="15">
        <v>45508</v>
      </c>
    </row>
    <row r="108" spans="7:8" x14ac:dyDescent="0.3">
      <c r="G108" t="s">
        <v>25</v>
      </c>
      <c r="H108" s="15">
        <v>45509</v>
      </c>
    </row>
    <row r="109" spans="7:8" x14ac:dyDescent="0.3">
      <c r="G109" t="s">
        <v>25</v>
      </c>
      <c r="H109" s="15">
        <v>45510</v>
      </c>
    </row>
    <row r="110" spans="7:8" x14ac:dyDescent="0.3">
      <c r="G110" t="s">
        <v>25</v>
      </c>
      <c r="H110" s="15">
        <v>45511</v>
      </c>
    </row>
    <row r="111" spans="7:8" x14ac:dyDescent="0.3">
      <c r="G111" t="s">
        <v>25</v>
      </c>
      <c r="H111" s="15">
        <v>45512</v>
      </c>
    </row>
    <row r="112" spans="7:8" x14ac:dyDescent="0.3">
      <c r="G112" t="s">
        <v>25</v>
      </c>
      <c r="H112" s="15">
        <v>45513</v>
      </c>
    </row>
    <row r="113" spans="7:8" x14ac:dyDescent="0.3">
      <c r="G113" t="s">
        <v>25</v>
      </c>
      <c r="H113" s="15">
        <v>45514</v>
      </c>
    </row>
    <row r="114" spans="7:8" x14ac:dyDescent="0.3">
      <c r="G114" t="s">
        <v>25</v>
      </c>
      <c r="H114" s="15">
        <v>45515</v>
      </c>
    </row>
    <row r="115" spans="7:8" x14ac:dyDescent="0.3">
      <c r="G115" t="s">
        <v>25</v>
      </c>
      <c r="H115" s="15">
        <v>45516</v>
      </c>
    </row>
    <row r="116" spans="7:8" x14ac:dyDescent="0.3">
      <c r="G116" t="s">
        <v>25</v>
      </c>
      <c r="H116" s="15">
        <v>45517</v>
      </c>
    </row>
    <row r="117" spans="7:8" x14ac:dyDescent="0.3">
      <c r="G117" t="s">
        <v>25</v>
      </c>
      <c r="H117" s="15">
        <v>45518</v>
      </c>
    </row>
    <row r="118" spans="7:8" x14ac:dyDescent="0.3">
      <c r="G118" t="s">
        <v>25</v>
      </c>
      <c r="H118" s="15">
        <v>45519</v>
      </c>
    </row>
    <row r="119" spans="7:8" x14ac:dyDescent="0.3">
      <c r="G119" t="s">
        <v>25</v>
      </c>
      <c r="H119" s="15">
        <v>45520</v>
      </c>
    </row>
    <row r="120" spans="7:8" x14ac:dyDescent="0.3">
      <c r="G120" t="s">
        <v>25</v>
      </c>
      <c r="H120" s="15">
        <v>45521</v>
      </c>
    </row>
    <row r="121" spans="7:8" x14ac:dyDescent="0.3">
      <c r="G121" t="s">
        <v>25</v>
      </c>
      <c r="H121" s="15">
        <v>45522</v>
      </c>
    </row>
    <row r="122" spans="7:8" x14ac:dyDescent="0.3">
      <c r="G122" t="s">
        <v>25</v>
      </c>
      <c r="H122" s="15">
        <v>45523</v>
      </c>
    </row>
    <row r="123" spans="7:8" x14ac:dyDescent="0.3">
      <c r="G123" t="s">
        <v>25</v>
      </c>
      <c r="H123" s="15">
        <v>45524</v>
      </c>
    </row>
    <row r="124" spans="7:8" x14ac:dyDescent="0.3">
      <c r="G124" t="s">
        <v>25</v>
      </c>
      <c r="H124" s="15">
        <v>45525</v>
      </c>
    </row>
    <row r="125" spans="7:8" x14ac:dyDescent="0.3">
      <c r="G125" t="s">
        <v>25</v>
      </c>
      <c r="H125" s="15">
        <v>45526</v>
      </c>
    </row>
    <row r="126" spans="7:8" x14ac:dyDescent="0.3">
      <c r="G126" t="s">
        <v>25</v>
      </c>
      <c r="H126" s="15">
        <v>45527</v>
      </c>
    </row>
    <row r="127" spans="7:8" x14ac:dyDescent="0.3">
      <c r="G127" t="s">
        <v>25</v>
      </c>
      <c r="H127" s="15">
        <v>45528</v>
      </c>
    </row>
    <row r="128" spans="7:8" x14ac:dyDescent="0.3">
      <c r="G128" t="s">
        <v>25</v>
      </c>
      <c r="H128" s="15">
        <v>45529</v>
      </c>
    </row>
    <row r="129" spans="7:8" x14ac:dyDescent="0.3">
      <c r="G129" t="s">
        <v>25</v>
      </c>
      <c r="H129" s="15">
        <v>45530</v>
      </c>
    </row>
    <row r="130" spans="7:8" x14ac:dyDescent="0.3">
      <c r="G130" t="s">
        <v>25</v>
      </c>
      <c r="H130" s="15">
        <v>45531</v>
      </c>
    </row>
    <row r="131" spans="7:8" x14ac:dyDescent="0.3">
      <c r="G131" t="s">
        <v>25</v>
      </c>
      <c r="H131" s="15">
        <v>45532</v>
      </c>
    </row>
    <row r="132" spans="7:8" x14ac:dyDescent="0.3">
      <c r="G132" t="s">
        <v>25</v>
      </c>
      <c r="H132" s="15">
        <v>45533</v>
      </c>
    </row>
    <row r="133" spans="7:8" x14ac:dyDescent="0.3">
      <c r="G133" t="s">
        <v>25</v>
      </c>
      <c r="H133" s="15">
        <v>45534</v>
      </c>
    </row>
    <row r="134" spans="7:8" x14ac:dyDescent="0.3">
      <c r="G134" t="s">
        <v>25</v>
      </c>
      <c r="H134" s="15">
        <v>45535</v>
      </c>
    </row>
    <row r="135" spans="7:8" x14ac:dyDescent="0.3">
      <c r="G135" t="s">
        <v>25</v>
      </c>
      <c r="H135" s="15">
        <v>45536</v>
      </c>
    </row>
    <row r="136" spans="7:8" x14ac:dyDescent="0.3">
      <c r="G136" t="s">
        <v>25</v>
      </c>
      <c r="H136" s="15">
        <v>45537</v>
      </c>
    </row>
    <row r="137" spans="7:8" x14ac:dyDescent="0.3">
      <c r="G137" t="s">
        <v>35</v>
      </c>
      <c r="H137" s="15">
        <v>45292</v>
      </c>
    </row>
    <row r="138" spans="7:8" x14ac:dyDescent="0.3">
      <c r="G138" t="s">
        <v>36</v>
      </c>
      <c r="H138" s="15">
        <v>45382</v>
      </c>
    </row>
    <row r="139" spans="7:8" x14ac:dyDescent="0.3">
      <c r="G139" t="s">
        <v>37</v>
      </c>
      <c r="H139" s="15">
        <v>45383</v>
      </c>
    </row>
    <row r="140" spans="7:8" x14ac:dyDescent="0.3">
      <c r="G140" t="s">
        <v>38</v>
      </c>
      <c r="H140" s="15">
        <v>45413</v>
      </c>
    </row>
    <row r="141" spans="7:8" x14ac:dyDescent="0.3">
      <c r="G141" t="s">
        <v>39</v>
      </c>
      <c r="H141" s="15">
        <v>45420</v>
      </c>
    </row>
    <row r="142" spans="7:8" x14ac:dyDescent="0.3">
      <c r="G142" t="s">
        <v>40</v>
      </c>
      <c r="H142" s="15">
        <v>45421</v>
      </c>
    </row>
    <row r="143" spans="7:8" x14ac:dyDescent="0.3">
      <c r="G143" t="s">
        <v>41</v>
      </c>
      <c r="H143" s="15">
        <v>45431</v>
      </c>
    </row>
    <row r="144" spans="7:8" x14ac:dyDescent="0.3">
      <c r="G144" t="s">
        <v>42</v>
      </c>
      <c r="H144" s="15">
        <v>45432</v>
      </c>
    </row>
    <row r="145" spans="7:8" x14ac:dyDescent="0.3">
      <c r="G145" t="s">
        <v>43</v>
      </c>
      <c r="H145" s="15">
        <v>45487</v>
      </c>
    </row>
    <row r="146" spans="7:8" x14ac:dyDescent="0.3">
      <c r="G146" t="s">
        <v>44</v>
      </c>
      <c r="H146" s="15">
        <v>45519</v>
      </c>
    </row>
    <row r="147" spans="7:8" x14ac:dyDescent="0.3">
      <c r="G147" t="s">
        <v>45</v>
      </c>
      <c r="H147" s="15">
        <v>45597</v>
      </c>
    </row>
    <row r="148" spans="7:8" x14ac:dyDescent="0.3">
      <c r="G148" t="s">
        <v>46</v>
      </c>
      <c r="H148" s="15">
        <v>45607</v>
      </c>
    </row>
    <row r="149" spans="7:8" x14ac:dyDescent="0.3">
      <c r="G149" t="s">
        <v>47</v>
      </c>
      <c r="H149" s="15">
        <v>45651</v>
      </c>
    </row>
  </sheetData>
  <phoneticPr fontId="8" type="noConversion"/>
  <dataValidations count="1">
    <dataValidation type="list" allowBlank="1" showInputMessage="1" showErrorMessage="1" sqref="H2" xr:uid="{DF28E949-3299-4AA2-9527-AB8462AAF65A}">
      <formula1>"Zone A, Zone B, Zone C"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E2FB6-C759-4E91-B72A-92F11F9A81DE}">
  <dimension ref="B2:C4"/>
  <sheetViews>
    <sheetView showGridLines="0" workbookViewId="0">
      <selection activeCell="D13" sqref="D13"/>
    </sheetView>
  </sheetViews>
  <sheetFormatPr baseColWidth="10" defaultRowHeight="14.4" x14ac:dyDescent="0.3"/>
  <cols>
    <col min="1" max="1" width="3.77734375" customWidth="1"/>
  </cols>
  <sheetData>
    <row r="2" spans="2:3" x14ac:dyDescent="0.3">
      <c r="B2" t="s">
        <v>27</v>
      </c>
      <c r="C2" s="18" t="s">
        <v>28</v>
      </c>
    </row>
    <row r="3" spans="2:3" x14ac:dyDescent="0.3">
      <c r="B3" t="s">
        <v>29</v>
      </c>
      <c r="C3" s="18" t="s">
        <v>30</v>
      </c>
    </row>
    <row r="4" spans="2:3" x14ac:dyDescent="0.3">
      <c r="B4" t="s">
        <v>31</v>
      </c>
      <c r="C4" s="18" t="s">
        <v>32</v>
      </c>
    </row>
  </sheetData>
  <hyperlinks>
    <hyperlink ref="C3" r:id="rId1" xr:uid="{62B9FD7F-E971-46EE-9911-DED9647BCEDD}"/>
    <hyperlink ref="C2" r:id="rId2" xr:uid="{03485C82-67E5-4354-B467-1A483167C019}"/>
    <hyperlink ref="C4" r:id="rId3" xr:uid="{C25DEF42-B1B8-4A8C-A487-94701107DB61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0FB3AC-585A-4839-A194-95654FE378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Paramètres</vt:lpstr>
      <vt:lpstr>Sources</vt:lpstr>
      <vt:lpstr>_Annee</vt:lpstr>
      <vt:lpstr>_Mois</vt:lpstr>
      <vt:lpstr>ChoixZone</vt:lpstr>
      <vt:lpstr>DatePaques</vt:lpstr>
      <vt:lpstr>l_Feries</vt:lpstr>
      <vt:lpstr>l_Mois</vt:lpstr>
    </vt:vector>
  </TitlesOfParts>
  <Company>Mairie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Floirat Bernard</dc:creator>
  <cp:lastModifiedBy>Damaste .</cp:lastModifiedBy>
  <dcterms:created xsi:type="dcterms:W3CDTF">2024-02-27T10:17:47Z</dcterms:created>
  <dcterms:modified xsi:type="dcterms:W3CDTF">2024-02-27T11:15:42Z</dcterms:modified>
</cp:coreProperties>
</file>