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76F7EA2D-0945-4D9A-B429-F75E492C186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equipes" sheetId="1" r:id="rId1"/>
    <sheet name="Feuil1" sheetId="5" r:id="rId2"/>
  </sheets>
  <definedNames>
    <definedName name="Z_BE1FD99E_DE9B_457A_87BD_A68E78F8E0FD_.wvu.FilterData" localSheetId="0" hidden="1">equipes!$F$1:$K$8</definedName>
  </definedNames>
  <calcPr calcId="191029" refMode="R1C1"/>
  <customWorkbookViews>
    <customWorkbookView name="Filtre 1" guid="{BE1FD99E-DE9B-457A-87BD-A68E78F8E0FD}" maximized="1" windowWidth="0" windowHeight="0" activeSheetId="0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" roundtripDataChecksum="+1ywxTDW+H4WE6FR/9Zl/hosRtUqXhjQlVI8yffTQYM="/>
    </ext>
  </extLst>
</workbook>
</file>

<file path=xl/calcChain.xml><?xml version="1.0" encoding="utf-8"?>
<calcChain xmlns="http://schemas.openxmlformats.org/spreadsheetml/2006/main">
  <c r="C40" i="1" l="1"/>
  <c r="C39" i="1"/>
  <c r="J7" i="1" s="1" a="1"/>
  <c r="J7" i="1" s="1"/>
  <c r="C38" i="1"/>
  <c r="J3" i="1" s="1" a="1"/>
  <c r="J3" i="1" s="1"/>
  <c r="C37" i="1"/>
  <c r="J8" i="1" s="1" a="1"/>
  <c r="J8" i="1" s="1"/>
  <c r="C36" i="1"/>
  <c r="J6" i="1" s="1" a="1"/>
  <c r="J6" i="1" s="1"/>
  <c r="C35" i="1"/>
  <c r="J2" i="1" s="1" a="1"/>
  <c r="J2" i="1" s="1"/>
  <c r="C34" i="1"/>
  <c r="J4" i="1" s="1" a="1"/>
  <c r="J4" i="1" s="1"/>
  <c r="C33" i="1"/>
  <c r="J5" i="1" s="1" a="1"/>
  <c r="J5" i="1" s="1"/>
  <c r="C29" i="1"/>
  <c r="C28" i="1"/>
  <c r="C27" i="1"/>
  <c r="C26" i="1"/>
  <c r="C25" i="1"/>
  <c r="C24" i="1"/>
  <c r="I3" i="1" s="1" a="1"/>
  <c r="I3" i="1" s="1"/>
  <c r="C23" i="1"/>
  <c r="C22" i="1"/>
  <c r="C18" i="1"/>
  <c r="H7" i="1" s="1" a="1"/>
  <c r="H7" i="1" s="1"/>
  <c r="C17" i="1"/>
  <c r="C16" i="1"/>
  <c r="C15" i="1"/>
  <c r="C14" i="1"/>
  <c r="C13" i="1"/>
  <c r="H3" i="1" s="1" a="1"/>
  <c r="H3" i="1" s="1"/>
  <c r="C12" i="1"/>
  <c r="C8" i="1"/>
  <c r="G8" i="1" s="1" a="1"/>
  <c r="G8" i="1" s="1"/>
  <c r="C7" i="1"/>
  <c r="G7" i="1" s="1" a="1"/>
  <c r="G7" i="1" s="1"/>
  <c r="C6" i="1"/>
  <c r="G6" i="1" s="1" a="1"/>
  <c r="G6" i="1" s="1"/>
  <c r="C5" i="1"/>
  <c r="G5" i="1" s="1" a="1"/>
  <c r="G5" i="1" s="1"/>
  <c r="C4" i="1"/>
  <c r="G4" i="1" s="1" a="1"/>
  <c r="G4" i="1" s="1"/>
  <c r="C3" i="1"/>
  <c r="G3" i="1" s="1" a="1"/>
  <c r="G3" i="1" s="1"/>
  <c r="C2" i="1"/>
  <c r="G2" i="1" s="1" a="1"/>
  <c r="G2" i="1" s="1"/>
  <c r="K3" i="1"/>
  <c r="M3" i="1"/>
  <c r="H2" i="1" l="1" a="1"/>
  <c r="H2" i="1" s="1"/>
  <c r="I2" i="1" a="1"/>
  <c r="I2" i="1" s="1"/>
  <c r="I6" i="1" a="1"/>
  <c r="I6" i="1" s="1"/>
  <c r="I7" i="1" a="1"/>
  <c r="I7" i="1" s="1"/>
  <c r="H5" i="1" a="1"/>
  <c r="H5" i="1" s="1"/>
  <c r="I8" i="1" a="1"/>
  <c r="I8" i="1" s="1"/>
  <c r="H8" i="1" a="1"/>
  <c r="H8" i="1" s="1"/>
  <c r="H6" i="1" a="1"/>
  <c r="H6" i="1" s="1"/>
  <c r="H4" i="1" a="1"/>
  <c r="H4" i="1" s="1"/>
  <c r="I5" i="1" a="1"/>
  <c r="I5" i="1" s="1"/>
  <c r="I4" i="1" a="1"/>
  <c r="I4" i="1" s="1"/>
  <c r="M2" i="1"/>
  <c r="K2" i="1"/>
  <c r="M5" i="1"/>
  <c r="K5" i="1"/>
  <c r="M4" i="1"/>
  <c r="K4" i="1"/>
  <c r="M8" i="1"/>
  <c r="K8" i="1"/>
  <c r="M7" i="1"/>
  <c r="K7" i="1"/>
  <c r="M6" i="1"/>
  <c r="K6" i="1"/>
  <c r="L6" i="1" l="1"/>
  <c r="L8" i="1"/>
  <c r="L4" i="1"/>
  <c r="L5" i="1"/>
  <c r="L2" i="1"/>
  <c r="L3" i="1"/>
  <c r="L7" i="1"/>
  <c r="E8" i="1" l="1"/>
  <c r="N8" i="1" s="1"/>
  <c r="E4" i="1"/>
  <c r="N4" i="1" s="1"/>
  <c r="E3" i="1"/>
  <c r="N3" i="1" s="1"/>
  <c r="E5" i="1"/>
  <c r="N5" i="1" s="1"/>
  <c r="E7" i="1"/>
  <c r="N7" i="1" s="1"/>
  <c r="E6" i="1"/>
  <c r="N6" i="1" s="1"/>
  <c r="E2" i="1"/>
  <c r="N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<sst xmlns="http://schemas.openxmlformats.org/spreadsheetml/2006/main" count="58" uniqueCount="24">
  <si>
    <t>points</t>
  </si>
  <si>
    <t>Equipes</t>
  </si>
  <si>
    <t>TT Points</t>
  </si>
  <si>
    <t>equipe1</t>
  </si>
  <si>
    <t>equipe2</t>
  </si>
  <si>
    <t>equipe3</t>
  </si>
  <si>
    <t>equipe4</t>
  </si>
  <si>
    <t>equipe5</t>
  </si>
  <si>
    <t>equipe6</t>
  </si>
  <si>
    <t>equipe7</t>
  </si>
  <si>
    <t>jour1</t>
  </si>
  <si>
    <t>jour2</t>
  </si>
  <si>
    <t>jour3</t>
  </si>
  <si>
    <t>jour4</t>
  </si>
  <si>
    <t>↑</t>
  </si>
  <si>
    <t>jour 2</t>
  </si>
  <si>
    <t>Jour 3</t>
  </si>
  <si>
    <t>jour 4</t>
  </si>
  <si>
    <t xml:space="preserve"> RANG</t>
  </si>
  <si>
    <t>Rang</t>
  </si>
  <si>
    <t>Jour1</t>
  </si>
  <si>
    <t>Variation</t>
  </si>
  <si>
    <t>Rang-1</t>
  </si>
  <si>
    <t>Point-1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</si>
</sst>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color theme="1"/>
      <name val="Calibri"/>
      <scheme val="minor"/>
    </font>
    <font>
      <sz val="14"/>
      <color theme="0"/>
      <name val="Calibri"/>
      <family val="2"/>
    </font>
    <font>
      <sz val="14"/>
      <color theme="1"/>
      <name val="Calibri"/>
      <family val="2"/>
    </font>
    <font>
      <sz val="11"/>
      <color theme="1"/>
      <name val="Calibri"/>
      <family val="2"/>
    </font>
    <font>
      <sz val="12"/>
      <color theme="0"/>
      <name val="Calibir"/>
    </font>
    <font>
      <sz val="8"/>
      <color rgb="FF333333"/>
      <name val="Roboto"/>
    </font>
    <font>
      <b/>
      <sz val="14"/>
      <color theme="1"/>
      <name val="Calibri"/>
      <family val="2"/>
    </font>
    <font>
      <sz val="11"/>
      <color theme="1"/>
      <name val="Calibri"/>
      <family val="2"/>
    </font>
    <font>
      <b/>
      <sz val="14"/>
      <color theme="0"/>
      <name val="Calibri"/>
      <family val="2"/>
    </font>
    <font>
      <sz val="20"/>
      <color rgb="FFFF0000"/>
      <name val="Calibri"/>
      <family val="2"/>
    </font>
    <font>
      <sz val="14"/>
      <color theme="0"/>
      <name val="Calibri"/>
      <family val="2"/>
    </font>
    <font>
      <sz val="14"/>
      <color rgb="FFFFFFFF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  <fill>
      <patternFill patternType="solid">
        <fgColor rgb="FF0070C0"/>
        <bgColor rgb="FF00518E"/>
      </patternFill>
    </fill>
  </fills>
  <borders count="11">
    <border>
      <left/>
      <right/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0" borderId="0" xfId="0" applyFont="1"/>
    <xf numFmtId="0" fontId="3" fillId="0" borderId="4" xfId="0" applyFont="1" applyBorder="1"/>
    <xf numFmtId="0" fontId="5" fillId="0" borderId="0" xfId="0" applyFont="1"/>
    <xf numFmtId="0" fontId="3" fillId="0" borderId="0" xfId="0" applyFont="1"/>
    <xf numFmtId="0" fontId="6" fillId="0" borderId="0" xfId="0" applyFont="1" applyAlignment="1">
      <alignment horizontal="left" vertical="center"/>
    </xf>
    <xf numFmtId="0" fontId="7" fillId="0" borderId="4" xfId="0" applyFont="1" applyBorder="1"/>
    <xf numFmtId="0" fontId="2" fillId="4" borderId="4" xfId="0" applyFont="1" applyFill="1" applyBorder="1" applyAlignment="1">
      <alignment horizontal="left" vertical="center"/>
    </xf>
    <xf numFmtId="0" fontId="9" fillId="0" borderId="0" xfId="0" applyFont="1"/>
    <xf numFmtId="3" fontId="2" fillId="0" borderId="0" xfId="0" applyNumberFormat="1" applyFont="1" applyFill="1" applyBorder="1" applyAlignment="1">
      <alignment horizontal="right" vertical="center"/>
    </xf>
    <xf numFmtId="0" fontId="2" fillId="4" borderId="8" xfId="0" applyFont="1" applyFill="1" applyBorder="1" applyAlignment="1">
      <alignment horizontal="left" vertical="center"/>
    </xf>
    <xf numFmtId="0" fontId="3" fillId="0" borderId="8" xfId="0" applyFont="1" applyBorder="1"/>
    <xf numFmtId="0" fontId="3" fillId="0" borderId="5" xfId="0" applyFont="1" applyBorder="1"/>
    <xf numFmtId="0" fontId="7" fillId="0" borderId="5" xfId="0" applyFont="1" applyBorder="1"/>
    <xf numFmtId="0" fontId="3" fillId="0" borderId="9" xfId="0" applyFont="1" applyBorder="1"/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7" fillId="0" borderId="7" xfId="0" applyFont="1" applyBorder="1"/>
    <xf numFmtId="0" fontId="3" fillId="0" borderId="10" xfId="0" applyFont="1" applyBorder="1"/>
    <xf numFmtId="0" fontId="10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3" fillId="0" borderId="7" xfId="0" applyFont="1" applyBorder="1"/>
    <xf numFmtId="0" fontId="11" fillId="2" borderId="1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3" fontId="2" fillId="0" borderId="4" xfId="0" applyNumberFormat="1" applyFont="1" applyBorder="1" applyAlignment="1">
      <alignment horizontal="center" vertical="center"/>
    </xf>
    <xf numFmtId="3" fontId="2" fillId="0" borderId="8" xfId="0" applyNumberFormat="1" applyFont="1" applyBorder="1" applyAlignment="1">
      <alignment horizontal="center" vertical="center"/>
    </xf>
    <xf numFmtId="0" fontId="8" fillId="3" borderId="1" xfId="0" applyFont="1" applyFill="1" applyBorder="1" applyAlignment="1">
      <alignment horizontal="left" vertical="center"/>
    </xf>
    <xf numFmtId="0" fontId="8" fillId="3" borderId="2" xfId="0" applyFont="1" applyFill="1" applyBorder="1" applyAlignment="1">
      <alignment horizontal="left" vertical="center"/>
    </xf>
    <xf numFmtId="0" fontId="8" fillId="3" borderId="6" xfId="0" applyFont="1" applyFill="1" applyBorder="1" applyAlignment="1">
      <alignment horizontal="left" vertical="center"/>
    </xf>
    <xf numFmtId="3" fontId="2" fillId="0" borderId="3" xfId="0" applyNumberFormat="1" applyFont="1" applyBorder="1" applyAlignment="1">
      <alignment horizontal="center" vertical="center"/>
    </xf>
    <xf numFmtId="3" fontId="2" fillId="0" borderId="9" xfId="0" applyNumberFormat="1" applyFont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3" fontId="2" fillId="0" borderId="10" xfId="0" applyNumberFormat="1" applyFont="1" applyBorder="1" applyAlignment="1">
      <alignment horizontal="center" vertical="center"/>
    </xf>
  </cellXfs>
  <cellStyles count="1">
    <cellStyle name="Normal" xfId="0" builtinId="0"/>
  </cellStyles>
  <dxfs count="56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none"/>
      </font>
      <fill>
        <patternFill patternType="solid">
          <fgColor indexed="64"/>
          <bgColor theme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 style="thin">
          <color rgb="FF000000"/>
        </vertical>
      </border>
    </dxf>
    <dxf>
      <font>
        <sz val="14"/>
        <family val="2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fill>
        <patternFill patternType="solid">
          <fgColor rgb="FF00518E"/>
          <bgColor rgb="FF0070C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0" formatCode="General"/>
      <fill>
        <patternFill patternType="solid">
          <fgColor rgb="FF00518E"/>
          <bgColor rgb="FF0070C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FF00"/>
        </patternFill>
      </fill>
    </dxf>
    <dxf>
      <fill>
        <patternFill patternType="solid">
          <fgColor rgb="FF00B050"/>
          <bgColor rgb="FF00B050"/>
        </patternFill>
      </fill>
    </dxf>
    <dxf>
      <font>
        <condense val="0"/>
        <extend val="0"/>
        <color rgb="FF9C0006"/>
      </font>
      <fill>
        <patternFill>
          <bgColor rgb="FFFFFF00"/>
        </patternFill>
      </fill>
    </dxf>
    <dxf>
      <fill>
        <patternFill patternType="solid">
          <fgColor rgb="FF00B050"/>
          <bgColor rgb="FF00B050"/>
        </patternFill>
      </fill>
    </dxf>
    <dxf>
      <font>
        <condense val="0"/>
        <extend val="0"/>
        <color rgb="FF9C0006"/>
      </font>
      <fill>
        <patternFill>
          <bgColor rgb="FFFFFF00"/>
        </patternFill>
      </fill>
    </dxf>
    <dxf>
      <fill>
        <patternFill patternType="solid">
          <fgColor rgb="FF00B050"/>
          <bgColor rgb="FF00B050"/>
        </patternFill>
      </fill>
    </dxf>
    <dxf>
      <font>
        <condense val="0"/>
        <extend val="0"/>
        <color rgb="FF9C0006"/>
      </font>
      <fill>
        <patternFill>
          <bgColor rgb="FFFFFF00"/>
        </patternFill>
      </fill>
    </dxf>
    <dxf>
      <fill>
        <patternFill patternType="solid">
          <fgColor rgb="FF00B050"/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none"/>
      </font>
      <fill>
        <patternFill patternType="solid">
          <fgColor theme="1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fill>
        <patternFill patternType="solid">
          <fgColor rgb="FF00518E"/>
          <bgColor rgb="FF0070C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fill>
        <patternFill patternType="solid">
          <fgColor rgb="FF00518E"/>
          <bgColor rgb="FF0070C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right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13</xdr:row>
      <xdr:rowOff>57150</xdr:rowOff>
    </xdr:from>
    <xdr:ext cx="85725" cy="238125"/>
    <xdr:sp macro="" textlink="">
      <xdr:nvSpPr>
        <xdr:cNvPr id="3" name="Shape 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5307900" y="3665700"/>
          <a:ext cx="76200" cy="2286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</xdr:txBody>
    </xdr:sp>
    <xdr:clientData fLocksWithSheet="0"/>
  </xdr:oneCellAnchor>
  <xdr:oneCellAnchor>
    <xdr:from>
      <xdr:col>0</xdr:col>
      <xdr:colOff>0</xdr:colOff>
      <xdr:row>28</xdr:row>
      <xdr:rowOff>0</xdr:rowOff>
    </xdr:from>
    <xdr:ext cx="85725" cy="238125"/>
    <xdr:sp macro="" textlink="">
      <xdr:nvSpPr>
        <xdr:cNvPr id="2" name="Shape 3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307900" y="3665700"/>
          <a:ext cx="76200" cy="2286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</xdr:txBody>
    </xdr:sp>
    <xdr:clientData fLocksWithSheet="0"/>
  </xdr:oneCellAnchor>
  <xdr:oneCellAnchor>
    <xdr:from>
      <xdr:col>0</xdr:col>
      <xdr:colOff>0</xdr:colOff>
      <xdr:row>23</xdr:row>
      <xdr:rowOff>57150</xdr:rowOff>
    </xdr:from>
    <xdr:ext cx="85725" cy="238125"/>
    <xdr:sp macro="" textlink="">
      <xdr:nvSpPr>
        <xdr:cNvPr id="4" name="Shap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5307900" y="3665700"/>
          <a:ext cx="76200" cy="2286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</xdr:txBody>
    </xdr:sp>
    <xdr:clientData fLocksWithSheet="0"/>
  </xdr:oneCellAnchor>
  <xdr:oneCellAnchor>
    <xdr:from>
      <xdr:col>0</xdr:col>
      <xdr:colOff>0</xdr:colOff>
      <xdr:row>22</xdr:row>
      <xdr:rowOff>57150</xdr:rowOff>
    </xdr:from>
    <xdr:ext cx="85725" cy="238125"/>
    <xdr:sp macro="" textlink="">
      <xdr:nvSpPr>
        <xdr:cNvPr id="5" name="Shape 3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5307900" y="3665700"/>
          <a:ext cx="76200" cy="2286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</xdr:txBody>
    </xdr:sp>
    <xdr:clientData fLocksWithSheet="0"/>
  </xdr:oneCellAnchor>
  <xdr:oneCellAnchor>
    <xdr:from>
      <xdr:col>0</xdr:col>
      <xdr:colOff>0</xdr:colOff>
      <xdr:row>13</xdr:row>
      <xdr:rowOff>57150</xdr:rowOff>
    </xdr:from>
    <xdr:ext cx="85725" cy="238125"/>
    <xdr:sp macro="" textlink="">
      <xdr:nvSpPr>
        <xdr:cNvPr id="6" name="Shape 3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5307900" y="3665700"/>
          <a:ext cx="76200" cy="2286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</xdr:txBody>
    </xdr:sp>
    <xdr:clientData fLocksWithSheet="0"/>
  </xdr:oneCellAnchor>
  <xdr:oneCellAnchor>
    <xdr:from>
      <xdr:col>0</xdr:col>
      <xdr:colOff>0</xdr:colOff>
      <xdr:row>28</xdr:row>
      <xdr:rowOff>0</xdr:rowOff>
    </xdr:from>
    <xdr:ext cx="85725" cy="238125"/>
    <xdr:sp macro="" textlink="">
      <xdr:nvSpPr>
        <xdr:cNvPr id="7" name="Shape 3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5307900" y="3665700"/>
          <a:ext cx="76200" cy="2286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</xdr:txBody>
    </xdr:sp>
    <xdr:clientData fLocksWithSheet="0"/>
  </xdr:oneCellAnchor>
  <xdr:oneCellAnchor>
    <xdr:from>
      <xdr:col>0</xdr:col>
      <xdr:colOff>0</xdr:colOff>
      <xdr:row>23</xdr:row>
      <xdr:rowOff>57150</xdr:rowOff>
    </xdr:from>
    <xdr:ext cx="85725" cy="238125"/>
    <xdr:sp macro="" textlink="">
      <xdr:nvSpPr>
        <xdr:cNvPr id="8" name="Shape 3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5307900" y="3665700"/>
          <a:ext cx="76200" cy="2286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</xdr:txBody>
    </xdr:sp>
    <xdr:clientData fLocksWithSheet="0"/>
  </xdr:oneCellAnchor>
  <xdr:oneCellAnchor>
    <xdr:from>
      <xdr:col>0</xdr:col>
      <xdr:colOff>0</xdr:colOff>
      <xdr:row>22</xdr:row>
      <xdr:rowOff>57150</xdr:rowOff>
    </xdr:from>
    <xdr:ext cx="85725" cy="238125"/>
    <xdr:sp macro="" textlink="">
      <xdr:nvSpPr>
        <xdr:cNvPr id="9" name="Shape 3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5307900" y="3665700"/>
          <a:ext cx="76200" cy="2286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</xdr:txBody>
    </xdr:sp>
    <xdr:clientData fLocksWithSheet="0"/>
  </xdr:oneCellAnchor>
  <xdr:twoCellAnchor>
    <xdr:from>
      <xdr:col>10</xdr:col>
      <xdr:colOff>57150</xdr:colOff>
      <xdr:row>12</xdr:row>
      <xdr:rowOff>76200</xdr:rowOff>
    </xdr:from>
    <xdr:to>
      <xdr:col>10</xdr:col>
      <xdr:colOff>266700</xdr:colOff>
      <xdr:row>14</xdr:row>
      <xdr:rowOff>19050</xdr:rowOff>
    </xdr:to>
    <xdr:sp macro="" textlink="">
      <xdr:nvSpPr>
        <xdr:cNvPr id="11" name="Flèche vers le ba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7562850" y="2943225"/>
          <a:ext cx="209550" cy="3238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1</xdr:col>
      <xdr:colOff>66675</xdr:colOff>
      <xdr:row>3</xdr:row>
      <xdr:rowOff>9525</xdr:rowOff>
    </xdr:to>
    <xdr:pic>
      <xdr:nvPicPr>
        <xdr:cNvPr id="2049" name="Picture 1">
          <a:extLst>
            <a:ext uri="{FF2B5EF4-FFF2-40B4-BE49-F238E27FC236}">
              <a16:creationId xmlns:a16="http://schemas.microsoft.com/office/drawing/2014/main" id="{00000000-0008-0000-01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1000"/>
          <a:ext cx="828675" cy="200025"/>
        </a:xfrm>
        <a:prstGeom prst="rect">
          <a:avLst/>
        </a:prstGeom>
        <a:noFill/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49DCC10-B7A7-4363-9687-345BEFCA7598}" name="Tableau1" displayName="Tableau1" ref="E1:N8" totalsRowShown="0" headerRowDxfId="0" dataDxfId="55" tableBorderDxfId="11">
  <autoFilter ref="E1:N8" xr:uid="{049DCC10-B7A7-4363-9687-345BEFCA759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FA60AA21-F89D-4BB7-9359-3559D619A595}" name=" RANG" dataDxfId="10" totalsRowDxfId="54">
      <calculatedColumnFormula>RANK(Tableau1[[#This Row],[TT Points]],Tableau1[TT Points])</calculatedColumnFormula>
    </tableColumn>
    <tableColumn id="2" xr3:uid="{6D2ADAA7-F05E-4806-A332-F90993A42201}" name="Equipes" dataDxfId="9" totalsRowDxfId="53"/>
    <tableColumn id="3" xr3:uid="{CEA88C42-AE38-426D-B350-074CBB542948}" name="Jour1" dataDxfId="8">
      <calculatedColumnFormula array="1">IFERROR(INDEX(Jour1[points],MATCH(Tableau1[[#This Row],[Equipes]],LEFT(Jour1[jour1],LEN(Tableau1[[#This Row],[Equipes]])),0)),0)</calculatedColumnFormula>
    </tableColumn>
    <tableColumn id="4" xr3:uid="{4AC2A8B1-FE37-4CC0-896A-E742173FB308}" name="jour2" dataDxfId="7" totalsRowDxfId="52">
      <calculatedColumnFormula array="1">IFERROR(INDEX(equipes!$C$12:$C$18,MATCH(equipes!$F2,LEFT(equipes!$A$12:$A$18,LEN(equipes!$F2)),0)),0)</calculatedColumnFormula>
    </tableColumn>
    <tableColumn id="5" xr3:uid="{3B59CFEA-C119-4FC3-8178-6FF467BF10E2}" name="jour3" dataDxfId="6" totalsRowDxfId="51">
      <calculatedColumnFormula array="1">IFERROR(INDEX(equipes!$C$22:$C$29,MATCH(equipes!$F2,LEFT(equipes!$A$22:$A$29,LEN(equipes!$F2)),0)),0)</calculatedColumnFormula>
    </tableColumn>
    <tableColumn id="9" xr3:uid="{95B78BC5-1676-42FE-AE9C-B2A57DC89F0D}" name="jour4" dataDxfId="5" totalsRowDxfId="24">
      <calculatedColumnFormula array="1">IFERROR(INDEX(Jour4[points],MATCH(Tableau1[[#This Row],[Equipes]],LEFT(Jour4[jour 4],LEN(Tableau1[[#This Row],[Equipes]])),0)),0)</calculatedColumnFormula>
    </tableColumn>
    <tableColumn id="7" xr3:uid="{6C36AFEF-5A21-4B80-8C02-DAF53DA9C21B}" name="TT Points" dataDxfId="4">
      <calculatedColumnFormula>SUM(INDIRECT("Tableau1[@[jour1]:[jour"&amp;COUNTA(Tableau1[#Headers])-6&amp;"]]"))</calculatedColumnFormula>
    </tableColumn>
    <tableColumn id="10" xr3:uid="{30D1D3E1-0A81-4218-A829-A75C900DB1AE}" name="Rang-1" dataDxfId="3" totalsRowDxfId="23">
      <calculatedColumnFormula>RANK(Tableau1[[#This Row],[Point-1]],Tableau1[Point-1])</calculatedColumnFormula>
    </tableColumn>
    <tableColumn id="8" xr3:uid="{9B1AB47A-0A53-4CA6-9802-D9D2FA0ACA33}" name="Point-1" dataDxfId="2">
      <calculatedColumnFormula>SUM(INDIRECT("Tableau1[@[jour1]:[jour"&amp;COUNTA(Tableau1[#Headers])-7&amp;"]]"))</calculatedColumnFormula>
    </tableColumn>
    <tableColumn id="11" xr3:uid="{F2A1987E-2D40-4E89-B0BF-3A149A52BDDF}" name="Variation" dataDxfId="1">
      <calculatedColumnFormula>Tableau1[[#This Row],[Rang-1]]-Tableau1[[#This Row],[ RANG]]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41DF842-3DFE-4ECB-9D69-94B895A941BF}" name="Jour1" displayName="Jour1" ref="A1:C8" totalsRowShown="0" dataDxfId="44" headerRowBorderDxfId="49" tableBorderDxfId="50" totalsRowBorderDxfId="48">
  <autoFilter ref="A1:C8" xr:uid="{C41DF842-3DFE-4ECB-9D69-94B895A941BF}">
    <filterColumn colId="0" hiddenButton="1"/>
    <filterColumn colId="1" hiddenButton="1"/>
    <filterColumn colId="2" hiddenButton="1"/>
  </autoFilter>
  <tableColumns count="3">
    <tableColumn id="1" xr3:uid="{90C42659-2EDC-4EA8-AEB0-2D2F8445A71E}" name="jour1" dataDxfId="47"/>
    <tableColumn id="2" xr3:uid="{61D81117-BC4E-40E1-B57C-CD065043DF36}" name="Rang" dataDxfId="46"/>
    <tableColumn id="3" xr3:uid="{E533008C-EF5A-4B80-9AA7-CF75DABEAB7B}" name="points" dataDxfId="45">
      <calculatedColumnFormula>IF(B2=1,100,IF(B2=2,50,IF(B2=3,30,IF(B2=4,30,IF(B2=5,5,IF(B2&gt;=6,5,0))))))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086C7D3-75B9-4EBC-B506-DB2AAB5153F6}" name="Jour2" displayName="Jour2" ref="A11:C18" totalsRowShown="0" headerRowBorderDxfId="42" tableBorderDxfId="43" totalsRowBorderDxfId="41">
  <autoFilter ref="A11:C18" xr:uid="{2086C7D3-75B9-4EBC-B506-DB2AAB5153F6}">
    <filterColumn colId="0" hiddenButton="1"/>
    <filterColumn colId="1" hiddenButton="1"/>
    <filterColumn colId="2" hiddenButton="1"/>
  </autoFilter>
  <tableColumns count="3">
    <tableColumn id="1" xr3:uid="{EDA6FFB2-49FB-4290-AE34-25F214E827E0}" name="jour 2" dataDxfId="40"/>
    <tableColumn id="2" xr3:uid="{8B13DDE0-7CD8-4D06-B2DA-48194D5DF770}" name="Rang" dataDxfId="39"/>
    <tableColumn id="3" xr3:uid="{9F81C5EE-5DD8-4AF0-9717-483238C4A22B}" name="points" dataDxfId="38">
      <calculatedColumnFormula>IF(B12=1,100,IF(B12=2,50,IF(B12=3,30,IF(B12=4,30,IF(B12=5,5,IF(B12&gt;=6,5,0))))))</calculatedColumnFormula>
    </tableColumn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BDB2D6C-C56D-427D-A211-1FFDE80A0500}" name="Jour3" displayName="Jour3" ref="A21:C29" totalsRowShown="0" headerRowDxfId="31" headerRowBorderDxfId="36" tableBorderDxfId="37" totalsRowBorderDxfId="35">
  <autoFilter ref="A21:C29" xr:uid="{6BDB2D6C-C56D-427D-A211-1FFDE80A0500}">
    <filterColumn colId="0" hiddenButton="1"/>
    <filterColumn colId="1" hiddenButton="1"/>
    <filterColumn colId="2" hiddenButton="1"/>
  </autoFilter>
  <tableColumns count="3">
    <tableColumn id="1" xr3:uid="{F1E52996-8189-45EC-9FEC-F778179180CC}" name="Jour 3" dataDxfId="34"/>
    <tableColumn id="2" xr3:uid="{2B1A4FBD-E695-4090-BD9A-9A65C532E824}" name="Rang" dataDxfId="33"/>
    <tableColumn id="3" xr3:uid="{F5C4BDF6-A541-429A-B728-32F9042D838B}" name="points" dataDxfId="32">
      <calculatedColumnFormula>IF(B22=1,100,IF(B22=2,50,IF(B22=3,30,IF(B22=4,30,IF(B22=5,5,IF(B22&gt;=6,5,0))))))</calculatedColumnFormula>
    </tableColumn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E37CAB3-2CE3-45C2-9366-52E6521ADE82}" name="Jour4" displayName="Jour4" ref="A32:C40" totalsRowShown="0" headerRowBorderDxfId="29" tableBorderDxfId="30" totalsRowBorderDxfId="28">
  <autoFilter ref="A32:C40" xr:uid="{DE37CAB3-2CE3-45C2-9366-52E6521ADE82}">
    <filterColumn colId="0" hiddenButton="1"/>
    <filterColumn colId="1" hiddenButton="1"/>
    <filterColumn colId="2" hiddenButton="1"/>
  </autoFilter>
  <tableColumns count="3">
    <tableColumn id="1" xr3:uid="{20EE9C19-D288-4E7A-B259-86D918654411}" name="jour 4" dataDxfId="27"/>
    <tableColumn id="2" xr3:uid="{0D71D4DE-2A6B-4FDB-B8DD-B7252818582D}" name="Rang" dataDxfId="26"/>
    <tableColumn id="3" xr3:uid="{1796B8D6-89D5-44E2-90D2-6E7A62815D4E}" name="points" dataDxfId="25">
      <calculatedColumnFormula>IF(B33=1,100,IF(B33=2,50,IF(B33=3,30,IF(B33=4,30,IF(B33=5,5,IF(B33&gt;=6,5,0))))))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1009"/>
  <sheetViews>
    <sheetView tabSelected="1" workbookViewId="0">
      <selection activeCell="P2" sqref="P2"/>
    </sheetView>
  </sheetViews>
  <sheetFormatPr baseColWidth="10" defaultColWidth="14.44140625" defaultRowHeight="15" customHeight="1" outlineLevelCol="1"/>
  <cols>
    <col min="1" max="1" width="9.109375" customWidth="1"/>
    <col min="2" max="2" width="8" customWidth="1"/>
    <col min="3" max="3" width="9.33203125" customWidth="1"/>
    <col min="4" max="4" width="10.6640625" customWidth="1"/>
    <col min="5" max="5" width="10.109375" bestFit="1" customWidth="1"/>
    <col min="6" max="6" width="11.44140625" bestFit="1" customWidth="1"/>
    <col min="7" max="9" width="8.77734375" bestFit="1" customWidth="1"/>
    <col min="10" max="10" width="8.77734375" customWidth="1"/>
    <col min="11" max="11" width="12.77734375" bestFit="1" customWidth="1"/>
    <col min="12" max="13" width="12.77734375" hidden="1" customWidth="1" outlineLevel="1"/>
    <col min="14" max="14" width="10.6640625" customWidth="1" collapsed="1"/>
    <col min="15" max="24" width="10.6640625" customWidth="1"/>
  </cols>
  <sheetData>
    <row r="1" spans="1:14" ht="18">
      <c r="A1" s="1" t="s">
        <v>10</v>
      </c>
      <c r="B1" s="2" t="s">
        <v>19</v>
      </c>
      <c r="C1" s="3" t="s">
        <v>0</v>
      </c>
      <c r="D1" s="4"/>
      <c r="E1" s="31" t="s">
        <v>18</v>
      </c>
      <c r="F1" s="32" t="s">
        <v>1</v>
      </c>
      <c r="G1" s="32" t="s">
        <v>20</v>
      </c>
      <c r="H1" s="32" t="s">
        <v>11</v>
      </c>
      <c r="I1" s="32" t="s">
        <v>12</v>
      </c>
      <c r="J1" s="32" t="s">
        <v>13</v>
      </c>
      <c r="K1" s="32" t="s">
        <v>2</v>
      </c>
      <c r="L1" s="32" t="s">
        <v>22</v>
      </c>
      <c r="M1" s="32" t="s">
        <v>23</v>
      </c>
      <c r="N1" s="33" t="s">
        <v>21</v>
      </c>
    </row>
    <row r="2" spans="1:14" ht="18">
      <c r="A2" s="5" t="s">
        <v>3</v>
      </c>
      <c r="B2" s="5">
        <v>1</v>
      </c>
      <c r="C2" s="5">
        <f t="shared" ref="C2:C8" si="0">IF(B2=1,100,IF(B2=2,50,IF(B2=3,30,IF(B2=4,30,IF(B2=5,5,IF(B2&gt;=6,5,0))))))</f>
        <v>100</v>
      </c>
      <c r="E2" s="28">
        <f ca="1">RANK(Tableau1[[#This Row],[TT Points]],Tableau1[TT Points])</f>
        <v>2</v>
      </c>
      <c r="F2" s="10" t="s">
        <v>3</v>
      </c>
      <c r="G2" s="29" cm="1">
        <f t="array" ref="G2">IFERROR(INDEX(Jour1[points],MATCH(Tableau1[[#This Row],[Equipes]],LEFT(Jour1[jour1],LEN(Tableau1[[#This Row],[Equipes]])),0)),0)</f>
        <v>100</v>
      </c>
      <c r="H2" s="29">
        <f t="array" ref="H2">IFERROR(INDEX(equipes!$C$12:$C$18,MATCH(equipes!$F2,LEFT(equipes!$A$12:$A$18,LEN(equipes!$F2)),0)),0)</f>
        <v>30</v>
      </c>
      <c r="I2" s="29">
        <f t="array" ref="I2">IFERROR(INDEX(equipes!$C$22:$C$29,MATCH(equipes!$F2,LEFT(equipes!$A$22:$A$29,LEN(equipes!$F2)),0)),0)</f>
        <v>30</v>
      </c>
      <c r="J2" s="29" cm="1">
        <f t="array" ref="J2">IFERROR(INDEX(Jour4[points],MATCH(Tableau1[[#This Row],[Equipes]],LEFT(Jour4[jour 4],LEN(Tableau1[[#This Row],[Equipes]])),0)),0)</f>
        <v>30</v>
      </c>
      <c r="K2" s="29">
        <f ca="1">SUM(INDIRECT("Tableau1[@[jour1]:[jour"&amp;COUNTA(Tableau1[#Headers])-6&amp;"]]"))</f>
        <v>190</v>
      </c>
      <c r="L2" s="29">
        <f ca="1">RANK(Tableau1[[#This Row],[Point-1]],Tableau1[Point-1])</f>
        <v>1</v>
      </c>
      <c r="M2" s="29">
        <f ca="1">SUM(INDIRECT("Tableau1[@[jour1]:[jour"&amp;COUNTA(Tableau1[#Headers])-7&amp;"]]"))</f>
        <v>160</v>
      </c>
      <c r="N2" s="34">
        <f ca="1">Tableau1[[#This Row],[Rang-1]]-Tableau1[[#This Row],[ RANG]]</f>
        <v>-1</v>
      </c>
    </row>
    <row r="3" spans="1:14" ht="18">
      <c r="A3" s="9" t="s">
        <v>4</v>
      </c>
      <c r="B3" s="5">
        <v>2</v>
      </c>
      <c r="C3" s="5">
        <f t="shared" si="0"/>
        <v>50</v>
      </c>
      <c r="E3" s="28">
        <f ca="1">RANK(Tableau1[[#This Row],[TT Points]],Tableau1[TT Points])</f>
        <v>6</v>
      </c>
      <c r="F3" s="10" t="s">
        <v>4</v>
      </c>
      <c r="G3" s="29" cm="1">
        <f t="array" ref="G3">IFERROR(INDEX(Jour1[points],MATCH(Tableau1[[#This Row],[Equipes]],LEFT(Jour1[jour1],LEN(Tableau1[[#This Row],[Equipes]])),0)),0)</f>
        <v>50</v>
      </c>
      <c r="H3" s="29">
        <f t="array" ref="H3">IFERROR(INDEX(equipes!$C$12:$C$18,MATCH(equipes!$F3,LEFT(equipes!$A$12:$A$18,LEN(equipes!$F3)),0)),0)</f>
        <v>5</v>
      </c>
      <c r="I3" s="29" cm="1">
        <f t="array" ref="I3">IFERROR(INDEX(equipes!$C$22:$C$29,MATCH(equipes!$F3,LEFT(equipes!$A$22:$A$29,LEN(equipes!$F3)),0)),0)</f>
        <v>30</v>
      </c>
      <c r="J3" s="29" cm="1">
        <f t="array" ref="J3">IFERROR(INDEX(Jour4[points],MATCH(Tableau1[[#This Row],[Equipes]],LEFT(Jour4[jour 4],LEN(Tableau1[[#This Row],[Equipes]])),0)),0)</f>
        <v>5</v>
      </c>
      <c r="K3" s="29">
        <f ca="1">SUM(INDIRECT("Tableau1[@[jour1]:[jour"&amp;COUNTA(Tableau1[#Headers])-6&amp;"]]"))</f>
        <v>90</v>
      </c>
      <c r="L3" s="29">
        <f ca="1">RANK(Tableau1[[#This Row],[Point-1]],Tableau1[Point-1])</f>
        <v>6</v>
      </c>
      <c r="M3" s="29">
        <f ca="1">SUM(INDIRECT("Tableau1[@[jour1]:[jour"&amp;COUNTA(Tableau1[#Headers])-7&amp;"]]"))</f>
        <v>85</v>
      </c>
      <c r="N3" s="35">
        <f ca="1">Tableau1[[#This Row],[Rang-1]]-Tableau1[[#This Row],[ RANG]]</f>
        <v>0</v>
      </c>
    </row>
    <row r="4" spans="1:14" ht="18">
      <c r="A4" s="5" t="s">
        <v>5</v>
      </c>
      <c r="B4" s="5">
        <v>3</v>
      </c>
      <c r="C4" s="5">
        <f t="shared" si="0"/>
        <v>30</v>
      </c>
      <c r="E4" s="28">
        <f ca="1">RANK(Tableau1[[#This Row],[TT Points]],Tableau1[TT Points])</f>
        <v>3</v>
      </c>
      <c r="F4" s="10" t="s">
        <v>5</v>
      </c>
      <c r="G4" s="29" cm="1">
        <f t="array" ref="G4">IFERROR(INDEX(Jour1[points],MATCH(Tableau1[[#This Row],[Equipes]],LEFT(Jour1[jour1],LEN(Tableau1[[#This Row],[Equipes]])),0)),0)</f>
        <v>30</v>
      </c>
      <c r="H4" s="29">
        <f t="array" ref="H4">IFERROR(INDEX(equipes!$C$12:$C$18,MATCH(equipes!$F4,LEFT(equipes!$A$12:$A$18,LEN(equipes!$F4)),0)),0)</f>
        <v>50</v>
      </c>
      <c r="I4" s="29">
        <f t="array" ref="I4">IFERROR(INDEX(equipes!$C$22:$C$29,MATCH(equipes!$F4,LEFT(equipes!$A$22:$A$29,LEN(equipes!$F4)),0)),0)</f>
        <v>50</v>
      </c>
      <c r="J4" s="29" cm="1">
        <f t="array" ref="J4">IFERROR(INDEX(Jour4[points],MATCH(Tableau1[[#This Row],[Equipes]],LEFT(Jour4[jour 4],LEN(Tableau1[[#This Row],[Equipes]])),0)),0)</f>
        <v>50</v>
      </c>
      <c r="K4" s="29">
        <f ca="1">SUM(INDIRECT("Tableau1[@[jour1]:[jour"&amp;COUNTA(Tableau1[#Headers])-6&amp;"]]"))</f>
        <v>180</v>
      </c>
      <c r="L4" s="29">
        <f ca="1">RANK(Tableau1[[#This Row],[Point-1]],Tableau1[Point-1])</f>
        <v>4</v>
      </c>
      <c r="M4" s="29">
        <f ca="1">SUM(INDIRECT("Tableau1[@[jour1]:[jour"&amp;COUNTA(Tableau1[#Headers])-7&amp;"]]"))</f>
        <v>130</v>
      </c>
      <c r="N4" s="35">
        <f ca="1">Tableau1[[#This Row],[Rang-1]]-Tableau1[[#This Row],[ RANG]]</f>
        <v>1</v>
      </c>
    </row>
    <row r="5" spans="1:14" ht="18">
      <c r="A5" s="5" t="s">
        <v>6</v>
      </c>
      <c r="B5" s="5">
        <v>4</v>
      </c>
      <c r="C5" s="5">
        <f t="shared" si="0"/>
        <v>30</v>
      </c>
      <c r="E5" s="28">
        <f ca="1">RANK(Tableau1[[#This Row],[TT Points]],Tableau1[TT Points])</f>
        <v>1</v>
      </c>
      <c r="F5" s="10" t="s">
        <v>6</v>
      </c>
      <c r="G5" s="29" cm="1">
        <f t="array" ref="G5">IFERROR(INDEX(Jour1[points],MATCH(Tableau1[[#This Row],[Equipes]],LEFT(Jour1[jour1],LEN(Tableau1[[#This Row],[Equipes]])),0)),0)</f>
        <v>30</v>
      </c>
      <c r="H5" s="29">
        <f t="array" ref="H5">IFERROR(INDEX(equipes!$C$12:$C$18,MATCH(equipes!$F5,LEFT(equipes!$A$12:$A$18,LEN(equipes!$F5)),0)),0)</f>
        <v>100</v>
      </c>
      <c r="I5" s="29">
        <f t="array" ref="I5">IFERROR(INDEX(equipes!$C$22:$C$29,MATCH(equipes!$F5,LEFT(equipes!$A$22:$A$29,LEN(equipes!$F5)),0)),0)</f>
        <v>5</v>
      </c>
      <c r="J5" s="29" cm="1">
        <f t="array" ref="J5">IFERROR(INDEX(Jour4[points],MATCH(Tableau1[[#This Row],[Equipes]],LEFT(Jour4[jour 4],LEN(Tableau1[[#This Row],[Equipes]])),0)),0)</f>
        <v>100</v>
      </c>
      <c r="K5" s="29">
        <f ca="1">SUM(INDIRECT("Tableau1[@[jour1]:[jour"&amp;COUNTA(Tableau1[#Headers])-6&amp;"]]"))</f>
        <v>235</v>
      </c>
      <c r="L5" s="29">
        <f ca="1">RANK(Tableau1[[#This Row],[Point-1]],Tableau1[Point-1])</f>
        <v>2</v>
      </c>
      <c r="M5" s="29">
        <f ca="1">SUM(INDIRECT("Tableau1[@[jour1]:[jour"&amp;COUNTA(Tableau1[#Headers])-7&amp;"]]"))</f>
        <v>135</v>
      </c>
      <c r="N5" s="35">
        <f ca="1">Tableau1[[#This Row],[Rang-1]]-Tableau1[[#This Row],[ RANG]]</f>
        <v>1</v>
      </c>
    </row>
    <row r="6" spans="1:14" ht="18">
      <c r="A6" s="5" t="s">
        <v>7</v>
      </c>
      <c r="B6" s="5">
        <v>5</v>
      </c>
      <c r="C6" s="5">
        <f t="shared" si="0"/>
        <v>5</v>
      </c>
      <c r="E6" s="28">
        <f ca="1">RANK(Tableau1[[#This Row],[TT Points]],Tableau1[TT Points])</f>
        <v>4</v>
      </c>
      <c r="F6" s="10" t="s">
        <v>7</v>
      </c>
      <c r="G6" s="29" cm="1">
        <f t="array" ref="G6">IFERROR(INDEX(Jour1[points],MATCH(Tableau1[[#This Row],[Equipes]],LEFT(Jour1[jour1],LEN(Tableau1[[#This Row],[Equipes]])),0)),0)</f>
        <v>5</v>
      </c>
      <c r="H6" s="29">
        <f t="array" ref="H6">IFERROR(INDEX(equipes!$C$12:$C$18,MATCH(equipes!$F6,LEFT(equipes!$A$12:$A$18,LEN(equipes!$F6)),0)),0)</f>
        <v>30</v>
      </c>
      <c r="I6" s="29">
        <f t="array" ref="I6">IFERROR(INDEX(equipes!$C$22:$C$29,MATCH(equipes!$F6,LEFT(equipes!$A$22:$A$29,LEN(equipes!$F6)),0)),0)</f>
        <v>100</v>
      </c>
      <c r="J6" s="29" cm="1">
        <f t="array" ref="J6">IFERROR(INDEX(Jour4[points],MATCH(Tableau1[[#This Row],[Equipes]],LEFT(Jour4[jour 4],LEN(Tableau1[[#This Row],[Equipes]])),0)),0)</f>
        <v>30</v>
      </c>
      <c r="K6" s="29">
        <f ca="1">SUM(INDIRECT("Tableau1[@[jour1]:[jour"&amp;COUNTA(Tableau1[#Headers])-6&amp;"]]"))</f>
        <v>165</v>
      </c>
      <c r="L6" s="29">
        <f ca="1">RANK(Tableau1[[#This Row],[Point-1]],Tableau1[Point-1])</f>
        <v>2</v>
      </c>
      <c r="M6" s="29">
        <f ca="1">SUM(INDIRECT("Tableau1[@[jour1]:[jour"&amp;COUNTA(Tableau1[#Headers])-7&amp;"]]"))</f>
        <v>135</v>
      </c>
      <c r="N6" s="35">
        <f ca="1">Tableau1[[#This Row],[Rang-1]]-Tableau1[[#This Row],[ RANG]]</f>
        <v>-2</v>
      </c>
    </row>
    <row r="7" spans="1:14" ht="18">
      <c r="A7" s="9" t="s">
        <v>8</v>
      </c>
      <c r="B7" s="5">
        <v>6</v>
      </c>
      <c r="C7" s="5">
        <f t="shared" si="0"/>
        <v>5</v>
      </c>
      <c r="E7" s="28">
        <f ca="1">RANK(Tableau1[[#This Row],[TT Points]],Tableau1[TT Points])</f>
        <v>7</v>
      </c>
      <c r="F7" s="10" t="s">
        <v>8</v>
      </c>
      <c r="G7" s="29" cm="1">
        <f t="array" ref="G7">IFERROR(INDEX(Jour1[points],MATCH(Tableau1[[#This Row],[Equipes]],LEFT(Jour1[jour1],LEN(Tableau1[[#This Row],[Equipes]])),0)),0)</f>
        <v>5</v>
      </c>
      <c r="H7" s="29">
        <f t="array" ref="H7">IFERROR(INDEX(equipes!$C$12:$C$18,MATCH(equipes!$F7,LEFT(equipes!$A$12:$A$18,LEN(equipes!$F7)),0)),0)</f>
        <v>5</v>
      </c>
      <c r="I7" s="29">
        <f t="array" ref="I7">IFERROR(INDEX(equipes!$C$22:$C$29,MATCH(equipes!$F7,LEFT(equipes!$A$22:$A$29,LEN(equipes!$F7)),0)),0)</f>
        <v>5</v>
      </c>
      <c r="J7" s="29" cm="1">
        <f t="array" ref="J7">IFERROR(INDEX(Jour4[points],MATCH(Tableau1[[#This Row],[Equipes]],LEFT(Jour4[jour 4],LEN(Tableau1[[#This Row],[Equipes]])),0)),0)</f>
        <v>5</v>
      </c>
      <c r="K7" s="29">
        <f ca="1">SUM(INDIRECT("Tableau1[@[jour1]:[jour"&amp;COUNTA(Tableau1[#Headers])-6&amp;"]]"))</f>
        <v>20</v>
      </c>
      <c r="L7" s="29">
        <f ca="1">RANK(Tableau1[[#This Row],[Point-1]],Tableau1[Point-1])</f>
        <v>7</v>
      </c>
      <c r="M7" s="29">
        <f ca="1">SUM(INDIRECT("Tableau1[@[jour1]:[jour"&amp;COUNTA(Tableau1[#Headers])-7&amp;"]]"))</f>
        <v>15</v>
      </c>
      <c r="N7" s="35">
        <f ca="1">Tableau1[[#This Row],[Rang-1]]-Tableau1[[#This Row],[ RANG]]</f>
        <v>0</v>
      </c>
    </row>
    <row r="8" spans="1:14" ht="18">
      <c r="A8" s="14" t="s">
        <v>9</v>
      </c>
      <c r="B8" s="14">
        <v>1</v>
      </c>
      <c r="C8" s="14">
        <f t="shared" si="0"/>
        <v>100</v>
      </c>
      <c r="E8" s="36">
        <f ca="1">RANK(Tableau1[[#This Row],[TT Points]],Tableau1[TT Points])</f>
        <v>5</v>
      </c>
      <c r="F8" s="13" t="s">
        <v>9</v>
      </c>
      <c r="G8" s="30" cm="1">
        <f t="array" ref="G8">IFERROR(INDEX(Jour1[points],MATCH(Tableau1[[#This Row],[Equipes]],LEFT(Jour1[jour1],LEN(Tableau1[[#This Row],[Equipes]])),0)),0)</f>
        <v>100</v>
      </c>
      <c r="H8" s="30">
        <f t="array" ref="H8">IFERROR(INDEX(equipes!$C$12:$C$18,MATCH(equipes!$F8,LEFT(equipes!$A$12:$A$18,LEN(equipes!$F8)),0)),0)</f>
        <v>5</v>
      </c>
      <c r="I8" s="30">
        <f t="array" ref="I8">IFERROR(INDEX(equipes!$C$22:$C$29,MATCH(equipes!$F8,LEFT(equipes!$A$22:$A$29,LEN(equipes!$F8)),0)),0)</f>
        <v>5</v>
      </c>
      <c r="J8" s="30" cm="1">
        <f t="array" ref="J8">IFERROR(INDEX(Jour4[points],MATCH(Tableau1[[#This Row],[Equipes]],LEFT(Jour4[jour 4],LEN(Tableau1[[#This Row],[Equipes]])),0)),0)</f>
        <v>5</v>
      </c>
      <c r="K8" s="30">
        <f ca="1">SUM(INDIRECT("Tableau1[@[jour1]:[jour"&amp;COUNTA(Tableau1[#Headers])-6&amp;"]]"))</f>
        <v>115</v>
      </c>
      <c r="L8" s="30">
        <f ca="1">RANK(Tableau1[[#This Row],[Point-1]],Tableau1[Point-1])</f>
        <v>5</v>
      </c>
      <c r="M8" s="30">
        <f ca="1">SUM(INDIRECT("Tableau1[@[jour1]:[jour"&amp;COUNTA(Tableau1[#Headers])-7&amp;"]]"))</f>
        <v>110</v>
      </c>
      <c r="N8" s="37">
        <f ca="1">Tableau1[[#This Row],[Rang-1]]-Tableau1[[#This Row],[ RANG]]</f>
        <v>0</v>
      </c>
    </row>
    <row r="9" spans="1:14" ht="15" customHeight="1">
      <c r="K9" s="12"/>
      <c r="L9" s="12"/>
      <c r="M9" s="12"/>
    </row>
    <row r="11" spans="1:14" ht="15.6">
      <c r="A11" s="18" t="s">
        <v>15</v>
      </c>
      <c r="B11" s="19" t="s">
        <v>19</v>
      </c>
      <c r="C11" s="20" t="s">
        <v>0</v>
      </c>
    </row>
    <row r="12" spans="1:14" ht="14.4">
      <c r="A12" s="15" t="s">
        <v>6</v>
      </c>
      <c r="B12" s="5">
        <v>1</v>
      </c>
      <c r="C12" s="17">
        <f t="shared" ref="C12:C18" si="1">IF(B12=1,100,IF(B12=2,50,IF(B12=3,30,IF(B12=4,30,IF(B12=5,5,IF(B12&gt;=6,5,0))))))</f>
        <v>100</v>
      </c>
    </row>
    <row r="13" spans="1:14" ht="14.4">
      <c r="A13" s="15" t="s">
        <v>5</v>
      </c>
      <c r="B13" s="5">
        <v>2</v>
      </c>
      <c r="C13" s="17">
        <f t="shared" si="1"/>
        <v>50</v>
      </c>
    </row>
    <row r="14" spans="1:14" ht="25.8">
      <c r="A14" s="15" t="s">
        <v>3</v>
      </c>
      <c r="B14" s="5">
        <v>3</v>
      </c>
      <c r="C14" s="17">
        <f t="shared" si="1"/>
        <v>30</v>
      </c>
      <c r="H14" s="11" t="s">
        <v>14</v>
      </c>
    </row>
    <row r="15" spans="1:14" ht="14.4">
      <c r="A15" s="15" t="s">
        <v>7</v>
      </c>
      <c r="B15" s="5">
        <v>4</v>
      </c>
      <c r="C15" s="17">
        <f t="shared" si="1"/>
        <v>30</v>
      </c>
    </row>
    <row r="16" spans="1:14" ht="14.4">
      <c r="A16" s="15" t="s">
        <v>9</v>
      </c>
      <c r="B16" s="5">
        <v>5</v>
      </c>
      <c r="C16" s="17">
        <f t="shared" si="1"/>
        <v>5</v>
      </c>
    </row>
    <row r="17" spans="1:3" ht="14.4">
      <c r="A17" s="16" t="s">
        <v>4</v>
      </c>
      <c r="B17" s="5">
        <v>6</v>
      </c>
      <c r="C17" s="17">
        <f t="shared" si="1"/>
        <v>5</v>
      </c>
    </row>
    <row r="18" spans="1:3" ht="14.4">
      <c r="A18" s="21" t="s">
        <v>8</v>
      </c>
      <c r="B18" s="14">
        <v>7</v>
      </c>
      <c r="C18" s="22">
        <f t="shared" si="1"/>
        <v>5</v>
      </c>
    </row>
    <row r="19" spans="1:3" ht="15.75" customHeight="1">
      <c r="A19" s="6"/>
      <c r="B19" s="6"/>
      <c r="C19" s="7"/>
    </row>
    <row r="20" spans="1:3" ht="15.75" customHeight="1">
      <c r="A20" s="6"/>
      <c r="B20" s="6"/>
      <c r="C20" s="7"/>
    </row>
    <row r="21" spans="1:3" ht="15.75" customHeight="1">
      <c r="A21" s="23" t="s">
        <v>16</v>
      </c>
      <c r="B21" s="24" t="s">
        <v>19</v>
      </c>
      <c r="C21" s="25" t="s">
        <v>0</v>
      </c>
    </row>
    <row r="22" spans="1:3" ht="15.75" customHeight="1">
      <c r="A22" s="15" t="s">
        <v>7</v>
      </c>
      <c r="B22" s="5">
        <v>1</v>
      </c>
      <c r="C22" s="17">
        <f t="shared" ref="C22:C29" si="2">IF(B22=1,100,IF(B22=2,50,IF(B22=3,30,IF(B22=4,30,IF(B22=5,5,IF(B22&gt;=6,5,0))))))</f>
        <v>100</v>
      </c>
    </row>
    <row r="23" spans="1:3" ht="15.75" customHeight="1">
      <c r="A23" s="15" t="s">
        <v>5</v>
      </c>
      <c r="B23" s="5">
        <v>2</v>
      </c>
      <c r="C23" s="17">
        <f t="shared" si="2"/>
        <v>50</v>
      </c>
    </row>
    <row r="24" spans="1:3" ht="15.75" customHeight="1">
      <c r="A24" s="16" t="s">
        <v>4</v>
      </c>
      <c r="B24" s="5">
        <v>3</v>
      </c>
      <c r="C24" s="17">
        <f t="shared" si="2"/>
        <v>30</v>
      </c>
    </row>
    <row r="25" spans="1:3" ht="15.75" customHeight="1">
      <c r="A25" s="15" t="s">
        <v>3</v>
      </c>
      <c r="B25" s="5">
        <v>4</v>
      </c>
      <c r="C25" s="17">
        <f t="shared" si="2"/>
        <v>30</v>
      </c>
    </row>
    <row r="26" spans="1:3" ht="15.75" customHeight="1">
      <c r="A26" s="16" t="s">
        <v>8</v>
      </c>
      <c r="B26" s="5">
        <v>5</v>
      </c>
      <c r="C26" s="17">
        <f t="shared" si="2"/>
        <v>5</v>
      </c>
    </row>
    <row r="27" spans="1:3" ht="15.75" customHeight="1">
      <c r="A27" s="15" t="s">
        <v>6</v>
      </c>
      <c r="B27" s="5">
        <v>6</v>
      </c>
      <c r="C27" s="17">
        <f t="shared" si="2"/>
        <v>5</v>
      </c>
    </row>
    <row r="28" spans="1:3" ht="15.75" customHeight="1">
      <c r="A28" s="15" t="s">
        <v>9</v>
      </c>
      <c r="B28" s="5">
        <v>7</v>
      </c>
      <c r="C28" s="17">
        <f t="shared" si="2"/>
        <v>5</v>
      </c>
    </row>
    <row r="29" spans="1:3" ht="15.75" customHeight="1">
      <c r="A29" s="26"/>
      <c r="B29" s="14"/>
      <c r="C29" s="22">
        <f t="shared" si="2"/>
        <v>0</v>
      </c>
    </row>
    <row r="30" spans="1:3" ht="15.75" customHeight="1"/>
    <row r="31" spans="1:3" ht="15.75" customHeight="1"/>
    <row r="32" spans="1:3" ht="15.75" customHeight="1">
      <c r="A32" s="27" t="s">
        <v>17</v>
      </c>
      <c r="B32" s="24" t="s">
        <v>19</v>
      </c>
      <c r="C32" s="25" t="s">
        <v>0</v>
      </c>
    </row>
    <row r="33" spans="1:13" ht="15.75" customHeight="1">
      <c r="A33" s="16" t="s">
        <v>6</v>
      </c>
      <c r="B33" s="5">
        <v>1</v>
      </c>
      <c r="C33" s="17">
        <f t="shared" ref="C33:C40" si="3">IF(B33=1,100,IF(B33=2,50,IF(B33=3,30,IF(B33=4,30,IF(B33=5,5,IF(B33&gt;=6,5,0))))))</f>
        <v>100</v>
      </c>
    </row>
    <row r="34" spans="1:13" ht="15.75" customHeight="1">
      <c r="A34" s="15" t="s">
        <v>5</v>
      </c>
      <c r="B34" s="5">
        <v>2</v>
      </c>
      <c r="C34" s="17">
        <f t="shared" si="3"/>
        <v>50</v>
      </c>
    </row>
    <row r="35" spans="1:13" ht="15.75" customHeight="1">
      <c r="A35" s="15" t="s">
        <v>3</v>
      </c>
      <c r="B35" s="5">
        <v>3</v>
      </c>
      <c r="C35" s="17">
        <f t="shared" si="3"/>
        <v>30</v>
      </c>
    </row>
    <row r="36" spans="1:13" ht="15.75" customHeight="1">
      <c r="A36" s="15" t="s">
        <v>7</v>
      </c>
      <c r="B36" s="5">
        <v>4</v>
      </c>
      <c r="C36" s="17">
        <f t="shared" si="3"/>
        <v>30</v>
      </c>
    </row>
    <row r="37" spans="1:13" ht="15.75" customHeight="1">
      <c r="A37" s="15" t="s">
        <v>9</v>
      </c>
      <c r="B37" s="5">
        <v>5</v>
      </c>
      <c r="C37" s="17">
        <f t="shared" si="3"/>
        <v>5</v>
      </c>
    </row>
    <row r="38" spans="1:13" ht="15.75" customHeight="1">
      <c r="A38" s="15" t="s">
        <v>4</v>
      </c>
      <c r="B38" s="5">
        <v>6</v>
      </c>
      <c r="C38" s="17">
        <f t="shared" si="3"/>
        <v>5</v>
      </c>
    </row>
    <row r="39" spans="1:13" ht="15.75" customHeight="1">
      <c r="A39" s="15" t="s">
        <v>8</v>
      </c>
      <c r="B39" s="5">
        <v>7</v>
      </c>
      <c r="C39" s="17">
        <f t="shared" si="3"/>
        <v>5</v>
      </c>
    </row>
    <row r="40" spans="1:13" ht="15.75" customHeight="1">
      <c r="A40" s="26"/>
      <c r="B40" s="14"/>
      <c r="C40" s="22">
        <f t="shared" si="3"/>
        <v>0</v>
      </c>
      <c r="E40" s="8"/>
      <c r="F40" s="8"/>
      <c r="G40" s="8"/>
      <c r="H40" s="8"/>
      <c r="I40" s="8"/>
      <c r="J40" s="8"/>
      <c r="K40" s="8"/>
      <c r="L40" s="8"/>
      <c r="M40" s="8"/>
    </row>
    <row r="41" spans="1:13" ht="15.75" customHeight="1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</row>
    <row r="42" spans="1:13" ht="15.75" customHeight="1">
      <c r="A42" s="8"/>
      <c r="B42" s="8"/>
      <c r="C42" s="8"/>
      <c r="D42" s="8"/>
    </row>
    <row r="43" spans="1:13" ht="15.75" customHeight="1"/>
    <row r="44" spans="1:13" ht="15.75" customHeight="1"/>
    <row r="45" spans="1:13" ht="15.75" customHeight="1"/>
    <row r="46" spans="1:13" ht="15.75" customHeight="1"/>
    <row r="47" spans="1:13" ht="15.75" customHeight="1"/>
    <row r="48" spans="1:13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  <row r="1007" ht="15.75" customHeight="1"/>
    <row r="1008" ht="15.75" customHeight="1"/>
    <row r="1009" ht="15.75" customHeight="1"/>
  </sheetData>
  <customSheetViews>
    <customSheetView guid="{BE1FD99E-DE9B-457A-87BD-A68E78F8E0FD}" filter="1" showAutoFilter="1">
      <pageMargins left="0.7" right="0.7" top="0.75" bottom="0.75" header="0.3" footer="0.3"/>
      <autoFilter ref="B45:L53" xr:uid="{57179B08-9EBD-4D1B-868C-78CC0A8834FF}"/>
      <extLst>
        <ext uri="GoogleSheetsCustomDataVersion1">
          <go:sheetsCustomData xmlns:go="http://customooxmlschemas.google.com/" filterViewId="1595002155"/>
        </ext>
      </extLst>
    </customSheetView>
  </customSheetViews>
  <phoneticPr fontId="12" type="noConversion"/>
  <conditionalFormatting sqref="G2:M8">
    <cfRule type="cellIs" dxfId="18" priority="7" operator="equal">
      <formula>100</formula>
    </cfRule>
    <cfRule type="cellIs" dxfId="17" priority="20" operator="equal">
      <formula>#REF!</formula>
    </cfRule>
  </conditionalFormatting>
  <conditionalFormatting sqref="N2:N8">
    <cfRule type="iconSet" priority="3">
      <iconSet iconSet="3Arrows" showValue="0">
        <cfvo type="percent" val="0"/>
        <cfvo type="percent" val="33"/>
        <cfvo type="percent" val="67"/>
      </iconSet>
    </cfRule>
  </conditionalFormatting>
  <conditionalFormatting sqref="G2:J8">
    <cfRule type="top10" dxfId="12" priority="2" rank="1"/>
    <cfRule type="top10" dxfId="13" priority="1" bottom="1" rank="1"/>
  </conditionalFormatting>
  <pageMargins left="0.7" right="0.7" top="0.75" bottom="0.75" header="0" footer="0"/>
  <pageSetup orientation="landscape" r:id="rId1"/>
  <drawing r:id="rId2"/>
  <tableParts count="5">
    <tablePart r:id="rId3"/>
    <tablePart r:id="rId4"/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equipes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luuna51@hotmail.com</dc:creator>
  <cp:lastModifiedBy>Damaste .</cp:lastModifiedBy>
  <dcterms:created xsi:type="dcterms:W3CDTF">2024-02-22T18:30:20Z</dcterms:created>
  <dcterms:modified xsi:type="dcterms:W3CDTF">2024-02-25T18:34:00Z</dcterms:modified>
</cp:coreProperties>
</file>