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A30564C-84C4-4329-A04E-155E433BC59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1 (2)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4" l="1" a="1"/>
  <c r="E21" i="4" s="1"/>
  <c r="E22" i="4" a="1"/>
  <c r="E22" i="4"/>
  <c r="E23" i="4" a="1"/>
  <c r="E23" i="4" s="1"/>
  <c r="E24" i="4" a="1"/>
  <c r="E24" i="4"/>
  <c r="E25" i="4" a="1"/>
  <c r="E25" i="4" s="1"/>
  <c r="E26" i="4" a="1"/>
  <c r="E26" i="4" s="1"/>
  <c r="E27" i="4" a="1"/>
  <c r="E27" i="4" s="1"/>
  <c r="C21" i="4" a="1"/>
  <c r="C21" i="4"/>
  <c r="C22" i="4" a="1"/>
  <c r="C22" i="4" s="1"/>
  <c r="C23" i="4" a="1"/>
  <c r="C23" i="4" s="1"/>
  <c r="C24" i="4" a="1"/>
  <c r="C24" i="4" s="1"/>
  <c r="C25" i="4" a="1"/>
  <c r="C25" i="4"/>
  <c r="C26" i="4" a="1"/>
  <c r="C26" i="4" s="1"/>
  <c r="C27" i="4" a="1"/>
  <c r="C27" i="4" s="1"/>
  <c r="B21" i="4" a="1"/>
  <c r="B21" i="4" s="1"/>
  <c r="B22" i="4" a="1"/>
  <c r="B22" i="4" s="1"/>
  <c r="B23" i="4" a="1"/>
  <c r="B23" i="4" s="1"/>
  <c r="B24" i="4" a="1"/>
  <c r="B24" i="4" s="1"/>
  <c r="B25" i="4" a="1"/>
  <c r="B25" i="4" s="1"/>
  <c r="B26" i="4" a="1"/>
  <c r="B26" i="4" s="1"/>
  <c r="B27" i="4" a="1"/>
  <c r="B27" i="4" s="1"/>
  <c r="D17" i="4"/>
  <c r="D16" i="4"/>
  <c r="D15" i="4"/>
  <c r="D14" i="4"/>
  <c r="D13" i="4"/>
  <c r="D12" i="4"/>
  <c r="D11" i="4"/>
  <c r="D8" i="4"/>
  <c r="D7" i="4"/>
  <c r="D6" i="4"/>
  <c r="D5" i="4"/>
  <c r="D4" i="4"/>
  <c r="D3" i="4"/>
  <c r="D2" i="4"/>
  <c r="E21" i="1"/>
  <c r="E22" i="1"/>
  <c r="E23" i="1"/>
  <c r="E24" i="1"/>
  <c r="E25" i="1"/>
  <c r="E26" i="1"/>
  <c r="E27" i="1"/>
  <c r="C22" i="1"/>
  <c r="C23" i="1"/>
  <c r="C27" i="1"/>
  <c r="B23" i="1"/>
  <c r="D23" i="1" s="1"/>
  <c r="B27" i="1"/>
  <c r="D27" i="1" s="1"/>
  <c r="D17" i="1"/>
  <c r="C25" i="1" s="1"/>
  <c r="D16" i="1"/>
  <c r="D15" i="1"/>
  <c r="C21" i="1" s="1"/>
  <c r="D14" i="1"/>
  <c r="C26" i="1" s="1"/>
  <c r="D13" i="1"/>
  <c r="D12" i="1"/>
  <c r="D11" i="1"/>
  <c r="C24" i="1" s="1"/>
  <c r="D8" i="1"/>
  <c r="B25" i="1" s="1"/>
  <c r="D25" i="1" s="1"/>
  <c r="D7" i="1"/>
  <c r="B26" i="1" s="1"/>
  <c r="D6" i="1"/>
  <c r="D5" i="1"/>
  <c r="D4" i="1"/>
  <c r="B24" i="1" s="1"/>
  <c r="D24" i="1" s="1"/>
  <c r="D3" i="1"/>
  <c r="B21" i="1" s="1"/>
  <c r="D2" i="1"/>
  <c r="B22" i="1" s="1"/>
  <c r="D22" i="1" s="1"/>
  <c r="D23" i="4" l="1"/>
  <c r="D22" i="4"/>
  <c r="D27" i="4"/>
  <c r="D21" i="4"/>
  <c r="D26" i="4"/>
  <c r="D24" i="4"/>
  <c r="D25" i="4"/>
  <c r="D21" i="1"/>
  <c r="D2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<sst xmlns="http://schemas.openxmlformats.org/spreadsheetml/2006/main" count="68" uniqueCount="31">
  <si>
    <t>CLASSEMENT</t>
  </si>
  <si>
    <t>SCORE</t>
  </si>
  <si>
    <t>points</t>
  </si>
  <si>
    <t>Date 1</t>
  </si>
  <si>
    <t>Date 2</t>
  </si>
  <si>
    <t>DATE 2</t>
  </si>
  <si>
    <t>DATE 1</t>
  </si>
  <si>
    <t>TOTAL Points</t>
  </si>
  <si>
    <t>Moyenne Score</t>
  </si>
  <si>
    <t>Equipe</t>
  </si>
  <si>
    <t>Equipe 1</t>
  </si>
  <si>
    <t>Equipe 2</t>
  </si>
  <si>
    <t>Equipe 3</t>
  </si>
  <si>
    <t>Equipe 4</t>
  </si>
  <si>
    <t>Equipe 5</t>
  </si>
  <si>
    <t>Equipe 6</t>
  </si>
  <si>
    <t>Equipe 7</t>
  </si>
  <si>
    <t>Equipe 2 A</t>
  </si>
  <si>
    <t>Equipe 1 A</t>
  </si>
  <si>
    <t>Equipe 4 A</t>
  </si>
  <si>
    <t>Equipe 7 A</t>
  </si>
  <si>
    <t>Equipe 3 A</t>
  </si>
  <si>
    <t>Equipe 6 A</t>
  </si>
  <si>
    <t>Equipe 5 A</t>
  </si>
  <si>
    <t>Equipe 4 B</t>
  </si>
  <si>
    <t>Equipe 7 B</t>
  </si>
  <si>
    <t>Equipe 2 B</t>
  </si>
  <si>
    <t>Equipe 6 B</t>
  </si>
  <si>
    <t>Equipe 1 B</t>
  </si>
  <si>
    <t>Equipe 3 B</t>
  </si>
  <si>
    <t>Equipe 5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</si>
</sst>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sz val="8"/>
      <color rgb="FF333333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DDDDDD"/>
      </top>
      <bottom/>
      <diagonal/>
    </border>
    <border>
      <left/>
      <right/>
      <top style="medium">
        <color rgb="FFDDDDDD"/>
      </top>
      <bottom/>
      <diagonal/>
    </border>
    <border>
      <left/>
      <right style="medium">
        <color rgb="FFCCCCCC"/>
      </right>
      <top style="medium">
        <color rgb="FFDDDDDD"/>
      </top>
      <bottom/>
      <diagonal/>
    </border>
    <border>
      <left style="medium">
        <color rgb="FFCCCCCC"/>
      </left>
      <right/>
      <top style="medium">
        <color rgb="FFDDDDDD"/>
      </top>
      <bottom style="medium">
        <color rgb="FFCCCCCC"/>
      </bottom>
      <diagonal/>
    </border>
    <border>
      <left/>
      <right/>
      <top style="medium">
        <color rgb="FFDDDDDD"/>
      </top>
      <bottom style="medium">
        <color rgb="FFCCCCCC"/>
      </bottom>
      <diagonal/>
    </border>
    <border>
      <left/>
      <right style="medium">
        <color rgb="FFCCCCCC"/>
      </right>
      <top style="medium">
        <color rgb="FFDDDDDD"/>
      </top>
      <bottom style="medium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" fillId="0" borderId="0" xfId="0" applyFont="1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 indent="1"/>
    </xf>
    <xf numFmtId="0" fontId="3" fillId="2" borderId="6" xfId="0" applyFont="1" applyFill="1" applyBorder="1" applyAlignment="1">
      <alignment horizontal="right" vertical="center" indent="1"/>
    </xf>
    <xf numFmtId="0" fontId="3" fillId="3" borderId="6" xfId="0" applyFont="1" applyFill="1" applyBorder="1" applyAlignment="1">
      <alignment horizontal="right" vertical="center" indent="1"/>
    </xf>
    <xf numFmtId="0" fontId="3" fillId="2" borderId="9" xfId="0" applyFont="1" applyFill="1" applyBorder="1" applyAlignment="1">
      <alignment horizontal="right" vertical="center" indent="1"/>
    </xf>
    <xf numFmtId="0" fontId="3" fillId="3" borderId="9" xfId="0" applyFont="1" applyFill="1" applyBorder="1" applyAlignment="1">
      <alignment horizontal="right" vertical="center" indent="1"/>
    </xf>
    <xf numFmtId="3" fontId="0" fillId="0" borderId="0" xfId="0" applyNumberFormat="1" applyAlignment="1">
      <alignment horizontal="right" indent="1"/>
    </xf>
    <xf numFmtId="4" fontId="0" fillId="0" borderId="0" xfId="0" applyNumberFormat="1" applyAlignment="1">
      <alignment horizontal="right" indent="1"/>
    </xf>
  </cellXfs>
  <cellStyles count="1">
    <cellStyle name="Normal" xfId="0" builtinId="0"/>
  </cellStyles>
  <dxfs count="22">
    <dxf>
      <numFmt numFmtId="4" formatCode="#,##0.0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rgb="FFCCCCCC"/>
        </right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rgb="FFCCCCCC"/>
        </left>
        <right/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rgb="FFCCCCCC"/>
        </right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rgb="FFCCCCCC"/>
        </left>
        <right/>
        <top style="medium">
          <color rgb="FFDDDDDD"/>
        </top>
        <bottom/>
      </border>
    </dxf>
    <dxf>
      <numFmt numFmtId="4" formatCode="#,##0.0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rgb="FFCCCCCC"/>
        </right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rgb="FFCCCCCC"/>
        </left>
        <right/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rgb="FFCCCCCC"/>
        </right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Roboto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rgb="FFCCCCCC"/>
        </left>
        <right/>
        <top style="medium">
          <color rgb="FFDDDDDD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12</xdr:row>
      <xdr:rowOff>66675</xdr:rowOff>
    </xdr:from>
    <xdr:ext cx="76200" cy="228600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2619375" y="21621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12</xdr:row>
      <xdr:rowOff>66675</xdr:rowOff>
    </xdr:from>
    <xdr:ext cx="76200" cy="22860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8C7955C-FABF-4AC0-B312-091D3430BE2F}"/>
            </a:ext>
          </a:extLst>
        </xdr:cNvPr>
        <xdr:cNvSpPr txBox="1">
          <a:spLocks noChangeArrowheads="1"/>
        </xdr:cNvSpPr>
      </xdr:nvSpPr>
      <xdr:spPr bwMode="auto">
        <a:xfrm>
          <a:off x="0" y="234505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193B4C-02D5-44DE-8EF8-905199901CB8}" name="t_Date1" displayName="t_Date1" ref="A1:D8" totalsRowShown="0">
  <autoFilter ref="A1:D8" xr:uid="{AB193B4C-02D5-44DE-8EF8-905199901CB8}">
    <filterColumn colId="0" hiddenButton="1"/>
    <filterColumn colId="1" hiddenButton="1"/>
    <filterColumn colId="2" hiddenButton="1"/>
    <filterColumn colId="3" hiddenButton="1"/>
  </autoFilter>
  <tableColumns count="4">
    <tableColumn id="1" xr3:uid="{650BC6FB-6389-4886-B174-0746F7C18237}" name="DATE 1" dataDxfId="21"/>
    <tableColumn id="2" xr3:uid="{3ACCAAC2-9F2A-46F9-BE2B-302B4FF8AC7F}" name="CLASSEMENT" dataDxfId="20"/>
    <tableColumn id="3" xr3:uid="{7C5CF65E-295A-457A-ACEF-4E58B9561579}" name="SCORE" dataDxfId="19"/>
    <tableColumn id="4" xr3:uid="{B36C5DA4-8AFB-4781-9165-01FF1DA79B9B}" name="points">
      <calculatedColumnFormula>IF(B2=1,100,IF(B2=2,50,IF(B2=3,30,IF(B2=4,30,IF(B2=5,5,IF(B2=6,5,0))))))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CA276F-AF28-432C-8A13-328280D5BB76}" name="t_Date2" displayName="t_Date2" ref="A10:D17" totalsRowShown="0">
  <autoFilter ref="A10:D17" xr:uid="{7ACA276F-AF28-432C-8A13-328280D5BB76}">
    <filterColumn colId="0" hiddenButton="1"/>
    <filterColumn colId="1" hiddenButton="1"/>
    <filterColumn colId="2" hiddenButton="1"/>
    <filterColumn colId="3" hiddenButton="1"/>
  </autoFilter>
  <tableColumns count="4">
    <tableColumn id="1" xr3:uid="{055A2715-9E65-4651-AD5F-D5B5AE55060A}" name="DATE 2" dataDxfId="18"/>
    <tableColumn id="2" xr3:uid="{4E5D2706-ED61-419F-9908-C66362150CE4}" name="CLASSEMENT" dataDxfId="17"/>
    <tableColumn id="3" xr3:uid="{FE55C7E6-03F7-4A6F-A723-21DF0E859791}" name="SCORE" dataDxfId="16"/>
    <tableColumn id="4" xr3:uid="{1FF50D1E-7F75-4EAE-A247-C0324CE361D5}" name="points">
      <calculatedColumnFormula>IF(B11=1,100,IF(B11=2,50,IF(B11=3,30,IF(B11=4,30,IF(B11=5,5,IF(B11=6,5,0))))))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06B242-8FAE-482E-8517-D2DCD3749F50}" name="Tableau3" displayName="Tableau3" ref="A20:E27" totalsRowShown="0">
  <autoFilter ref="A20:E27" xr:uid="{2B06B242-8FAE-482E-8517-D2DCD3749F5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C528061-55FA-49AF-9DC8-7D2A0C5A2F0C}" name="Equipe" dataDxfId="15"/>
    <tableColumn id="2" xr3:uid="{758E4A59-2355-4D29-A757-3DE8E6A7F054}" name="Date 1" dataDxfId="14">
      <calculatedColumnFormula>INDEX(t_Date1[points],MATCH(Tableau3[[#This Row],[Equipe]],t_Date1[DATE 1],0))</calculatedColumnFormula>
    </tableColumn>
    <tableColumn id="3" xr3:uid="{E203E7A4-D278-4765-BE52-73660BD270E7}" name="Date 2" dataDxfId="13">
      <calculatedColumnFormula>INDEX(t_Date2[points],MATCH(Tableau3[[#This Row],[Equipe]],t_Date2[DATE 2],0))</calculatedColumnFormula>
    </tableColumn>
    <tableColumn id="4" xr3:uid="{537DB646-D92D-411C-9FB6-3CC980433BDD}" name="TOTAL Points" dataDxfId="12">
      <calculatedColumnFormula>SUM(Tableau3[[#This Row],[Date 1]:[Date 2]])</calculatedColumnFormula>
    </tableColumn>
    <tableColumn id="5" xr3:uid="{C0010FD0-069B-4E62-87CB-59CFE2574BE9}" name="Moyenne Score" dataDxfId="11">
      <calculatedColumnFormula>AVERAGE(INDEX(t_Date1[SCORE],MATCH(Tableau3[[#This Row],[Equipe]],t_Date1[DATE 1],0)),INDEX(t_Date2[SCORE],MATCH(Tableau3[[#This Row],[Equipe]],t_Date2[DATE 2],0)))</calculatedColumnFormula>
    </tableColumn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6748874-E714-48D7-9EC8-DE9E8F5CE67C}" name="t_Date15" displayName="t_Date15" ref="A1:D8" totalsRowShown="0">
  <autoFilter ref="A1:D8" xr:uid="{AB193B4C-02D5-44DE-8EF8-905199901CB8}">
    <filterColumn colId="0" hiddenButton="1"/>
    <filterColumn colId="1" hiddenButton="1"/>
    <filterColumn colId="2" hiddenButton="1"/>
    <filterColumn colId="3" hiddenButton="1"/>
  </autoFilter>
  <tableColumns count="4">
    <tableColumn id="1" xr3:uid="{B340E008-60EA-4E0D-9F0F-FE562FBE694B}" name="DATE 1" dataDxfId="10"/>
    <tableColumn id="2" xr3:uid="{3E5A63AE-D195-4DD6-9BB8-26ED77005EEB}" name="CLASSEMENT" dataDxfId="9"/>
    <tableColumn id="3" xr3:uid="{B9C893A2-A395-4A0B-814A-69012645F017}" name="SCORE" dataDxfId="8"/>
    <tableColumn id="4" xr3:uid="{6EF6E277-02E8-49CA-B1F6-F618020D00B1}" name="points">
      <calculatedColumnFormula>IF(B2=1,100,IF(B2=2,50,IF(B2=3,30,IF(B2=4,30,IF(B2=5,5,IF(B2=6,5,0))))))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CB9E22-071D-49CE-B37D-18FE2062D2A8}" name="t_Date26" displayName="t_Date26" ref="A10:D17" totalsRowShown="0">
  <autoFilter ref="A10:D17" xr:uid="{7ACA276F-AF28-432C-8A13-328280D5BB76}">
    <filterColumn colId="0" hiddenButton="1"/>
    <filterColumn colId="1" hiddenButton="1"/>
    <filterColumn colId="2" hiddenButton="1"/>
    <filterColumn colId="3" hiddenButton="1"/>
  </autoFilter>
  <tableColumns count="4">
    <tableColumn id="1" xr3:uid="{108ADF77-10A9-446F-B562-1A3863618D9B}" name="DATE 2" dataDxfId="7"/>
    <tableColumn id="2" xr3:uid="{B4EC1604-8313-4A58-A1DA-D90AEBC7105B}" name="CLASSEMENT" dataDxfId="6"/>
    <tableColumn id="3" xr3:uid="{547C31F1-FE8F-4A1E-9FC3-8F15BB033D85}" name="SCORE" dataDxfId="5"/>
    <tableColumn id="4" xr3:uid="{932656B4-FD9B-4DDF-A4D9-932A075B0A4F}" name="points">
      <calculatedColumnFormula>IF(B11=1,100,IF(B11=2,50,IF(B11=3,30,IF(B11=4,30,IF(B11=5,5,IF(B11=6,5,0))))))</calculatedColumnFormula>
    </tableColumn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C9C632C-130B-4DCF-85FF-275343A7248E}" name="Tableau37" displayName="Tableau37" ref="A20:E27" totalsRowShown="0">
  <autoFilter ref="A20:E27" xr:uid="{2B06B242-8FAE-482E-8517-D2DCD3749F5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854F58A-667D-41E2-B6A7-E4DB59889A8F}" name="Equipe" dataDxfId="4"/>
    <tableColumn id="2" xr3:uid="{3C566194-B52A-4116-BB2C-20AB3380777C}" name="Date 1" dataDxfId="2">
      <calculatedColumnFormula array="1">INDEX(t_Date15[points],MATCH(Tableau37[[#This Row],[Equipe]],LEFT(t_Date15[DATE 1],8),0))</calculatedColumnFormula>
    </tableColumn>
    <tableColumn id="3" xr3:uid="{FD2F9B65-30E0-4039-8AC2-C3BA82F290B6}" name="Date 2" dataDxfId="1">
      <calculatedColumnFormula array="1">INDEX(t_Date26[points],MATCH(Tableau37[[#This Row],[Equipe]],LEFT(t_Date26[DATE 2],8),0))</calculatedColumnFormula>
    </tableColumn>
    <tableColumn id="4" xr3:uid="{D01C95EB-E31D-4862-8F2B-3B9A19011642}" name="TOTAL Points" dataDxfId="3">
      <calculatedColumnFormula>SUM(Tableau37[[#This Row],[Date 1]:[Date 2]])</calculatedColumnFormula>
    </tableColumn>
    <tableColumn id="5" xr3:uid="{6487F1A7-BFC8-44F9-B99F-F2C2F99A6DCD}" name="Moyenne Score" dataDxfId="0">
      <calculatedColumnFormula array="1">AVERAGE(INDEX(t_Date15[SCORE],MATCH(Tableau37[[#This Row],[Equipe]],LEFT(t_Date15[DATE 1],8),0)),INDEX(t_Date26[SCORE],MATCH(Tableau37[[#This Row],[Equipe]],LEFT(t_Date26[DATE 2],8),0)))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opLeftCell="A6" workbookViewId="0">
      <selection activeCell="A21" sqref="A21"/>
    </sheetView>
  </sheetViews>
  <sheetFormatPr baseColWidth="10" defaultRowHeight="14.4" x14ac:dyDescent="0.3"/>
  <cols>
    <col min="1" max="1" width="32.109375" bestFit="1" customWidth="1"/>
    <col min="2" max="2" width="13.77734375" customWidth="1"/>
    <col min="3" max="3" width="17" bestFit="1" customWidth="1"/>
    <col min="4" max="4" width="13.6640625" customWidth="1"/>
    <col min="5" max="5" width="15.5546875" customWidth="1"/>
  </cols>
  <sheetData>
    <row r="1" spans="1:4" ht="15" thickBot="1" x14ac:dyDescent="0.35">
      <c r="A1" t="s">
        <v>6</v>
      </c>
      <c r="B1" s="8" t="s">
        <v>0</v>
      </c>
      <c r="C1" s="8" t="s">
        <v>1</v>
      </c>
      <c r="D1" s="8" t="s">
        <v>2</v>
      </c>
    </row>
    <row r="2" spans="1:4" ht="15" thickBot="1" x14ac:dyDescent="0.35">
      <c r="A2" s="1" t="s">
        <v>11</v>
      </c>
      <c r="B2" s="9">
        <v>1</v>
      </c>
      <c r="C2" s="14">
        <v>19.399999999999999</v>
      </c>
      <c r="D2">
        <f>IF(B2=1,100,IF(B2=2,50,IF(B2=3,30,IF(B2=4,30,IF(B2=5,5,IF(B2=6,5,0))))))</f>
        <v>100</v>
      </c>
    </row>
    <row r="3" spans="1:4" ht="15" thickBot="1" x14ac:dyDescent="0.35">
      <c r="A3" s="2" t="s">
        <v>10</v>
      </c>
      <c r="B3" s="10">
        <v>2</v>
      </c>
      <c r="C3" s="15">
        <v>13.3</v>
      </c>
      <c r="D3">
        <f t="shared" ref="D3:D8" si="0">IF(B3=1,100,IF(B3=2,50,IF(B3=3,30,IF(B3=4,30,IF(B3=5,5,IF(B3=6,5,0))))))</f>
        <v>50</v>
      </c>
    </row>
    <row r="4" spans="1:4" ht="15" thickBot="1" x14ac:dyDescent="0.35">
      <c r="A4" s="2" t="s">
        <v>13</v>
      </c>
      <c r="B4" s="10">
        <v>3</v>
      </c>
      <c r="C4" s="15">
        <v>12.8</v>
      </c>
      <c r="D4">
        <f t="shared" si="0"/>
        <v>30</v>
      </c>
    </row>
    <row r="5" spans="1:4" ht="15" thickBot="1" x14ac:dyDescent="0.35">
      <c r="A5" s="2" t="s">
        <v>16</v>
      </c>
      <c r="B5" s="10">
        <v>4</v>
      </c>
      <c r="C5" s="15">
        <v>10.7</v>
      </c>
      <c r="D5">
        <f t="shared" si="0"/>
        <v>30</v>
      </c>
    </row>
    <row r="6" spans="1:4" ht="15" thickBot="1" x14ac:dyDescent="0.35">
      <c r="A6" s="2" t="s">
        <v>12</v>
      </c>
      <c r="B6" s="10">
        <v>5</v>
      </c>
      <c r="C6" s="15">
        <v>9</v>
      </c>
      <c r="D6">
        <f t="shared" si="0"/>
        <v>5</v>
      </c>
    </row>
    <row r="7" spans="1:4" ht="15" thickBot="1" x14ac:dyDescent="0.35">
      <c r="A7" s="3" t="s">
        <v>15</v>
      </c>
      <c r="B7" s="11">
        <v>6</v>
      </c>
      <c r="C7" s="16">
        <v>7</v>
      </c>
      <c r="D7">
        <f t="shared" si="0"/>
        <v>5</v>
      </c>
    </row>
    <row r="8" spans="1:4" ht="15" thickBot="1" x14ac:dyDescent="0.35">
      <c r="A8" s="4" t="s">
        <v>14</v>
      </c>
      <c r="B8" s="12">
        <v>7</v>
      </c>
      <c r="C8" s="17">
        <v>7</v>
      </c>
      <c r="D8">
        <f t="shared" si="0"/>
        <v>0</v>
      </c>
    </row>
    <row r="10" spans="1:4" ht="15" thickBot="1" x14ac:dyDescent="0.35">
      <c r="A10" s="6" t="s">
        <v>5</v>
      </c>
      <c r="B10" s="8" t="s">
        <v>0</v>
      </c>
      <c r="C10" s="8" t="s">
        <v>1</v>
      </c>
      <c r="D10" s="8" t="s">
        <v>2</v>
      </c>
    </row>
    <row r="11" spans="1:4" ht="15" thickBot="1" x14ac:dyDescent="0.35">
      <c r="A11" s="1" t="s">
        <v>13</v>
      </c>
      <c r="B11" s="9">
        <v>1</v>
      </c>
      <c r="C11" s="14">
        <v>13.2</v>
      </c>
      <c r="D11">
        <f t="shared" ref="D11:D17" si="1">IF(B11=1,100,IF(B11=2,50,IF(B11=3,30,IF(B11=4,30,IF(B11=5,5,IF(B11=6,5,0))))))</f>
        <v>100</v>
      </c>
    </row>
    <row r="12" spans="1:4" ht="15" thickBot="1" x14ac:dyDescent="0.35">
      <c r="A12" s="2" t="s">
        <v>16</v>
      </c>
      <c r="B12" s="10">
        <v>2</v>
      </c>
      <c r="C12" s="15">
        <v>14.2</v>
      </c>
      <c r="D12">
        <f t="shared" si="1"/>
        <v>50</v>
      </c>
    </row>
    <row r="13" spans="1:4" ht="15" thickBot="1" x14ac:dyDescent="0.35">
      <c r="A13" s="2" t="s">
        <v>11</v>
      </c>
      <c r="B13" s="10">
        <v>3</v>
      </c>
      <c r="C13" s="15">
        <v>16.3</v>
      </c>
      <c r="D13">
        <f t="shared" si="1"/>
        <v>30</v>
      </c>
    </row>
    <row r="14" spans="1:4" ht="15" thickBot="1" x14ac:dyDescent="0.35">
      <c r="A14" s="2" t="s">
        <v>15</v>
      </c>
      <c r="B14" s="10">
        <v>4</v>
      </c>
      <c r="C14" s="15">
        <v>15.3</v>
      </c>
      <c r="D14">
        <f t="shared" si="1"/>
        <v>30</v>
      </c>
    </row>
    <row r="15" spans="1:4" ht="15" thickBot="1" x14ac:dyDescent="0.35">
      <c r="A15" s="2" t="s">
        <v>10</v>
      </c>
      <c r="B15" s="10">
        <v>5</v>
      </c>
      <c r="C15" s="15">
        <v>12.3</v>
      </c>
      <c r="D15">
        <f t="shared" si="1"/>
        <v>5</v>
      </c>
    </row>
    <row r="16" spans="1:4" ht="15" thickBot="1" x14ac:dyDescent="0.35">
      <c r="A16" s="2" t="s">
        <v>12</v>
      </c>
      <c r="B16" s="10">
        <v>6</v>
      </c>
      <c r="C16" s="15">
        <v>12</v>
      </c>
      <c r="D16">
        <f t="shared" si="1"/>
        <v>5</v>
      </c>
    </row>
    <row r="17" spans="1:5" ht="15" thickBot="1" x14ac:dyDescent="0.35">
      <c r="A17" s="5" t="s">
        <v>14</v>
      </c>
      <c r="B17" s="13">
        <v>7</v>
      </c>
      <c r="C17" s="18">
        <v>7.3</v>
      </c>
      <c r="D17">
        <f t="shared" si="1"/>
        <v>0</v>
      </c>
    </row>
    <row r="20" spans="1:5" x14ac:dyDescent="0.3">
      <c r="A20" t="s">
        <v>9</v>
      </c>
      <c r="B20" s="8" t="s">
        <v>3</v>
      </c>
      <c r="C20" s="8" t="s">
        <v>4</v>
      </c>
      <c r="D20" s="8" t="s">
        <v>7</v>
      </c>
      <c r="E20" s="8" t="s">
        <v>8</v>
      </c>
    </row>
    <row r="21" spans="1:5" x14ac:dyDescent="0.3">
      <c r="A21" s="7" t="s">
        <v>10</v>
      </c>
      <c r="B21" s="19">
        <f>INDEX(t_Date1[points],MATCH(Tableau3[[#This Row],[Equipe]],t_Date1[DATE 1],0))</f>
        <v>50</v>
      </c>
      <c r="C21" s="19">
        <f>INDEX(t_Date2[points],MATCH(Tableau3[[#This Row],[Equipe]],t_Date2[DATE 2],0))</f>
        <v>5</v>
      </c>
      <c r="D21" s="19">
        <f>SUM(Tableau3[[#This Row],[Date 1]:[Date 2]])</f>
        <v>55</v>
      </c>
      <c r="E21" s="20">
        <f>AVERAGE(INDEX(t_Date1[SCORE],MATCH(Tableau3[[#This Row],[Equipe]],t_Date1[DATE 1],0)),INDEX(t_Date2[SCORE],MATCH(Tableau3[[#This Row],[Equipe]],t_Date2[DATE 2],0)))</f>
        <v>12.8</v>
      </c>
    </row>
    <row r="22" spans="1:5" x14ac:dyDescent="0.3">
      <c r="A22" s="7" t="s">
        <v>11</v>
      </c>
      <c r="B22" s="19">
        <f>INDEX(t_Date1[points],MATCH(Tableau3[[#This Row],[Equipe]],t_Date1[DATE 1],0))</f>
        <v>100</v>
      </c>
      <c r="C22" s="19">
        <f>INDEX(t_Date2[points],MATCH(Tableau3[[#This Row],[Equipe]],t_Date2[DATE 2],0))</f>
        <v>30</v>
      </c>
      <c r="D22" s="19">
        <f>SUM(Tableau3[[#This Row],[Date 1]:[Date 2]])</f>
        <v>130</v>
      </c>
      <c r="E22" s="20">
        <f>AVERAGE(INDEX(t_Date1[SCORE],MATCH(Tableau3[[#This Row],[Equipe]],t_Date1[DATE 1],0)),INDEX(t_Date2[SCORE],MATCH(Tableau3[[#This Row],[Equipe]],t_Date2[DATE 2],0)))</f>
        <v>17.850000000000001</v>
      </c>
    </row>
    <row r="23" spans="1:5" x14ac:dyDescent="0.3">
      <c r="A23" s="7" t="s">
        <v>12</v>
      </c>
      <c r="B23" s="19">
        <f>INDEX(t_Date1[points],MATCH(Tableau3[[#This Row],[Equipe]],t_Date1[DATE 1],0))</f>
        <v>5</v>
      </c>
      <c r="C23" s="19">
        <f>INDEX(t_Date2[points],MATCH(Tableau3[[#This Row],[Equipe]],t_Date2[DATE 2],0))</f>
        <v>5</v>
      </c>
      <c r="D23" s="19">
        <f>SUM(Tableau3[[#This Row],[Date 1]:[Date 2]])</f>
        <v>10</v>
      </c>
      <c r="E23" s="20">
        <f>AVERAGE(INDEX(t_Date1[SCORE],MATCH(Tableau3[[#This Row],[Equipe]],t_Date1[DATE 1],0)),INDEX(t_Date2[SCORE],MATCH(Tableau3[[#This Row],[Equipe]],t_Date2[DATE 2],0)))</f>
        <v>10.5</v>
      </c>
    </row>
    <row r="24" spans="1:5" x14ac:dyDescent="0.3">
      <c r="A24" s="7" t="s">
        <v>13</v>
      </c>
      <c r="B24" s="19">
        <f>INDEX(t_Date1[points],MATCH(Tableau3[[#This Row],[Equipe]],t_Date1[DATE 1],0))</f>
        <v>30</v>
      </c>
      <c r="C24" s="19">
        <f>INDEX(t_Date2[points],MATCH(Tableau3[[#This Row],[Equipe]],t_Date2[DATE 2],0))</f>
        <v>100</v>
      </c>
      <c r="D24" s="19">
        <f>SUM(Tableau3[[#This Row],[Date 1]:[Date 2]])</f>
        <v>130</v>
      </c>
      <c r="E24" s="20">
        <f>AVERAGE(INDEX(t_Date1[SCORE],MATCH(Tableau3[[#This Row],[Equipe]],t_Date1[DATE 1],0)),INDEX(t_Date2[SCORE],MATCH(Tableau3[[#This Row],[Equipe]],t_Date2[DATE 2],0)))</f>
        <v>13</v>
      </c>
    </row>
    <row r="25" spans="1:5" x14ac:dyDescent="0.3">
      <c r="A25" s="7" t="s">
        <v>14</v>
      </c>
      <c r="B25" s="19">
        <f>INDEX(t_Date1[points],MATCH(Tableau3[[#This Row],[Equipe]],t_Date1[DATE 1],0))</f>
        <v>0</v>
      </c>
      <c r="C25" s="19">
        <f>INDEX(t_Date2[points],MATCH(Tableau3[[#This Row],[Equipe]],t_Date2[DATE 2],0))</f>
        <v>0</v>
      </c>
      <c r="D25" s="19">
        <f>SUM(Tableau3[[#This Row],[Date 1]:[Date 2]])</f>
        <v>0</v>
      </c>
      <c r="E25" s="20">
        <f>AVERAGE(INDEX(t_Date1[SCORE],MATCH(Tableau3[[#This Row],[Equipe]],t_Date1[DATE 1],0)),INDEX(t_Date2[SCORE],MATCH(Tableau3[[#This Row],[Equipe]],t_Date2[DATE 2],0)))</f>
        <v>7.15</v>
      </c>
    </row>
    <row r="26" spans="1:5" x14ac:dyDescent="0.3">
      <c r="A26" s="7" t="s">
        <v>15</v>
      </c>
      <c r="B26" s="19">
        <f>INDEX(t_Date1[points],MATCH(Tableau3[[#This Row],[Equipe]],t_Date1[DATE 1],0))</f>
        <v>5</v>
      </c>
      <c r="C26" s="19">
        <f>INDEX(t_Date2[points],MATCH(Tableau3[[#This Row],[Equipe]],t_Date2[DATE 2],0))</f>
        <v>30</v>
      </c>
      <c r="D26" s="19">
        <f>SUM(Tableau3[[#This Row],[Date 1]:[Date 2]])</f>
        <v>35</v>
      </c>
      <c r="E26" s="20">
        <f>AVERAGE(INDEX(t_Date1[SCORE],MATCH(Tableau3[[#This Row],[Equipe]],t_Date1[DATE 1],0)),INDEX(t_Date2[SCORE],MATCH(Tableau3[[#This Row],[Equipe]],t_Date2[DATE 2],0)))</f>
        <v>11.15</v>
      </c>
    </row>
    <row r="27" spans="1:5" x14ac:dyDescent="0.3">
      <c r="A27" s="7" t="s">
        <v>16</v>
      </c>
      <c r="B27" s="19">
        <f>INDEX(t_Date1[points],MATCH(Tableau3[[#This Row],[Equipe]],t_Date1[DATE 1],0))</f>
        <v>30</v>
      </c>
      <c r="C27" s="19">
        <f>INDEX(t_Date2[points],MATCH(Tableau3[[#This Row],[Equipe]],t_Date2[DATE 2],0))</f>
        <v>50</v>
      </c>
      <c r="D27" s="19">
        <f>SUM(Tableau3[[#This Row],[Date 1]:[Date 2]])</f>
        <v>80</v>
      </c>
      <c r="E27" s="20">
        <f>AVERAGE(INDEX(t_Date1[SCORE],MATCH(Tableau3[[#This Row],[Equipe]],t_Date1[DATE 1],0)),INDEX(t_Date2[SCORE],MATCH(Tableau3[[#This Row],[Equipe]],t_Date2[DATE 2],0)))</f>
        <v>12.45</v>
      </c>
    </row>
  </sheetData>
  <phoneticPr fontId="2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64226-17F3-4BEF-AD49-576E302C3F6D}">
  <dimension ref="A1:E27"/>
  <sheetViews>
    <sheetView tabSelected="1" topLeftCell="A7" workbookViewId="0">
      <selection activeCell="E22" sqref="E22"/>
    </sheetView>
  </sheetViews>
  <sheetFormatPr baseColWidth="10" defaultRowHeight="14.4" x14ac:dyDescent="0.3"/>
  <cols>
    <col min="1" max="1" width="32.109375" bestFit="1" customWidth="1"/>
    <col min="2" max="2" width="13.77734375" customWidth="1"/>
    <col min="3" max="3" width="17" bestFit="1" customWidth="1"/>
    <col min="4" max="4" width="13.6640625" customWidth="1"/>
    <col min="5" max="5" width="15.5546875" customWidth="1"/>
  </cols>
  <sheetData>
    <row r="1" spans="1:4" ht="15" thickBot="1" x14ac:dyDescent="0.35">
      <c r="A1" t="s">
        <v>6</v>
      </c>
      <c r="B1" s="8" t="s">
        <v>0</v>
      </c>
      <c r="C1" s="8" t="s">
        <v>1</v>
      </c>
      <c r="D1" s="8" t="s">
        <v>2</v>
      </c>
    </row>
    <row r="2" spans="1:4" ht="15" thickBot="1" x14ac:dyDescent="0.35">
      <c r="A2" s="1" t="s">
        <v>17</v>
      </c>
      <c r="B2" s="9">
        <v>1</v>
      </c>
      <c r="C2" s="14">
        <v>19.399999999999999</v>
      </c>
      <c r="D2">
        <f>IF(B2=1,100,IF(B2=2,50,IF(B2=3,30,IF(B2=4,30,IF(B2=5,5,IF(B2=6,5,0))))))</f>
        <v>100</v>
      </c>
    </row>
    <row r="3" spans="1:4" ht="15" thickBot="1" x14ac:dyDescent="0.35">
      <c r="A3" s="2" t="s">
        <v>18</v>
      </c>
      <c r="B3" s="10">
        <v>2</v>
      </c>
      <c r="C3" s="15">
        <v>13.3</v>
      </c>
      <c r="D3">
        <f t="shared" ref="D3:D8" si="0">IF(B3=1,100,IF(B3=2,50,IF(B3=3,30,IF(B3=4,30,IF(B3=5,5,IF(B3=6,5,0))))))</f>
        <v>50</v>
      </c>
    </row>
    <row r="4" spans="1:4" ht="15" thickBot="1" x14ac:dyDescent="0.35">
      <c r="A4" s="2" t="s">
        <v>19</v>
      </c>
      <c r="B4" s="10">
        <v>3</v>
      </c>
      <c r="C4" s="15">
        <v>12.8</v>
      </c>
      <c r="D4">
        <f t="shared" si="0"/>
        <v>30</v>
      </c>
    </row>
    <row r="5" spans="1:4" ht="15" thickBot="1" x14ac:dyDescent="0.35">
      <c r="A5" s="2" t="s">
        <v>20</v>
      </c>
      <c r="B5" s="10">
        <v>4</v>
      </c>
      <c r="C5" s="15">
        <v>10.7</v>
      </c>
      <c r="D5">
        <f t="shared" si="0"/>
        <v>30</v>
      </c>
    </row>
    <row r="6" spans="1:4" ht="15" thickBot="1" x14ac:dyDescent="0.35">
      <c r="A6" s="2" t="s">
        <v>21</v>
      </c>
      <c r="B6" s="10">
        <v>5</v>
      </c>
      <c r="C6" s="15">
        <v>9</v>
      </c>
      <c r="D6">
        <f t="shared" si="0"/>
        <v>5</v>
      </c>
    </row>
    <row r="7" spans="1:4" ht="15" thickBot="1" x14ac:dyDescent="0.35">
      <c r="A7" s="3" t="s">
        <v>22</v>
      </c>
      <c r="B7" s="11">
        <v>6</v>
      </c>
      <c r="C7" s="16">
        <v>7</v>
      </c>
      <c r="D7">
        <f t="shared" si="0"/>
        <v>5</v>
      </c>
    </row>
    <row r="8" spans="1:4" ht="15" thickBot="1" x14ac:dyDescent="0.35">
      <c r="A8" s="4" t="s">
        <v>23</v>
      </c>
      <c r="B8" s="12">
        <v>7</v>
      </c>
      <c r="C8" s="17">
        <v>7</v>
      </c>
      <c r="D8">
        <f t="shared" si="0"/>
        <v>0</v>
      </c>
    </row>
    <row r="10" spans="1:4" ht="15" thickBot="1" x14ac:dyDescent="0.35">
      <c r="A10" s="6" t="s">
        <v>5</v>
      </c>
      <c r="B10" s="8" t="s">
        <v>0</v>
      </c>
      <c r="C10" s="8" t="s">
        <v>1</v>
      </c>
      <c r="D10" s="8" t="s">
        <v>2</v>
      </c>
    </row>
    <row r="11" spans="1:4" ht="15" thickBot="1" x14ac:dyDescent="0.35">
      <c r="A11" s="1" t="s">
        <v>24</v>
      </c>
      <c r="B11" s="9">
        <v>1</v>
      </c>
      <c r="C11" s="14">
        <v>13.2</v>
      </c>
      <c r="D11">
        <f t="shared" ref="D11:D17" si="1">IF(B11=1,100,IF(B11=2,50,IF(B11=3,30,IF(B11=4,30,IF(B11=5,5,IF(B11=6,5,0))))))</f>
        <v>100</v>
      </c>
    </row>
    <row r="12" spans="1:4" ht="15" thickBot="1" x14ac:dyDescent="0.35">
      <c r="A12" s="2" t="s">
        <v>25</v>
      </c>
      <c r="B12" s="10">
        <v>2</v>
      </c>
      <c r="C12" s="15">
        <v>14.2</v>
      </c>
      <c r="D12">
        <f t="shared" si="1"/>
        <v>50</v>
      </c>
    </row>
    <row r="13" spans="1:4" ht="15" thickBot="1" x14ac:dyDescent="0.35">
      <c r="A13" s="2" t="s">
        <v>26</v>
      </c>
      <c r="B13" s="10">
        <v>3</v>
      </c>
      <c r="C13" s="15">
        <v>16.3</v>
      </c>
      <c r="D13">
        <f t="shared" si="1"/>
        <v>30</v>
      </c>
    </row>
    <row r="14" spans="1:4" ht="15" thickBot="1" x14ac:dyDescent="0.35">
      <c r="A14" s="2" t="s">
        <v>27</v>
      </c>
      <c r="B14" s="10">
        <v>4</v>
      </c>
      <c r="C14" s="15">
        <v>15.3</v>
      </c>
      <c r="D14">
        <f t="shared" si="1"/>
        <v>30</v>
      </c>
    </row>
    <row r="15" spans="1:4" ht="15" thickBot="1" x14ac:dyDescent="0.35">
      <c r="A15" s="2" t="s">
        <v>28</v>
      </c>
      <c r="B15" s="10">
        <v>5</v>
      </c>
      <c r="C15" s="15">
        <v>12.3</v>
      </c>
      <c r="D15">
        <f t="shared" si="1"/>
        <v>5</v>
      </c>
    </row>
    <row r="16" spans="1:4" ht="15" thickBot="1" x14ac:dyDescent="0.35">
      <c r="A16" s="2" t="s">
        <v>29</v>
      </c>
      <c r="B16" s="10">
        <v>6</v>
      </c>
      <c r="C16" s="15">
        <v>12</v>
      </c>
      <c r="D16">
        <f t="shared" si="1"/>
        <v>5</v>
      </c>
    </row>
    <row r="17" spans="1:5" ht="15" thickBot="1" x14ac:dyDescent="0.35">
      <c r="A17" s="5" t="s">
        <v>30</v>
      </c>
      <c r="B17" s="13">
        <v>7</v>
      </c>
      <c r="C17" s="18">
        <v>7.3</v>
      </c>
      <c r="D17">
        <f t="shared" si="1"/>
        <v>0</v>
      </c>
    </row>
    <row r="20" spans="1:5" x14ac:dyDescent="0.3">
      <c r="A20" t="s">
        <v>9</v>
      </c>
      <c r="B20" s="8" t="s">
        <v>3</v>
      </c>
      <c r="C20" s="8" t="s">
        <v>4</v>
      </c>
      <c r="D20" s="8" t="s">
        <v>7</v>
      </c>
      <c r="E20" s="8" t="s">
        <v>8</v>
      </c>
    </row>
    <row r="21" spans="1:5" x14ac:dyDescent="0.3">
      <c r="A21" s="7" t="s">
        <v>10</v>
      </c>
      <c r="B21" s="19" cm="1">
        <f t="array" ref="B21">INDEX(t_Date15[points],MATCH(Tableau37[[#This Row],[Equipe]],LEFT(t_Date15[DATE 1],8),0))</f>
        <v>50</v>
      </c>
      <c r="C21" s="19" cm="1">
        <f t="array" ref="C21">INDEX(t_Date26[points],MATCH(Tableau37[[#This Row],[Equipe]],LEFT(t_Date26[DATE 2],8),0))</f>
        <v>5</v>
      </c>
      <c r="D21" s="19">
        <f>SUM(Tableau37[[#This Row],[Date 1]:[Date 2]])</f>
        <v>55</v>
      </c>
      <c r="E21" s="20" cm="1">
        <f t="array" ref="E21">AVERAGE(INDEX(t_Date15[SCORE],MATCH(Tableau37[[#This Row],[Equipe]],LEFT(t_Date15[DATE 1],8),0)),INDEX(t_Date26[SCORE],MATCH(Tableau37[[#This Row],[Equipe]],LEFT(t_Date26[DATE 2],8),0)))</f>
        <v>12.8</v>
      </c>
    </row>
    <row r="22" spans="1:5" x14ac:dyDescent="0.3">
      <c r="A22" s="7" t="s">
        <v>11</v>
      </c>
      <c r="B22" s="19" cm="1">
        <f t="array" ref="B22">INDEX(t_Date15[points],MATCH(Tableau37[[#This Row],[Equipe]],LEFT(t_Date15[DATE 1],8),0))</f>
        <v>100</v>
      </c>
      <c r="C22" s="19" cm="1">
        <f t="array" ref="C22">INDEX(t_Date26[points],MATCH(Tableau37[[#This Row],[Equipe]],LEFT(t_Date26[DATE 2],8),0))</f>
        <v>30</v>
      </c>
      <c r="D22" s="19">
        <f>SUM(Tableau37[[#This Row],[Date 1]:[Date 2]])</f>
        <v>130</v>
      </c>
      <c r="E22" s="20" cm="1">
        <f t="array" ref="E22">AVERAGE(INDEX(t_Date15[SCORE],MATCH(Tableau37[[#This Row],[Equipe]],LEFT(t_Date15[DATE 1],8),0)),INDEX(t_Date26[SCORE],MATCH(Tableau37[[#This Row],[Equipe]],LEFT(t_Date26[DATE 2],8),0)))</f>
        <v>17.850000000000001</v>
      </c>
    </row>
    <row r="23" spans="1:5" x14ac:dyDescent="0.3">
      <c r="A23" s="7" t="s">
        <v>12</v>
      </c>
      <c r="B23" s="19" cm="1">
        <f t="array" ref="B23">INDEX(t_Date15[points],MATCH(Tableau37[[#This Row],[Equipe]],LEFT(t_Date15[DATE 1],8),0))</f>
        <v>5</v>
      </c>
      <c r="C23" s="19" cm="1">
        <f t="array" ref="C23">INDEX(t_Date26[points],MATCH(Tableau37[[#This Row],[Equipe]],LEFT(t_Date26[DATE 2],8),0))</f>
        <v>5</v>
      </c>
      <c r="D23" s="19">
        <f>SUM(Tableau37[[#This Row],[Date 1]:[Date 2]])</f>
        <v>10</v>
      </c>
      <c r="E23" s="20" cm="1">
        <f t="array" ref="E23">AVERAGE(INDEX(t_Date15[SCORE],MATCH(Tableau37[[#This Row],[Equipe]],LEFT(t_Date15[DATE 1],8),0)),INDEX(t_Date26[SCORE],MATCH(Tableau37[[#This Row],[Equipe]],LEFT(t_Date26[DATE 2],8),0)))</f>
        <v>10.5</v>
      </c>
    </row>
    <row r="24" spans="1:5" x14ac:dyDescent="0.3">
      <c r="A24" s="7" t="s">
        <v>13</v>
      </c>
      <c r="B24" s="19" cm="1">
        <f t="array" ref="B24">INDEX(t_Date15[points],MATCH(Tableau37[[#This Row],[Equipe]],LEFT(t_Date15[DATE 1],8),0))</f>
        <v>30</v>
      </c>
      <c r="C24" s="19" cm="1">
        <f t="array" ref="C24">INDEX(t_Date26[points],MATCH(Tableau37[[#This Row],[Equipe]],LEFT(t_Date26[DATE 2],8),0))</f>
        <v>100</v>
      </c>
      <c r="D24" s="19">
        <f>SUM(Tableau37[[#This Row],[Date 1]:[Date 2]])</f>
        <v>130</v>
      </c>
      <c r="E24" s="20" cm="1">
        <f t="array" ref="E24">AVERAGE(INDEX(t_Date15[SCORE],MATCH(Tableau37[[#This Row],[Equipe]],LEFT(t_Date15[DATE 1],8),0)),INDEX(t_Date26[SCORE],MATCH(Tableau37[[#This Row],[Equipe]],LEFT(t_Date26[DATE 2],8),0)))</f>
        <v>13</v>
      </c>
    </row>
    <row r="25" spans="1:5" x14ac:dyDescent="0.3">
      <c r="A25" s="7" t="s">
        <v>14</v>
      </c>
      <c r="B25" s="19" cm="1">
        <f t="array" ref="B25">INDEX(t_Date15[points],MATCH(Tableau37[[#This Row],[Equipe]],LEFT(t_Date15[DATE 1],8),0))</f>
        <v>0</v>
      </c>
      <c r="C25" s="19" cm="1">
        <f t="array" ref="C25">INDEX(t_Date26[points],MATCH(Tableau37[[#This Row],[Equipe]],LEFT(t_Date26[DATE 2],8),0))</f>
        <v>0</v>
      </c>
      <c r="D25" s="19">
        <f>SUM(Tableau37[[#This Row],[Date 1]:[Date 2]])</f>
        <v>0</v>
      </c>
      <c r="E25" s="20" cm="1">
        <f t="array" ref="E25">AVERAGE(INDEX(t_Date15[SCORE],MATCH(Tableau37[[#This Row],[Equipe]],LEFT(t_Date15[DATE 1],8),0)),INDEX(t_Date26[SCORE],MATCH(Tableau37[[#This Row],[Equipe]],LEFT(t_Date26[DATE 2],8),0)))</f>
        <v>7.15</v>
      </c>
    </row>
    <row r="26" spans="1:5" x14ac:dyDescent="0.3">
      <c r="A26" s="7" t="s">
        <v>15</v>
      </c>
      <c r="B26" s="19" cm="1">
        <f t="array" ref="B26">INDEX(t_Date15[points],MATCH(Tableau37[[#This Row],[Equipe]],LEFT(t_Date15[DATE 1],8),0))</f>
        <v>5</v>
      </c>
      <c r="C26" s="19" cm="1">
        <f t="array" ref="C26">INDEX(t_Date26[points],MATCH(Tableau37[[#This Row],[Equipe]],LEFT(t_Date26[DATE 2],8),0))</f>
        <v>30</v>
      </c>
      <c r="D26" s="19">
        <f>SUM(Tableau37[[#This Row],[Date 1]:[Date 2]])</f>
        <v>35</v>
      </c>
      <c r="E26" s="20" cm="1">
        <f t="array" ref="E26">AVERAGE(INDEX(t_Date15[SCORE],MATCH(Tableau37[[#This Row],[Equipe]],LEFT(t_Date15[DATE 1],8),0)),INDEX(t_Date26[SCORE],MATCH(Tableau37[[#This Row],[Equipe]],LEFT(t_Date26[DATE 2],8),0)))</f>
        <v>11.15</v>
      </c>
    </row>
    <row r="27" spans="1:5" x14ac:dyDescent="0.3">
      <c r="A27" s="7" t="s">
        <v>16</v>
      </c>
      <c r="B27" s="19" cm="1">
        <f t="array" ref="B27">INDEX(t_Date15[points],MATCH(Tableau37[[#This Row],[Equipe]],LEFT(t_Date15[DATE 1],8),0))</f>
        <v>30</v>
      </c>
      <c r="C27" s="19" cm="1">
        <f t="array" ref="C27">INDEX(t_Date26[points],MATCH(Tableau37[[#This Row],[Equipe]],LEFT(t_Date26[DATE 2],8),0))</f>
        <v>50</v>
      </c>
      <c r="D27" s="19">
        <f>SUM(Tableau37[[#This Row],[Date 1]:[Date 2]])</f>
        <v>80</v>
      </c>
      <c r="E27" s="20" cm="1">
        <f t="array" ref="E27">AVERAGE(INDEX(t_Date15[SCORE],MATCH(Tableau37[[#This Row],[Equipe]],LEFT(t_Date15[DATE 1],8),0)),INDEX(t_Date26[SCORE],MATCH(Tableau37[[#This Row],[Equipe]],LEFT(t_Date26[DATE 2],8),0)))</f>
        <v>12.45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HERMES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FBG_CONTROLE_INTERNE</dc:creator>
  <cp:lastModifiedBy>Damaste .</cp:lastModifiedBy>
  <dcterms:created xsi:type="dcterms:W3CDTF">2013-08-06T15:22:32Z</dcterms:created>
  <dcterms:modified xsi:type="dcterms:W3CDTF">2024-02-20T10:43:41Z</dcterms:modified>
</cp:coreProperties>
</file>