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F20F3E8-8F0F-4F8A-B8DB-67C706DDFF4E}" xr6:coauthVersionLast="47" xr6:coauthVersionMax="47" xr10:uidLastSave="{00000000-0000-0000-0000-000000000000}"/>
  <bookViews>
    <workbookView xWindow="-108" yWindow="-108" windowWidth="23256" windowHeight="12576" xr2:uid="{BB1BE282-ACCB-41B3-8284-10FD33F2517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 l="1"/>
  <c r="D11" i="1" a="1"/>
  <c r="D11" i="1" s="1"/>
  <c r="C10" i="1"/>
  <c r="B6" i="1"/>
  <c r="C11" i="1" a="1"/>
  <c r="C11" i="1" s="1"/>
  <c r="F7" i="1"/>
  <c r="E7" i="1"/>
  <c r="D7" i="1"/>
  <c r="C7" i="1"/>
  <c r="B7" i="1"/>
  <c r="F6" i="1"/>
  <c r="E6" i="1"/>
  <c r="D6" i="1"/>
  <c r="C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<sst xmlns="http://schemas.openxmlformats.org/spreadsheetml/2006/main" count="6" uniqueCount="6">
  <si>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 xml:space="preserve">N° entrée </t>
  </si>
  <si>
    <t>Sortie</t>
  </si>
  <si>
    <t>centrale 1</t>
  </si>
  <si>
    <t>centrale 2</t>
  </si>
  <si>
    <t>centrale 3</t>
  </si>
  <si>
    <t>centrale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</si>
</sst>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3" xfId="0" applyFont="1" applyBorder="1"/>
    <xf numFmtId="0" fontId="0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vincic-my.sharepoint.com/personal/victor_hospital_vinci-construction_com/Documents/Documents/Hospital%20Victor/Outil%20cout%20tCO2%20et%20cout%20MJ%20Version%201%20(1).xlsx" TargetMode="External"/><Relationship Id="rId1" Type="http://schemas.openxmlformats.org/officeDocument/2006/relationships/externalLinkPath" Target="https://vincic-my.sharepoint.com/personal/victor_hospital_vinci-construction_com/Documents/Documents/Hospital%20Victor/Outil%20cout%20tCO2%20et%20cout%20MJ%20Version%20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totype"/>
      <sheetName val="Calcules"/>
      <sheetName val="Enrobé"/>
      <sheetName val="Blanc"/>
      <sheetName val="Transport"/>
      <sheetName val="Outil cout tCO2 et cout MJ Vers"/>
    </sheetNames>
    <sheetDataSet>
      <sheetData sheetId="0">
        <row r="7">
          <cell r="C7" t="str">
            <v>BBTM 10A PMB 45/80-50 RUGOVIA TM1 [PEU 001]/[S15]</v>
          </cell>
        </row>
        <row r="8">
          <cell r="C8" t="str">
            <v>BBTM 6 B PMB 45/80-55 VIAPHONE 2 [PEU 004]</v>
          </cell>
        </row>
      </sheetData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0171A4-CF10-4E7A-8AE9-0EA146E275BD}" name="_Tableau_calculs" displayName="_Tableau_calculs" ref="B5:F7" totalsRowShown="0">
  <autoFilter ref="B5:F7" xr:uid="{E80171A4-CF10-4E7A-8AE9-0EA146E275BD}"/>
  <tableColumns count="5">
    <tableColumn id="1" xr3:uid="{74AFC28D-9148-4EB8-986B-CBDF2076E077}" name="N° entrée ">
      <calculatedColumnFormula>VLOOKUP([1]Prototype!$C$7,[1]!_tableau_entrée[#Data],1,TRUE)</calculatedColumnFormula>
    </tableColumn>
    <tableColumn id="2" xr3:uid="{C2322A24-49BB-4ADC-922D-EA6B646B6215}" name="centrale 1">
      <calculatedColumnFormula>((VLOOKUP([1]Prototype!$C$7,[1]!_tableau_enrobé[#Data],10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3" xr3:uid="{B0170F09-F06F-4F16-85D9-0B6822D4B3E6}" name="centrale 2">
      <calculatedColumnFormula>((VLOOKUP([1]Prototype!$C$7,[1]!_tableau_enrobé[#Data],11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4" xr3:uid="{CB34DE69-0F8D-40B3-939B-EA5FED659B69}" name="centrale 3">
      <calculatedColumnFormula>((VLOOKUP([1]Prototype!$C$7,[1]!_tableau_enrobé[#Data],12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5" xr3:uid="{0B331BC0-C2E6-43AE-9F0B-56292F923DD0}" name="centrale 4">
      <calculatedColumnFormula>((VLOOKUP([1]Prototype!$C$7,[1]!_tableau_enrobé[#Data],13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AF5A6-CECE-42E7-81AE-D6236D11F61B}">
  <dimension ref="B5:F11"/>
  <sheetViews>
    <sheetView tabSelected="1" workbookViewId="0">
      <selection activeCell="E10" sqref="E10"/>
    </sheetView>
  </sheetViews>
  <sheetFormatPr baseColWidth="10" defaultRowHeight="14.4" x14ac:dyDescent="0.3"/>
  <sheetData>
    <row r="5" spans="2:6" x14ac:dyDescent="0.3">
      <c r="B5" t="s">
        <v>0</v>
      </c>
      <c r="C5" t="s">
        <v>2</v>
      </c>
      <c r="D5" t="s">
        <v>3</v>
      </c>
      <c r="E5" t="s">
        <v>4</v>
      </c>
      <c r="F5" t="s">
        <v>5</v>
      </c>
    </row>
    <row r="6" spans="2:6" x14ac:dyDescent="0.3">
      <c r="B6" t="str">
        <f>VLOOKUP([1]Prototype!$C$7,[1]!_tableau_entrée[#Data],1,TRUE)</f>
        <v>BBTM 10A PMB 45/80-50 RUGOVIA TM1 [PEU 001]/[S15]</v>
      </c>
      <c r="C6">
        <f>((VLOOKUP([1]Prototype!$C$7,[1]!_tableau_enrobé[#Data],10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10.864359199999999</v>
      </c>
      <c r="D6">
        <f>((VLOOKUP([1]Prototype!$C$7,[1]!_tableau_enrobé[#Data],11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10.700359200000001</v>
      </c>
      <c r="E6" t="e">
        <f>((VLOOKUP([1]Prototype!$C$7,[1]!_tableau_enrobé[#Data],12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#VALUE!</v>
      </c>
      <c r="F6">
        <f>((VLOOKUP([1]Prototype!$C$7,[1]!_tableau_enrobé[#Data],13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f>
        <v>15.131659200000001</v>
      </c>
    </row>
    <row r="7" spans="2:6" x14ac:dyDescent="0.3">
      <c r="B7" t="str">
        <f>VLOOKUP([1]Prototype!$C$8,[1]!_tableau_entrée[#Data],1,TRUE)</f>
        <v>BBTM 6 B PMB 45/80-55 VIAPHONE 2 [PEU 004]</v>
      </c>
      <c r="C7">
        <f>((VLOOKUP([1]Prototype!$C$8,[1]!_tableau_enrobé[#Data],10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17.315339999999999</v>
      </c>
      <c r="D7">
        <f>((VLOOKUP([1]Prototype!$C$8,[1]!_tableau_enrobé[#Data],11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17.004440000000002</v>
      </c>
      <c r="E7" t="e">
        <f>((VLOOKUP([1]Prototype!$C$8,[1]!_tableau_enrobé[#Data],12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#VALUE!</v>
      </c>
      <c r="F7" t="e">
        <f>((VLOOKUP([1]Prototype!$C$8,[1]!_tableau_enrobé[#Data],13,FALSE)*VLOOKUP([1]Prototype!$C$8,[1]!_tableau_entrée[#Data],2,FALSE))+(VLOOKUP([1]Prototype!$C$8,[1]!_tableau_entrée[#Data],6,FALSE)*2*VLOOKUP([1]Prototype!$C$8,[1]!_tableau_entrée[#Data],5,FALSE)*VLOOKUP(VLOOKUP([1]Prototype!$C$8,[1]!_tableau_entrée[#Data],3,FALSE),[1]!_tableau_Transports[#Data],2,FALSE)*VLOOKUP(VLOOKUP([1]Prototype!$C$8,[1]!_tableau_entrée[#Data],4,FALSE),[1]!_tableau_carburants[#Data],2,FALSE)*ROUNDUP(ROUNDUP(VLOOKUP([1]Prototype!$C$8,[1]!_tableau_entrée[#Data],2,FALSE)/VLOOKUP(VLOOKUP([1]Prototype!$C$8,[1]!_tableau_entrée[#Data],3,FALSE),[1]!_tableau_Transports[#Data],5,FALSE),0)/VLOOKUP([1]Prototype!$C$8,[1]!_tableau_entrée[#Data],6,FALSE),0)*VLOOKUP(VLOOKUP([1]Prototype!$C$8,[1]!_tableau_entrée[#Data],3,FALSE),[1]!_tableau_Transports[#Data],4,FALSE)))*VLOOKUP([1]Prototype!$C$8,[1]!_tableau_entrée[#Data],7,FALSE)</f>
        <v>#VALUE!</v>
      </c>
    </row>
    <row r="10" spans="2:6" x14ac:dyDescent="0.3">
      <c r="B10" t="s">
        <v>1</v>
      </c>
      <c r="C10" s="1" t="str">
        <f>INDEX(_Tableau_calculs[[#Headers],[centrale 1]:[centrale 4]],MATCH(C11,$C$6:$F$6,0))</f>
        <v>centrale 2</v>
      </c>
      <c r="D10" s="2" t="str">
        <f>INDEX(_Tableau_calculs[[#Headers],[centrale 1]:[centrale 4]],MATCH(D11,C7:F7,0))</f>
        <v>centrale 2</v>
      </c>
    </row>
    <row r="11" spans="2:6" x14ac:dyDescent="0.3">
      <c r="C11" s="3" cm="1">
        <f t="array" ref="C11">MIN(IFERROR($C$6:$F$6,1000000000))</f>
        <v>10.700359200000001</v>
      </c>
      <c r="D11" s="4" cm="1">
        <f t="array" ref="D11">MIN(IFERROR($C$7:$F$7,1000000000))</f>
        <v>17.004440000000002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HOSPITAL Victor</dc:creator>
  <cp:lastModifiedBy>Damaste .</cp:lastModifiedBy>
  <dcterms:created xsi:type="dcterms:W3CDTF">2024-02-12T13:24:44Z</dcterms:created>
  <dcterms:modified xsi:type="dcterms:W3CDTF">2024-02-12T15:51:14Z</dcterms:modified>
</cp:coreProperties>
</file>