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7C10AC1D-9F5B-4E13-9E29-A4D9AD2F39CF}" xr6:coauthVersionLast="47" xr6:coauthVersionMax="47" xr10:uidLastSave="{00000000-0000-0000-0000-000000000000}"/>
  <bookViews>
    <workbookView xWindow="-108" yWindow="-108" windowWidth="23256" windowHeight="12576" xr2:uid="{3503EDCC-382F-4B6C-B2A7-1B113B9C3BBF}"/>
  </bookViews>
  <sheets>
    <sheet name="Absences" sheetId="4" r:id="rId1"/>
    <sheet name="Planning" sheetId="1" r:id="rId2"/>
    <sheet name="Récap individuel" sheetId="3" r:id="rId3"/>
    <sheet name="Paramètres" sheetId="2" r:id="rId4"/>
  </sheets>
  <functionGroups builtInGroupCount="19"/>
  <definedNames>
    <definedName name="_Annee">Planning!$C$2</definedName>
    <definedName name="_Empl">'Récap individuel'!$C$3</definedName>
    <definedName name="_Feries">t_Feries[Date]</definedName>
    <definedName name="_Mois">Planning!$C$3</definedName>
    <definedName name="fc_Absence">Absences!$D$9</definedName>
    <definedName name="fc_Code">Absences!$D$2</definedName>
    <definedName name="fc_DD">Absences!$D$5</definedName>
    <definedName name="fc_DF">Absences!$D$7</definedName>
    <definedName name="fc_Employe">Absences!$D$3</definedName>
    <definedName name="l_Absence">t_Type_Absence[Type]</definedName>
    <definedName name="l_Employé">t_Employé[Employé]</definedName>
    <definedName name="l_Mois">t_Mois[Mois]</definedName>
    <definedName name="lstAbs">t_Absence[Symbole]</definedName>
    <definedName name="lstDD">t_Absence[Date début]</definedName>
    <definedName name="lstDF">t_Absence[Date fin]</definedName>
    <definedName name="LstEmpl">t_Absence[Employé]</definedName>
    <definedName name="Verif">Absences!$E$10</definedName>
    <definedName name="_xlnm.Print_Area" localSheetId="0">OFFSET(Absences!$F$1,0,0,COUNTA(Absences!$G:$G)+3,9)</definedName>
    <definedName name="_xlnm.Print_Area" localSheetId="1">Planning!$B$2:$AQ$33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4" l="1"/>
  <c r="E9" i="4"/>
  <c r="E5" i="4"/>
  <c r="E7" i="4"/>
  <c r="E3" i="4"/>
  <c r="B9" i="1" a="1"/>
  <c r="B9" i="1" s="1"/>
  <c r="B8" i="1" a="1"/>
  <c r="B8" i="1" s="1"/>
  <c r="B10" i="1" l="1" a="1"/>
  <c r="B10" i="1" s="1"/>
  <c r="B11" i="1" s="1" a="1"/>
  <c r="B11" i="1" s="1"/>
  <c r="D8" i="3"/>
  <c r="E8" i="3" s="1"/>
  <c r="F8" i="3" s="1"/>
  <c r="G8" i="3" s="1"/>
  <c r="H8" i="3" s="1"/>
  <c r="I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G8" i="3" s="1"/>
  <c r="AH8" i="3" s="1"/>
  <c r="AI8" i="3" s="1"/>
  <c r="AJ8" i="3" s="1"/>
  <c r="AK8" i="3" s="1"/>
  <c r="AL8" i="3" s="1"/>
  <c r="AM8" i="3" s="1"/>
  <c r="AN8" i="3" s="1"/>
  <c r="D9" i="3"/>
  <c r="E9" i="3" s="1"/>
  <c r="F9" i="3" s="1"/>
  <c r="G9" i="3" s="1"/>
  <c r="H9" i="3" s="1"/>
  <c r="I9" i="3" s="1"/>
  <c r="J9" i="3" s="1"/>
  <c r="K9" i="3" s="1"/>
  <c r="L9" i="3" s="1"/>
  <c r="M9" i="3" s="1"/>
  <c r="N9" i="3" s="1"/>
  <c r="O9" i="3" s="1"/>
  <c r="P9" i="3" s="1"/>
  <c r="Q9" i="3" s="1"/>
  <c r="R9" i="3" s="1"/>
  <c r="S9" i="3" s="1"/>
  <c r="T9" i="3" s="1"/>
  <c r="U9" i="3" s="1"/>
  <c r="V9" i="3" s="1"/>
  <c r="W9" i="3" s="1"/>
  <c r="X9" i="3" s="1"/>
  <c r="Y9" i="3" s="1"/>
  <c r="Z9" i="3" s="1"/>
  <c r="AA9" i="3" s="1"/>
  <c r="AB9" i="3" s="1"/>
  <c r="AC9" i="3" s="1"/>
  <c r="AD9" i="3" s="1"/>
  <c r="AE9" i="3" s="1"/>
  <c r="AF9" i="3" s="1"/>
  <c r="AG9" i="3" s="1"/>
  <c r="AH9" i="3" s="1"/>
  <c r="AI9" i="3" s="1"/>
  <c r="AJ9" i="3" s="1"/>
  <c r="AK9" i="3" s="1"/>
  <c r="AL9" i="3" s="1"/>
  <c r="AM9" i="3" s="1"/>
  <c r="AN9" i="3" s="1"/>
  <c r="D10" i="3"/>
  <c r="E10" i="3" s="1"/>
  <c r="F10" i="3" s="1"/>
  <c r="G10" i="3" s="1"/>
  <c r="H10" i="3" s="1"/>
  <c r="I10" i="3" s="1"/>
  <c r="J10" i="3" s="1"/>
  <c r="K10" i="3" s="1"/>
  <c r="L10" i="3" s="1"/>
  <c r="M10" i="3" s="1"/>
  <c r="N10" i="3" s="1"/>
  <c r="O10" i="3" s="1"/>
  <c r="P10" i="3" s="1"/>
  <c r="Q10" i="3" s="1"/>
  <c r="R10" i="3" s="1"/>
  <c r="S10" i="3" s="1"/>
  <c r="T10" i="3" s="1"/>
  <c r="U10" i="3" s="1"/>
  <c r="V10" i="3" s="1"/>
  <c r="W10" i="3" s="1"/>
  <c r="X10" i="3" s="1"/>
  <c r="Y10" i="3" s="1"/>
  <c r="Z10" i="3" s="1"/>
  <c r="AA10" i="3" s="1"/>
  <c r="AB10" i="3" s="1"/>
  <c r="AC10" i="3" s="1"/>
  <c r="AD10" i="3" s="1"/>
  <c r="AE10" i="3" s="1"/>
  <c r="AF10" i="3" s="1"/>
  <c r="AG10" i="3" s="1"/>
  <c r="AH10" i="3" s="1"/>
  <c r="AI10" i="3" s="1"/>
  <c r="AJ10" i="3" s="1"/>
  <c r="AK10" i="3" s="1"/>
  <c r="AL10" i="3" s="1"/>
  <c r="AM10" i="3" s="1"/>
  <c r="AN10" i="3" s="1"/>
  <c r="D11" i="3"/>
  <c r="E11" i="3" s="1"/>
  <c r="D12" i="3"/>
  <c r="E12" i="3" s="1"/>
  <c r="F12" i="3" s="1"/>
  <c r="G12" i="3" s="1"/>
  <c r="D13" i="3"/>
  <c r="E13" i="3" s="1"/>
  <c r="F13" i="3" s="1"/>
  <c r="G13" i="3" s="1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U13" i="3" s="1"/>
  <c r="V13" i="3" s="1"/>
  <c r="W13" i="3" s="1"/>
  <c r="X13" i="3" s="1"/>
  <c r="Y13" i="3" s="1"/>
  <c r="Z13" i="3" s="1"/>
  <c r="AA13" i="3" s="1"/>
  <c r="AB13" i="3" s="1"/>
  <c r="AC13" i="3" s="1"/>
  <c r="AD13" i="3" s="1"/>
  <c r="AE13" i="3" s="1"/>
  <c r="AF13" i="3" s="1"/>
  <c r="AG13" i="3" s="1"/>
  <c r="AH13" i="3" s="1"/>
  <c r="AI13" i="3" s="1"/>
  <c r="AJ13" i="3" s="1"/>
  <c r="AK13" i="3" s="1"/>
  <c r="AL13" i="3" s="1"/>
  <c r="AM13" i="3" s="1"/>
  <c r="AN13" i="3" s="1"/>
  <c r="D14" i="3"/>
  <c r="E14" i="3" s="1"/>
  <c r="F14" i="3" s="1"/>
  <c r="G14" i="3" s="1"/>
  <c r="H14" i="3" s="1"/>
  <c r="I14" i="3" s="1"/>
  <c r="J14" i="3" s="1"/>
  <c r="K14" i="3" s="1"/>
  <c r="L14" i="3" s="1"/>
  <c r="M14" i="3" s="1"/>
  <c r="N14" i="3" s="1"/>
  <c r="O14" i="3" s="1"/>
  <c r="P14" i="3" s="1"/>
  <c r="Q14" i="3" s="1"/>
  <c r="R14" i="3" s="1"/>
  <c r="S14" i="3" s="1"/>
  <c r="T14" i="3" s="1"/>
  <c r="U14" i="3" s="1"/>
  <c r="V14" i="3" s="1"/>
  <c r="W14" i="3" s="1"/>
  <c r="X14" i="3" s="1"/>
  <c r="Y14" i="3" s="1"/>
  <c r="Z14" i="3" s="1"/>
  <c r="AA14" i="3" s="1"/>
  <c r="AB14" i="3" s="1"/>
  <c r="AC14" i="3" s="1"/>
  <c r="AD14" i="3" s="1"/>
  <c r="AE14" i="3" s="1"/>
  <c r="AF14" i="3" s="1"/>
  <c r="AG14" i="3" s="1"/>
  <c r="AH14" i="3" s="1"/>
  <c r="AI14" i="3" s="1"/>
  <c r="AJ14" i="3" s="1"/>
  <c r="AK14" i="3" s="1"/>
  <c r="AL14" i="3" s="1"/>
  <c r="AM14" i="3" s="1"/>
  <c r="AN14" i="3" s="1"/>
  <c r="D15" i="3"/>
  <c r="D16" i="3"/>
  <c r="E16" i="3" s="1"/>
  <c r="F16" i="3" s="1"/>
  <c r="G16" i="3" s="1"/>
  <c r="H16" i="3" s="1"/>
  <c r="I16" i="3" s="1"/>
  <c r="J16" i="3" s="1"/>
  <c r="K16" i="3" s="1"/>
  <c r="L16" i="3" s="1"/>
  <c r="M16" i="3" s="1"/>
  <c r="N16" i="3" s="1"/>
  <c r="O16" i="3" s="1"/>
  <c r="P16" i="3" s="1"/>
  <c r="Q16" i="3" s="1"/>
  <c r="R16" i="3" s="1"/>
  <c r="S16" i="3" s="1"/>
  <c r="T16" i="3" s="1"/>
  <c r="U16" i="3" s="1"/>
  <c r="V16" i="3" s="1"/>
  <c r="W16" i="3" s="1"/>
  <c r="X16" i="3" s="1"/>
  <c r="Y16" i="3" s="1"/>
  <c r="Z16" i="3" s="1"/>
  <c r="AA16" i="3" s="1"/>
  <c r="AB16" i="3" s="1"/>
  <c r="AC16" i="3" s="1"/>
  <c r="AD16" i="3" s="1"/>
  <c r="AE16" i="3" s="1"/>
  <c r="AF16" i="3" s="1"/>
  <c r="AG16" i="3" s="1"/>
  <c r="AH16" i="3" s="1"/>
  <c r="AI16" i="3" s="1"/>
  <c r="AJ16" i="3" s="1"/>
  <c r="AK16" i="3" s="1"/>
  <c r="AL16" i="3" s="1"/>
  <c r="AM16" i="3" s="1"/>
  <c r="AN16" i="3" s="1"/>
  <c r="D17" i="3"/>
  <c r="E17" i="3" s="1"/>
  <c r="F17" i="3" s="1"/>
  <c r="G17" i="3" s="1"/>
  <c r="H17" i="3" s="1"/>
  <c r="I17" i="3" s="1"/>
  <c r="J17" i="3" s="1"/>
  <c r="K17" i="3" s="1"/>
  <c r="L17" i="3" s="1"/>
  <c r="M17" i="3" s="1"/>
  <c r="N17" i="3" s="1"/>
  <c r="O17" i="3" s="1"/>
  <c r="P17" i="3" s="1"/>
  <c r="Q17" i="3" s="1"/>
  <c r="R17" i="3" s="1"/>
  <c r="S17" i="3" s="1"/>
  <c r="T17" i="3" s="1"/>
  <c r="U17" i="3" s="1"/>
  <c r="V17" i="3" s="1"/>
  <c r="W17" i="3" s="1"/>
  <c r="X17" i="3" s="1"/>
  <c r="Y17" i="3" s="1"/>
  <c r="Z17" i="3" s="1"/>
  <c r="AA17" i="3" s="1"/>
  <c r="AB17" i="3" s="1"/>
  <c r="AC17" i="3" s="1"/>
  <c r="AD17" i="3" s="1"/>
  <c r="AE17" i="3" s="1"/>
  <c r="AF17" i="3" s="1"/>
  <c r="AG17" i="3" s="1"/>
  <c r="AH17" i="3" s="1"/>
  <c r="AI17" i="3" s="1"/>
  <c r="AJ17" i="3" s="1"/>
  <c r="AK17" i="3" s="1"/>
  <c r="AL17" i="3" s="1"/>
  <c r="AM17" i="3" s="1"/>
  <c r="AN17" i="3" s="1"/>
  <c r="D18" i="3"/>
  <c r="E18" i="3" s="1"/>
  <c r="F18" i="3" s="1"/>
  <c r="G18" i="3" s="1"/>
  <c r="H18" i="3" s="1"/>
  <c r="I18" i="3" s="1"/>
  <c r="J18" i="3" s="1"/>
  <c r="K18" i="3" s="1"/>
  <c r="L18" i="3" s="1"/>
  <c r="M18" i="3" s="1"/>
  <c r="N18" i="3" s="1"/>
  <c r="O18" i="3" s="1"/>
  <c r="P18" i="3" s="1"/>
  <c r="Q18" i="3" s="1"/>
  <c r="R18" i="3" s="1"/>
  <c r="S18" i="3" s="1"/>
  <c r="T18" i="3" s="1"/>
  <c r="U18" i="3" s="1"/>
  <c r="V18" i="3" s="1"/>
  <c r="W18" i="3" s="1"/>
  <c r="X18" i="3" s="1"/>
  <c r="Y18" i="3" s="1"/>
  <c r="Z18" i="3" s="1"/>
  <c r="AA18" i="3" s="1"/>
  <c r="AB18" i="3" s="1"/>
  <c r="AC18" i="3" s="1"/>
  <c r="AD18" i="3" s="1"/>
  <c r="AE18" i="3" s="1"/>
  <c r="AF18" i="3" s="1"/>
  <c r="AG18" i="3" s="1"/>
  <c r="AH18" i="3" s="1"/>
  <c r="AI18" i="3" s="1"/>
  <c r="AJ18" i="3" s="1"/>
  <c r="AK18" i="3" s="1"/>
  <c r="AL18" i="3" s="1"/>
  <c r="AM18" i="3" s="1"/>
  <c r="AN18" i="3" s="1"/>
  <c r="D7" i="3"/>
  <c r="E7" i="3" s="1"/>
  <c r="F7" i="3" s="1"/>
  <c r="G7" i="3" s="1"/>
  <c r="H7" i="3" s="1"/>
  <c r="I7" i="3" s="1"/>
  <c r="J7" i="3" s="1"/>
  <c r="B12" i="1" l="1" a="1"/>
  <c r="B12" i="1" s="1"/>
  <c r="H12" i="3"/>
  <c r="I12" i="3" s="1"/>
  <c r="J12" i="3" s="1"/>
  <c r="K12" i="3" s="1"/>
  <c r="L12" i="3" s="1"/>
  <c r="M12" i="3" s="1"/>
  <c r="N12" i="3" s="1"/>
  <c r="O12" i="3" s="1"/>
  <c r="P12" i="3" s="1"/>
  <c r="Q12" i="3" s="1"/>
  <c r="R12" i="3" s="1"/>
  <c r="S12" i="3" s="1"/>
  <c r="T12" i="3" s="1"/>
  <c r="U12" i="3" s="1"/>
  <c r="V12" i="3" s="1"/>
  <c r="W12" i="3" s="1"/>
  <c r="X12" i="3" s="1"/>
  <c r="Y12" i="3" s="1"/>
  <c r="Z12" i="3" s="1"/>
  <c r="AA12" i="3" s="1"/>
  <c r="AB12" i="3" s="1"/>
  <c r="AC12" i="3" s="1"/>
  <c r="AD12" i="3" s="1"/>
  <c r="AE12" i="3" s="1"/>
  <c r="AF12" i="3" s="1"/>
  <c r="AG12" i="3" s="1"/>
  <c r="AH12" i="3" s="1"/>
  <c r="AI12" i="3" s="1"/>
  <c r="AJ12" i="3" s="1"/>
  <c r="AK12" i="3" s="1"/>
  <c r="AL12" i="3" s="1"/>
  <c r="AM12" i="3" s="1"/>
  <c r="AN12" i="3" s="1"/>
  <c r="F11" i="3"/>
  <c r="G11" i="3" s="1"/>
  <c r="H11" i="3" s="1"/>
  <c r="I11" i="3" s="1"/>
  <c r="J11" i="3" s="1"/>
  <c r="K11" i="3" s="1"/>
  <c r="L11" i="3" s="1"/>
  <c r="M11" i="3" s="1"/>
  <c r="N11" i="3" s="1"/>
  <c r="O11" i="3" s="1"/>
  <c r="P11" i="3" s="1"/>
  <c r="Q11" i="3" s="1"/>
  <c r="R11" i="3" s="1"/>
  <c r="S11" i="3" s="1"/>
  <c r="T11" i="3" s="1"/>
  <c r="U11" i="3" s="1"/>
  <c r="V11" i="3" s="1"/>
  <c r="W11" i="3" s="1"/>
  <c r="X11" i="3" s="1"/>
  <c r="Y11" i="3" s="1"/>
  <c r="Z11" i="3" s="1"/>
  <c r="AA11" i="3" s="1"/>
  <c r="AB11" i="3" s="1"/>
  <c r="AC11" i="3" s="1"/>
  <c r="AD11" i="3" s="1"/>
  <c r="AE11" i="3" s="1"/>
  <c r="AF11" i="3" s="1"/>
  <c r="AG11" i="3" s="1"/>
  <c r="AH11" i="3" s="1"/>
  <c r="AI11" i="3" s="1"/>
  <c r="AJ11" i="3" s="1"/>
  <c r="AK11" i="3" s="1"/>
  <c r="AL11" i="3" s="1"/>
  <c r="AM11" i="3" s="1"/>
  <c r="AN11" i="3" s="1"/>
  <c r="E15" i="3"/>
  <c r="F15" i="3" s="1"/>
  <c r="G15" i="3" s="1"/>
  <c r="H15" i="3" s="1"/>
  <c r="I15" i="3" s="1"/>
  <c r="J15" i="3" s="1"/>
  <c r="K15" i="3" s="1"/>
  <c r="L15" i="3" s="1"/>
  <c r="M15" i="3" s="1"/>
  <c r="N15" i="3" s="1"/>
  <c r="O15" i="3" s="1"/>
  <c r="P15" i="3" s="1"/>
  <c r="Q15" i="3" s="1"/>
  <c r="R15" i="3" s="1"/>
  <c r="S15" i="3" s="1"/>
  <c r="T15" i="3" s="1"/>
  <c r="U15" i="3" s="1"/>
  <c r="V15" i="3" s="1"/>
  <c r="W15" i="3" s="1"/>
  <c r="X15" i="3" s="1"/>
  <c r="Y15" i="3" s="1"/>
  <c r="Z15" i="3" s="1"/>
  <c r="AA15" i="3" s="1"/>
  <c r="AB15" i="3" s="1"/>
  <c r="AC15" i="3" s="1"/>
  <c r="AD15" i="3" s="1"/>
  <c r="AE15" i="3" s="1"/>
  <c r="AF15" i="3" s="1"/>
  <c r="AG15" i="3" s="1"/>
  <c r="AH15" i="3" s="1"/>
  <c r="AI15" i="3" s="1"/>
  <c r="AJ15" i="3" s="1"/>
  <c r="AK15" i="3" s="1"/>
  <c r="AL15" i="3" s="1"/>
  <c r="AM15" i="3" s="1"/>
  <c r="AN15" i="3" s="1"/>
  <c r="K7" i="3"/>
  <c r="L7" i="3" s="1"/>
  <c r="M7" i="3" s="1"/>
  <c r="N7" i="3" s="1"/>
  <c r="O7" i="3" s="1"/>
  <c r="P7" i="3" s="1"/>
  <c r="Q7" i="3" s="1"/>
  <c r="R7" i="3" s="1"/>
  <c r="S7" i="3" s="1"/>
  <c r="T7" i="3" s="1"/>
  <c r="U7" i="3" s="1"/>
  <c r="V7" i="3" s="1"/>
  <c r="W7" i="3" s="1"/>
  <c r="X7" i="3" s="1"/>
  <c r="Y7" i="3" s="1"/>
  <c r="Z7" i="3" s="1"/>
  <c r="AA7" i="3" s="1"/>
  <c r="AB7" i="3" s="1"/>
  <c r="AC7" i="3" s="1"/>
  <c r="AD7" i="3" s="1"/>
  <c r="AE7" i="3" s="1"/>
  <c r="AF7" i="3" s="1"/>
  <c r="AG7" i="3" s="1"/>
  <c r="AH7" i="3" s="1"/>
  <c r="AI7" i="3" s="1"/>
  <c r="AJ7" i="3" s="1"/>
  <c r="AK7" i="3" s="1"/>
  <c r="AL7" i="3" s="1"/>
  <c r="AM7" i="3" s="1"/>
  <c r="AN7" i="3" s="1"/>
  <c r="C4" i="3"/>
  <c r="D4" i="1"/>
  <c r="D7" i="1"/>
  <c r="E15" i="2"/>
  <c r="E14" i="2"/>
  <c r="E13" i="2"/>
  <c r="E12" i="2"/>
  <c r="E11" i="2"/>
  <c r="E7" i="2"/>
  <c r="E6" i="2"/>
  <c r="E4" i="2"/>
  <c r="E10" i="2" s="1"/>
  <c r="E3" i="2"/>
  <c r="B14" i="1" l="1" a="1"/>
  <c r="B14" i="1" s="1"/>
  <c r="B15" i="1" s="1" a="1"/>
  <c r="B15" i="1" s="1"/>
  <c r="B13" i="1" a="1"/>
  <c r="B13" i="1" s="1"/>
  <c r="D5" i="1"/>
  <c r="D6" i="1"/>
  <c r="E7" i="1"/>
  <c r="E8" i="2"/>
  <c r="E5" i="2"/>
  <c r="D22" i="1" s="1" a="1"/>
  <c r="D22" i="1" s="1"/>
  <c r="E9" i="2"/>
  <c r="D11" i="1" l="1" a="1"/>
  <c r="D11" i="1" s="1"/>
  <c r="D9" i="1" a="1"/>
  <c r="D9" i="1" s="1"/>
  <c r="D10" i="1" a="1"/>
  <c r="D10" i="1" s="1"/>
  <c r="D13" i="1" a="1"/>
  <c r="D13" i="1" s="1"/>
  <c r="D16" i="1" a="1"/>
  <c r="D16" i="1" s="1"/>
  <c r="D24" i="1" a="1"/>
  <c r="D24" i="1" s="1"/>
  <c r="D20" i="1" a="1"/>
  <c r="D20" i="1" s="1"/>
  <c r="E23" i="1" a="1"/>
  <c r="E23" i="1" s="1"/>
  <c r="E20" i="1" a="1"/>
  <c r="E20" i="1" s="1"/>
  <c r="E18" i="1" a="1"/>
  <c r="E18" i="1" s="1"/>
  <c r="E21" i="1" a="1"/>
  <c r="E21" i="1" s="1"/>
  <c r="E16" i="1" a="1"/>
  <c r="E16" i="1" s="1"/>
  <c r="E22" i="1" a="1"/>
  <c r="E22" i="1" s="1"/>
  <c r="E17" i="1" a="1"/>
  <c r="E17" i="1" s="1"/>
  <c r="E13" i="1" a="1"/>
  <c r="E13" i="1" s="1"/>
  <c r="E9" i="1" a="1"/>
  <c r="E9" i="1" s="1"/>
  <c r="E24" i="1" a="1"/>
  <c r="E24" i="1" s="1"/>
  <c r="E19" i="1" a="1"/>
  <c r="E19" i="1" s="1"/>
  <c r="E14" i="1" a="1"/>
  <c r="E14" i="1" s="1"/>
  <c r="E10" i="1" a="1"/>
  <c r="E10" i="1" s="1"/>
  <c r="E11" i="1" a="1"/>
  <c r="E11" i="1" s="1"/>
  <c r="E12" i="1" a="1"/>
  <c r="E12" i="1" s="1"/>
  <c r="E15" i="1" a="1"/>
  <c r="E15" i="1" s="1"/>
  <c r="E8" i="1" a="1"/>
  <c r="E8" i="1" s="1"/>
  <c r="D14" i="1" a="1"/>
  <c r="D14" i="1" s="1"/>
  <c r="D18" i="1" a="1"/>
  <c r="D18" i="1" s="1"/>
  <c r="D15" i="1" a="1"/>
  <c r="D15" i="1" s="1"/>
  <c r="D17" i="1" a="1"/>
  <c r="D17" i="1" s="1"/>
  <c r="D12" i="1" a="1"/>
  <c r="D12" i="1" s="1"/>
  <c r="D8" i="1" a="1"/>
  <c r="D8" i="1" s="1"/>
  <c r="D21" i="1" a="1"/>
  <c r="D21" i="1" s="1"/>
  <c r="D23" i="1" a="1"/>
  <c r="D23" i="1" s="1"/>
  <c r="D19" i="1" a="1"/>
  <c r="D19" i="1" s="1"/>
  <c r="B16" i="1" a="1"/>
  <c r="B16" i="1" s="1"/>
  <c r="AJ5" i="1"/>
  <c r="E5" i="1"/>
  <c r="E6" i="1"/>
  <c r="F7" i="1"/>
  <c r="F24" i="1" l="1" a="1"/>
  <c r="F24" i="1" s="1"/>
  <c r="F19" i="1" a="1"/>
  <c r="F19" i="1" s="1"/>
  <c r="F15" i="1" a="1"/>
  <c r="F15" i="1" s="1"/>
  <c r="F22" i="1" a="1"/>
  <c r="F22" i="1" s="1"/>
  <c r="F17" i="1" a="1"/>
  <c r="F17" i="1" s="1"/>
  <c r="F23" i="1" a="1"/>
  <c r="F23" i="1" s="1"/>
  <c r="F20" i="1" a="1"/>
  <c r="F20" i="1" s="1"/>
  <c r="F18" i="1" a="1"/>
  <c r="F18" i="1" s="1"/>
  <c r="F14" i="1" a="1"/>
  <c r="F14" i="1" s="1"/>
  <c r="F10" i="1" a="1"/>
  <c r="F10" i="1" s="1"/>
  <c r="F21" i="1" a="1"/>
  <c r="F21" i="1" s="1"/>
  <c r="F11" i="1" a="1"/>
  <c r="F11" i="1" s="1"/>
  <c r="F12" i="1" a="1"/>
  <c r="F12" i="1" s="1"/>
  <c r="F8" i="1" a="1"/>
  <c r="F8" i="1" s="1"/>
  <c r="F16" i="1" a="1"/>
  <c r="F16" i="1" s="1"/>
  <c r="F9" i="1" a="1"/>
  <c r="F9" i="1" s="1"/>
  <c r="F13" i="1" a="1"/>
  <c r="F13" i="1" s="1"/>
  <c r="B17" i="1" a="1"/>
  <c r="B17" i="1" s="1"/>
  <c r="B18" i="1" s="1" a="1"/>
  <c r="B18" i="1" s="1"/>
  <c r="B19" i="1" s="1" a="1"/>
  <c r="B19" i="1" s="1"/>
  <c r="B20" i="1" s="1" a="1"/>
  <c r="B20" i="1" s="1"/>
  <c r="B21" i="1" s="1" a="1"/>
  <c r="B21" i="1" s="1"/>
  <c r="B22" i="1" s="1" a="1"/>
  <c r="B22" i="1" s="1"/>
  <c r="B23" i="1" s="1" a="1"/>
  <c r="B23" i="1" s="1"/>
  <c r="B24" i="1" s="1" a="1"/>
  <c r="B24" i="1" s="1"/>
  <c r="F6" i="1"/>
  <c r="G7" i="1"/>
  <c r="F5" i="1"/>
  <c r="G21" i="1" l="1" a="1"/>
  <c r="G21" i="1" s="1"/>
  <c r="G16" i="1" a="1"/>
  <c r="G16" i="1" s="1"/>
  <c r="G23" i="1" a="1"/>
  <c r="G23" i="1" s="1"/>
  <c r="G20" i="1" a="1"/>
  <c r="G20" i="1" s="1"/>
  <c r="G18" i="1" a="1"/>
  <c r="G18" i="1" s="1"/>
  <c r="G24" i="1" a="1"/>
  <c r="G24" i="1" s="1"/>
  <c r="G19" i="1" a="1"/>
  <c r="G19" i="1" s="1"/>
  <c r="G11" i="1" a="1"/>
  <c r="G11" i="1" s="1"/>
  <c r="G12" i="1" a="1"/>
  <c r="G12" i="1" s="1"/>
  <c r="G15" i="1" a="1"/>
  <c r="G15" i="1" s="1"/>
  <c r="G13" i="1" a="1"/>
  <c r="G13" i="1" s="1"/>
  <c r="G9" i="1" a="1"/>
  <c r="G9" i="1" s="1"/>
  <c r="G22" i="1" a="1"/>
  <c r="G22" i="1" s="1"/>
  <c r="G17" i="1" a="1"/>
  <c r="G17" i="1" s="1"/>
  <c r="G10" i="1" a="1"/>
  <c r="G10" i="1" s="1"/>
  <c r="G14" i="1" a="1"/>
  <c r="G14" i="1" s="1"/>
  <c r="G8" i="1" a="1"/>
  <c r="G8" i="1" s="1"/>
  <c r="H7" i="1"/>
  <c r="G6" i="1"/>
  <c r="G5" i="1"/>
  <c r="H22" i="1" l="1" a="1"/>
  <c r="H22" i="1" s="1"/>
  <c r="H17" i="1" a="1"/>
  <c r="H17" i="1" s="1"/>
  <c r="H24" i="1" a="1"/>
  <c r="H24" i="1" s="1"/>
  <c r="H19" i="1" a="1"/>
  <c r="H19" i="1" s="1"/>
  <c r="H15" i="1" a="1"/>
  <c r="H15" i="1" s="1"/>
  <c r="H21" i="1" a="1"/>
  <c r="H21" i="1" s="1"/>
  <c r="H12" i="1" a="1"/>
  <c r="H12" i="1" s="1"/>
  <c r="H13" i="1" a="1"/>
  <c r="H13" i="1" s="1"/>
  <c r="H9" i="1" a="1"/>
  <c r="H9" i="1" s="1"/>
  <c r="H16" i="1" a="1"/>
  <c r="H16" i="1" s="1"/>
  <c r="H14" i="1" a="1"/>
  <c r="H14" i="1" s="1"/>
  <c r="H10" i="1" a="1"/>
  <c r="H10" i="1" s="1"/>
  <c r="H8" i="1" a="1"/>
  <c r="H8" i="1" s="1"/>
  <c r="H23" i="1" a="1"/>
  <c r="H23" i="1" s="1"/>
  <c r="H20" i="1" a="1"/>
  <c r="H20" i="1" s="1"/>
  <c r="H18" i="1" a="1"/>
  <c r="H18" i="1" s="1"/>
  <c r="H11" i="1" a="1"/>
  <c r="H11" i="1" s="1"/>
  <c r="I7" i="1"/>
  <c r="H5" i="1"/>
  <c r="H6" i="1"/>
  <c r="I23" i="1" l="1" a="1"/>
  <c r="I23" i="1" s="1"/>
  <c r="I18" i="1" a="1"/>
  <c r="I18" i="1" s="1"/>
  <c r="I21" i="1" a="1"/>
  <c r="I21" i="1" s="1"/>
  <c r="I16" i="1" a="1"/>
  <c r="I16" i="1" s="1"/>
  <c r="I13" i="1" a="1"/>
  <c r="I13" i="1" s="1"/>
  <c r="I9" i="1" a="1"/>
  <c r="I9" i="1" s="1"/>
  <c r="I15" i="1" a="1"/>
  <c r="I15" i="1" s="1"/>
  <c r="I14" i="1" a="1"/>
  <c r="I14" i="1" s="1"/>
  <c r="I10" i="1" a="1"/>
  <c r="I10" i="1" s="1"/>
  <c r="I22" i="1" a="1"/>
  <c r="I22" i="1" s="1"/>
  <c r="I20" i="1" a="1"/>
  <c r="I20" i="1" s="1"/>
  <c r="I17" i="1" a="1"/>
  <c r="I17" i="1" s="1"/>
  <c r="I11" i="1" a="1"/>
  <c r="I11" i="1" s="1"/>
  <c r="I24" i="1" a="1"/>
  <c r="I24" i="1" s="1"/>
  <c r="I19" i="1" a="1"/>
  <c r="I19" i="1" s="1"/>
  <c r="I12" i="1" a="1"/>
  <c r="I12" i="1" s="1"/>
  <c r="I8" i="1" a="1"/>
  <c r="I8" i="1" s="1"/>
  <c r="J7" i="1"/>
  <c r="I5" i="1"/>
  <c r="I6" i="1"/>
  <c r="J24" i="1" l="1" a="1"/>
  <c r="J24" i="1" s="1"/>
  <c r="J21" i="1" a="1"/>
  <c r="J21" i="1" s="1"/>
  <c r="J19" i="1" a="1"/>
  <c r="J19" i="1" s="1"/>
  <c r="J15" i="1" a="1"/>
  <c r="J15" i="1" s="1"/>
  <c r="J22" i="1" a="1"/>
  <c r="J22" i="1" s="1"/>
  <c r="J20" i="1" a="1"/>
  <c r="J20" i="1" s="1"/>
  <c r="J17" i="1" a="1"/>
  <c r="J17" i="1" s="1"/>
  <c r="J14" i="1" a="1"/>
  <c r="J14" i="1" s="1"/>
  <c r="J10" i="1" a="1"/>
  <c r="J10" i="1" s="1"/>
  <c r="J16" i="1" a="1"/>
  <c r="J16" i="1" s="1"/>
  <c r="J11" i="1" a="1"/>
  <c r="J11" i="1" s="1"/>
  <c r="J23" i="1" a="1"/>
  <c r="J23" i="1" s="1"/>
  <c r="J18" i="1" a="1"/>
  <c r="J18" i="1" s="1"/>
  <c r="J12" i="1" a="1"/>
  <c r="J12" i="1" s="1"/>
  <c r="J9" i="1" a="1"/>
  <c r="J9" i="1" s="1"/>
  <c r="J8" i="1" a="1"/>
  <c r="J8" i="1" s="1"/>
  <c r="J13" i="1" a="1"/>
  <c r="J13" i="1" s="1"/>
  <c r="K7" i="1"/>
  <c r="J6" i="1"/>
  <c r="J5" i="1"/>
  <c r="K16" i="1" l="1" a="1"/>
  <c r="K16" i="1" s="1"/>
  <c r="K23" i="1" a="1"/>
  <c r="K23" i="1" s="1"/>
  <c r="K18" i="1" a="1"/>
  <c r="K18" i="1" s="1"/>
  <c r="K15" i="1" a="1"/>
  <c r="K15" i="1" s="1"/>
  <c r="K11" i="1" a="1"/>
  <c r="K11" i="1" s="1"/>
  <c r="K22" i="1" a="1"/>
  <c r="K22" i="1" s="1"/>
  <c r="K20" i="1" a="1"/>
  <c r="K20" i="1" s="1"/>
  <c r="K17" i="1" a="1"/>
  <c r="K17" i="1" s="1"/>
  <c r="K12" i="1" a="1"/>
  <c r="K12" i="1" s="1"/>
  <c r="K24" i="1" a="1"/>
  <c r="K24" i="1" s="1"/>
  <c r="K21" i="1" a="1"/>
  <c r="K21" i="1" s="1"/>
  <c r="K19" i="1" a="1"/>
  <c r="K19" i="1" s="1"/>
  <c r="K13" i="1" a="1"/>
  <c r="K13" i="1" s="1"/>
  <c r="K9" i="1" a="1"/>
  <c r="K9" i="1" s="1"/>
  <c r="K8" i="1" a="1"/>
  <c r="K8" i="1" s="1"/>
  <c r="K10" i="1" a="1"/>
  <c r="K10" i="1" s="1"/>
  <c r="K14" i="1" a="1"/>
  <c r="K14" i="1" s="1"/>
  <c r="L7" i="1"/>
  <c r="K6" i="1"/>
  <c r="K5" i="1"/>
  <c r="L22" i="1" l="1" a="1"/>
  <c r="L22" i="1" s="1"/>
  <c r="L20" i="1" a="1"/>
  <c r="L20" i="1" s="1"/>
  <c r="L17" i="1" a="1"/>
  <c r="L17" i="1" s="1"/>
  <c r="L24" i="1" a="1"/>
  <c r="L24" i="1" s="1"/>
  <c r="L21" i="1" a="1"/>
  <c r="L21" i="1" s="1"/>
  <c r="L19" i="1" a="1"/>
  <c r="L19" i="1" s="1"/>
  <c r="L15" i="1" a="1"/>
  <c r="L15" i="1" s="1"/>
  <c r="L16" i="1" a="1"/>
  <c r="L16" i="1" s="1"/>
  <c r="L12" i="1" a="1"/>
  <c r="L12" i="1" s="1"/>
  <c r="L23" i="1" a="1"/>
  <c r="L23" i="1" s="1"/>
  <c r="L18" i="1" a="1"/>
  <c r="L18" i="1" s="1"/>
  <c r="L13" i="1" a="1"/>
  <c r="L13" i="1" s="1"/>
  <c r="L9" i="1" a="1"/>
  <c r="L9" i="1" s="1"/>
  <c r="L14" i="1" a="1"/>
  <c r="L14" i="1" s="1"/>
  <c r="L10" i="1" a="1"/>
  <c r="L10" i="1" s="1"/>
  <c r="L11" i="1" a="1"/>
  <c r="L11" i="1" s="1"/>
  <c r="L8" i="1" a="1"/>
  <c r="L8" i="1" s="1"/>
  <c r="M7" i="1"/>
  <c r="L5" i="1"/>
  <c r="L6" i="1"/>
  <c r="M23" i="1" l="1" a="1"/>
  <c r="M23" i="1" s="1"/>
  <c r="M18" i="1" a="1"/>
  <c r="M18" i="1" s="1"/>
  <c r="M20" i="1" a="1"/>
  <c r="M20" i="1" s="1"/>
  <c r="M16" i="1" a="1"/>
  <c r="M16" i="1" s="1"/>
  <c r="M22" i="1" a="1"/>
  <c r="M22" i="1" s="1"/>
  <c r="M17" i="1" a="1"/>
  <c r="M17" i="1" s="1"/>
  <c r="M13" i="1" a="1"/>
  <c r="M13" i="1" s="1"/>
  <c r="M9" i="1" a="1"/>
  <c r="M9" i="1" s="1"/>
  <c r="M24" i="1" a="1"/>
  <c r="M24" i="1" s="1"/>
  <c r="M21" i="1" a="1"/>
  <c r="M21" i="1" s="1"/>
  <c r="M19" i="1" a="1"/>
  <c r="M19" i="1" s="1"/>
  <c r="M14" i="1" a="1"/>
  <c r="M14" i="1" s="1"/>
  <c r="M10" i="1" a="1"/>
  <c r="M10" i="1" s="1"/>
  <c r="M11" i="1" a="1"/>
  <c r="M11" i="1" s="1"/>
  <c r="M15" i="1" a="1"/>
  <c r="M15" i="1" s="1"/>
  <c r="M12" i="1" a="1"/>
  <c r="M12" i="1" s="1"/>
  <c r="M8" i="1" a="1"/>
  <c r="M8" i="1" s="1"/>
  <c r="N7" i="1"/>
  <c r="M5" i="1"/>
  <c r="M6" i="1"/>
  <c r="N24" i="1" l="1" a="1"/>
  <c r="N24" i="1" s="1"/>
  <c r="N21" i="1" a="1"/>
  <c r="N21" i="1" s="1"/>
  <c r="N19" i="1" a="1"/>
  <c r="N19" i="1" s="1"/>
  <c r="N15" i="1" a="1"/>
  <c r="N15" i="1" s="1"/>
  <c r="N22" i="1" a="1"/>
  <c r="N22" i="1" s="1"/>
  <c r="N17" i="1" a="1"/>
  <c r="N17" i="1" s="1"/>
  <c r="N23" i="1" a="1"/>
  <c r="N23" i="1" s="1"/>
  <c r="N18" i="1" a="1"/>
  <c r="N18" i="1" s="1"/>
  <c r="N14" i="1" a="1"/>
  <c r="N14" i="1" s="1"/>
  <c r="N10" i="1" a="1"/>
  <c r="N10" i="1" s="1"/>
  <c r="N11" i="1" a="1"/>
  <c r="N11" i="1" s="1"/>
  <c r="N12" i="1" a="1"/>
  <c r="N12" i="1" s="1"/>
  <c r="N9" i="1" a="1"/>
  <c r="N9" i="1" s="1"/>
  <c r="N20" i="1" a="1"/>
  <c r="N20" i="1" s="1"/>
  <c r="N16" i="1" a="1"/>
  <c r="N16" i="1" s="1"/>
  <c r="N13" i="1" a="1"/>
  <c r="N13" i="1" s="1"/>
  <c r="N8" i="1" a="1"/>
  <c r="N8" i="1" s="1"/>
  <c r="O7" i="1"/>
  <c r="N6" i="1"/>
  <c r="N5" i="1"/>
  <c r="O20" i="1" l="1" a="1"/>
  <c r="O20" i="1" s="1"/>
  <c r="O16" i="1" a="1"/>
  <c r="O16" i="1" s="1"/>
  <c r="O23" i="1" a="1"/>
  <c r="O23" i="1" s="1"/>
  <c r="O18" i="1" a="1"/>
  <c r="O18" i="1" s="1"/>
  <c r="O24" i="1" a="1"/>
  <c r="O24" i="1" s="1"/>
  <c r="O21" i="1" a="1"/>
  <c r="O21" i="1" s="1"/>
  <c r="O19" i="1" a="1"/>
  <c r="O19" i="1" s="1"/>
  <c r="O11" i="1" a="1"/>
  <c r="O11" i="1" s="1"/>
  <c r="O12" i="1" a="1"/>
  <c r="O12" i="1" s="1"/>
  <c r="O15" i="1" a="1"/>
  <c r="O15" i="1" s="1"/>
  <c r="O13" i="1" a="1"/>
  <c r="O13" i="1" s="1"/>
  <c r="O9" i="1" a="1"/>
  <c r="O9" i="1" s="1"/>
  <c r="O22" i="1" a="1"/>
  <c r="O22" i="1" s="1"/>
  <c r="O10" i="1" a="1"/>
  <c r="O10" i="1" s="1"/>
  <c r="O17" i="1" a="1"/>
  <c r="O17" i="1" s="1"/>
  <c r="O14" i="1" a="1"/>
  <c r="O14" i="1" s="1"/>
  <c r="O8" i="1" a="1"/>
  <c r="O8" i="1" s="1"/>
  <c r="P7" i="1"/>
  <c r="O6" i="1"/>
  <c r="O5" i="1"/>
  <c r="P22" i="1" l="1" a="1"/>
  <c r="P22" i="1" s="1"/>
  <c r="P17" i="1" a="1"/>
  <c r="P17" i="1" s="1"/>
  <c r="P24" i="1" a="1"/>
  <c r="P24" i="1" s="1"/>
  <c r="P21" i="1" a="1"/>
  <c r="P21" i="1" s="1"/>
  <c r="P19" i="1" a="1"/>
  <c r="P19" i="1" s="1"/>
  <c r="P15" i="1" a="1"/>
  <c r="P15" i="1" s="1"/>
  <c r="P12" i="1" a="1"/>
  <c r="P12" i="1" s="1"/>
  <c r="P13" i="1" a="1"/>
  <c r="P13" i="1" s="1"/>
  <c r="P9" i="1" a="1"/>
  <c r="P9" i="1" s="1"/>
  <c r="P20" i="1" a="1"/>
  <c r="P20" i="1" s="1"/>
  <c r="P16" i="1" a="1"/>
  <c r="P16" i="1" s="1"/>
  <c r="P14" i="1" a="1"/>
  <c r="P14" i="1" s="1"/>
  <c r="P10" i="1" a="1"/>
  <c r="P10" i="1" s="1"/>
  <c r="P23" i="1" a="1"/>
  <c r="P23" i="1" s="1"/>
  <c r="P11" i="1" a="1"/>
  <c r="P11" i="1" s="1"/>
  <c r="P18" i="1" a="1"/>
  <c r="P18" i="1" s="1"/>
  <c r="P8" i="1" a="1"/>
  <c r="P8" i="1" s="1"/>
  <c r="Q7" i="1"/>
  <c r="P5" i="1"/>
  <c r="P6" i="1"/>
  <c r="Q23" i="1" l="1" a="1"/>
  <c r="Q23" i="1" s="1"/>
  <c r="Q18" i="1" a="1"/>
  <c r="Q18" i="1" s="1"/>
  <c r="Q16" i="1" a="1"/>
  <c r="Q16" i="1" s="1"/>
  <c r="Q13" i="1" a="1"/>
  <c r="Q13" i="1" s="1"/>
  <c r="Q9" i="1" a="1"/>
  <c r="Q9" i="1" s="1"/>
  <c r="Q20" i="1" a="1"/>
  <c r="Q20" i="1" s="1"/>
  <c r="Q15" i="1" a="1"/>
  <c r="Q15" i="1" s="1"/>
  <c r="Q14" i="1" a="1"/>
  <c r="Q14" i="1" s="1"/>
  <c r="Q10" i="1" a="1"/>
  <c r="Q10" i="1" s="1"/>
  <c r="Q22" i="1" a="1"/>
  <c r="Q22" i="1" s="1"/>
  <c r="Q17" i="1" a="1"/>
  <c r="Q17" i="1" s="1"/>
  <c r="Q11" i="1" a="1"/>
  <c r="Q11" i="1" s="1"/>
  <c r="Q12" i="1" a="1"/>
  <c r="Q12" i="1" s="1"/>
  <c r="Q19" i="1" a="1"/>
  <c r="Q19" i="1" s="1"/>
  <c r="Q8" i="1" a="1"/>
  <c r="Q8" i="1" s="1"/>
  <c r="Q24" i="1" a="1"/>
  <c r="Q24" i="1" s="1"/>
  <c r="Q21" i="1" a="1"/>
  <c r="Q21" i="1" s="1"/>
  <c r="R7" i="1"/>
  <c r="Q5" i="1"/>
  <c r="Q6" i="1"/>
  <c r="R24" i="1" l="1" a="1"/>
  <c r="R24" i="1" s="1"/>
  <c r="R21" i="1" a="1"/>
  <c r="R21" i="1" s="1"/>
  <c r="R20" i="1" a="1"/>
  <c r="R20" i="1" s="1"/>
  <c r="R19" i="1" a="1"/>
  <c r="R19" i="1" s="1"/>
  <c r="R15" i="1" a="1"/>
  <c r="R15" i="1" s="1"/>
  <c r="R22" i="1" a="1"/>
  <c r="R22" i="1" s="1"/>
  <c r="R17" i="1" a="1"/>
  <c r="R17" i="1" s="1"/>
  <c r="R14" i="1" a="1"/>
  <c r="R14" i="1" s="1"/>
  <c r="R10" i="1" a="1"/>
  <c r="R10" i="1" s="1"/>
  <c r="R16" i="1" a="1"/>
  <c r="R16" i="1" s="1"/>
  <c r="R11" i="1" a="1"/>
  <c r="R11" i="1" s="1"/>
  <c r="R23" i="1" a="1"/>
  <c r="R23" i="1" s="1"/>
  <c r="R18" i="1" a="1"/>
  <c r="R18" i="1" s="1"/>
  <c r="R12" i="1" a="1"/>
  <c r="R12" i="1" s="1"/>
  <c r="R13" i="1" a="1"/>
  <c r="R13" i="1" s="1"/>
  <c r="R8" i="1" a="1"/>
  <c r="R8" i="1" s="1"/>
  <c r="R9" i="1" a="1"/>
  <c r="R9" i="1" s="1"/>
  <c r="S7" i="1"/>
  <c r="R6" i="1"/>
  <c r="R5" i="1"/>
  <c r="S16" i="1" l="1" a="1"/>
  <c r="S16" i="1" s="1"/>
  <c r="S23" i="1" a="1"/>
  <c r="S23" i="1" s="1"/>
  <c r="S18" i="1" a="1"/>
  <c r="S18" i="1" s="1"/>
  <c r="S14" i="1" a="1"/>
  <c r="S14" i="1" s="1"/>
  <c r="S20" i="1" a="1"/>
  <c r="S20" i="1" s="1"/>
  <c r="S15" i="1" a="1"/>
  <c r="S15" i="1" s="1"/>
  <c r="S11" i="1" a="1"/>
  <c r="S11" i="1" s="1"/>
  <c r="S22" i="1" a="1"/>
  <c r="S22" i="1" s="1"/>
  <c r="S17" i="1" a="1"/>
  <c r="S17" i="1" s="1"/>
  <c r="S12" i="1" a="1"/>
  <c r="S12" i="1" s="1"/>
  <c r="S24" i="1" a="1"/>
  <c r="S24" i="1" s="1"/>
  <c r="S21" i="1" a="1"/>
  <c r="S21" i="1" s="1"/>
  <c r="S19" i="1" a="1"/>
  <c r="S19" i="1" s="1"/>
  <c r="S13" i="1" a="1"/>
  <c r="S13" i="1" s="1"/>
  <c r="S9" i="1" a="1"/>
  <c r="S9" i="1" s="1"/>
  <c r="S10" i="1" a="1"/>
  <c r="S10" i="1" s="1"/>
  <c r="S8" i="1" a="1"/>
  <c r="S8" i="1" s="1"/>
  <c r="T7" i="1"/>
  <c r="S6" i="1"/>
  <c r="S5" i="1"/>
  <c r="T22" i="1" l="1" a="1"/>
  <c r="T22" i="1" s="1"/>
  <c r="T17" i="1" a="1"/>
  <c r="T17" i="1" s="1"/>
  <c r="T24" i="1" a="1"/>
  <c r="T24" i="1" s="1"/>
  <c r="T20" i="1" a="1"/>
  <c r="T20" i="1" s="1"/>
  <c r="T15" i="1" a="1"/>
  <c r="T15" i="1" s="1"/>
  <c r="T16" i="1" a="1"/>
  <c r="T16" i="1" s="1"/>
  <c r="T12" i="1" a="1"/>
  <c r="T12" i="1" s="1"/>
  <c r="T23" i="1" a="1"/>
  <c r="T23" i="1" s="1"/>
  <c r="T21" i="1" a="1"/>
  <c r="T21" i="1" s="1"/>
  <c r="T19" i="1" a="1"/>
  <c r="T19" i="1" s="1"/>
  <c r="T18" i="1" a="1"/>
  <c r="T18" i="1" s="1"/>
  <c r="T13" i="1" a="1"/>
  <c r="T13" i="1" s="1"/>
  <c r="T9" i="1" a="1"/>
  <c r="T9" i="1" s="1"/>
  <c r="T10" i="1" a="1"/>
  <c r="T10" i="1" s="1"/>
  <c r="T8" i="1" a="1"/>
  <c r="T8" i="1" s="1"/>
  <c r="T14" i="1" a="1"/>
  <c r="T14" i="1" s="1"/>
  <c r="T11" i="1" a="1"/>
  <c r="T11" i="1" s="1"/>
  <c r="U7" i="1"/>
  <c r="T5" i="1"/>
  <c r="T6" i="1"/>
  <c r="U23" i="1" l="1" a="1"/>
  <c r="U23" i="1" s="1"/>
  <c r="U21" i="1" a="1"/>
  <c r="U21" i="1" s="1"/>
  <c r="U20" i="1" a="1"/>
  <c r="U20" i="1" s="1"/>
  <c r="U19" i="1" a="1"/>
  <c r="U19" i="1" s="1"/>
  <c r="U18" i="1" a="1"/>
  <c r="U18" i="1" s="1"/>
  <c r="U14" i="1" a="1"/>
  <c r="U14" i="1" s="1"/>
  <c r="U16" i="1" a="1"/>
  <c r="U16" i="1" s="1"/>
  <c r="U22" i="1" a="1"/>
  <c r="U22" i="1" s="1"/>
  <c r="U17" i="1" a="1"/>
  <c r="U17" i="1" s="1"/>
  <c r="U13" i="1" a="1"/>
  <c r="U13" i="1" s="1"/>
  <c r="U9" i="1" a="1"/>
  <c r="U9" i="1" s="1"/>
  <c r="U24" i="1" a="1"/>
  <c r="U24" i="1" s="1"/>
  <c r="U10" i="1" a="1"/>
  <c r="U10" i="1" s="1"/>
  <c r="U11" i="1" a="1"/>
  <c r="U11" i="1" s="1"/>
  <c r="U8" i="1" a="1"/>
  <c r="U8" i="1" s="1"/>
  <c r="U12" i="1" a="1"/>
  <c r="U12" i="1" s="1"/>
  <c r="U15" i="1" a="1"/>
  <c r="U15" i="1" s="1"/>
  <c r="V7" i="1"/>
  <c r="U5" i="1"/>
  <c r="U6" i="1"/>
  <c r="V24" i="1" l="1" a="1"/>
  <c r="V24" i="1" s="1"/>
  <c r="V15" i="1" a="1"/>
  <c r="V15" i="1" s="1"/>
  <c r="V22" i="1" a="1"/>
  <c r="V22" i="1" s="1"/>
  <c r="V17" i="1" a="1"/>
  <c r="V17" i="1" s="1"/>
  <c r="V23" i="1" a="1"/>
  <c r="V23" i="1" s="1"/>
  <c r="V21" i="1" a="1"/>
  <c r="V21" i="1" s="1"/>
  <c r="V19" i="1" a="1"/>
  <c r="V19" i="1" s="1"/>
  <c r="V18" i="1" a="1"/>
  <c r="V18" i="1" s="1"/>
  <c r="V10" i="1" a="1"/>
  <c r="V10" i="1" s="1"/>
  <c r="V11" i="1" a="1"/>
  <c r="V11" i="1" s="1"/>
  <c r="V20" i="1" a="1"/>
  <c r="V20" i="1" s="1"/>
  <c r="V14" i="1" a="1"/>
  <c r="V14" i="1" s="1"/>
  <c r="V12" i="1" a="1"/>
  <c r="V12" i="1" s="1"/>
  <c r="V13" i="1" a="1"/>
  <c r="V13" i="1" s="1"/>
  <c r="V16" i="1" a="1"/>
  <c r="V16" i="1" s="1"/>
  <c r="V8" i="1" a="1"/>
  <c r="V8" i="1" s="1"/>
  <c r="V9" i="1" a="1"/>
  <c r="V9" i="1" s="1"/>
  <c r="W7" i="1"/>
  <c r="V6" i="1"/>
  <c r="V5" i="1"/>
  <c r="W16" i="1" l="1" a="1"/>
  <c r="W16" i="1" s="1"/>
  <c r="W23" i="1" a="1"/>
  <c r="W23" i="1" s="1"/>
  <c r="W21" i="1" a="1"/>
  <c r="W21" i="1" s="1"/>
  <c r="W20" i="1" a="1"/>
  <c r="W20" i="1" s="1"/>
  <c r="W19" i="1" a="1"/>
  <c r="W19" i="1" s="1"/>
  <c r="W18" i="1" a="1"/>
  <c r="W18" i="1" s="1"/>
  <c r="W14" i="1" a="1"/>
  <c r="W14" i="1" s="1"/>
  <c r="W24" i="1" a="1"/>
  <c r="W24" i="1" s="1"/>
  <c r="W11" i="1" a="1"/>
  <c r="W11" i="1" s="1"/>
  <c r="W12" i="1" a="1"/>
  <c r="W12" i="1" s="1"/>
  <c r="W15" i="1" a="1"/>
  <c r="W15" i="1" s="1"/>
  <c r="W13" i="1" a="1"/>
  <c r="W13" i="1" s="1"/>
  <c r="W9" i="1" a="1"/>
  <c r="W9" i="1" s="1"/>
  <c r="W22" i="1" a="1"/>
  <c r="W22" i="1" s="1"/>
  <c r="W10" i="1" a="1"/>
  <c r="W10" i="1" s="1"/>
  <c r="W17" i="1" a="1"/>
  <c r="W17" i="1" s="1"/>
  <c r="W8" i="1" a="1"/>
  <c r="W8" i="1" s="1"/>
  <c r="X7" i="1"/>
  <c r="W6" i="1"/>
  <c r="W5" i="1"/>
  <c r="X22" i="1" l="1" a="1"/>
  <c r="X22" i="1" s="1"/>
  <c r="X17" i="1" a="1"/>
  <c r="X17" i="1" s="1"/>
  <c r="X24" i="1" a="1"/>
  <c r="X24" i="1" s="1"/>
  <c r="X15" i="1" a="1"/>
  <c r="X15" i="1" s="1"/>
  <c r="X12" i="1" a="1"/>
  <c r="X12" i="1" s="1"/>
  <c r="X20" i="1" a="1"/>
  <c r="X20" i="1" s="1"/>
  <c r="X14" i="1" a="1"/>
  <c r="X14" i="1" s="1"/>
  <c r="X13" i="1" a="1"/>
  <c r="X13" i="1" s="1"/>
  <c r="X9" i="1" a="1"/>
  <c r="X9" i="1" s="1"/>
  <c r="X16" i="1" a="1"/>
  <c r="X16" i="1" s="1"/>
  <c r="X10" i="1" a="1"/>
  <c r="X10" i="1" s="1"/>
  <c r="X18" i="1" a="1"/>
  <c r="X18" i="1" s="1"/>
  <c r="X11" i="1" a="1"/>
  <c r="X11" i="1" s="1"/>
  <c r="X23" i="1" a="1"/>
  <c r="X23" i="1" s="1"/>
  <c r="X21" i="1" a="1"/>
  <c r="X21" i="1" s="1"/>
  <c r="X8" i="1" a="1"/>
  <c r="X8" i="1" s="1"/>
  <c r="X19" i="1" a="1"/>
  <c r="X19" i="1" s="1"/>
  <c r="Y7" i="1"/>
  <c r="X5" i="1"/>
  <c r="X6" i="1"/>
  <c r="Y23" i="1" l="1" a="1"/>
  <c r="Y23" i="1" s="1"/>
  <c r="Y21" i="1" a="1"/>
  <c r="Y21" i="1" s="1"/>
  <c r="Y20" i="1" a="1"/>
  <c r="Y20" i="1" s="1"/>
  <c r="Y19" i="1" a="1"/>
  <c r="Y19" i="1" s="1"/>
  <c r="Y18" i="1" a="1"/>
  <c r="Y18" i="1" s="1"/>
  <c r="Y14" i="1" a="1"/>
  <c r="Y14" i="1" s="1"/>
  <c r="Y16" i="1" a="1"/>
  <c r="Y16" i="1" s="1"/>
  <c r="Y13" i="1" a="1"/>
  <c r="Y13" i="1" s="1"/>
  <c r="Y9" i="1" a="1"/>
  <c r="Y9" i="1" s="1"/>
  <c r="Y15" i="1" a="1"/>
  <c r="Y15" i="1" s="1"/>
  <c r="Y10" i="1" a="1"/>
  <c r="Y10" i="1" s="1"/>
  <c r="Y22" i="1" a="1"/>
  <c r="Y22" i="1" s="1"/>
  <c r="Y17" i="1" a="1"/>
  <c r="Y17" i="1" s="1"/>
  <c r="Y11" i="1" a="1"/>
  <c r="Y11" i="1" s="1"/>
  <c r="Y24" i="1" a="1"/>
  <c r="Y24" i="1" s="1"/>
  <c r="Y12" i="1" a="1"/>
  <c r="Y12" i="1" s="1"/>
  <c r="Y8" i="1" a="1"/>
  <c r="Y8" i="1" s="1"/>
  <c r="Z7" i="1"/>
  <c r="Y5" i="1"/>
  <c r="Y6" i="1"/>
  <c r="Z24" i="1" l="1" a="1"/>
  <c r="Z24" i="1" s="1"/>
  <c r="Z15" i="1" a="1"/>
  <c r="Z15" i="1" s="1"/>
  <c r="Z22" i="1" a="1"/>
  <c r="Z22" i="1" s="1"/>
  <c r="Z21" i="1" a="1"/>
  <c r="Z21" i="1" s="1"/>
  <c r="Z17" i="1" a="1"/>
  <c r="Z17" i="1" s="1"/>
  <c r="Z20" i="1" a="1"/>
  <c r="Z20" i="1" s="1"/>
  <c r="Z14" i="1" a="1"/>
  <c r="Z14" i="1" s="1"/>
  <c r="Z10" i="1" a="1"/>
  <c r="Z10" i="1" s="1"/>
  <c r="Z16" i="1" a="1"/>
  <c r="Z16" i="1" s="1"/>
  <c r="Z11" i="1" a="1"/>
  <c r="Z11" i="1" s="1"/>
  <c r="Z23" i="1" a="1"/>
  <c r="Z23" i="1" s="1"/>
  <c r="Z19" i="1" a="1"/>
  <c r="Z19" i="1" s="1"/>
  <c r="Z18" i="1" a="1"/>
  <c r="Z18" i="1" s="1"/>
  <c r="Z12" i="1" a="1"/>
  <c r="Z12" i="1" s="1"/>
  <c r="Z9" i="1" a="1"/>
  <c r="Z9" i="1" s="1"/>
  <c r="Z8" i="1" a="1"/>
  <c r="Z8" i="1" s="1"/>
  <c r="Z13" i="1" a="1"/>
  <c r="Z13" i="1" s="1"/>
  <c r="AA7" i="1"/>
  <c r="Z6" i="1"/>
  <c r="Z5" i="1"/>
  <c r="AA16" i="1" l="1" a="1"/>
  <c r="AA16" i="1" s="1"/>
  <c r="AA23" i="1" a="1"/>
  <c r="AA23" i="1" s="1"/>
  <c r="AA19" i="1" a="1"/>
  <c r="AA19" i="1" s="1"/>
  <c r="AA18" i="1" a="1"/>
  <c r="AA18" i="1" s="1"/>
  <c r="AA14" i="1" a="1"/>
  <c r="AA14" i="1" s="1"/>
  <c r="AA15" i="1" a="1"/>
  <c r="AA15" i="1" s="1"/>
  <c r="AA11" i="1" a="1"/>
  <c r="AA11" i="1" s="1"/>
  <c r="AA22" i="1" a="1"/>
  <c r="AA22" i="1" s="1"/>
  <c r="AA21" i="1" a="1"/>
  <c r="AA21" i="1" s="1"/>
  <c r="AA17" i="1" a="1"/>
  <c r="AA17" i="1" s="1"/>
  <c r="AA12" i="1" a="1"/>
  <c r="AA12" i="1" s="1"/>
  <c r="AA24" i="1" a="1"/>
  <c r="AA24" i="1" s="1"/>
  <c r="AA13" i="1" a="1"/>
  <c r="AA13" i="1" s="1"/>
  <c r="AA9" i="1" a="1"/>
  <c r="AA9" i="1" s="1"/>
  <c r="AA20" i="1" a="1"/>
  <c r="AA20" i="1" s="1"/>
  <c r="AA8" i="1" a="1"/>
  <c r="AA8" i="1" s="1"/>
  <c r="AA10" i="1" a="1"/>
  <c r="AA10" i="1" s="1"/>
  <c r="AB7" i="1"/>
  <c r="AA6" i="1"/>
  <c r="AA5" i="1"/>
  <c r="AB22" i="1" l="1" a="1"/>
  <c r="AB22" i="1" s="1"/>
  <c r="AB20" i="1" a="1"/>
  <c r="AB20" i="1" s="1"/>
  <c r="AB17" i="1" a="1"/>
  <c r="AB17" i="1" s="1"/>
  <c r="AB24" i="1" a="1"/>
  <c r="AB24" i="1" s="1"/>
  <c r="AB15" i="1" a="1"/>
  <c r="AB15" i="1" s="1"/>
  <c r="AB21" i="1" a="1"/>
  <c r="AB21" i="1" s="1"/>
  <c r="AB16" i="1" a="1"/>
  <c r="AB16" i="1" s="1"/>
  <c r="AB12" i="1" a="1"/>
  <c r="AB12" i="1" s="1"/>
  <c r="AB23" i="1" a="1"/>
  <c r="AB23" i="1" s="1"/>
  <c r="AB19" i="1" a="1"/>
  <c r="AB19" i="1" s="1"/>
  <c r="AB18" i="1" a="1"/>
  <c r="AB18" i="1" s="1"/>
  <c r="AB13" i="1" a="1"/>
  <c r="AB13" i="1" s="1"/>
  <c r="AB9" i="1" a="1"/>
  <c r="AB9" i="1" s="1"/>
  <c r="AB10" i="1" a="1"/>
  <c r="AB10" i="1" s="1"/>
  <c r="AB11" i="1" a="1"/>
  <c r="AB11" i="1" s="1"/>
  <c r="AB14" i="1" a="1"/>
  <c r="AB14" i="1" s="1"/>
  <c r="AB8" i="1" a="1"/>
  <c r="AB8" i="1" s="1"/>
  <c r="AC7" i="1"/>
  <c r="AB5" i="1"/>
  <c r="AB6" i="1"/>
  <c r="AC23" i="1" l="1" a="1"/>
  <c r="AC23" i="1" s="1"/>
  <c r="AC19" i="1" a="1"/>
  <c r="AC19" i="1" s="1"/>
  <c r="AC18" i="1" a="1"/>
  <c r="AC18" i="1" s="1"/>
  <c r="AC14" i="1" a="1"/>
  <c r="AC14" i="1" s="1"/>
  <c r="AC21" i="1" a="1"/>
  <c r="AC21" i="1" s="1"/>
  <c r="AC16" i="1" a="1"/>
  <c r="AC16" i="1" s="1"/>
  <c r="AC22" i="1" a="1"/>
  <c r="AC22" i="1" s="1"/>
  <c r="AC17" i="1" a="1"/>
  <c r="AC17" i="1" s="1"/>
  <c r="AC13" i="1" a="1"/>
  <c r="AC13" i="1" s="1"/>
  <c r="AC9" i="1" a="1"/>
  <c r="AC9" i="1" s="1"/>
  <c r="AC24" i="1" a="1"/>
  <c r="AC24" i="1" s="1"/>
  <c r="AC10" i="1" a="1"/>
  <c r="AC10" i="1" s="1"/>
  <c r="AC20" i="1" a="1"/>
  <c r="AC20" i="1" s="1"/>
  <c r="AC11" i="1" a="1"/>
  <c r="AC11" i="1" s="1"/>
  <c r="AC15" i="1" a="1"/>
  <c r="AC15" i="1" s="1"/>
  <c r="AC12" i="1" a="1"/>
  <c r="AC12" i="1" s="1"/>
  <c r="AC8" i="1" a="1"/>
  <c r="AC8" i="1" s="1"/>
  <c r="AD7" i="1"/>
  <c r="AC5" i="1"/>
  <c r="AC6" i="1"/>
  <c r="AD24" i="1" l="1" a="1"/>
  <c r="AD24" i="1" s="1"/>
  <c r="AD15" i="1" a="1"/>
  <c r="AD15" i="1" s="1"/>
  <c r="AD22" i="1" a="1"/>
  <c r="AD22" i="1" s="1"/>
  <c r="AD20" i="1" a="1"/>
  <c r="AD20" i="1" s="1"/>
  <c r="AD17" i="1" a="1"/>
  <c r="AD17" i="1" s="1"/>
  <c r="AD23" i="1" a="1"/>
  <c r="AD23" i="1" s="1"/>
  <c r="AD19" i="1" a="1"/>
  <c r="AD19" i="1" s="1"/>
  <c r="AD18" i="1" a="1"/>
  <c r="AD18" i="1" s="1"/>
  <c r="AD10" i="1" a="1"/>
  <c r="AD10" i="1" s="1"/>
  <c r="AD11" i="1" a="1"/>
  <c r="AD11" i="1" s="1"/>
  <c r="AD14" i="1" a="1"/>
  <c r="AD14" i="1" s="1"/>
  <c r="AD12" i="1" a="1"/>
  <c r="AD12" i="1" s="1"/>
  <c r="AD13" i="1" a="1"/>
  <c r="AD13" i="1" s="1"/>
  <c r="AD8" i="1" a="1"/>
  <c r="AD8" i="1" s="1"/>
  <c r="AD21" i="1" a="1"/>
  <c r="AD21" i="1" s="1"/>
  <c r="AD16" i="1" a="1"/>
  <c r="AD16" i="1" s="1"/>
  <c r="AD9" i="1" a="1"/>
  <c r="AD9" i="1" s="1"/>
  <c r="AE7" i="1"/>
  <c r="AD6" i="1"/>
  <c r="AD5" i="1"/>
  <c r="AE21" i="1" l="1" a="1"/>
  <c r="AE21" i="1" s="1"/>
  <c r="AE16" i="1" a="1"/>
  <c r="AE16" i="1" s="1"/>
  <c r="AE23" i="1" a="1"/>
  <c r="AE23" i="1" s="1"/>
  <c r="AE19" i="1" a="1"/>
  <c r="AE19" i="1" s="1"/>
  <c r="AE18" i="1" a="1"/>
  <c r="AE18" i="1" s="1"/>
  <c r="AE14" i="1" a="1"/>
  <c r="AE14" i="1" s="1"/>
  <c r="AE24" i="1" a="1"/>
  <c r="AE24" i="1" s="1"/>
  <c r="AE11" i="1" a="1"/>
  <c r="AE11" i="1" s="1"/>
  <c r="AE20" i="1" a="1"/>
  <c r="AE20" i="1" s="1"/>
  <c r="AE12" i="1" a="1"/>
  <c r="AE12" i="1" s="1"/>
  <c r="AE15" i="1" a="1"/>
  <c r="AE15" i="1" s="1"/>
  <c r="AE13" i="1" a="1"/>
  <c r="AE13" i="1" s="1"/>
  <c r="AE9" i="1" a="1"/>
  <c r="AE9" i="1" s="1"/>
  <c r="AE8" i="1" a="1"/>
  <c r="AE8" i="1" s="1"/>
  <c r="AE22" i="1" a="1"/>
  <c r="AE22" i="1" s="1"/>
  <c r="AE17" i="1" a="1"/>
  <c r="AE17" i="1" s="1"/>
  <c r="AE10" i="1" a="1"/>
  <c r="AE10" i="1" s="1"/>
  <c r="AE6" i="1"/>
  <c r="AF7" i="1"/>
  <c r="AE5" i="1"/>
  <c r="AF22" i="1" l="1" a="1"/>
  <c r="AF22" i="1" s="1"/>
  <c r="AF20" i="1" a="1"/>
  <c r="AF20" i="1" s="1"/>
  <c r="AF17" i="1" a="1"/>
  <c r="AF17" i="1" s="1"/>
  <c r="AF24" i="1" a="1"/>
  <c r="AF24" i="1" s="1"/>
  <c r="AF15" i="1" a="1"/>
  <c r="AF15" i="1" s="1"/>
  <c r="AF12" i="1" a="1"/>
  <c r="AF12" i="1" s="1"/>
  <c r="AF14" i="1" a="1"/>
  <c r="AF14" i="1" s="1"/>
  <c r="AF13" i="1" a="1"/>
  <c r="AF13" i="1" s="1"/>
  <c r="AF9" i="1" a="1"/>
  <c r="AF9" i="1" s="1"/>
  <c r="AF21" i="1" a="1"/>
  <c r="AF21" i="1" s="1"/>
  <c r="AF16" i="1" a="1"/>
  <c r="AF16" i="1" s="1"/>
  <c r="AF10" i="1" a="1"/>
  <c r="AF10" i="1" s="1"/>
  <c r="AF18" i="1" a="1"/>
  <c r="AF18" i="1" s="1"/>
  <c r="AF23" i="1" a="1"/>
  <c r="AF23" i="1" s="1"/>
  <c r="AF19" i="1" a="1"/>
  <c r="AF19" i="1" s="1"/>
  <c r="AF11" i="1" a="1"/>
  <c r="AF11" i="1" s="1"/>
  <c r="AF8" i="1" a="1"/>
  <c r="AF8" i="1" s="1"/>
  <c r="AF5" i="1"/>
  <c r="AG7" i="1"/>
  <c r="AF6" i="1"/>
  <c r="AG23" i="1" l="1" a="1"/>
  <c r="AG23" i="1" s="1"/>
  <c r="AG19" i="1" a="1"/>
  <c r="AG19" i="1" s="1"/>
  <c r="AG18" i="1" a="1"/>
  <c r="AG18" i="1" s="1"/>
  <c r="AG14" i="1" a="1"/>
  <c r="AG14" i="1" s="1"/>
  <c r="AG24" i="1" a="1"/>
  <c r="AG24" i="1" s="1"/>
  <c r="AG21" i="1" a="1"/>
  <c r="AG21" i="1" s="1"/>
  <c r="AG20" i="1" a="1"/>
  <c r="AG20" i="1" s="1"/>
  <c r="AG16" i="1" a="1"/>
  <c r="AG16" i="1" s="1"/>
  <c r="AG13" i="1" a="1"/>
  <c r="AG13" i="1" s="1"/>
  <c r="AG9" i="1" a="1"/>
  <c r="AG9" i="1" s="1"/>
  <c r="AG8" i="1" a="1"/>
  <c r="AG8" i="1" s="1"/>
  <c r="AG15" i="1" a="1"/>
  <c r="AG15" i="1" s="1"/>
  <c r="AG10" i="1" a="1"/>
  <c r="AG10" i="1" s="1"/>
  <c r="AG22" i="1" a="1"/>
  <c r="AG22" i="1" s="1"/>
  <c r="AG17" i="1" a="1"/>
  <c r="AG17" i="1" s="1"/>
  <c r="AG11" i="1" a="1"/>
  <c r="AG11" i="1" s="1"/>
  <c r="AG12" i="1" a="1"/>
  <c r="AG12" i="1" s="1"/>
  <c r="AH7" i="1"/>
  <c r="AG5" i="1"/>
  <c r="AG6" i="1"/>
  <c r="AH24" i="1" l="1" a="1"/>
  <c r="AH24" i="1" s="1"/>
  <c r="AH15" i="1" a="1"/>
  <c r="AH15" i="1" s="1"/>
  <c r="AH22" i="1" a="1"/>
  <c r="AH22" i="1" s="1"/>
  <c r="AH17" i="1" a="1"/>
  <c r="AH17" i="1" s="1"/>
  <c r="AH14" i="1" a="1"/>
  <c r="AH14" i="1" s="1"/>
  <c r="AH10" i="1" a="1"/>
  <c r="AH10" i="1" s="1"/>
  <c r="AH21" i="1" a="1"/>
  <c r="AH21" i="1" s="1"/>
  <c r="AH16" i="1" a="1"/>
  <c r="AH16" i="1" s="1"/>
  <c r="AH11" i="1" a="1"/>
  <c r="AH11" i="1" s="1"/>
  <c r="AH23" i="1" a="1"/>
  <c r="AH23" i="1" s="1"/>
  <c r="AH19" i="1" a="1"/>
  <c r="AH19" i="1" s="1"/>
  <c r="AH18" i="1" a="1"/>
  <c r="AH18" i="1" s="1"/>
  <c r="AH12" i="1" a="1"/>
  <c r="AH12" i="1" s="1"/>
  <c r="AH8" i="1" a="1"/>
  <c r="AH8" i="1" s="1"/>
  <c r="AH20" i="1" a="1"/>
  <c r="AH20" i="1" s="1"/>
  <c r="AH9" i="1" a="1"/>
  <c r="AH9" i="1" s="1"/>
  <c r="AH13" i="1" a="1"/>
  <c r="AH13" i="1" s="1"/>
  <c r="AH6" i="1"/>
  <c r="AH5" i="1"/>
  <c r="AP23" i="1" l="1"/>
  <c r="AQ23" i="1"/>
  <c r="AN23" i="1"/>
  <c r="AM23" i="1"/>
  <c r="AJ23" i="1"/>
  <c r="AK23" i="1"/>
  <c r="AL23" i="1"/>
  <c r="AO23" i="1"/>
  <c r="AM24" i="1"/>
  <c r="AP24" i="1"/>
  <c r="AQ24" i="1"/>
  <c r="AL24" i="1"/>
  <c r="AJ24" i="1"/>
  <c r="AN24" i="1"/>
  <c r="AK24" i="1"/>
  <c r="AO24" i="1"/>
  <c r="AP15" i="1"/>
  <c r="AL15" i="1"/>
  <c r="AQ15" i="1"/>
  <c r="AO15" i="1"/>
  <c r="AJ15" i="1"/>
  <c r="AK15" i="1"/>
  <c r="AM15" i="1"/>
  <c r="AN15" i="1"/>
  <c r="AP12" i="1"/>
  <c r="AL12" i="1"/>
  <c r="AQ12" i="1"/>
  <c r="AO12" i="1"/>
  <c r="AN12" i="1"/>
  <c r="AK12" i="1"/>
  <c r="AJ12" i="1"/>
  <c r="AM12" i="1"/>
  <c r="AP19" i="1"/>
  <c r="AN19" i="1"/>
  <c r="AL19" i="1"/>
  <c r="AQ19" i="1"/>
  <c r="AO19" i="1"/>
  <c r="AK19" i="1"/>
  <c r="AM19" i="1"/>
  <c r="AJ19" i="1"/>
  <c r="AM9" i="1"/>
  <c r="AP9" i="1"/>
  <c r="AL9" i="1"/>
  <c r="AJ9" i="1"/>
  <c r="AK9" i="1"/>
  <c r="AN9" i="1"/>
  <c r="AQ9" i="1"/>
  <c r="AO9" i="1"/>
  <c r="AQ13" i="1"/>
  <c r="AO13" i="1"/>
  <c r="AP13" i="1"/>
  <c r="AL13" i="1"/>
  <c r="AN13" i="1"/>
  <c r="AK13" i="1"/>
  <c r="AM13" i="1"/>
  <c r="AJ13" i="1"/>
  <c r="AO16" i="1"/>
  <c r="AN16" i="1"/>
  <c r="AP16" i="1"/>
  <c r="AL16" i="1"/>
  <c r="AM16" i="1"/>
  <c r="AQ16" i="1"/>
  <c r="AK16" i="1"/>
  <c r="AJ16" i="1"/>
  <c r="AO21" i="1"/>
  <c r="AJ21" i="1"/>
  <c r="AK21" i="1"/>
  <c r="AP21" i="1"/>
  <c r="AL21" i="1"/>
  <c r="AN21" i="1"/>
  <c r="AM21" i="1"/>
  <c r="AQ21" i="1"/>
  <c r="AJ17" i="1"/>
  <c r="AP17" i="1"/>
  <c r="AO17" i="1"/>
  <c r="AM17" i="1"/>
  <c r="AK17" i="1"/>
  <c r="AQ17" i="1"/>
  <c r="AN17" i="1"/>
  <c r="AL17" i="1"/>
  <c r="AP18" i="1"/>
  <c r="AM18" i="1"/>
  <c r="AJ18" i="1"/>
  <c r="AN18" i="1"/>
  <c r="AL18" i="1"/>
  <c r="AK18" i="1"/>
  <c r="AO18" i="1"/>
  <c r="AQ18" i="1"/>
  <c r="AM14" i="1"/>
  <c r="AK14" i="1"/>
  <c r="AP14" i="1"/>
  <c r="AJ14" i="1"/>
  <c r="AL14" i="1"/>
  <c r="AN14" i="1"/>
  <c r="AQ14" i="1"/>
  <c r="AO14" i="1"/>
  <c r="AJ10" i="1"/>
  <c r="AQ10" i="1"/>
  <c r="AO10" i="1"/>
  <c r="AN10" i="1"/>
  <c r="AL10" i="1"/>
  <c r="AM10" i="1"/>
  <c r="AP10" i="1"/>
  <c r="AK10" i="1"/>
  <c r="AO8" i="1"/>
  <c r="AP8" i="1"/>
  <c r="AJ8" i="1"/>
  <c r="AQ8" i="1"/>
  <c r="AK8" i="1"/>
  <c r="AM8" i="1"/>
  <c r="AL8" i="1"/>
  <c r="AN8" i="1"/>
  <c r="AK20" i="1"/>
  <c r="AP20" i="1"/>
  <c r="AM20" i="1"/>
  <c r="AQ20" i="1"/>
  <c r="AL20" i="1"/>
  <c r="AO20" i="1"/>
  <c r="AN20" i="1"/>
  <c r="AJ20" i="1"/>
  <c r="AL11" i="1"/>
  <c r="AK11" i="1"/>
  <c r="AM11" i="1"/>
  <c r="AQ11" i="1"/>
  <c r="AO11" i="1"/>
  <c r="AJ11" i="1"/>
  <c r="AP11" i="1"/>
  <c r="AN11" i="1"/>
  <c r="AM22" i="1"/>
  <c r="AO22" i="1"/>
  <c r="AN22" i="1"/>
  <c r="AJ22" i="1"/>
  <c r="AQ22" i="1"/>
  <c r="AK22" i="1"/>
  <c r="AL22" i="1"/>
  <c r="AP2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<sst xmlns="http://schemas.openxmlformats.org/spreadsheetml/2006/main" count="172" uniqueCount="79">
  <si>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</si>
  <si>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</si>
  <si>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</si>
  <si>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</si>
  <si>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</si>
  <si>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</si>
  <si>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</si>
  <si>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</si>
  <si>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</si>
  <si>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</si>
  <si>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</si>
  <si>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</si>
  <si>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</si>
  <si>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</si>
  <si>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férié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</si>
  <si>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</si>
  <si>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</si>
  <si>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</si>
  <si>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</si>
  <si>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</si>
  <si>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</si>
  <si>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</si>
  <si>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</si>
  <si>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</si>
  <si>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</si>
  <si>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</si>
  <si>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</si>
  <si>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</si>
  <si>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Date</t>
  </si>
  <si>
    <t>Employé</t>
  </si>
  <si>
    <t>Récap individuel</t>
  </si>
  <si>
    <t>lun</t>
  </si>
  <si>
    <t>mar</t>
  </si>
  <si>
    <t>mer</t>
  </si>
  <si>
    <t>jeu</t>
  </si>
  <si>
    <t>ven</t>
  </si>
  <si>
    <t>dim</t>
  </si>
  <si>
    <t>sam</t>
  </si>
  <si>
    <t>Type</t>
  </si>
  <si>
    <t>Symbole</t>
  </si>
  <si>
    <t>Congés payés</t>
  </si>
  <si>
    <t>CP</t>
  </si>
  <si>
    <t>Récupération</t>
  </si>
  <si>
    <t>Maladie</t>
  </si>
  <si>
    <t>Congés maternité</t>
  </si>
  <si>
    <t>Congés paternité</t>
  </si>
  <si>
    <t>Événement familial</t>
  </si>
  <si>
    <t>Mal</t>
  </si>
  <si>
    <t>Rec</t>
  </si>
  <si>
    <t>CMat</t>
  </si>
  <si>
    <t>CPat</t>
  </si>
  <si>
    <t>EvFam</t>
  </si>
  <si>
    <t>Formation-Stage</t>
  </si>
  <si>
    <t>Form</t>
  </si>
  <si>
    <t>Accident du travail</t>
  </si>
  <si>
    <t>AT</t>
  </si>
  <si>
    <t>Date début</t>
  </si>
  <si>
    <t>Date fin</t>
  </si>
  <si>
    <t>Nb jours</t>
  </si>
  <si>
    <t>Absence</t>
  </si>
  <si>
    <t>Code</t>
  </si>
  <si>
    <t>Cpat</t>
  </si>
  <si>
    <t>Aldo Berman</t>
  </si>
  <si>
    <t>Aude Javel</t>
  </si>
  <si>
    <t>Candy Tu</t>
  </si>
  <si>
    <t>Djamal Dormi</t>
  </si>
  <si>
    <t>Douglas Hochocola</t>
  </si>
  <si>
    <t>Fidèle Annamour</t>
  </si>
  <si>
    <t>Gilbert Monlatin</t>
  </si>
  <si>
    <t>Guy Don</t>
  </si>
  <si>
    <t>Jean Philémon-Pull</t>
  </si>
  <si>
    <t>Julien Ternette</t>
  </si>
  <si>
    <t>Lucie Fer</t>
  </si>
  <si>
    <t>Lydie O’Duvillage</t>
  </si>
  <si>
    <t>Nadine Amo</t>
  </si>
  <si>
    <t>Nordine Ateur</t>
  </si>
  <si>
    <t>Remy Fasol</t>
  </si>
  <si>
    <t>Vivien Chezmoi</t>
  </si>
  <si>
    <t>Yvan Pèrémère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</si>
</sst>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d"/>
  </numFmts>
  <fonts count="13" x14ac:knownFonts="1">
    <font>
      <sz val="11"/>
      <color theme="1"/>
      <name val="Segoe UI"/>
      <family val="2"/>
    </font>
    <font>
      <b/>
      <sz val="11"/>
      <color theme="0"/>
      <name val="Segoe UI"/>
      <family val="2"/>
    </font>
    <font>
      <sz val="11"/>
      <color theme="0"/>
      <name val="Segoe UI"/>
      <family val="2"/>
    </font>
    <font>
      <sz val="8"/>
      <name val="Segoe UI"/>
      <family val="2"/>
    </font>
    <font>
      <b/>
      <sz val="14"/>
      <color theme="1"/>
      <name val="Segoe UI"/>
      <family val="2"/>
    </font>
    <font>
      <b/>
      <sz val="11"/>
      <color theme="1"/>
      <name val="Segoe UI"/>
      <family val="2"/>
    </font>
    <font>
      <sz val="11"/>
      <name val="Segoe UI"/>
      <family val="2"/>
    </font>
    <font>
      <sz val="11"/>
      <color theme="2" tint="-0.499984740745262"/>
      <name val="Segoe UI"/>
      <family val="2"/>
    </font>
    <font>
      <b/>
      <sz val="9"/>
      <color theme="1"/>
      <name val="Segoe UI"/>
      <family val="2"/>
    </font>
    <font>
      <sz val="10"/>
      <color theme="1"/>
      <name val="Segoe UI"/>
      <family val="2"/>
    </font>
    <font>
      <b/>
      <sz val="9"/>
      <color theme="0"/>
      <name val="Segoe UI"/>
      <family val="2"/>
    </font>
    <font>
      <sz val="11"/>
      <color theme="1" tint="0.499984740745262"/>
      <name val="Segoe UI"/>
      <family val="2"/>
    </font>
    <font>
      <sz val="7"/>
      <color theme="1" tint="0.499984740745262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hair">
        <color theme="0" tint="-0.24994659260841701"/>
      </bottom>
      <diagonal/>
    </border>
    <border>
      <left/>
      <right style="thick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/>
      <right style="medium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medium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164" fontId="0" fillId="0" borderId="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 indent="1"/>
    </xf>
    <xf numFmtId="0" fontId="1" fillId="3" borderId="24" xfId="0" applyFont="1" applyFill="1" applyBorder="1" applyAlignment="1">
      <alignment horizontal="right" vertical="center" indent="1"/>
    </xf>
    <xf numFmtId="0" fontId="0" fillId="2" borderId="25" xfId="0" applyFill="1" applyBorder="1" applyAlignment="1">
      <alignment horizontal="left" vertical="center" inden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14" xfId="0" applyFont="1" applyFill="1" applyBorder="1" applyAlignment="1">
      <alignment horizontal="left" vertical="center" indent="1"/>
    </xf>
    <xf numFmtId="0" fontId="2" fillId="3" borderId="15" xfId="0" applyFont="1" applyFill="1" applyBorder="1" applyAlignment="1">
      <alignment horizontal="left" vertical="center" indent="1"/>
    </xf>
    <xf numFmtId="0" fontId="0" fillId="4" borderId="0" xfId="0" applyFill="1" applyAlignment="1">
      <alignment vertical="center"/>
    </xf>
    <xf numFmtId="0" fontId="1" fillId="4" borderId="0" xfId="0" applyFont="1" applyFill="1" applyAlignment="1">
      <alignment horizontal="left" vertical="center" indent="1"/>
    </xf>
    <xf numFmtId="0" fontId="7" fillId="4" borderId="0" xfId="0" applyFont="1" applyFill="1" applyAlignment="1">
      <alignment horizontal="center" vertical="center"/>
    </xf>
    <xf numFmtId="0" fontId="0" fillId="0" borderId="1" xfId="0" applyBorder="1" applyAlignment="1">
      <alignment horizontal="right" vertical="center" indent="1"/>
    </xf>
    <xf numFmtId="0" fontId="0" fillId="0" borderId="2" xfId="0" applyBorder="1" applyAlignment="1">
      <alignment horizontal="right" vertical="center" indent="1"/>
    </xf>
    <xf numFmtId="0" fontId="0" fillId="0" borderId="3" xfId="0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0" fontId="0" fillId="0" borderId="5" xfId="0" applyBorder="1" applyAlignment="1">
      <alignment horizontal="right" vertical="center" indent="1"/>
    </xf>
    <xf numFmtId="0" fontId="0" fillId="0" borderId="6" xfId="0" applyBorder="1" applyAlignment="1">
      <alignment horizontal="right" vertical="center" indent="1"/>
    </xf>
    <xf numFmtId="0" fontId="0" fillId="0" borderId="7" xfId="0" applyBorder="1" applyAlignment="1">
      <alignment horizontal="right" vertical="center" indent="1"/>
    </xf>
    <xf numFmtId="0" fontId="0" fillId="0" borderId="8" xfId="0" applyBorder="1" applyAlignment="1">
      <alignment horizontal="right" vertical="center" indent="1"/>
    </xf>
    <xf numFmtId="0" fontId="0" fillId="0" borderId="9" xfId="0" applyBorder="1" applyAlignment="1">
      <alignment horizontal="right" vertical="center" indent="1"/>
    </xf>
    <xf numFmtId="0" fontId="0" fillId="0" borderId="0" xfId="0" quotePrefix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" fillId="3" borderId="27" xfId="0" applyFont="1" applyFill="1" applyBorder="1" applyAlignment="1">
      <alignment horizontal="left" vertical="center" indent="1"/>
    </xf>
    <xf numFmtId="0" fontId="2" fillId="3" borderId="26" xfId="0" applyFont="1" applyFill="1" applyBorder="1" applyAlignment="1">
      <alignment horizontal="left" vertical="center" indent="1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horizontal="left" vertical="center" indent="1"/>
    </xf>
    <xf numFmtId="0" fontId="0" fillId="0" borderId="32" xfId="0" applyBorder="1" applyAlignment="1">
      <alignment horizontal="left" vertical="center" indent="1"/>
    </xf>
    <xf numFmtId="0" fontId="0" fillId="0" borderId="33" xfId="0" applyBorder="1" applyAlignment="1">
      <alignment horizontal="left" vertical="center" indent="1"/>
    </xf>
    <xf numFmtId="0" fontId="5" fillId="0" borderId="0" xfId="0" applyFont="1" applyAlignment="1">
      <alignment horizontal="centerContinuous" vertical="center"/>
    </xf>
    <xf numFmtId="0" fontId="0" fillId="0" borderId="40" xfId="0" applyBorder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0" fillId="5" borderId="0" xfId="0" applyFill="1" applyAlignment="1" applyProtection="1">
      <alignment horizontal="left" vertical="center" indent="1"/>
      <protection locked="0"/>
    </xf>
    <xf numFmtId="14" fontId="0" fillId="5" borderId="0" xfId="0" applyNumberFormat="1" applyFill="1" applyAlignment="1" applyProtection="1">
      <alignment horizontal="left" vertical="center" indent="1"/>
      <protection locked="0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8" fillId="10" borderId="35" xfId="0" applyFont="1" applyFill="1" applyBorder="1" applyAlignment="1">
      <alignment horizontal="center" vertical="center"/>
    </xf>
    <xf numFmtId="0" fontId="8" fillId="10" borderId="38" xfId="0" applyFont="1" applyFill="1" applyBorder="1" applyAlignment="1">
      <alignment horizontal="center" vertical="center"/>
    </xf>
    <xf numFmtId="0" fontId="8" fillId="11" borderId="35" xfId="0" applyFont="1" applyFill="1" applyBorder="1" applyAlignment="1">
      <alignment horizontal="center" vertical="center"/>
    </xf>
    <xf numFmtId="0" fontId="8" fillId="11" borderId="38" xfId="0" applyFont="1" applyFill="1" applyBorder="1" applyAlignment="1">
      <alignment horizontal="center" vertical="center"/>
    </xf>
    <xf numFmtId="0" fontId="10" fillId="12" borderId="35" xfId="0" applyFont="1" applyFill="1" applyBorder="1" applyAlignment="1">
      <alignment horizontal="center" vertical="center"/>
    </xf>
    <xf numFmtId="0" fontId="10" fillId="12" borderId="38" xfId="0" applyFont="1" applyFill="1" applyBorder="1" applyAlignment="1">
      <alignment horizontal="center" vertical="center"/>
    </xf>
    <xf numFmtId="0" fontId="8" fillId="13" borderId="36" xfId="0" applyFont="1" applyFill="1" applyBorder="1" applyAlignment="1">
      <alignment horizontal="center" vertical="center"/>
    </xf>
    <xf numFmtId="0" fontId="8" fillId="13" borderId="39" xfId="0" applyFont="1" applyFill="1" applyBorder="1" applyAlignment="1">
      <alignment horizontal="center" vertical="center"/>
    </xf>
    <xf numFmtId="0" fontId="10" fillId="12" borderId="32" xfId="0" applyFont="1" applyFill="1" applyBorder="1" applyAlignment="1">
      <alignment horizontal="center" vertical="center"/>
    </xf>
    <xf numFmtId="0" fontId="10" fillId="12" borderId="29" xfId="0" applyFont="1" applyFill="1" applyBorder="1" applyAlignment="1">
      <alignment horizontal="center" vertical="center"/>
    </xf>
    <xf numFmtId="0" fontId="8" fillId="13" borderId="33" xfId="0" applyFont="1" applyFill="1" applyBorder="1" applyAlignment="1">
      <alignment horizontal="center" vertical="center"/>
    </xf>
    <xf numFmtId="0" fontId="8" fillId="13" borderId="30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7" xfId="0" applyFont="1" applyFill="1" applyBorder="1" applyAlignment="1">
      <alignment horizontal="center" vertical="center"/>
    </xf>
    <xf numFmtId="0" fontId="10" fillId="6" borderId="35" xfId="0" applyFont="1" applyFill="1" applyBorder="1" applyAlignment="1">
      <alignment horizontal="center" vertical="center"/>
    </xf>
    <xf numFmtId="0" fontId="10" fillId="6" borderId="38" xfId="0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8" fillId="9" borderId="35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8" borderId="32" xfId="0" applyFont="1" applyFill="1" applyBorder="1" applyAlignment="1">
      <alignment horizontal="center" vertical="center"/>
    </xf>
    <xf numFmtId="0" fontId="10" fillId="8" borderId="29" xfId="0" applyFont="1" applyFill="1" applyBorder="1" applyAlignment="1">
      <alignment horizontal="center" vertical="center"/>
    </xf>
    <xf numFmtId="0" fontId="8" fillId="9" borderId="32" xfId="0" applyFont="1" applyFill="1" applyBorder="1" applyAlignment="1">
      <alignment horizontal="center" vertical="center"/>
    </xf>
    <xf numFmtId="0" fontId="8" fillId="9" borderId="29" xfId="0" applyFont="1" applyFill="1" applyBorder="1" applyAlignment="1">
      <alignment horizontal="center" vertical="center"/>
    </xf>
    <xf numFmtId="0" fontId="8" fillId="10" borderId="32" xfId="0" applyFont="1" applyFill="1" applyBorder="1" applyAlignment="1">
      <alignment horizontal="center" vertical="center"/>
    </xf>
    <xf numFmtId="0" fontId="8" fillId="10" borderId="29" xfId="0" applyFont="1" applyFill="1" applyBorder="1" applyAlignment="1">
      <alignment horizontal="center" vertical="center"/>
    </xf>
    <xf numFmtId="0" fontId="8" fillId="11" borderId="32" xfId="0" applyFont="1" applyFill="1" applyBorder="1" applyAlignment="1">
      <alignment horizontal="center" vertical="center"/>
    </xf>
    <xf numFmtId="0" fontId="8" fillId="11" borderId="29" xfId="0" applyFont="1" applyFill="1" applyBorder="1" applyAlignment="1">
      <alignment horizontal="center" vertical="center"/>
    </xf>
    <xf numFmtId="0" fontId="0" fillId="0" borderId="33" xfId="0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0" fontId="0" fillId="0" borderId="32" xfId="0" applyBorder="1" applyAlignment="1">
      <alignment horizontal="left" vertical="center" indent="1"/>
    </xf>
    <xf numFmtId="0" fontId="0" fillId="0" borderId="29" xfId="0" applyBorder="1" applyAlignment="1">
      <alignment horizontal="left" vertical="center" indent="1"/>
    </xf>
    <xf numFmtId="0" fontId="2" fillId="3" borderId="14" xfId="0" applyFont="1" applyFill="1" applyBorder="1" applyAlignment="1">
      <alignment horizontal="left" vertical="center" indent="1"/>
    </xf>
    <xf numFmtId="0" fontId="2" fillId="3" borderId="42" xfId="0" applyFont="1" applyFill="1" applyBorder="1" applyAlignment="1">
      <alignment horizontal="left" vertical="center" indent="1"/>
    </xf>
    <xf numFmtId="0" fontId="2" fillId="3" borderId="15" xfId="0" applyFont="1" applyFill="1" applyBorder="1" applyAlignment="1">
      <alignment horizontal="left" vertical="center" indent="1"/>
    </xf>
    <xf numFmtId="0" fontId="2" fillId="3" borderId="43" xfId="0" applyFont="1" applyFill="1" applyBorder="1" applyAlignment="1">
      <alignment horizontal="left" vertical="center" indent="1"/>
    </xf>
    <xf numFmtId="0" fontId="0" fillId="0" borderId="31" xfId="0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2" fillId="3" borderId="27" xfId="0" applyFont="1" applyFill="1" applyBorder="1" applyAlignment="1">
      <alignment horizontal="left" vertical="center" indent="1"/>
    </xf>
    <xf numFmtId="0" fontId="2" fillId="3" borderId="41" xfId="0" applyFont="1" applyFill="1" applyBorder="1" applyAlignment="1">
      <alignment horizontal="left" vertical="center" indent="1"/>
    </xf>
    <xf numFmtId="0" fontId="6" fillId="0" borderId="0" xfId="0" applyNumberFormat="1" applyFont="1" applyFill="1" applyAlignment="1" applyProtection="1">
      <alignment horizontal="left" vertical="center" indent="1"/>
    </xf>
    <xf numFmtId="0" fontId="6" fillId="0" borderId="0" xfId="0" applyFont="1" applyFill="1" applyAlignment="1" applyProtection="1">
      <alignment horizontal="left" vertical="center" indent="1"/>
    </xf>
    <xf numFmtId="14" fontId="6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44">
    <dxf>
      <fill>
        <patternFill>
          <bgColor rgb="FF00206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color theme="0"/>
      </font>
    </dxf>
    <dxf>
      <border>
        <left style="thin">
          <color theme="0" tint="-0.24994659260841701"/>
        </left>
        <vertical/>
        <horizontal/>
      </border>
    </dxf>
    <dxf>
      <font>
        <color theme="1" tint="0.34998626667073579"/>
      </font>
      <fill>
        <patternFill>
          <bgColor theme="0" tint="-0.14996795556505021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6" fmlaLink="$C$2" max="2050" min="2020" page="10" val="2024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9</xdr:row>
      <xdr:rowOff>99060</xdr:rowOff>
    </xdr:from>
    <xdr:to>
      <xdr:col>5</xdr:col>
      <xdr:colOff>124620</xdr:colOff>
      <xdr:row>10</xdr:row>
      <xdr:rowOff>137700</xdr:rowOff>
    </xdr:to>
    <xdr:sp macro="[0]!Ajout" textlink="">
      <xdr:nvSpPr>
        <xdr:cNvPr id="1010" name="ZTxtEnrgt" hidden="1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2103120" y="201930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Enregistrement</a:t>
          </a:r>
        </a:p>
      </xdr:txBody>
    </xdr:sp>
    <xdr:clientData fPrintsWithSheet="0"/>
  </xdr:twoCellAnchor>
  <xdr:twoCellAnchor editAs="oneCell">
    <xdr:from>
      <xdr:col>6</xdr:col>
      <xdr:colOff>373380</xdr:colOff>
      <xdr:row>0</xdr:row>
      <xdr:rowOff>91440</xdr:rowOff>
    </xdr:from>
    <xdr:to>
      <xdr:col>7</xdr:col>
      <xdr:colOff>795180</xdr:colOff>
      <xdr:row>1</xdr:row>
      <xdr:rowOff>130080</xdr:rowOff>
    </xdr:to>
    <xdr:sp macro="[0]!Feuil4.ModifyRecord" textlink="">
      <xdr:nvSpPr>
        <xdr:cNvPr id="1628" name="ZTxtModif" hidden="1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/>
      </xdr:nvSpPr>
      <xdr:spPr>
        <a:xfrm>
          <a:off x="3817620" y="9144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Modification</a:t>
          </a:r>
        </a:p>
      </xdr:txBody>
    </xdr:sp>
    <xdr:clientData fLocksWithSheet="0" fPrintsWithSheet="0"/>
  </xdr:twoCellAnchor>
  <xdr:twoCellAnchor editAs="oneCell">
    <xdr:from>
      <xdr:col>10</xdr:col>
      <xdr:colOff>1333500</xdr:colOff>
      <xdr:row>0</xdr:row>
      <xdr:rowOff>91440</xdr:rowOff>
    </xdr:from>
    <xdr:to>
      <xdr:col>12</xdr:col>
      <xdr:colOff>429420</xdr:colOff>
      <xdr:row>1</xdr:row>
      <xdr:rowOff>130080</xdr:rowOff>
    </xdr:to>
    <xdr:sp macro="[0]!Feuil4.SupprLigne" textlink="">
      <xdr:nvSpPr>
        <xdr:cNvPr id="1629" name="ZTxtSuppr" hidden="1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/>
      </xdr:nvSpPr>
      <xdr:spPr>
        <a:xfrm>
          <a:off x="8877300" y="9144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Suppression</a:t>
          </a:r>
        </a:p>
      </xdr:txBody>
    </xdr:sp>
    <xdr:clientData fLocksWithSheet="0" fPrintsWithSheet="0"/>
  </xdr:twoCellAnchor>
  <xdr:twoCellAnchor editAs="oneCell">
    <xdr:from>
      <xdr:col>3</xdr:col>
      <xdr:colOff>647700</xdr:colOff>
      <xdr:row>10</xdr:row>
      <xdr:rowOff>182880</xdr:rowOff>
    </xdr:from>
    <xdr:to>
      <xdr:col>5</xdr:col>
      <xdr:colOff>124620</xdr:colOff>
      <xdr:row>12</xdr:row>
      <xdr:rowOff>8160</xdr:rowOff>
    </xdr:to>
    <xdr:sp macro="[0]!RAZ_Form" textlink="">
      <xdr:nvSpPr>
        <xdr:cNvPr id="5" name="ZTxtRAZ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03120" y="231648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RAZ 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205740</xdr:rowOff>
        </xdr:from>
        <xdr:to>
          <xdr:col>3</xdr:col>
          <xdr:colOff>220980</xdr:colOff>
          <xdr:row>1</xdr:row>
          <xdr:rowOff>205740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F1FA515-EA66-4F4A-88B4-1651D23F7D37}" name="t_Absence" displayName="t_Absence" ref="G3:M4" insertRow="1" totalsRowShown="0" headerRowDxfId="43" dataDxfId="42">
  <autoFilter ref="G3:M4" xr:uid="{AF1FA515-EA66-4F4A-88B4-1651D23F7D3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7" xr3:uid="{536ECC2C-AF31-4426-85C6-87060FBBF1EA}" name="Code" dataDxfId="41">
      <calculatedColumnFormula>IF(t_Absence[[#This Row],[Employé]]&lt;&gt;"",TEXT(ROW()-3,"000")&amp;LEFT(t_Absence[[#This Row],[Employé]],3)&amp;TEXT(MONTH(t_Absence[[#This Row],[Date début]]),"00"))</calculatedColumnFormula>
    </tableColumn>
    <tableColumn id="1" xr3:uid="{A43195AC-DD88-49E5-AE73-BCA34A225720}" name="Employé" dataDxfId="40"/>
    <tableColumn id="2" xr3:uid="{EE69D0B3-9F48-4737-9FB0-BB5B22F7C3C8}" name="Date début" dataDxfId="39"/>
    <tableColumn id="3" xr3:uid="{36581650-4FC7-46D6-B88B-107EF778600F}" name="Date fin" dataDxfId="38"/>
    <tableColumn id="4" xr3:uid="{567E8AFE-7077-4AB2-BEA5-9F68147002EB}" name="Absence" dataDxfId="37"/>
    <tableColumn id="5" xr3:uid="{A18D4115-F66E-470E-8446-14029028FE8B}" name="Nb jours" dataDxfId="36">
      <calculatedColumnFormula>NETWORKDAYS(t_Absence[[#This Row],[Date début]],t_Absence[[#This Row],[Date fin]],_Feries)</calculatedColumnFormula>
    </tableColumn>
    <tableColumn id="6" xr3:uid="{8308042C-E1F2-47F6-9F91-381664941AE8}" name="Symbole" dataDxfId="35">
      <calculatedColumnFormula>IFERROR(INDEX(t_Type_Absence[Symbole],MATCH(t_Absence[[#This Row],[Absence]],t_Type_Absence[Type],0)),"")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94F7D-8169-4B6D-B7E1-5C66A5AFF12B}" name="t_Mois" displayName="t_Mois" ref="B2:B14" totalsRowShown="0" headerRowDxfId="34" dataDxfId="33">
  <autoFilter ref="B2:B14" xr:uid="{43F94F7D-8169-4B6D-B7E1-5C66A5AFF12B}">
    <filterColumn colId="0" hiddenButton="1"/>
  </autoFilter>
  <tableColumns count="1">
    <tableColumn id="1" xr3:uid="{2322A59D-5898-424C-AB21-FD2A6E83E9B8}" name="Mois" dataDxfId="3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828F66-15F5-41E2-AD34-E02ED82BE9C6}" name="t_Feries" displayName="t_Feries" ref="D2:E15" totalsRowShown="0" headerRowDxfId="31" dataDxfId="30">
  <autoFilter ref="D2:E15" xr:uid="{60828F66-15F5-41E2-AD34-E02ED82BE9C6}">
    <filterColumn colId="0" hiddenButton="1"/>
    <filterColumn colId="1" hiddenButton="1"/>
  </autoFilter>
  <tableColumns count="2">
    <tableColumn id="1" xr3:uid="{BF03BDB4-F47E-435F-AA5C-65B39ADC35BA}" name="Jour férié" dataDxfId="29"/>
    <tableColumn id="3" xr3:uid="{DAFE968D-5242-4EA3-999A-379ED751DADA}" name="Date" dataDxfId="2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9A60525-7328-45CB-810C-86758174914F}" name="t_Employé" displayName="t_Employé" ref="G2:G19" totalsRowShown="0" headerRowDxfId="27" dataDxfId="26">
  <autoFilter ref="G2:G19" xr:uid="{D9A60525-7328-45CB-810C-86758174914F}">
    <filterColumn colId="0" hiddenButton="1"/>
  </autoFilter>
  <tableColumns count="1">
    <tableColumn id="1" xr3:uid="{29D309ED-8DC9-4699-BB33-D55DD030B2B0}" name="Employé" dataDxfId="25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80B625-A7E8-4037-AADC-DF793076D614}" name="t_Type_Absence" displayName="t_Type_Absence" ref="I2:J10" totalsRowShown="0" headerRowDxfId="24" dataDxfId="23">
  <autoFilter ref="I2:J10" xr:uid="{0C80B625-A7E8-4037-AADC-DF793076D614}">
    <filterColumn colId="0" hiddenButton="1"/>
    <filterColumn colId="1" hiddenButton="1"/>
  </autoFilter>
  <tableColumns count="2">
    <tableColumn id="1" xr3:uid="{48B16286-DD59-4CB2-8DD5-5EC929351F44}" name="Type" dataDxfId="22"/>
    <tableColumn id="2" xr3:uid="{AAF82008-F1F7-4319-A27D-44E6E0896DC3}" name="Symbole" dataDxfId="2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18A3-7829-4C16-9839-C21986C0282B}">
  <sheetPr codeName="Feuil4">
    <pageSetUpPr fitToPage="1"/>
  </sheetPr>
  <dimension ref="B2:M13"/>
  <sheetViews>
    <sheetView showGridLines="0" tabSelected="1" workbookViewId="0">
      <selection activeCell="G4" sqref="G4"/>
    </sheetView>
  </sheetViews>
  <sheetFormatPr baseColWidth="10" defaultRowHeight="16.8" x14ac:dyDescent="0.4"/>
  <cols>
    <col min="1" max="2" width="2.69921875" style="1" customWidth="1"/>
    <col min="3" max="3" width="13.69921875" style="1" customWidth="1"/>
    <col min="4" max="4" width="20.69921875" style="1" customWidth="1"/>
    <col min="5" max="6" width="2.69921875" style="1" customWidth="1"/>
    <col min="7" max="7" width="11" style="1" bestFit="1" customWidth="1"/>
    <col min="8" max="8" width="20.69921875" style="1" customWidth="1"/>
    <col min="9" max="10" width="11.69921875" style="1" customWidth="1"/>
    <col min="11" max="11" width="18.69921875" style="1" customWidth="1"/>
    <col min="12" max="12" width="9.69921875" style="1" customWidth="1"/>
    <col min="13" max="13" width="11.69921875" style="1" customWidth="1"/>
    <col min="14" max="14" width="2.69921875" style="1" customWidth="1"/>
    <col min="15" max="16384" width="11.19921875" style="1"/>
  </cols>
  <sheetData>
    <row r="2" spans="2:13" x14ac:dyDescent="0.4">
      <c r="B2" s="36"/>
      <c r="C2" s="36"/>
      <c r="D2" s="38"/>
      <c r="E2" s="36"/>
    </row>
    <row r="3" spans="2:13" x14ac:dyDescent="0.4">
      <c r="B3" s="36"/>
      <c r="C3" s="37" t="s">
        <v>29</v>
      </c>
      <c r="D3" s="71"/>
      <c r="E3" s="69">
        <f>IF(fc_Employe&lt;&gt;"",1,0)</f>
        <v>0</v>
      </c>
      <c r="G3" s="73" t="s">
        <v>60</v>
      </c>
      <c r="H3" s="73" t="s">
        <v>29</v>
      </c>
      <c r="I3" s="74" t="s">
        <v>56</v>
      </c>
      <c r="J3" s="74" t="s">
        <v>57</v>
      </c>
      <c r="K3" s="73" t="s">
        <v>59</v>
      </c>
      <c r="L3" s="74" t="s">
        <v>58</v>
      </c>
      <c r="M3" s="73" t="s">
        <v>39</v>
      </c>
    </row>
    <row r="4" spans="2:13" x14ac:dyDescent="0.4">
      <c r="B4" s="36"/>
      <c r="C4" s="36"/>
      <c r="D4" s="36"/>
      <c r="E4" s="36"/>
      <c r="G4" s="120"/>
      <c r="H4" s="121"/>
      <c r="I4" s="122"/>
      <c r="J4" s="122"/>
      <c r="K4" s="121"/>
      <c r="L4" s="123"/>
      <c r="M4" s="121"/>
    </row>
    <row r="5" spans="2:13" x14ac:dyDescent="0.4">
      <c r="B5" s="36"/>
      <c r="C5" s="37" t="s">
        <v>56</v>
      </c>
      <c r="D5" s="72"/>
      <c r="E5" s="69">
        <f>IF(fc_DD&lt;&gt;"",1,0)</f>
        <v>0</v>
      </c>
    </row>
    <row r="6" spans="2:13" x14ac:dyDescent="0.4">
      <c r="B6" s="36"/>
      <c r="C6" s="36"/>
      <c r="D6" s="36"/>
      <c r="E6" s="36"/>
    </row>
    <row r="7" spans="2:13" x14ac:dyDescent="0.4">
      <c r="B7" s="36"/>
      <c r="C7" s="37" t="s">
        <v>57</v>
      </c>
      <c r="D7" s="72"/>
      <c r="E7" s="69">
        <f>IF(fc_DF&lt;&gt;"",1,0)</f>
        <v>0</v>
      </c>
    </row>
    <row r="8" spans="2:13" x14ac:dyDescent="0.4">
      <c r="B8" s="36"/>
      <c r="C8" s="36"/>
      <c r="D8" s="36"/>
      <c r="E8" s="36"/>
    </row>
    <row r="9" spans="2:13" x14ac:dyDescent="0.4">
      <c r="B9" s="36"/>
      <c r="C9" s="37" t="s">
        <v>59</v>
      </c>
      <c r="D9" s="71"/>
      <c r="E9" s="69">
        <f>IF(fc_Absence&lt;&gt;"",1,0)</f>
        <v>0</v>
      </c>
    </row>
    <row r="10" spans="2:13" x14ac:dyDescent="0.4">
      <c r="B10" s="36"/>
      <c r="C10" s="36"/>
      <c r="D10" s="36"/>
      <c r="E10" s="70" t="str">
        <f>IF(SUM(E3:E9)=4,"OK","NOK")</f>
        <v>NOK</v>
      </c>
    </row>
    <row r="11" spans="2:13" x14ac:dyDescent="0.4">
      <c r="C11" s="33"/>
    </row>
    <row r="13" spans="2:13" x14ac:dyDescent="0.4">
      <c r="C13" s="33"/>
    </row>
  </sheetData>
  <sheetProtection selectLockedCells="1"/>
  <dataValidations count="2">
    <dataValidation type="list" allowBlank="1" showInputMessage="1" showErrorMessage="1" sqref="D3" xr:uid="{CD5D65E5-6E51-43B6-B0D4-C2C4EE2C0BC7}">
      <formula1>l_Employé</formula1>
    </dataValidation>
    <dataValidation type="list" allowBlank="1" showInputMessage="1" showErrorMessage="1" sqref="D9" xr:uid="{BE766266-59A0-46A5-B95F-BD1DED2E6C5F}">
      <formula1>l_Absence</formula1>
    </dataValidation>
  </dataValidations>
  <printOptions horizontalCentered="1"/>
  <pageMargins left="0" right="0" top="0" bottom="0" header="0" footer="0"/>
  <pageSetup paperSize="9" scale="96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EDA5C-F8FE-4A29-967C-1EDDFD4CFD50}">
  <sheetPr codeName="Feuil1">
    <pageSetUpPr fitToPage="1"/>
  </sheetPr>
  <dimension ref="B2:AQ34"/>
  <sheetViews>
    <sheetView showGridLines="0" workbookViewId="0">
      <selection activeCell="C2" sqref="C2"/>
    </sheetView>
  </sheetViews>
  <sheetFormatPr baseColWidth="10" defaultRowHeight="16.8" x14ac:dyDescent="0.4"/>
  <cols>
    <col min="1" max="1" width="2.69921875" style="1" customWidth="1"/>
    <col min="2" max="2" width="7.8984375" style="1" bestFit="1" customWidth="1"/>
    <col min="3" max="3" width="18.09765625" style="1" bestFit="1" customWidth="1"/>
    <col min="4" max="34" width="4.69921875" style="1" customWidth="1"/>
    <col min="35" max="35" width="1.69921875" style="1" customWidth="1"/>
    <col min="36" max="43" width="5.19921875" style="1" customWidth="1"/>
    <col min="44" max="16384" width="11.19921875" style="1"/>
  </cols>
  <sheetData>
    <row r="2" spans="2:43" x14ac:dyDescent="0.4">
      <c r="B2" s="22" t="s">
        <v>0</v>
      </c>
      <c r="C2" s="21">
        <v>2024</v>
      </c>
    </row>
    <row r="3" spans="2:43" x14ac:dyDescent="0.4">
      <c r="B3" s="22" t="s">
        <v>1</v>
      </c>
      <c r="C3" s="21" t="s">
        <v>3</v>
      </c>
    </row>
    <row r="4" spans="2:43" ht="21" thickBot="1" x14ac:dyDescent="0.45">
      <c r="D4" s="8" t="str">
        <f>"Planning "&amp;C3&amp;" "&amp;C2</f>
        <v>Planning Février 2024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2:43" ht="17.399999999999999" thickBot="1" x14ac:dyDescent="0.45">
      <c r="D5" s="24" t="str">
        <f>IFERROR("S."&amp;_xlfn.ISOWEEKNUM(D7),"")</f>
        <v>S.5</v>
      </c>
      <c r="E5" s="25" t="str">
        <f t="shared" ref="E5:AH5" si="0">IFERROR(IF(WEEKDAY(E7,2)=1,"S."&amp;_xlfn.ISOWEEKNUM(E7),""),"")</f>
        <v/>
      </c>
      <c r="F5" s="25" t="str">
        <f t="shared" si="0"/>
        <v/>
      </c>
      <c r="G5" s="25" t="str">
        <f t="shared" si="0"/>
        <v/>
      </c>
      <c r="H5" s="25" t="str">
        <f t="shared" si="0"/>
        <v>S.6</v>
      </c>
      <c r="I5" s="25" t="str">
        <f t="shared" si="0"/>
        <v/>
      </c>
      <c r="J5" s="25" t="str">
        <f t="shared" si="0"/>
        <v/>
      </c>
      <c r="K5" s="25" t="str">
        <f t="shared" si="0"/>
        <v/>
      </c>
      <c r="L5" s="25" t="str">
        <f t="shared" si="0"/>
        <v/>
      </c>
      <c r="M5" s="25" t="str">
        <f t="shared" si="0"/>
        <v/>
      </c>
      <c r="N5" s="25" t="str">
        <f t="shared" si="0"/>
        <v/>
      </c>
      <c r="O5" s="25" t="str">
        <f t="shared" si="0"/>
        <v>S.7</v>
      </c>
      <c r="P5" s="25" t="str">
        <f t="shared" si="0"/>
        <v/>
      </c>
      <c r="Q5" s="25" t="str">
        <f t="shared" si="0"/>
        <v/>
      </c>
      <c r="R5" s="25" t="str">
        <f t="shared" si="0"/>
        <v/>
      </c>
      <c r="S5" s="25" t="str">
        <f t="shared" si="0"/>
        <v/>
      </c>
      <c r="T5" s="25" t="str">
        <f t="shared" si="0"/>
        <v/>
      </c>
      <c r="U5" s="25" t="str">
        <f t="shared" si="0"/>
        <v/>
      </c>
      <c r="V5" s="25" t="str">
        <f t="shared" si="0"/>
        <v>S.8</v>
      </c>
      <c r="W5" s="25" t="str">
        <f t="shared" si="0"/>
        <v/>
      </c>
      <c r="X5" s="25" t="str">
        <f t="shared" si="0"/>
        <v/>
      </c>
      <c r="Y5" s="25" t="str">
        <f t="shared" si="0"/>
        <v/>
      </c>
      <c r="Z5" s="25" t="str">
        <f t="shared" si="0"/>
        <v/>
      </c>
      <c r="AA5" s="25" t="str">
        <f t="shared" si="0"/>
        <v/>
      </c>
      <c r="AB5" s="25" t="str">
        <f t="shared" si="0"/>
        <v/>
      </c>
      <c r="AC5" s="25" t="str">
        <f t="shared" si="0"/>
        <v>S.9</v>
      </c>
      <c r="AD5" s="25" t="str">
        <f t="shared" si="0"/>
        <v/>
      </c>
      <c r="AE5" s="25" t="str">
        <f t="shared" si="0"/>
        <v/>
      </c>
      <c r="AF5" s="25" t="str">
        <f t="shared" si="0"/>
        <v/>
      </c>
      <c r="AG5" s="25" t="str">
        <f t="shared" si="0"/>
        <v/>
      </c>
      <c r="AH5" s="26" t="str">
        <f t="shared" si="0"/>
        <v/>
      </c>
      <c r="AJ5" s="67" t="str">
        <f>NETWORKDAYS(D7,EOMONTH(D7,0),_Feries)&amp;" jours ouvrés."</f>
        <v>21 jours ouvrés.</v>
      </c>
      <c r="AK5" s="58"/>
      <c r="AL5" s="58"/>
      <c r="AM5" s="58"/>
      <c r="AN5" s="58"/>
      <c r="AO5" s="58"/>
      <c r="AP5" s="58"/>
      <c r="AQ5" s="58"/>
    </row>
    <row r="6" spans="2:43" x14ac:dyDescent="0.4">
      <c r="D6" s="27">
        <f>D7</f>
        <v>45323</v>
      </c>
      <c r="E6" s="28">
        <f t="shared" ref="E6:AH6" si="1">E7</f>
        <v>45324</v>
      </c>
      <c r="F6" s="28">
        <f t="shared" si="1"/>
        <v>45325</v>
      </c>
      <c r="G6" s="28">
        <f t="shared" si="1"/>
        <v>45326</v>
      </c>
      <c r="H6" s="28">
        <f t="shared" si="1"/>
        <v>45327</v>
      </c>
      <c r="I6" s="28">
        <f t="shared" si="1"/>
        <v>45328</v>
      </c>
      <c r="J6" s="28">
        <f t="shared" si="1"/>
        <v>45329</v>
      </c>
      <c r="K6" s="28">
        <f t="shared" si="1"/>
        <v>45330</v>
      </c>
      <c r="L6" s="28">
        <f t="shared" si="1"/>
        <v>45331</v>
      </c>
      <c r="M6" s="28">
        <f t="shared" si="1"/>
        <v>45332</v>
      </c>
      <c r="N6" s="28">
        <f t="shared" si="1"/>
        <v>45333</v>
      </c>
      <c r="O6" s="28">
        <f t="shared" si="1"/>
        <v>45334</v>
      </c>
      <c r="P6" s="28">
        <f t="shared" si="1"/>
        <v>45335</v>
      </c>
      <c r="Q6" s="28">
        <f t="shared" si="1"/>
        <v>45336</v>
      </c>
      <c r="R6" s="28">
        <f t="shared" si="1"/>
        <v>45337</v>
      </c>
      <c r="S6" s="28">
        <f t="shared" si="1"/>
        <v>45338</v>
      </c>
      <c r="T6" s="28">
        <f t="shared" si="1"/>
        <v>45339</v>
      </c>
      <c r="U6" s="28">
        <f t="shared" si="1"/>
        <v>45340</v>
      </c>
      <c r="V6" s="28">
        <f t="shared" si="1"/>
        <v>45341</v>
      </c>
      <c r="W6" s="28">
        <f t="shared" si="1"/>
        <v>45342</v>
      </c>
      <c r="X6" s="28">
        <f t="shared" si="1"/>
        <v>45343</v>
      </c>
      <c r="Y6" s="28">
        <f t="shared" si="1"/>
        <v>45344</v>
      </c>
      <c r="Z6" s="28">
        <f t="shared" si="1"/>
        <v>45345</v>
      </c>
      <c r="AA6" s="28">
        <f t="shared" si="1"/>
        <v>45346</v>
      </c>
      <c r="AB6" s="28">
        <f t="shared" si="1"/>
        <v>45347</v>
      </c>
      <c r="AC6" s="28">
        <f t="shared" si="1"/>
        <v>45348</v>
      </c>
      <c r="AD6" s="28">
        <f t="shared" si="1"/>
        <v>45349</v>
      </c>
      <c r="AE6" s="28">
        <f t="shared" si="1"/>
        <v>45350</v>
      </c>
      <c r="AF6" s="28">
        <f t="shared" si="1"/>
        <v>45351</v>
      </c>
      <c r="AG6" s="28" t="str">
        <f t="shared" si="1"/>
        <v/>
      </c>
      <c r="AH6" s="29" t="str">
        <f t="shared" si="1"/>
        <v/>
      </c>
      <c r="AJ6" s="87" t="s">
        <v>55</v>
      </c>
      <c r="AK6" s="89" t="s">
        <v>49</v>
      </c>
      <c r="AL6" s="91" t="s">
        <v>50</v>
      </c>
      <c r="AM6" s="93" t="s">
        <v>41</v>
      </c>
      <c r="AN6" s="75" t="s">
        <v>51</v>
      </c>
      <c r="AO6" s="77" t="s">
        <v>53</v>
      </c>
      <c r="AP6" s="79" t="s">
        <v>47</v>
      </c>
      <c r="AQ6" s="81" t="s">
        <v>48</v>
      </c>
    </row>
    <row r="7" spans="2:43" ht="17.399999999999999" thickBot="1" x14ac:dyDescent="0.45">
      <c r="D7" s="30">
        <f>DATE(_Annee,MONTH(_Mois&amp;1),1)</f>
        <v>45323</v>
      </c>
      <c r="E7" s="31">
        <f>D7+1</f>
        <v>45324</v>
      </c>
      <c r="F7" s="31">
        <f t="shared" ref="F7:AE7" si="2">E7+1</f>
        <v>45325</v>
      </c>
      <c r="G7" s="31">
        <f t="shared" si="2"/>
        <v>45326</v>
      </c>
      <c r="H7" s="31">
        <f t="shared" si="2"/>
        <v>45327</v>
      </c>
      <c r="I7" s="31">
        <f t="shared" si="2"/>
        <v>45328</v>
      </c>
      <c r="J7" s="31">
        <f t="shared" si="2"/>
        <v>45329</v>
      </c>
      <c r="K7" s="31">
        <f t="shared" si="2"/>
        <v>45330</v>
      </c>
      <c r="L7" s="31">
        <f t="shared" si="2"/>
        <v>45331</v>
      </c>
      <c r="M7" s="31">
        <f t="shared" si="2"/>
        <v>45332</v>
      </c>
      <c r="N7" s="31">
        <f t="shared" si="2"/>
        <v>45333</v>
      </c>
      <c r="O7" s="31">
        <f t="shared" si="2"/>
        <v>45334</v>
      </c>
      <c r="P7" s="31">
        <f t="shared" si="2"/>
        <v>45335</v>
      </c>
      <c r="Q7" s="31">
        <f t="shared" si="2"/>
        <v>45336</v>
      </c>
      <c r="R7" s="31">
        <f t="shared" si="2"/>
        <v>45337</v>
      </c>
      <c r="S7" s="31">
        <f t="shared" si="2"/>
        <v>45338</v>
      </c>
      <c r="T7" s="31">
        <f t="shared" si="2"/>
        <v>45339</v>
      </c>
      <c r="U7" s="31">
        <f t="shared" si="2"/>
        <v>45340</v>
      </c>
      <c r="V7" s="31">
        <f t="shared" si="2"/>
        <v>45341</v>
      </c>
      <c r="W7" s="31">
        <f t="shared" si="2"/>
        <v>45342</v>
      </c>
      <c r="X7" s="31">
        <f t="shared" si="2"/>
        <v>45343</v>
      </c>
      <c r="Y7" s="31">
        <f t="shared" si="2"/>
        <v>45344</v>
      </c>
      <c r="Z7" s="31">
        <f t="shared" si="2"/>
        <v>45345</v>
      </c>
      <c r="AA7" s="31">
        <f t="shared" si="2"/>
        <v>45346</v>
      </c>
      <c r="AB7" s="31">
        <f t="shared" si="2"/>
        <v>45347</v>
      </c>
      <c r="AC7" s="31">
        <f t="shared" si="2"/>
        <v>45348</v>
      </c>
      <c r="AD7" s="31">
        <f t="shared" si="2"/>
        <v>45349</v>
      </c>
      <c r="AE7" s="31">
        <f t="shared" si="2"/>
        <v>45350</v>
      </c>
      <c r="AF7" s="31">
        <f>IFERROR(IF(MONTH(_Mois&amp;1)=MONTH(AE7+1),AE7+1,""),"")</f>
        <v>45351</v>
      </c>
      <c r="AG7" s="31" t="str">
        <f>IFERROR(IF(MONTH(_Mois&amp;1)=MONTH(AF7+1),AF7+1,""),"")</f>
        <v/>
      </c>
      <c r="AH7" s="32" t="str">
        <f>IFERROR(IF(MONTH(_Mois&amp;1)=MONTH(AG7+1),AG7+1,""),"")</f>
        <v/>
      </c>
      <c r="AJ7" s="88"/>
      <c r="AK7" s="90"/>
      <c r="AL7" s="92"/>
      <c r="AM7" s="94"/>
      <c r="AN7" s="76"/>
      <c r="AO7" s="78"/>
      <c r="AP7" s="80"/>
      <c r="AQ7" s="82"/>
    </row>
    <row r="8" spans="2:43" x14ac:dyDescent="0.4">
      <c r="B8" s="59" t="str" cm="1">
        <f t="array" ref="B8">IFERROR(INDEX(t_Employé[Employé],MATCH(0,COUNTIF(t_Employé[Employé],"&lt;"&amp;t_Employé[Employé])-SUM(COUNTIF($B$7:B7,t_Employé[Employé])),0)),"")</f>
        <v>Aldo Berman</v>
      </c>
      <c r="C8" s="60"/>
      <c r="D8" s="49" t="str" cm="1">
        <f t="array" ref="D8">IF($B8&lt;&gt;"",IFERROR(IF(AND(COUNTIF(_Feries,D$7)&lt;&gt;1,WEEKDAY(D$7,2)&lt;=5),INDEX(t_Absence[Symbole],MATCH($B8,IF(D$7&gt;=t_Absence[Date début],IF(D$7&lt;=t_Absence[Date fin],t_Absence[Employé]),""),0)),""),""),"")</f>
        <v/>
      </c>
      <c r="E8" s="50" t="str" cm="1">
        <f t="array" ref="E8">IF($B8&lt;&gt;"",IFERROR(IF(AND(COUNTIF(_Feries,E$7)&lt;&gt;1,WEEKDAY(E$7,2)&lt;=5),INDEX(t_Absence[Symbole],MATCH($B8,IF(E$7&gt;=t_Absence[Date début],IF(E$7&lt;=t_Absence[Date fin],t_Absence[Employé]),""),0)),""),""),"")</f>
        <v/>
      </c>
      <c r="F8" s="50" t="str" cm="1">
        <f t="array" ref="F8">IF($B8&lt;&gt;"",IFERROR(IF(AND(COUNTIF(_Feries,F$7)&lt;&gt;1,WEEKDAY(F$7,2)&lt;=5),INDEX(t_Absence[Symbole],MATCH($B8,IF(F$7&gt;=t_Absence[Date début],IF(F$7&lt;=t_Absence[Date fin],t_Absence[Employé]),""),0)),""),""),"")</f>
        <v/>
      </c>
      <c r="G8" s="50" t="str" cm="1">
        <f t="array" ref="G8">IF($B8&lt;&gt;"",IFERROR(IF(AND(COUNTIF(_Feries,G$7)&lt;&gt;1,WEEKDAY(G$7,2)&lt;=5),INDEX(t_Absence[Symbole],MATCH($B8,IF(G$7&gt;=t_Absence[Date début],IF(G$7&lt;=t_Absence[Date fin],t_Absence[Employé]),""),0)),""),""),"")</f>
        <v/>
      </c>
      <c r="H8" s="50" t="str" cm="1">
        <f t="array" ref="H8">IF($B8&lt;&gt;"",IFERROR(IF(AND(COUNTIF(_Feries,H$7)&lt;&gt;1,WEEKDAY(H$7,2)&lt;=5),INDEX(t_Absence[Symbole],MATCH($B8,IF(H$7&gt;=t_Absence[Date début],IF(H$7&lt;=t_Absence[Date fin],t_Absence[Employé]),""),0)),""),""),"")</f>
        <v/>
      </c>
      <c r="I8" s="50" t="str" cm="1">
        <f t="array" ref="I8">IF($B8&lt;&gt;"",IFERROR(IF(AND(COUNTIF(_Feries,I$7)&lt;&gt;1,WEEKDAY(I$7,2)&lt;=5),INDEX(t_Absence[Symbole],MATCH($B8,IF(I$7&gt;=t_Absence[Date début],IF(I$7&lt;=t_Absence[Date fin],t_Absence[Employé]),""),0)),""),""),"")</f>
        <v/>
      </c>
      <c r="J8" s="50" t="str" cm="1">
        <f t="array" ref="J8">IF($B8&lt;&gt;"",IFERROR(IF(AND(COUNTIF(_Feries,J$7)&lt;&gt;1,WEEKDAY(J$7,2)&lt;=5),INDEX(t_Absence[Symbole],MATCH($B8,IF(J$7&gt;=t_Absence[Date début],IF(J$7&lt;=t_Absence[Date fin],t_Absence[Employé]),""),0)),""),""),"")</f>
        <v/>
      </c>
      <c r="K8" s="50" t="str" cm="1">
        <f t="array" ref="K8">IF($B8&lt;&gt;"",IFERROR(IF(AND(COUNTIF(_Feries,K$7)&lt;&gt;1,WEEKDAY(K$7,2)&lt;=5),INDEX(t_Absence[Symbole],MATCH($B8,IF(K$7&gt;=t_Absence[Date début],IF(K$7&lt;=t_Absence[Date fin],t_Absence[Employé]),""),0)),""),""),"")</f>
        <v/>
      </c>
      <c r="L8" s="50" t="str" cm="1">
        <f t="array" ref="L8">IF($B8&lt;&gt;"",IFERROR(IF(AND(COUNTIF(_Feries,L$7)&lt;&gt;1,WEEKDAY(L$7,2)&lt;=5),INDEX(t_Absence[Symbole],MATCH($B8,IF(L$7&gt;=t_Absence[Date début],IF(L$7&lt;=t_Absence[Date fin],t_Absence[Employé]),""),0)),""),""),"")</f>
        <v/>
      </c>
      <c r="M8" s="50" t="str" cm="1">
        <f t="array" ref="M8">IF($B8&lt;&gt;"",IFERROR(IF(AND(COUNTIF(_Feries,M$7)&lt;&gt;1,WEEKDAY(M$7,2)&lt;=5),INDEX(t_Absence[Symbole],MATCH($B8,IF(M$7&gt;=t_Absence[Date début],IF(M$7&lt;=t_Absence[Date fin],t_Absence[Employé]),""),0)),""),""),"")</f>
        <v/>
      </c>
      <c r="N8" s="50" t="str" cm="1">
        <f t="array" ref="N8">IF($B8&lt;&gt;"",IFERROR(IF(AND(COUNTIF(_Feries,N$7)&lt;&gt;1,WEEKDAY(N$7,2)&lt;=5),INDEX(t_Absence[Symbole],MATCH($B8,IF(N$7&gt;=t_Absence[Date début],IF(N$7&lt;=t_Absence[Date fin],t_Absence[Employé]),""),0)),""),""),"")</f>
        <v/>
      </c>
      <c r="O8" s="50" t="str" cm="1">
        <f t="array" ref="O8">IF($B8&lt;&gt;"",IFERROR(IF(AND(COUNTIF(_Feries,O$7)&lt;&gt;1,WEEKDAY(O$7,2)&lt;=5),INDEX(t_Absence[Symbole],MATCH($B8,IF(O$7&gt;=t_Absence[Date début],IF(O$7&lt;=t_Absence[Date fin],t_Absence[Employé]),""),0)),""),""),"")</f>
        <v/>
      </c>
      <c r="P8" s="50" t="str" cm="1">
        <f t="array" ref="P8">IF($B8&lt;&gt;"",IFERROR(IF(AND(COUNTIF(_Feries,P$7)&lt;&gt;1,WEEKDAY(P$7,2)&lt;=5),INDEX(t_Absence[Symbole],MATCH($B8,IF(P$7&gt;=t_Absence[Date début],IF(P$7&lt;=t_Absence[Date fin],t_Absence[Employé]),""),0)),""),""),"")</f>
        <v/>
      </c>
      <c r="Q8" s="50" t="str" cm="1">
        <f t="array" ref="Q8">IF($B8&lt;&gt;"",IFERROR(IF(AND(COUNTIF(_Feries,Q$7)&lt;&gt;1,WEEKDAY(Q$7,2)&lt;=5),INDEX(t_Absence[Symbole],MATCH($B8,IF(Q$7&gt;=t_Absence[Date début],IF(Q$7&lt;=t_Absence[Date fin],t_Absence[Employé]),""),0)),""),""),"")</f>
        <v/>
      </c>
      <c r="R8" s="50" t="str" cm="1">
        <f t="array" ref="R8">IF($B8&lt;&gt;"",IFERROR(IF(AND(COUNTIF(_Feries,R$7)&lt;&gt;1,WEEKDAY(R$7,2)&lt;=5),INDEX(t_Absence[Symbole],MATCH($B8,IF(R$7&gt;=t_Absence[Date début],IF(R$7&lt;=t_Absence[Date fin],t_Absence[Employé]),""),0)),""),""),"")</f>
        <v/>
      </c>
      <c r="S8" s="50" t="str" cm="1">
        <f t="array" ref="S8">IF($B8&lt;&gt;"",IFERROR(IF(AND(COUNTIF(_Feries,S$7)&lt;&gt;1,WEEKDAY(S$7,2)&lt;=5),INDEX(t_Absence[Symbole],MATCH($B8,IF(S$7&gt;=t_Absence[Date début],IF(S$7&lt;=t_Absence[Date fin],t_Absence[Employé]),""),0)),""),""),"")</f>
        <v/>
      </c>
      <c r="T8" s="50" t="str" cm="1">
        <f t="array" ref="T8">IF($B8&lt;&gt;"",IFERROR(IF(AND(COUNTIF(_Feries,T$7)&lt;&gt;1,WEEKDAY(T$7,2)&lt;=5),INDEX(t_Absence[Symbole],MATCH($B8,IF(T$7&gt;=t_Absence[Date début],IF(T$7&lt;=t_Absence[Date fin],t_Absence[Employé]),""),0)),""),""),"")</f>
        <v/>
      </c>
      <c r="U8" s="50" t="str" cm="1">
        <f t="array" ref="U8">IF($B8&lt;&gt;"",IFERROR(IF(AND(COUNTIF(_Feries,U$7)&lt;&gt;1,WEEKDAY(U$7,2)&lt;=5),INDEX(t_Absence[Symbole],MATCH($B8,IF(U$7&gt;=t_Absence[Date début],IF(U$7&lt;=t_Absence[Date fin],t_Absence[Employé]),""),0)),""),""),"")</f>
        <v/>
      </c>
      <c r="V8" s="50" t="str" cm="1">
        <f t="array" ref="V8">IF($B8&lt;&gt;"",IFERROR(IF(AND(COUNTIF(_Feries,V$7)&lt;&gt;1,WEEKDAY(V$7,2)&lt;=5),INDEX(t_Absence[Symbole],MATCH($B8,IF(V$7&gt;=t_Absence[Date début],IF(V$7&lt;=t_Absence[Date fin],t_Absence[Employé]),""),0)),""),""),"")</f>
        <v/>
      </c>
      <c r="W8" s="50" t="str" cm="1">
        <f t="array" ref="W8">IF($B8&lt;&gt;"",IFERROR(IF(AND(COUNTIF(_Feries,W$7)&lt;&gt;1,WEEKDAY(W$7,2)&lt;=5),INDEX(t_Absence[Symbole],MATCH($B8,IF(W$7&gt;=t_Absence[Date début],IF(W$7&lt;=t_Absence[Date fin],t_Absence[Employé]),""),0)),""),""),"")</f>
        <v/>
      </c>
      <c r="X8" s="50" t="str" cm="1">
        <f t="array" ref="X8">IF($B8&lt;&gt;"",IFERROR(IF(AND(COUNTIF(_Feries,X$7)&lt;&gt;1,WEEKDAY(X$7,2)&lt;=5),INDEX(t_Absence[Symbole],MATCH($B8,IF(X$7&gt;=t_Absence[Date début],IF(X$7&lt;=t_Absence[Date fin],t_Absence[Employé]),""),0)),""),""),"")</f>
        <v/>
      </c>
      <c r="Y8" s="50" t="str" cm="1">
        <f t="array" ref="Y8">IF($B8&lt;&gt;"",IFERROR(IF(AND(COUNTIF(_Feries,Y$7)&lt;&gt;1,WEEKDAY(Y$7,2)&lt;=5),INDEX(t_Absence[Symbole],MATCH($B8,IF(Y$7&gt;=t_Absence[Date début],IF(Y$7&lt;=t_Absence[Date fin],t_Absence[Employé]),""),0)),""),""),"")</f>
        <v/>
      </c>
      <c r="Z8" s="50" t="str" cm="1">
        <f t="array" ref="Z8">IF($B8&lt;&gt;"",IFERROR(IF(AND(COUNTIF(_Feries,Z$7)&lt;&gt;1,WEEKDAY(Z$7,2)&lt;=5),INDEX(t_Absence[Symbole],MATCH($B8,IF(Z$7&gt;=t_Absence[Date début],IF(Z$7&lt;=t_Absence[Date fin],t_Absence[Employé]),""),0)),""),""),"")</f>
        <v/>
      </c>
      <c r="AA8" s="50" t="str" cm="1">
        <f t="array" ref="AA8">IF($B8&lt;&gt;"",IFERROR(IF(AND(COUNTIF(_Feries,AA$7)&lt;&gt;1,WEEKDAY(AA$7,2)&lt;=5),INDEX(t_Absence[Symbole],MATCH($B8,IF(AA$7&gt;=t_Absence[Date début],IF(AA$7&lt;=t_Absence[Date fin],t_Absence[Employé]),""),0)),""),""),"")</f>
        <v/>
      </c>
      <c r="AB8" s="50" t="str" cm="1">
        <f t="array" ref="AB8">IF($B8&lt;&gt;"",IFERROR(IF(AND(COUNTIF(_Feries,AB$7)&lt;&gt;1,WEEKDAY(AB$7,2)&lt;=5),INDEX(t_Absence[Symbole],MATCH($B8,IF(AB$7&gt;=t_Absence[Date début],IF(AB$7&lt;=t_Absence[Date fin],t_Absence[Employé]),""),0)),""),""),"")</f>
        <v/>
      </c>
      <c r="AC8" s="50" t="str" cm="1">
        <f t="array" ref="AC8">IF($B8&lt;&gt;"",IFERROR(IF(AND(COUNTIF(_Feries,AC$7)&lt;&gt;1,WEEKDAY(AC$7,2)&lt;=5),INDEX(t_Absence[Symbole],MATCH($B8,IF(AC$7&gt;=t_Absence[Date début],IF(AC$7&lt;=t_Absence[Date fin],t_Absence[Employé]),""),0)),""),""),"")</f>
        <v/>
      </c>
      <c r="AD8" s="50" t="str" cm="1">
        <f t="array" ref="AD8">IF($B8&lt;&gt;"",IFERROR(IF(AND(COUNTIF(_Feries,AD$7)&lt;&gt;1,WEEKDAY(AD$7,2)&lt;=5),INDEX(t_Absence[Symbole],MATCH($B8,IF(AD$7&gt;=t_Absence[Date début],IF(AD$7&lt;=t_Absence[Date fin],t_Absence[Employé]),""),0)),""),""),"")</f>
        <v/>
      </c>
      <c r="AE8" s="50" t="str" cm="1">
        <f t="array" ref="AE8">IF($B8&lt;&gt;"",IFERROR(IF(AND(COUNTIF(_Feries,AE$7)&lt;&gt;1,WEEKDAY(AE$7,2)&lt;=5),INDEX(t_Absence[Symbole],MATCH($B8,IF(AE$7&gt;=t_Absence[Date début],IF(AE$7&lt;=t_Absence[Date fin],t_Absence[Employé]),""),0)),""),""),"")</f>
        <v/>
      </c>
      <c r="AF8" s="50" t="str" cm="1">
        <f t="array" ref="AF8">IF($B8&lt;&gt;"",IFERROR(IF(AND(COUNTIF(_Feries,AF$7)&lt;&gt;1,WEEKDAY(AF$7,2)&lt;=5),INDEX(t_Absence[Symbole],MATCH($B8,IF(AF$7&gt;=t_Absence[Date début],IF(AF$7&lt;=t_Absence[Date fin],t_Absence[Employé]),""),0)),""),""),"")</f>
        <v/>
      </c>
      <c r="AG8" s="50" t="str" cm="1">
        <f t="array" ref="AG8">IF($B8&lt;&gt;"",IFERROR(IF(AND(COUNTIF(_Feries,AG$7)&lt;&gt;1,WEEKDAY(AG$7,2)&lt;=5),INDEX(t_Absence[Symbole],MATCH($B8,IF(AG$7&gt;=t_Absence[Date début],IF(AG$7&lt;=t_Absence[Date fin],t_Absence[Employé]),""),0)),""),""),"")</f>
        <v/>
      </c>
      <c r="AH8" s="51" t="str" cm="1">
        <f t="array" ref="AH8">IF($B8&lt;&gt;"",IFERROR(IF(AND(COUNTIF(_Feries,AH$7)&lt;&gt;1,WEEKDAY(AH$7,2)&lt;=5),INDEX(t_Absence[Symbole],MATCH($B8,IF(AH$7&gt;=t_Absence[Date début],IF(AH$7&lt;=t_Absence[Date fin],t_Absence[Employé]),""),0)),""),""),"")</f>
        <v/>
      </c>
      <c r="AJ8" s="39">
        <f t="shared" ref="AJ8:AQ17" si="3">COUNTIF($D8:$AH8,AJ$6)</f>
        <v>0</v>
      </c>
      <c r="AK8" s="40">
        <f t="shared" si="3"/>
        <v>0</v>
      </c>
      <c r="AL8" s="40">
        <f t="shared" si="3"/>
        <v>0</v>
      </c>
      <c r="AM8" s="40">
        <f t="shared" si="3"/>
        <v>0</v>
      </c>
      <c r="AN8" s="40">
        <f t="shared" si="3"/>
        <v>0</v>
      </c>
      <c r="AO8" s="40">
        <f t="shared" si="3"/>
        <v>0</v>
      </c>
      <c r="AP8" s="40">
        <f t="shared" si="3"/>
        <v>0</v>
      </c>
      <c r="AQ8" s="41">
        <f t="shared" si="3"/>
        <v>0</v>
      </c>
    </row>
    <row r="9" spans="2:43" x14ac:dyDescent="0.4">
      <c r="B9" s="34" t="str" cm="1">
        <f t="array" ref="B9">IFERROR(INDEX(t_Employé[Employé],MATCH(0,COUNTIF(t_Employé[Employé],"&lt;"&amp;t_Employé[Employé])-SUM(COUNTIF($B$7:B8,t_Employé[Employé])),0)),"")</f>
        <v>Aude Javel</v>
      </c>
      <c r="C9" s="34"/>
      <c r="D9" s="52" t="str" cm="1">
        <f t="array" ref="D9">IF($B9&lt;&gt;"",IFERROR(IF(AND(COUNTIF(_Feries,D$7)&lt;&gt;1,WEEKDAY(D$7,2)&lt;=5),INDEX(t_Absence[Symbole],MATCH($B9,IF(D$7&gt;=t_Absence[Date début],IF(D$7&lt;=t_Absence[Date fin],t_Absence[Employé]),""),0)),""),""),"")</f>
        <v/>
      </c>
      <c r="E9" s="53" t="str" cm="1">
        <f t="array" ref="E9">IF($B9&lt;&gt;"",IFERROR(IF(AND(COUNTIF(_Feries,E$7)&lt;&gt;1,WEEKDAY(E$7,2)&lt;=5),INDEX(t_Absence[Symbole],MATCH($B9,IF(E$7&gt;=t_Absence[Date début],IF(E$7&lt;=t_Absence[Date fin],t_Absence[Employé]),""),0)),""),""),"")</f>
        <v/>
      </c>
      <c r="F9" s="53" t="str" cm="1">
        <f t="array" ref="F9">IF($B9&lt;&gt;"",IFERROR(IF(AND(COUNTIF(_Feries,F$7)&lt;&gt;1,WEEKDAY(F$7,2)&lt;=5),INDEX(t_Absence[Symbole],MATCH($B9,IF(F$7&gt;=t_Absence[Date début],IF(F$7&lt;=t_Absence[Date fin],t_Absence[Employé]),""),0)),""),""),"")</f>
        <v/>
      </c>
      <c r="G9" s="53" t="str" cm="1">
        <f t="array" ref="G9">IF($B9&lt;&gt;"",IFERROR(IF(AND(COUNTIF(_Feries,G$7)&lt;&gt;1,WEEKDAY(G$7,2)&lt;=5),INDEX(t_Absence[Symbole],MATCH($B9,IF(G$7&gt;=t_Absence[Date début],IF(G$7&lt;=t_Absence[Date fin],t_Absence[Employé]),""),0)),""),""),"")</f>
        <v/>
      </c>
      <c r="H9" s="53" t="str" cm="1">
        <f t="array" ref="H9">IF($B9&lt;&gt;"",IFERROR(IF(AND(COUNTIF(_Feries,H$7)&lt;&gt;1,WEEKDAY(H$7,2)&lt;=5),INDEX(t_Absence[Symbole],MATCH($B9,IF(H$7&gt;=t_Absence[Date début],IF(H$7&lt;=t_Absence[Date fin],t_Absence[Employé]),""),0)),""),""),"")</f>
        <v/>
      </c>
      <c r="I9" s="53" t="str" cm="1">
        <f t="array" ref="I9">IF($B9&lt;&gt;"",IFERROR(IF(AND(COUNTIF(_Feries,I$7)&lt;&gt;1,WEEKDAY(I$7,2)&lt;=5),INDEX(t_Absence[Symbole],MATCH($B9,IF(I$7&gt;=t_Absence[Date début],IF(I$7&lt;=t_Absence[Date fin],t_Absence[Employé]),""),0)),""),""),"")</f>
        <v/>
      </c>
      <c r="J9" s="53" t="str" cm="1">
        <f t="array" ref="J9">IF($B9&lt;&gt;"",IFERROR(IF(AND(COUNTIF(_Feries,J$7)&lt;&gt;1,WEEKDAY(J$7,2)&lt;=5),INDEX(t_Absence[Symbole],MATCH($B9,IF(J$7&gt;=t_Absence[Date début],IF(J$7&lt;=t_Absence[Date fin],t_Absence[Employé]),""),0)),""),""),"")</f>
        <v/>
      </c>
      <c r="K9" s="53" t="str" cm="1">
        <f t="array" ref="K9">IF($B9&lt;&gt;"",IFERROR(IF(AND(COUNTIF(_Feries,K$7)&lt;&gt;1,WEEKDAY(K$7,2)&lt;=5),INDEX(t_Absence[Symbole],MATCH($B9,IF(K$7&gt;=t_Absence[Date début],IF(K$7&lt;=t_Absence[Date fin],t_Absence[Employé]),""),0)),""),""),"")</f>
        <v/>
      </c>
      <c r="L9" s="53" t="str" cm="1">
        <f t="array" ref="L9">IF($B9&lt;&gt;"",IFERROR(IF(AND(COUNTIF(_Feries,L$7)&lt;&gt;1,WEEKDAY(L$7,2)&lt;=5),INDEX(t_Absence[Symbole],MATCH($B9,IF(L$7&gt;=t_Absence[Date début],IF(L$7&lt;=t_Absence[Date fin],t_Absence[Employé]),""),0)),""),""),"")</f>
        <v/>
      </c>
      <c r="M9" s="53" t="str" cm="1">
        <f t="array" ref="M9">IF($B9&lt;&gt;"",IFERROR(IF(AND(COUNTIF(_Feries,M$7)&lt;&gt;1,WEEKDAY(M$7,2)&lt;=5),INDEX(t_Absence[Symbole],MATCH($B9,IF(M$7&gt;=t_Absence[Date début],IF(M$7&lt;=t_Absence[Date fin],t_Absence[Employé]),""),0)),""),""),"")</f>
        <v/>
      </c>
      <c r="N9" s="53" t="str" cm="1">
        <f t="array" ref="N9">IF($B9&lt;&gt;"",IFERROR(IF(AND(COUNTIF(_Feries,N$7)&lt;&gt;1,WEEKDAY(N$7,2)&lt;=5),INDEX(t_Absence[Symbole],MATCH($B9,IF(N$7&gt;=t_Absence[Date début],IF(N$7&lt;=t_Absence[Date fin],t_Absence[Employé]),""),0)),""),""),"")</f>
        <v/>
      </c>
      <c r="O9" s="53" t="str" cm="1">
        <f t="array" ref="O9">IF($B9&lt;&gt;"",IFERROR(IF(AND(COUNTIF(_Feries,O$7)&lt;&gt;1,WEEKDAY(O$7,2)&lt;=5),INDEX(t_Absence[Symbole],MATCH($B9,IF(O$7&gt;=t_Absence[Date début],IF(O$7&lt;=t_Absence[Date fin],t_Absence[Employé]),""),0)),""),""),"")</f>
        <v/>
      </c>
      <c r="P9" s="53" t="str" cm="1">
        <f t="array" ref="P9">IF($B9&lt;&gt;"",IFERROR(IF(AND(COUNTIF(_Feries,P$7)&lt;&gt;1,WEEKDAY(P$7,2)&lt;=5),INDEX(t_Absence[Symbole],MATCH($B9,IF(P$7&gt;=t_Absence[Date début],IF(P$7&lt;=t_Absence[Date fin],t_Absence[Employé]),""),0)),""),""),"")</f>
        <v/>
      </c>
      <c r="Q9" s="53" t="str" cm="1">
        <f t="array" ref="Q9">IF($B9&lt;&gt;"",IFERROR(IF(AND(COUNTIF(_Feries,Q$7)&lt;&gt;1,WEEKDAY(Q$7,2)&lt;=5),INDEX(t_Absence[Symbole],MATCH($B9,IF(Q$7&gt;=t_Absence[Date début],IF(Q$7&lt;=t_Absence[Date fin],t_Absence[Employé]),""),0)),""),""),"")</f>
        <v/>
      </c>
      <c r="R9" s="53" t="str" cm="1">
        <f t="array" ref="R9">IF($B9&lt;&gt;"",IFERROR(IF(AND(COUNTIF(_Feries,R$7)&lt;&gt;1,WEEKDAY(R$7,2)&lt;=5),INDEX(t_Absence[Symbole],MATCH($B9,IF(R$7&gt;=t_Absence[Date début],IF(R$7&lt;=t_Absence[Date fin],t_Absence[Employé]),""),0)),""),""),"")</f>
        <v/>
      </c>
      <c r="S9" s="53" t="str" cm="1">
        <f t="array" ref="S9">IF($B9&lt;&gt;"",IFERROR(IF(AND(COUNTIF(_Feries,S$7)&lt;&gt;1,WEEKDAY(S$7,2)&lt;=5),INDEX(t_Absence[Symbole],MATCH($B9,IF(S$7&gt;=t_Absence[Date début],IF(S$7&lt;=t_Absence[Date fin],t_Absence[Employé]),""),0)),""),""),"")</f>
        <v/>
      </c>
      <c r="T9" s="53" t="str" cm="1">
        <f t="array" ref="T9">IF($B9&lt;&gt;"",IFERROR(IF(AND(COUNTIF(_Feries,T$7)&lt;&gt;1,WEEKDAY(T$7,2)&lt;=5),INDEX(t_Absence[Symbole],MATCH($B9,IF(T$7&gt;=t_Absence[Date début],IF(T$7&lt;=t_Absence[Date fin],t_Absence[Employé]),""),0)),""),""),"")</f>
        <v/>
      </c>
      <c r="U9" s="53" t="str" cm="1">
        <f t="array" ref="U9">IF($B9&lt;&gt;"",IFERROR(IF(AND(COUNTIF(_Feries,U$7)&lt;&gt;1,WEEKDAY(U$7,2)&lt;=5),INDEX(t_Absence[Symbole],MATCH($B9,IF(U$7&gt;=t_Absence[Date début],IF(U$7&lt;=t_Absence[Date fin],t_Absence[Employé]),""),0)),""),""),"")</f>
        <v/>
      </c>
      <c r="V9" s="53" t="str" cm="1">
        <f t="array" ref="V9">IF($B9&lt;&gt;"",IFERROR(IF(AND(COUNTIF(_Feries,V$7)&lt;&gt;1,WEEKDAY(V$7,2)&lt;=5),INDEX(t_Absence[Symbole],MATCH($B9,IF(V$7&gt;=t_Absence[Date début],IF(V$7&lt;=t_Absence[Date fin],t_Absence[Employé]),""),0)),""),""),"")</f>
        <v/>
      </c>
      <c r="W9" s="53" t="str" cm="1">
        <f t="array" ref="W9">IF($B9&lt;&gt;"",IFERROR(IF(AND(COUNTIF(_Feries,W$7)&lt;&gt;1,WEEKDAY(W$7,2)&lt;=5),INDEX(t_Absence[Symbole],MATCH($B9,IF(W$7&gt;=t_Absence[Date début],IF(W$7&lt;=t_Absence[Date fin],t_Absence[Employé]),""),0)),""),""),"")</f>
        <v/>
      </c>
      <c r="X9" s="53" t="str" cm="1">
        <f t="array" ref="X9">IF($B9&lt;&gt;"",IFERROR(IF(AND(COUNTIF(_Feries,X$7)&lt;&gt;1,WEEKDAY(X$7,2)&lt;=5),INDEX(t_Absence[Symbole],MATCH($B9,IF(X$7&gt;=t_Absence[Date début],IF(X$7&lt;=t_Absence[Date fin],t_Absence[Employé]),""),0)),""),""),"")</f>
        <v/>
      </c>
      <c r="Y9" s="53" t="str" cm="1">
        <f t="array" ref="Y9">IF($B9&lt;&gt;"",IFERROR(IF(AND(COUNTIF(_Feries,Y$7)&lt;&gt;1,WEEKDAY(Y$7,2)&lt;=5),INDEX(t_Absence[Symbole],MATCH($B9,IF(Y$7&gt;=t_Absence[Date début],IF(Y$7&lt;=t_Absence[Date fin],t_Absence[Employé]),""),0)),""),""),"")</f>
        <v/>
      </c>
      <c r="Z9" s="53" t="str" cm="1">
        <f t="array" ref="Z9">IF($B9&lt;&gt;"",IFERROR(IF(AND(COUNTIF(_Feries,Z$7)&lt;&gt;1,WEEKDAY(Z$7,2)&lt;=5),INDEX(t_Absence[Symbole],MATCH($B9,IF(Z$7&gt;=t_Absence[Date début],IF(Z$7&lt;=t_Absence[Date fin],t_Absence[Employé]),""),0)),""),""),"")</f>
        <v/>
      </c>
      <c r="AA9" s="53" t="str" cm="1">
        <f t="array" ref="AA9">IF($B9&lt;&gt;"",IFERROR(IF(AND(COUNTIF(_Feries,AA$7)&lt;&gt;1,WEEKDAY(AA$7,2)&lt;=5),INDEX(t_Absence[Symbole],MATCH($B9,IF(AA$7&gt;=t_Absence[Date début],IF(AA$7&lt;=t_Absence[Date fin],t_Absence[Employé]),""),0)),""),""),"")</f>
        <v/>
      </c>
      <c r="AB9" s="53" t="str" cm="1">
        <f t="array" ref="AB9">IF($B9&lt;&gt;"",IFERROR(IF(AND(COUNTIF(_Feries,AB$7)&lt;&gt;1,WEEKDAY(AB$7,2)&lt;=5),INDEX(t_Absence[Symbole],MATCH($B9,IF(AB$7&gt;=t_Absence[Date début],IF(AB$7&lt;=t_Absence[Date fin],t_Absence[Employé]),""),0)),""),""),"")</f>
        <v/>
      </c>
      <c r="AC9" s="53" t="str" cm="1">
        <f t="array" ref="AC9">IF($B9&lt;&gt;"",IFERROR(IF(AND(COUNTIF(_Feries,AC$7)&lt;&gt;1,WEEKDAY(AC$7,2)&lt;=5),INDEX(t_Absence[Symbole],MATCH($B9,IF(AC$7&gt;=t_Absence[Date début],IF(AC$7&lt;=t_Absence[Date fin],t_Absence[Employé]),""),0)),""),""),"")</f>
        <v/>
      </c>
      <c r="AD9" s="53" t="str" cm="1">
        <f t="array" ref="AD9">IF($B9&lt;&gt;"",IFERROR(IF(AND(COUNTIF(_Feries,AD$7)&lt;&gt;1,WEEKDAY(AD$7,2)&lt;=5),INDEX(t_Absence[Symbole],MATCH($B9,IF(AD$7&gt;=t_Absence[Date début],IF(AD$7&lt;=t_Absence[Date fin],t_Absence[Employé]),""),0)),""),""),"")</f>
        <v/>
      </c>
      <c r="AE9" s="53" t="str" cm="1">
        <f t="array" ref="AE9">IF($B9&lt;&gt;"",IFERROR(IF(AND(COUNTIF(_Feries,AE$7)&lt;&gt;1,WEEKDAY(AE$7,2)&lt;=5),INDEX(t_Absence[Symbole],MATCH($B9,IF(AE$7&gt;=t_Absence[Date début],IF(AE$7&lt;=t_Absence[Date fin],t_Absence[Employé]),""),0)),""),""),"")</f>
        <v/>
      </c>
      <c r="AF9" s="53" t="str" cm="1">
        <f t="array" ref="AF9">IF($B9&lt;&gt;"",IFERROR(IF(AND(COUNTIF(_Feries,AF$7)&lt;&gt;1,WEEKDAY(AF$7,2)&lt;=5),INDEX(t_Absence[Symbole],MATCH($B9,IF(AF$7&gt;=t_Absence[Date début],IF(AF$7&lt;=t_Absence[Date fin],t_Absence[Employé]),""),0)),""),""),"")</f>
        <v/>
      </c>
      <c r="AG9" s="53" t="str" cm="1">
        <f t="array" ref="AG9">IF($B9&lt;&gt;"",IFERROR(IF(AND(COUNTIF(_Feries,AG$7)&lt;&gt;1,WEEKDAY(AG$7,2)&lt;=5),INDEX(t_Absence[Symbole],MATCH($B9,IF(AG$7&gt;=t_Absence[Date début],IF(AG$7&lt;=t_Absence[Date fin],t_Absence[Employé]),""),0)),""),""),"")</f>
        <v/>
      </c>
      <c r="AH9" s="54" t="str" cm="1">
        <f t="array" ref="AH9">IF($B9&lt;&gt;"",IFERROR(IF(AND(COUNTIF(_Feries,AH$7)&lt;&gt;1,WEEKDAY(AH$7,2)&lt;=5),INDEX(t_Absence[Symbole],MATCH($B9,IF(AH$7&gt;=t_Absence[Date début],IF(AH$7&lt;=t_Absence[Date fin],t_Absence[Employé]),""),0)),""),""),"")</f>
        <v/>
      </c>
      <c r="AJ9" s="42">
        <f t="shared" si="3"/>
        <v>0</v>
      </c>
      <c r="AK9" s="43">
        <f t="shared" si="3"/>
        <v>0</v>
      </c>
      <c r="AL9" s="43">
        <f t="shared" si="3"/>
        <v>0</v>
      </c>
      <c r="AM9" s="43">
        <f t="shared" si="3"/>
        <v>0</v>
      </c>
      <c r="AN9" s="43">
        <f t="shared" si="3"/>
        <v>0</v>
      </c>
      <c r="AO9" s="43">
        <f t="shared" si="3"/>
        <v>0</v>
      </c>
      <c r="AP9" s="43">
        <f t="shared" si="3"/>
        <v>0</v>
      </c>
      <c r="AQ9" s="44">
        <f t="shared" si="3"/>
        <v>0</v>
      </c>
    </row>
    <row r="10" spans="2:43" x14ac:dyDescent="0.4">
      <c r="B10" s="34" t="str" cm="1">
        <f t="array" ref="B10">IFERROR(INDEX(t_Employé[Employé],MATCH(0,COUNTIF(t_Employé[Employé],"&lt;"&amp;t_Employé[Employé])-SUM(COUNTIF($B$7:B9,t_Employé[Employé])),0)),"")</f>
        <v>Candy Tu</v>
      </c>
      <c r="C10" s="34"/>
      <c r="D10" s="52" t="str" cm="1">
        <f t="array" ref="D10">IF($B10&lt;&gt;"",IFERROR(IF(AND(COUNTIF(_Feries,D$7)&lt;&gt;1,WEEKDAY(D$7,2)&lt;=5),INDEX(t_Absence[Symbole],MATCH($B10,IF(D$7&gt;=t_Absence[Date début],IF(D$7&lt;=t_Absence[Date fin],t_Absence[Employé]),""),0)),""),""),"")</f>
        <v/>
      </c>
      <c r="E10" s="53" t="str" cm="1">
        <f t="array" ref="E10">IF($B10&lt;&gt;"",IFERROR(IF(AND(COUNTIF(_Feries,E$7)&lt;&gt;1,WEEKDAY(E$7,2)&lt;=5),INDEX(t_Absence[Symbole],MATCH($B10,IF(E$7&gt;=t_Absence[Date début],IF(E$7&lt;=t_Absence[Date fin],t_Absence[Employé]),""),0)),""),""),"")</f>
        <v/>
      </c>
      <c r="F10" s="53" t="str" cm="1">
        <f t="array" ref="F10">IF($B10&lt;&gt;"",IFERROR(IF(AND(COUNTIF(_Feries,F$7)&lt;&gt;1,WEEKDAY(F$7,2)&lt;=5),INDEX(t_Absence[Symbole],MATCH($B10,IF(F$7&gt;=t_Absence[Date début],IF(F$7&lt;=t_Absence[Date fin],t_Absence[Employé]),""),0)),""),""),"")</f>
        <v/>
      </c>
      <c r="G10" s="53" t="str" cm="1">
        <f t="array" ref="G10">IF($B10&lt;&gt;"",IFERROR(IF(AND(COUNTIF(_Feries,G$7)&lt;&gt;1,WEEKDAY(G$7,2)&lt;=5),INDEX(t_Absence[Symbole],MATCH($B10,IF(G$7&gt;=t_Absence[Date début],IF(G$7&lt;=t_Absence[Date fin],t_Absence[Employé]),""),0)),""),""),"")</f>
        <v/>
      </c>
      <c r="H10" s="53" t="str" cm="1">
        <f t="array" ref="H10">IF($B10&lt;&gt;"",IFERROR(IF(AND(COUNTIF(_Feries,H$7)&lt;&gt;1,WEEKDAY(H$7,2)&lt;=5),INDEX(t_Absence[Symbole],MATCH($B10,IF(H$7&gt;=t_Absence[Date début],IF(H$7&lt;=t_Absence[Date fin],t_Absence[Employé]),""),0)),""),""),"")</f>
        <v/>
      </c>
      <c r="I10" s="53" t="str" cm="1">
        <f t="array" ref="I10">IF($B10&lt;&gt;"",IFERROR(IF(AND(COUNTIF(_Feries,I$7)&lt;&gt;1,WEEKDAY(I$7,2)&lt;=5),INDEX(t_Absence[Symbole],MATCH($B10,IF(I$7&gt;=t_Absence[Date début],IF(I$7&lt;=t_Absence[Date fin],t_Absence[Employé]),""),0)),""),""),"")</f>
        <v/>
      </c>
      <c r="J10" s="53" t="str" cm="1">
        <f t="array" ref="J10">IF($B10&lt;&gt;"",IFERROR(IF(AND(COUNTIF(_Feries,J$7)&lt;&gt;1,WEEKDAY(J$7,2)&lt;=5),INDEX(t_Absence[Symbole],MATCH($B10,IF(J$7&gt;=t_Absence[Date début],IF(J$7&lt;=t_Absence[Date fin],t_Absence[Employé]),""),0)),""),""),"")</f>
        <v/>
      </c>
      <c r="K10" s="53" t="str" cm="1">
        <f t="array" ref="K10">IF($B10&lt;&gt;"",IFERROR(IF(AND(COUNTIF(_Feries,K$7)&lt;&gt;1,WEEKDAY(K$7,2)&lt;=5),INDEX(t_Absence[Symbole],MATCH($B10,IF(K$7&gt;=t_Absence[Date début],IF(K$7&lt;=t_Absence[Date fin],t_Absence[Employé]),""),0)),""),""),"")</f>
        <v/>
      </c>
      <c r="L10" s="53" t="str" cm="1">
        <f t="array" ref="L10">IF($B10&lt;&gt;"",IFERROR(IF(AND(COUNTIF(_Feries,L$7)&lt;&gt;1,WEEKDAY(L$7,2)&lt;=5),INDEX(t_Absence[Symbole],MATCH($B10,IF(L$7&gt;=t_Absence[Date début],IF(L$7&lt;=t_Absence[Date fin],t_Absence[Employé]),""),0)),""),""),"")</f>
        <v/>
      </c>
      <c r="M10" s="53" t="str" cm="1">
        <f t="array" ref="M10">IF($B10&lt;&gt;"",IFERROR(IF(AND(COUNTIF(_Feries,M$7)&lt;&gt;1,WEEKDAY(M$7,2)&lt;=5),INDEX(t_Absence[Symbole],MATCH($B10,IF(M$7&gt;=t_Absence[Date début],IF(M$7&lt;=t_Absence[Date fin],t_Absence[Employé]),""),0)),""),""),"")</f>
        <v/>
      </c>
      <c r="N10" s="53" t="str" cm="1">
        <f t="array" ref="N10">IF($B10&lt;&gt;"",IFERROR(IF(AND(COUNTIF(_Feries,N$7)&lt;&gt;1,WEEKDAY(N$7,2)&lt;=5),INDEX(t_Absence[Symbole],MATCH($B10,IF(N$7&gt;=t_Absence[Date début],IF(N$7&lt;=t_Absence[Date fin],t_Absence[Employé]),""),0)),""),""),"")</f>
        <v/>
      </c>
      <c r="O10" s="53" t="str" cm="1">
        <f t="array" ref="O10">IF($B10&lt;&gt;"",IFERROR(IF(AND(COUNTIF(_Feries,O$7)&lt;&gt;1,WEEKDAY(O$7,2)&lt;=5),INDEX(t_Absence[Symbole],MATCH($B10,IF(O$7&gt;=t_Absence[Date début],IF(O$7&lt;=t_Absence[Date fin],t_Absence[Employé]),""),0)),""),""),"")</f>
        <v/>
      </c>
      <c r="P10" s="53" t="str" cm="1">
        <f t="array" ref="P10">IF($B10&lt;&gt;"",IFERROR(IF(AND(COUNTIF(_Feries,P$7)&lt;&gt;1,WEEKDAY(P$7,2)&lt;=5),INDEX(t_Absence[Symbole],MATCH($B10,IF(P$7&gt;=t_Absence[Date début],IF(P$7&lt;=t_Absence[Date fin],t_Absence[Employé]),""),0)),""),""),"")</f>
        <v/>
      </c>
      <c r="Q10" s="53" t="str" cm="1">
        <f t="array" ref="Q10">IF($B10&lt;&gt;"",IFERROR(IF(AND(COUNTIF(_Feries,Q$7)&lt;&gt;1,WEEKDAY(Q$7,2)&lt;=5),INDEX(t_Absence[Symbole],MATCH($B10,IF(Q$7&gt;=t_Absence[Date début],IF(Q$7&lt;=t_Absence[Date fin],t_Absence[Employé]),""),0)),""),""),"")</f>
        <v/>
      </c>
      <c r="R10" s="53" t="str" cm="1">
        <f t="array" ref="R10">IF($B10&lt;&gt;"",IFERROR(IF(AND(COUNTIF(_Feries,R$7)&lt;&gt;1,WEEKDAY(R$7,2)&lt;=5),INDEX(t_Absence[Symbole],MATCH($B10,IF(R$7&gt;=t_Absence[Date début],IF(R$7&lt;=t_Absence[Date fin],t_Absence[Employé]),""),0)),""),""),"")</f>
        <v/>
      </c>
      <c r="S10" s="53" t="str" cm="1">
        <f t="array" ref="S10">IF($B10&lt;&gt;"",IFERROR(IF(AND(COUNTIF(_Feries,S$7)&lt;&gt;1,WEEKDAY(S$7,2)&lt;=5),INDEX(t_Absence[Symbole],MATCH($B10,IF(S$7&gt;=t_Absence[Date début],IF(S$7&lt;=t_Absence[Date fin],t_Absence[Employé]),""),0)),""),""),"")</f>
        <v/>
      </c>
      <c r="T10" s="53" t="str" cm="1">
        <f t="array" ref="T10">IF($B10&lt;&gt;"",IFERROR(IF(AND(COUNTIF(_Feries,T$7)&lt;&gt;1,WEEKDAY(T$7,2)&lt;=5),INDEX(t_Absence[Symbole],MATCH($B10,IF(T$7&gt;=t_Absence[Date début],IF(T$7&lt;=t_Absence[Date fin],t_Absence[Employé]),""),0)),""),""),"")</f>
        <v/>
      </c>
      <c r="U10" s="53" t="str" cm="1">
        <f t="array" ref="U10">IF($B10&lt;&gt;"",IFERROR(IF(AND(COUNTIF(_Feries,U$7)&lt;&gt;1,WEEKDAY(U$7,2)&lt;=5),INDEX(t_Absence[Symbole],MATCH($B10,IF(U$7&gt;=t_Absence[Date début],IF(U$7&lt;=t_Absence[Date fin],t_Absence[Employé]),""),0)),""),""),"")</f>
        <v/>
      </c>
      <c r="V10" s="53" t="str" cm="1">
        <f t="array" ref="V10">IF($B10&lt;&gt;"",IFERROR(IF(AND(COUNTIF(_Feries,V$7)&lt;&gt;1,WEEKDAY(V$7,2)&lt;=5),INDEX(t_Absence[Symbole],MATCH($B10,IF(V$7&gt;=t_Absence[Date début],IF(V$7&lt;=t_Absence[Date fin],t_Absence[Employé]),""),0)),""),""),"")</f>
        <v/>
      </c>
      <c r="W10" s="53" t="str" cm="1">
        <f t="array" ref="W10">IF($B10&lt;&gt;"",IFERROR(IF(AND(COUNTIF(_Feries,W$7)&lt;&gt;1,WEEKDAY(W$7,2)&lt;=5),INDEX(t_Absence[Symbole],MATCH($B10,IF(W$7&gt;=t_Absence[Date début],IF(W$7&lt;=t_Absence[Date fin],t_Absence[Employé]),""),0)),""),""),"")</f>
        <v/>
      </c>
      <c r="X10" s="53" t="str" cm="1">
        <f t="array" ref="X10">IF($B10&lt;&gt;"",IFERROR(IF(AND(COUNTIF(_Feries,X$7)&lt;&gt;1,WEEKDAY(X$7,2)&lt;=5),INDEX(t_Absence[Symbole],MATCH($B10,IF(X$7&gt;=t_Absence[Date début],IF(X$7&lt;=t_Absence[Date fin],t_Absence[Employé]),""),0)),""),""),"")</f>
        <v/>
      </c>
      <c r="Y10" s="53" t="str" cm="1">
        <f t="array" ref="Y10">IF($B10&lt;&gt;"",IFERROR(IF(AND(COUNTIF(_Feries,Y$7)&lt;&gt;1,WEEKDAY(Y$7,2)&lt;=5),INDEX(t_Absence[Symbole],MATCH($B10,IF(Y$7&gt;=t_Absence[Date début],IF(Y$7&lt;=t_Absence[Date fin],t_Absence[Employé]),""),0)),""),""),"")</f>
        <v/>
      </c>
      <c r="Z10" s="53" t="str" cm="1">
        <f t="array" ref="Z10">IF($B10&lt;&gt;"",IFERROR(IF(AND(COUNTIF(_Feries,Z$7)&lt;&gt;1,WEEKDAY(Z$7,2)&lt;=5),INDEX(t_Absence[Symbole],MATCH($B10,IF(Z$7&gt;=t_Absence[Date début],IF(Z$7&lt;=t_Absence[Date fin],t_Absence[Employé]),""),0)),""),""),"")</f>
        <v/>
      </c>
      <c r="AA10" s="53" t="str" cm="1">
        <f t="array" ref="AA10">IF($B10&lt;&gt;"",IFERROR(IF(AND(COUNTIF(_Feries,AA$7)&lt;&gt;1,WEEKDAY(AA$7,2)&lt;=5),INDEX(t_Absence[Symbole],MATCH($B10,IF(AA$7&gt;=t_Absence[Date début],IF(AA$7&lt;=t_Absence[Date fin],t_Absence[Employé]),""),0)),""),""),"")</f>
        <v/>
      </c>
      <c r="AB10" s="53" t="str" cm="1">
        <f t="array" ref="AB10">IF($B10&lt;&gt;"",IFERROR(IF(AND(COUNTIF(_Feries,AB$7)&lt;&gt;1,WEEKDAY(AB$7,2)&lt;=5),INDEX(t_Absence[Symbole],MATCH($B10,IF(AB$7&gt;=t_Absence[Date début],IF(AB$7&lt;=t_Absence[Date fin],t_Absence[Employé]),""),0)),""),""),"")</f>
        <v/>
      </c>
      <c r="AC10" s="53" t="str" cm="1">
        <f t="array" ref="AC10">IF($B10&lt;&gt;"",IFERROR(IF(AND(COUNTIF(_Feries,AC$7)&lt;&gt;1,WEEKDAY(AC$7,2)&lt;=5),INDEX(t_Absence[Symbole],MATCH($B10,IF(AC$7&gt;=t_Absence[Date début],IF(AC$7&lt;=t_Absence[Date fin],t_Absence[Employé]),""),0)),""),""),"")</f>
        <v/>
      </c>
      <c r="AD10" s="53" t="str" cm="1">
        <f t="array" ref="AD10">IF($B10&lt;&gt;"",IFERROR(IF(AND(COUNTIF(_Feries,AD$7)&lt;&gt;1,WEEKDAY(AD$7,2)&lt;=5),INDEX(t_Absence[Symbole],MATCH($B10,IF(AD$7&gt;=t_Absence[Date début],IF(AD$7&lt;=t_Absence[Date fin],t_Absence[Employé]),""),0)),""),""),"")</f>
        <v/>
      </c>
      <c r="AE10" s="53" t="str" cm="1">
        <f t="array" ref="AE10">IF($B10&lt;&gt;"",IFERROR(IF(AND(COUNTIF(_Feries,AE$7)&lt;&gt;1,WEEKDAY(AE$7,2)&lt;=5),INDEX(t_Absence[Symbole],MATCH($B10,IF(AE$7&gt;=t_Absence[Date début],IF(AE$7&lt;=t_Absence[Date fin],t_Absence[Employé]),""),0)),""),""),"")</f>
        <v/>
      </c>
      <c r="AF10" s="53" t="str" cm="1">
        <f t="array" ref="AF10">IF($B10&lt;&gt;"",IFERROR(IF(AND(COUNTIF(_Feries,AF$7)&lt;&gt;1,WEEKDAY(AF$7,2)&lt;=5),INDEX(t_Absence[Symbole],MATCH($B10,IF(AF$7&gt;=t_Absence[Date début],IF(AF$7&lt;=t_Absence[Date fin],t_Absence[Employé]),""),0)),""),""),"")</f>
        <v/>
      </c>
      <c r="AG10" s="53" t="str" cm="1">
        <f t="array" ref="AG10">IF($B10&lt;&gt;"",IFERROR(IF(AND(COUNTIF(_Feries,AG$7)&lt;&gt;1,WEEKDAY(AG$7,2)&lt;=5),INDEX(t_Absence[Symbole],MATCH($B10,IF(AG$7&gt;=t_Absence[Date début],IF(AG$7&lt;=t_Absence[Date fin],t_Absence[Employé]),""),0)),""),""),"")</f>
        <v/>
      </c>
      <c r="AH10" s="54" t="str" cm="1">
        <f t="array" ref="AH10">IF($B10&lt;&gt;"",IFERROR(IF(AND(COUNTIF(_Feries,AH$7)&lt;&gt;1,WEEKDAY(AH$7,2)&lt;=5),INDEX(t_Absence[Symbole],MATCH($B10,IF(AH$7&gt;=t_Absence[Date début],IF(AH$7&lt;=t_Absence[Date fin],t_Absence[Employé]),""),0)),""),""),"")</f>
        <v/>
      </c>
      <c r="AJ10" s="42">
        <f t="shared" si="3"/>
        <v>0</v>
      </c>
      <c r="AK10" s="43">
        <f t="shared" si="3"/>
        <v>0</v>
      </c>
      <c r="AL10" s="43">
        <f t="shared" si="3"/>
        <v>0</v>
      </c>
      <c r="AM10" s="43">
        <f t="shared" si="3"/>
        <v>0</v>
      </c>
      <c r="AN10" s="43">
        <f t="shared" si="3"/>
        <v>0</v>
      </c>
      <c r="AO10" s="43">
        <f t="shared" si="3"/>
        <v>0</v>
      </c>
      <c r="AP10" s="43">
        <f t="shared" si="3"/>
        <v>0</v>
      </c>
      <c r="AQ10" s="44">
        <f t="shared" si="3"/>
        <v>0</v>
      </c>
    </row>
    <row r="11" spans="2:43" x14ac:dyDescent="0.4">
      <c r="B11" s="34" t="str" cm="1">
        <f t="array" ref="B11">IFERROR(INDEX(t_Employé[Employé],MATCH(0,COUNTIF(t_Employé[Employé],"&lt;"&amp;t_Employé[Employé])-SUM(COUNTIF($B$7:B10,t_Employé[Employé])),0)),"")</f>
        <v>Djamal Dormi</v>
      </c>
      <c r="C11" s="34"/>
      <c r="D11" s="52" t="str" cm="1">
        <f t="array" ref="D11">IF($B11&lt;&gt;"",IFERROR(IF(AND(COUNTIF(_Feries,D$7)&lt;&gt;1,WEEKDAY(D$7,2)&lt;=5),INDEX(t_Absence[Symbole],MATCH($B11,IF(D$7&gt;=t_Absence[Date début],IF(D$7&lt;=t_Absence[Date fin],t_Absence[Employé]),""),0)),""),""),"")</f>
        <v/>
      </c>
      <c r="E11" s="53" t="str" cm="1">
        <f t="array" ref="E11">IF($B11&lt;&gt;"",IFERROR(IF(AND(COUNTIF(_Feries,E$7)&lt;&gt;1,WEEKDAY(E$7,2)&lt;=5),INDEX(t_Absence[Symbole],MATCH($B11,IF(E$7&gt;=t_Absence[Date début],IF(E$7&lt;=t_Absence[Date fin],t_Absence[Employé]),""),0)),""),""),"")</f>
        <v/>
      </c>
      <c r="F11" s="53" t="str" cm="1">
        <f t="array" ref="F11">IF($B11&lt;&gt;"",IFERROR(IF(AND(COUNTIF(_Feries,F$7)&lt;&gt;1,WEEKDAY(F$7,2)&lt;=5),INDEX(t_Absence[Symbole],MATCH($B11,IF(F$7&gt;=t_Absence[Date début],IF(F$7&lt;=t_Absence[Date fin],t_Absence[Employé]),""),0)),""),""),"")</f>
        <v/>
      </c>
      <c r="G11" s="53" t="str" cm="1">
        <f t="array" ref="G11">IF($B11&lt;&gt;"",IFERROR(IF(AND(COUNTIF(_Feries,G$7)&lt;&gt;1,WEEKDAY(G$7,2)&lt;=5),INDEX(t_Absence[Symbole],MATCH($B11,IF(G$7&gt;=t_Absence[Date début],IF(G$7&lt;=t_Absence[Date fin],t_Absence[Employé]),""),0)),""),""),"")</f>
        <v/>
      </c>
      <c r="H11" s="53" t="str" cm="1">
        <f t="array" ref="H11">IF($B11&lt;&gt;"",IFERROR(IF(AND(COUNTIF(_Feries,H$7)&lt;&gt;1,WEEKDAY(H$7,2)&lt;=5),INDEX(t_Absence[Symbole],MATCH($B11,IF(H$7&gt;=t_Absence[Date début],IF(H$7&lt;=t_Absence[Date fin],t_Absence[Employé]),""),0)),""),""),"")</f>
        <v/>
      </c>
      <c r="I11" s="53" t="str" cm="1">
        <f t="array" ref="I11">IF($B11&lt;&gt;"",IFERROR(IF(AND(COUNTIF(_Feries,I$7)&lt;&gt;1,WEEKDAY(I$7,2)&lt;=5),INDEX(t_Absence[Symbole],MATCH($B11,IF(I$7&gt;=t_Absence[Date début],IF(I$7&lt;=t_Absence[Date fin],t_Absence[Employé]),""),0)),""),""),"")</f>
        <v/>
      </c>
      <c r="J11" s="53" t="str" cm="1">
        <f t="array" ref="J11">IF($B11&lt;&gt;"",IFERROR(IF(AND(COUNTIF(_Feries,J$7)&lt;&gt;1,WEEKDAY(J$7,2)&lt;=5),INDEX(t_Absence[Symbole],MATCH($B11,IF(J$7&gt;=t_Absence[Date début],IF(J$7&lt;=t_Absence[Date fin],t_Absence[Employé]),""),0)),""),""),"")</f>
        <v/>
      </c>
      <c r="K11" s="53" t="str" cm="1">
        <f t="array" ref="K11">IF($B11&lt;&gt;"",IFERROR(IF(AND(COUNTIF(_Feries,K$7)&lt;&gt;1,WEEKDAY(K$7,2)&lt;=5),INDEX(t_Absence[Symbole],MATCH($B11,IF(K$7&gt;=t_Absence[Date début],IF(K$7&lt;=t_Absence[Date fin],t_Absence[Employé]),""),0)),""),""),"")</f>
        <v/>
      </c>
      <c r="L11" s="53" t="str" cm="1">
        <f t="array" ref="L11">IF($B11&lt;&gt;"",IFERROR(IF(AND(COUNTIF(_Feries,L$7)&lt;&gt;1,WEEKDAY(L$7,2)&lt;=5),INDEX(t_Absence[Symbole],MATCH($B11,IF(L$7&gt;=t_Absence[Date début],IF(L$7&lt;=t_Absence[Date fin],t_Absence[Employé]),""),0)),""),""),"")</f>
        <v/>
      </c>
      <c r="M11" s="53" t="str" cm="1">
        <f t="array" ref="M11">IF($B11&lt;&gt;"",IFERROR(IF(AND(COUNTIF(_Feries,M$7)&lt;&gt;1,WEEKDAY(M$7,2)&lt;=5),INDEX(t_Absence[Symbole],MATCH($B11,IF(M$7&gt;=t_Absence[Date début],IF(M$7&lt;=t_Absence[Date fin],t_Absence[Employé]),""),0)),""),""),"")</f>
        <v/>
      </c>
      <c r="N11" s="53" t="str" cm="1">
        <f t="array" ref="N11">IF($B11&lt;&gt;"",IFERROR(IF(AND(COUNTIF(_Feries,N$7)&lt;&gt;1,WEEKDAY(N$7,2)&lt;=5),INDEX(t_Absence[Symbole],MATCH($B11,IF(N$7&gt;=t_Absence[Date début],IF(N$7&lt;=t_Absence[Date fin],t_Absence[Employé]),""),0)),""),""),"")</f>
        <v/>
      </c>
      <c r="O11" s="53" t="str" cm="1">
        <f t="array" ref="O11">IF($B11&lt;&gt;"",IFERROR(IF(AND(COUNTIF(_Feries,O$7)&lt;&gt;1,WEEKDAY(O$7,2)&lt;=5),INDEX(t_Absence[Symbole],MATCH($B11,IF(O$7&gt;=t_Absence[Date début],IF(O$7&lt;=t_Absence[Date fin],t_Absence[Employé]),""),0)),""),""),"")</f>
        <v/>
      </c>
      <c r="P11" s="53" t="str" cm="1">
        <f t="array" ref="P11">IF($B11&lt;&gt;"",IFERROR(IF(AND(COUNTIF(_Feries,P$7)&lt;&gt;1,WEEKDAY(P$7,2)&lt;=5),INDEX(t_Absence[Symbole],MATCH($B11,IF(P$7&gt;=t_Absence[Date début],IF(P$7&lt;=t_Absence[Date fin],t_Absence[Employé]),""),0)),""),""),"")</f>
        <v/>
      </c>
      <c r="Q11" s="53" t="str" cm="1">
        <f t="array" ref="Q11">IF($B11&lt;&gt;"",IFERROR(IF(AND(COUNTIF(_Feries,Q$7)&lt;&gt;1,WEEKDAY(Q$7,2)&lt;=5),INDEX(t_Absence[Symbole],MATCH($B11,IF(Q$7&gt;=t_Absence[Date début],IF(Q$7&lt;=t_Absence[Date fin],t_Absence[Employé]),""),0)),""),""),"")</f>
        <v/>
      </c>
      <c r="R11" s="53" t="str" cm="1">
        <f t="array" ref="R11">IF($B11&lt;&gt;"",IFERROR(IF(AND(COUNTIF(_Feries,R$7)&lt;&gt;1,WEEKDAY(R$7,2)&lt;=5),INDEX(t_Absence[Symbole],MATCH($B11,IF(R$7&gt;=t_Absence[Date début],IF(R$7&lt;=t_Absence[Date fin],t_Absence[Employé]),""),0)),""),""),"")</f>
        <v/>
      </c>
      <c r="S11" s="53" t="str" cm="1">
        <f t="array" ref="S11">IF($B11&lt;&gt;"",IFERROR(IF(AND(COUNTIF(_Feries,S$7)&lt;&gt;1,WEEKDAY(S$7,2)&lt;=5),INDEX(t_Absence[Symbole],MATCH($B11,IF(S$7&gt;=t_Absence[Date début],IF(S$7&lt;=t_Absence[Date fin],t_Absence[Employé]),""),0)),""),""),"")</f>
        <v/>
      </c>
      <c r="T11" s="53" t="str" cm="1">
        <f t="array" ref="T11">IF($B11&lt;&gt;"",IFERROR(IF(AND(COUNTIF(_Feries,T$7)&lt;&gt;1,WEEKDAY(T$7,2)&lt;=5),INDEX(t_Absence[Symbole],MATCH($B11,IF(T$7&gt;=t_Absence[Date début],IF(T$7&lt;=t_Absence[Date fin],t_Absence[Employé]),""),0)),""),""),"")</f>
        <v/>
      </c>
      <c r="U11" s="53" t="str" cm="1">
        <f t="array" ref="U11">IF($B11&lt;&gt;"",IFERROR(IF(AND(COUNTIF(_Feries,U$7)&lt;&gt;1,WEEKDAY(U$7,2)&lt;=5),INDEX(t_Absence[Symbole],MATCH($B11,IF(U$7&gt;=t_Absence[Date début],IF(U$7&lt;=t_Absence[Date fin],t_Absence[Employé]),""),0)),""),""),"")</f>
        <v/>
      </c>
      <c r="V11" s="53" t="str" cm="1">
        <f t="array" ref="V11">IF($B11&lt;&gt;"",IFERROR(IF(AND(COUNTIF(_Feries,V$7)&lt;&gt;1,WEEKDAY(V$7,2)&lt;=5),INDEX(t_Absence[Symbole],MATCH($B11,IF(V$7&gt;=t_Absence[Date début],IF(V$7&lt;=t_Absence[Date fin],t_Absence[Employé]),""),0)),""),""),"")</f>
        <v/>
      </c>
      <c r="W11" s="53" t="str" cm="1">
        <f t="array" ref="W11">IF($B11&lt;&gt;"",IFERROR(IF(AND(COUNTIF(_Feries,W$7)&lt;&gt;1,WEEKDAY(W$7,2)&lt;=5),INDEX(t_Absence[Symbole],MATCH($B11,IF(W$7&gt;=t_Absence[Date début],IF(W$7&lt;=t_Absence[Date fin],t_Absence[Employé]),""),0)),""),""),"")</f>
        <v/>
      </c>
      <c r="X11" s="53" t="str" cm="1">
        <f t="array" ref="X11">IF($B11&lt;&gt;"",IFERROR(IF(AND(COUNTIF(_Feries,X$7)&lt;&gt;1,WEEKDAY(X$7,2)&lt;=5),INDEX(t_Absence[Symbole],MATCH($B11,IF(X$7&gt;=t_Absence[Date début],IF(X$7&lt;=t_Absence[Date fin],t_Absence[Employé]),""),0)),""),""),"")</f>
        <v/>
      </c>
      <c r="Y11" s="53" t="str" cm="1">
        <f t="array" ref="Y11">IF($B11&lt;&gt;"",IFERROR(IF(AND(COUNTIF(_Feries,Y$7)&lt;&gt;1,WEEKDAY(Y$7,2)&lt;=5),INDEX(t_Absence[Symbole],MATCH($B11,IF(Y$7&gt;=t_Absence[Date début],IF(Y$7&lt;=t_Absence[Date fin],t_Absence[Employé]),""),0)),""),""),"")</f>
        <v/>
      </c>
      <c r="Z11" s="53" t="str" cm="1">
        <f t="array" ref="Z11">IF($B11&lt;&gt;"",IFERROR(IF(AND(COUNTIF(_Feries,Z$7)&lt;&gt;1,WEEKDAY(Z$7,2)&lt;=5),INDEX(t_Absence[Symbole],MATCH($B11,IF(Z$7&gt;=t_Absence[Date début],IF(Z$7&lt;=t_Absence[Date fin],t_Absence[Employé]),""),0)),""),""),"")</f>
        <v/>
      </c>
      <c r="AA11" s="53" t="str" cm="1">
        <f t="array" ref="AA11">IF($B11&lt;&gt;"",IFERROR(IF(AND(COUNTIF(_Feries,AA$7)&lt;&gt;1,WEEKDAY(AA$7,2)&lt;=5),INDEX(t_Absence[Symbole],MATCH($B11,IF(AA$7&gt;=t_Absence[Date début],IF(AA$7&lt;=t_Absence[Date fin],t_Absence[Employé]),""),0)),""),""),"")</f>
        <v/>
      </c>
      <c r="AB11" s="53" t="str" cm="1">
        <f t="array" ref="AB11">IF($B11&lt;&gt;"",IFERROR(IF(AND(COUNTIF(_Feries,AB$7)&lt;&gt;1,WEEKDAY(AB$7,2)&lt;=5),INDEX(t_Absence[Symbole],MATCH($B11,IF(AB$7&gt;=t_Absence[Date début],IF(AB$7&lt;=t_Absence[Date fin],t_Absence[Employé]),""),0)),""),""),"")</f>
        <v/>
      </c>
      <c r="AC11" s="53" t="str" cm="1">
        <f t="array" ref="AC11">IF($B11&lt;&gt;"",IFERROR(IF(AND(COUNTIF(_Feries,AC$7)&lt;&gt;1,WEEKDAY(AC$7,2)&lt;=5),INDEX(t_Absence[Symbole],MATCH($B11,IF(AC$7&gt;=t_Absence[Date début],IF(AC$7&lt;=t_Absence[Date fin],t_Absence[Employé]),""),0)),""),""),"")</f>
        <v/>
      </c>
      <c r="AD11" s="53" t="str" cm="1">
        <f t="array" ref="AD11">IF($B11&lt;&gt;"",IFERROR(IF(AND(COUNTIF(_Feries,AD$7)&lt;&gt;1,WEEKDAY(AD$7,2)&lt;=5),INDEX(t_Absence[Symbole],MATCH($B11,IF(AD$7&gt;=t_Absence[Date début],IF(AD$7&lt;=t_Absence[Date fin],t_Absence[Employé]),""),0)),""),""),"")</f>
        <v/>
      </c>
      <c r="AE11" s="53" t="str" cm="1">
        <f t="array" ref="AE11">IF($B11&lt;&gt;"",IFERROR(IF(AND(COUNTIF(_Feries,AE$7)&lt;&gt;1,WEEKDAY(AE$7,2)&lt;=5),INDEX(t_Absence[Symbole],MATCH($B11,IF(AE$7&gt;=t_Absence[Date début],IF(AE$7&lt;=t_Absence[Date fin],t_Absence[Employé]),""),0)),""),""),"")</f>
        <v/>
      </c>
      <c r="AF11" s="53" t="str" cm="1">
        <f t="array" ref="AF11">IF($B11&lt;&gt;"",IFERROR(IF(AND(COUNTIF(_Feries,AF$7)&lt;&gt;1,WEEKDAY(AF$7,2)&lt;=5),INDEX(t_Absence[Symbole],MATCH($B11,IF(AF$7&gt;=t_Absence[Date début],IF(AF$7&lt;=t_Absence[Date fin],t_Absence[Employé]),""),0)),""),""),"")</f>
        <v/>
      </c>
      <c r="AG11" s="53" t="str" cm="1">
        <f t="array" ref="AG11">IF($B11&lt;&gt;"",IFERROR(IF(AND(COUNTIF(_Feries,AG$7)&lt;&gt;1,WEEKDAY(AG$7,2)&lt;=5),INDEX(t_Absence[Symbole],MATCH($B11,IF(AG$7&gt;=t_Absence[Date début],IF(AG$7&lt;=t_Absence[Date fin],t_Absence[Employé]),""),0)),""),""),"")</f>
        <v/>
      </c>
      <c r="AH11" s="54" t="str" cm="1">
        <f t="array" ref="AH11">IF($B11&lt;&gt;"",IFERROR(IF(AND(COUNTIF(_Feries,AH$7)&lt;&gt;1,WEEKDAY(AH$7,2)&lt;=5),INDEX(t_Absence[Symbole],MATCH($B11,IF(AH$7&gt;=t_Absence[Date début],IF(AH$7&lt;=t_Absence[Date fin],t_Absence[Employé]),""),0)),""),""),"")</f>
        <v/>
      </c>
      <c r="AJ11" s="42">
        <f t="shared" si="3"/>
        <v>0</v>
      </c>
      <c r="AK11" s="43">
        <f t="shared" si="3"/>
        <v>0</v>
      </c>
      <c r="AL11" s="43">
        <f t="shared" si="3"/>
        <v>0</v>
      </c>
      <c r="AM11" s="43">
        <f t="shared" si="3"/>
        <v>0</v>
      </c>
      <c r="AN11" s="43">
        <f t="shared" si="3"/>
        <v>0</v>
      </c>
      <c r="AO11" s="43">
        <f t="shared" si="3"/>
        <v>0</v>
      </c>
      <c r="AP11" s="43">
        <f t="shared" si="3"/>
        <v>0</v>
      </c>
      <c r="AQ11" s="44">
        <f t="shared" si="3"/>
        <v>0</v>
      </c>
    </row>
    <row r="12" spans="2:43" x14ac:dyDescent="0.4">
      <c r="B12" s="34" t="str" cm="1">
        <f t="array" ref="B12">IFERROR(INDEX(t_Employé[Employé],MATCH(0,COUNTIF(t_Employé[Employé],"&lt;"&amp;t_Employé[Employé])-SUM(COUNTIF($B$7:B11,t_Employé[Employé])),0)),"")</f>
        <v>Douglas Hochocola</v>
      </c>
      <c r="C12" s="34"/>
      <c r="D12" s="52" t="str" cm="1">
        <f t="array" ref="D12">IF($B12&lt;&gt;"",IFERROR(IF(AND(COUNTIF(_Feries,D$7)&lt;&gt;1,WEEKDAY(D$7,2)&lt;=5),INDEX(t_Absence[Symbole],MATCH($B12,IF(D$7&gt;=t_Absence[Date début],IF(D$7&lt;=t_Absence[Date fin],t_Absence[Employé]),""),0)),""),""),"")</f>
        <v/>
      </c>
      <c r="E12" s="53" t="str" cm="1">
        <f t="array" ref="E12">IF($B12&lt;&gt;"",IFERROR(IF(AND(COUNTIF(_Feries,E$7)&lt;&gt;1,WEEKDAY(E$7,2)&lt;=5),INDEX(t_Absence[Symbole],MATCH($B12,IF(E$7&gt;=t_Absence[Date début],IF(E$7&lt;=t_Absence[Date fin],t_Absence[Employé]),""),0)),""),""),"")</f>
        <v/>
      </c>
      <c r="F12" s="53" t="str" cm="1">
        <f t="array" ref="F12">IF($B12&lt;&gt;"",IFERROR(IF(AND(COUNTIF(_Feries,F$7)&lt;&gt;1,WEEKDAY(F$7,2)&lt;=5),INDEX(t_Absence[Symbole],MATCH($B12,IF(F$7&gt;=t_Absence[Date début],IF(F$7&lt;=t_Absence[Date fin],t_Absence[Employé]),""),0)),""),""),"")</f>
        <v/>
      </c>
      <c r="G12" s="53" t="str" cm="1">
        <f t="array" ref="G12">IF($B12&lt;&gt;"",IFERROR(IF(AND(COUNTIF(_Feries,G$7)&lt;&gt;1,WEEKDAY(G$7,2)&lt;=5),INDEX(t_Absence[Symbole],MATCH($B12,IF(G$7&gt;=t_Absence[Date début],IF(G$7&lt;=t_Absence[Date fin],t_Absence[Employé]),""),0)),""),""),"")</f>
        <v/>
      </c>
      <c r="H12" s="53" t="str" cm="1">
        <f t="array" ref="H12">IF($B12&lt;&gt;"",IFERROR(IF(AND(COUNTIF(_Feries,H$7)&lt;&gt;1,WEEKDAY(H$7,2)&lt;=5),INDEX(t_Absence[Symbole],MATCH($B12,IF(H$7&gt;=t_Absence[Date début],IF(H$7&lt;=t_Absence[Date fin],t_Absence[Employé]),""),0)),""),""),"")</f>
        <v/>
      </c>
      <c r="I12" s="53" t="str" cm="1">
        <f t="array" ref="I12">IF($B12&lt;&gt;"",IFERROR(IF(AND(COUNTIF(_Feries,I$7)&lt;&gt;1,WEEKDAY(I$7,2)&lt;=5),INDEX(t_Absence[Symbole],MATCH($B12,IF(I$7&gt;=t_Absence[Date début],IF(I$7&lt;=t_Absence[Date fin],t_Absence[Employé]),""),0)),""),""),"")</f>
        <v/>
      </c>
      <c r="J12" s="53" t="str" cm="1">
        <f t="array" ref="J12">IF($B12&lt;&gt;"",IFERROR(IF(AND(COUNTIF(_Feries,J$7)&lt;&gt;1,WEEKDAY(J$7,2)&lt;=5),INDEX(t_Absence[Symbole],MATCH($B12,IF(J$7&gt;=t_Absence[Date début],IF(J$7&lt;=t_Absence[Date fin],t_Absence[Employé]),""),0)),""),""),"")</f>
        <v/>
      </c>
      <c r="K12" s="53" t="str" cm="1">
        <f t="array" ref="K12">IF($B12&lt;&gt;"",IFERROR(IF(AND(COUNTIF(_Feries,K$7)&lt;&gt;1,WEEKDAY(K$7,2)&lt;=5),INDEX(t_Absence[Symbole],MATCH($B12,IF(K$7&gt;=t_Absence[Date début],IF(K$7&lt;=t_Absence[Date fin],t_Absence[Employé]),""),0)),""),""),"")</f>
        <v/>
      </c>
      <c r="L12" s="53" t="str" cm="1">
        <f t="array" ref="L12">IF($B12&lt;&gt;"",IFERROR(IF(AND(COUNTIF(_Feries,L$7)&lt;&gt;1,WEEKDAY(L$7,2)&lt;=5),INDEX(t_Absence[Symbole],MATCH($B12,IF(L$7&gt;=t_Absence[Date début],IF(L$7&lt;=t_Absence[Date fin],t_Absence[Employé]),""),0)),""),""),"")</f>
        <v/>
      </c>
      <c r="M12" s="53" t="str" cm="1">
        <f t="array" ref="M12">IF($B12&lt;&gt;"",IFERROR(IF(AND(COUNTIF(_Feries,M$7)&lt;&gt;1,WEEKDAY(M$7,2)&lt;=5),INDEX(t_Absence[Symbole],MATCH($B12,IF(M$7&gt;=t_Absence[Date début],IF(M$7&lt;=t_Absence[Date fin],t_Absence[Employé]),""),0)),""),""),"")</f>
        <v/>
      </c>
      <c r="N12" s="53" t="str" cm="1">
        <f t="array" ref="N12">IF($B12&lt;&gt;"",IFERROR(IF(AND(COUNTIF(_Feries,N$7)&lt;&gt;1,WEEKDAY(N$7,2)&lt;=5),INDEX(t_Absence[Symbole],MATCH($B12,IF(N$7&gt;=t_Absence[Date début],IF(N$7&lt;=t_Absence[Date fin],t_Absence[Employé]),""),0)),""),""),"")</f>
        <v/>
      </c>
      <c r="O12" s="53" t="str" cm="1">
        <f t="array" ref="O12">IF($B12&lt;&gt;"",IFERROR(IF(AND(COUNTIF(_Feries,O$7)&lt;&gt;1,WEEKDAY(O$7,2)&lt;=5),INDEX(t_Absence[Symbole],MATCH($B12,IF(O$7&gt;=t_Absence[Date début],IF(O$7&lt;=t_Absence[Date fin],t_Absence[Employé]),""),0)),""),""),"")</f>
        <v/>
      </c>
      <c r="P12" s="53" t="str" cm="1">
        <f t="array" ref="P12">IF($B12&lt;&gt;"",IFERROR(IF(AND(COUNTIF(_Feries,P$7)&lt;&gt;1,WEEKDAY(P$7,2)&lt;=5),INDEX(t_Absence[Symbole],MATCH($B12,IF(P$7&gt;=t_Absence[Date début],IF(P$7&lt;=t_Absence[Date fin],t_Absence[Employé]),""),0)),""),""),"")</f>
        <v/>
      </c>
      <c r="Q12" s="53" t="str" cm="1">
        <f t="array" ref="Q12">IF($B12&lt;&gt;"",IFERROR(IF(AND(COUNTIF(_Feries,Q$7)&lt;&gt;1,WEEKDAY(Q$7,2)&lt;=5),INDEX(t_Absence[Symbole],MATCH($B12,IF(Q$7&gt;=t_Absence[Date début],IF(Q$7&lt;=t_Absence[Date fin],t_Absence[Employé]),""),0)),""),""),"")</f>
        <v/>
      </c>
      <c r="R12" s="53" t="str" cm="1">
        <f t="array" ref="R12">IF($B12&lt;&gt;"",IFERROR(IF(AND(COUNTIF(_Feries,R$7)&lt;&gt;1,WEEKDAY(R$7,2)&lt;=5),INDEX(t_Absence[Symbole],MATCH($B12,IF(R$7&gt;=t_Absence[Date début],IF(R$7&lt;=t_Absence[Date fin],t_Absence[Employé]),""),0)),""),""),"")</f>
        <v/>
      </c>
      <c r="S12" s="53" t="str" cm="1">
        <f t="array" ref="S12">IF($B12&lt;&gt;"",IFERROR(IF(AND(COUNTIF(_Feries,S$7)&lt;&gt;1,WEEKDAY(S$7,2)&lt;=5),INDEX(t_Absence[Symbole],MATCH($B12,IF(S$7&gt;=t_Absence[Date début],IF(S$7&lt;=t_Absence[Date fin],t_Absence[Employé]),""),0)),""),""),"")</f>
        <v/>
      </c>
      <c r="T12" s="53" t="str" cm="1">
        <f t="array" ref="T12">IF($B12&lt;&gt;"",IFERROR(IF(AND(COUNTIF(_Feries,T$7)&lt;&gt;1,WEEKDAY(T$7,2)&lt;=5),INDEX(t_Absence[Symbole],MATCH($B12,IF(T$7&gt;=t_Absence[Date début],IF(T$7&lt;=t_Absence[Date fin],t_Absence[Employé]),""),0)),""),""),"")</f>
        <v/>
      </c>
      <c r="U12" s="53" t="str" cm="1">
        <f t="array" ref="U12">IF($B12&lt;&gt;"",IFERROR(IF(AND(COUNTIF(_Feries,U$7)&lt;&gt;1,WEEKDAY(U$7,2)&lt;=5),INDEX(t_Absence[Symbole],MATCH($B12,IF(U$7&gt;=t_Absence[Date début],IF(U$7&lt;=t_Absence[Date fin],t_Absence[Employé]),""),0)),""),""),"")</f>
        <v/>
      </c>
      <c r="V12" s="53" t="str" cm="1">
        <f t="array" ref="V12">IF($B12&lt;&gt;"",IFERROR(IF(AND(COUNTIF(_Feries,V$7)&lt;&gt;1,WEEKDAY(V$7,2)&lt;=5),INDEX(t_Absence[Symbole],MATCH($B12,IF(V$7&gt;=t_Absence[Date début],IF(V$7&lt;=t_Absence[Date fin],t_Absence[Employé]),""),0)),""),""),"")</f>
        <v/>
      </c>
      <c r="W12" s="53" t="str" cm="1">
        <f t="array" ref="W12">IF($B12&lt;&gt;"",IFERROR(IF(AND(COUNTIF(_Feries,W$7)&lt;&gt;1,WEEKDAY(W$7,2)&lt;=5),INDEX(t_Absence[Symbole],MATCH($B12,IF(W$7&gt;=t_Absence[Date début],IF(W$7&lt;=t_Absence[Date fin],t_Absence[Employé]),""),0)),""),""),"")</f>
        <v/>
      </c>
      <c r="X12" s="53" t="str" cm="1">
        <f t="array" ref="X12">IF($B12&lt;&gt;"",IFERROR(IF(AND(COUNTIF(_Feries,X$7)&lt;&gt;1,WEEKDAY(X$7,2)&lt;=5),INDEX(t_Absence[Symbole],MATCH($B12,IF(X$7&gt;=t_Absence[Date début],IF(X$7&lt;=t_Absence[Date fin],t_Absence[Employé]),""),0)),""),""),"")</f>
        <v/>
      </c>
      <c r="Y12" s="53" t="str" cm="1">
        <f t="array" ref="Y12">IF($B12&lt;&gt;"",IFERROR(IF(AND(COUNTIF(_Feries,Y$7)&lt;&gt;1,WEEKDAY(Y$7,2)&lt;=5),INDEX(t_Absence[Symbole],MATCH($B12,IF(Y$7&gt;=t_Absence[Date début],IF(Y$7&lt;=t_Absence[Date fin],t_Absence[Employé]),""),0)),""),""),"")</f>
        <v/>
      </c>
      <c r="Z12" s="53" t="str" cm="1">
        <f t="array" ref="Z12">IF($B12&lt;&gt;"",IFERROR(IF(AND(COUNTIF(_Feries,Z$7)&lt;&gt;1,WEEKDAY(Z$7,2)&lt;=5),INDEX(t_Absence[Symbole],MATCH($B12,IF(Z$7&gt;=t_Absence[Date début],IF(Z$7&lt;=t_Absence[Date fin],t_Absence[Employé]),""),0)),""),""),"")</f>
        <v/>
      </c>
      <c r="AA12" s="53" t="str" cm="1">
        <f t="array" ref="AA12">IF($B12&lt;&gt;"",IFERROR(IF(AND(COUNTIF(_Feries,AA$7)&lt;&gt;1,WEEKDAY(AA$7,2)&lt;=5),INDEX(t_Absence[Symbole],MATCH($B12,IF(AA$7&gt;=t_Absence[Date début],IF(AA$7&lt;=t_Absence[Date fin],t_Absence[Employé]),""),0)),""),""),"")</f>
        <v/>
      </c>
      <c r="AB12" s="53" t="str" cm="1">
        <f t="array" ref="AB12">IF($B12&lt;&gt;"",IFERROR(IF(AND(COUNTIF(_Feries,AB$7)&lt;&gt;1,WEEKDAY(AB$7,2)&lt;=5),INDEX(t_Absence[Symbole],MATCH($B12,IF(AB$7&gt;=t_Absence[Date début],IF(AB$7&lt;=t_Absence[Date fin],t_Absence[Employé]),""),0)),""),""),"")</f>
        <v/>
      </c>
      <c r="AC12" s="53" t="str" cm="1">
        <f t="array" ref="AC12">IF($B12&lt;&gt;"",IFERROR(IF(AND(COUNTIF(_Feries,AC$7)&lt;&gt;1,WEEKDAY(AC$7,2)&lt;=5),INDEX(t_Absence[Symbole],MATCH($B12,IF(AC$7&gt;=t_Absence[Date début],IF(AC$7&lt;=t_Absence[Date fin],t_Absence[Employé]),""),0)),""),""),"")</f>
        <v/>
      </c>
      <c r="AD12" s="53" t="str" cm="1">
        <f t="array" ref="AD12">IF($B12&lt;&gt;"",IFERROR(IF(AND(COUNTIF(_Feries,AD$7)&lt;&gt;1,WEEKDAY(AD$7,2)&lt;=5),INDEX(t_Absence[Symbole],MATCH($B12,IF(AD$7&gt;=t_Absence[Date début],IF(AD$7&lt;=t_Absence[Date fin],t_Absence[Employé]),""),0)),""),""),"")</f>
        <v/>
      </c>
      <c r="AE12" s="53" t="str" cm="1">
        <f t="array" ref="AE12">IF($B12&lt;&gt;"",IFERROR(IF(AND(COUNTIF(_Feries,AE$7)&lt;&gt;1,WEEKDAY(AE$7,2)&lt;=5),INDEX(t_Absence[Symbole],MATCH($B12,IF(AE$7&gt;=t_Absence[Date début],IF(AE$7&lt;=t_Absence[Date fin],t_Absence[Employé]),""),0)),""),""),"")</f>
        <v/>
      </c>
      <c r="AF12" s="53" t="str" cm="1">
        <f t="array" ref="AF12">IF($B12&lt;&gt;"",IFERROR(IF(AND(COUNTIF(_Feries,AF$7)&lt;&gt;1,WEEKDAY(AF$7,2)&lt;=5),INDEX(t_Absence[Symbole],MATCH($B12,IF(AF$7&gt;=t_Absence[Date début],IF(AF$7&lt;=t_Absence[Date fin],t_Absence[Employé]),""),0)),""),""),"")</f>
        <v/>
      </c>
      <c r="AG12" s="53" t="str" cm="1">
        <f t="array" ref="AG12">IF($B12&lt;&gt;"",IFERROR(IF(AND(COUNTIF(_Feries,AG$7)&lt;&gt;1,WEEKDAY(AG$7,2)&lt;=5),INDEX(t_Absence[Symbole],MATCH($B12,IF(AG$7&gt;=t_Absence[Date début],IF(AG$7&lt;=t_Absence[Date fin],t_Absence[Employé]),""),0)),""),""),"")</f>
        <v/>
      </c>
      <c r="AH12" s="54" t="str" cm="1">
        <f t="array" ref="AH12">IF($B12&lt;&gt;"",IFERROR(IF(AND(COUNTIF(_Feries,AH$7)&lt;&gt;1,WEEKDAY(AH$7,2)&lt;=5),INDEX(t_Absence[Symbole],MATCH($B12,IF(AH$7&gt;=t_Absence[Date début],IF(AH$7&lt;=t_Absence[Date fin],t_Absence[Employé]),""),0)),""),""),"")</f>
        <v/>
      </c>
      <c r="AJ12" s="42">
        <f t="shared" si="3"/>
        <v>0</v>
      </c>
      <c r="AK12" s="43">
        <f t="shared" si="3"/>
        <v>0</v>
      </c>
      <c r="AL12" s="43">
        <f t="shared" si="3"/>
        <v>0</v>
      </c>
      <c r="AM12" s="43">
        <f t="shared" si="3"/>
        <v>0</v>
      </c>
      <c r="AN12" s="43">
        <f t="shared" si="3"/>
        <v>0</v>
      </c>
      <c r="AO12" s="43">
        <f t="shared" si="3"/>
        <v>0</v>
      </c>
      <c r="AP12" s="43">
        <f t="shared" si="3"/>
        <v>0</v>
      </c>
      <c r="AQ12" s="44">
        <f t="shared" si="3"/>
        <v>0</v>
      </c>
    </row>
    <row r="13" spans="2:43" x14ac:dyDescent="0.4">
      <c r="B13" s="34" t="str" cm="1">
        <f t="array" ref="B13">IFERROR(INDEX(t_Employé[Employé],MATCH(0,COUNTIF(t_Employé[Employé],"&lt;"&amp;t_Employé[Employé])-SUM(COUNTIF($B$7:B12,t_Employé[Employé])),0)),"")</f>
        <v>Fidèle Annamour</v>
      </c>
      <c r="C13" s="34"/>
      <c r="D13" s="52" t="str" cm="1">
        <f t="array" ref="D13">IF($B13&lt;&gt;"",IFERROR(IF(AND(COUNTIF(_Feries,D$7)&lt;&gt;1,WEEKDAY(D$7,2)&lt;=5),INDEX(t_Absence[Symbole],MATCH($B13,IF(D$7&gt;=t_Absence[Date début],IF(D$7&lt;=t_Absence[Date fin],t_Absence[Employé]),""),0)),""),""),"")</f>
        <v/>
      </c>
      <c r="E13" s="53" t="str" cm="1">
        <f t="array" ref="E13">IF($B13&lt;&gt;"",IFERROR(IF(AND(COUNTIF(_Feries,E$7)&lt;&gt;1,WEEKDAY(E$7,2)&lt;=5),INDEX(t_Absence[Symbole],MATCH($B13,IF(E$7&gt;=t_Absence[Date début],IF(E$7&lt;=t_Absence[Date fin],t_Absence[Employé]),""),0)),""),""),"")</f>
        <v/>
      </c>
      <c r="F13" s="53" t="str" cm="1">
        <f t="array" ref="F13">IF($B13&lt;&gt;"",IFERROR(IF(AND(COUNTIF(_Feries,F$7)&lt;&gt;1,WEEKDAY(F$7,2)&lt;=5),INDEX(t_Absence[Symbole],MATCH($B13,IF(F$7&gt;=t_Absence[Date début],IF(F$7&lt;=t_Absence[Date fin],t_Absence[Employé]),""),0)),""),""),"")</f>
        <v/>
      </c>
      <c r="G13" s="53" t="str" cm="1">
        <f t="array" ref="G13">IF($B13&lt;&gt;"",IFERROR(IF(AND(COUNTIF(_Feries,G$7)&lt;&gt;1,WEEKDAY(G$7,2)&lt;=5),INDEX(t_Absence[Symbole],MATCH($B13,IF(G$7&gt;=t_Absence[Date début],IF(G$7&lt;=t_Absence[Date fin],t_Absence[Employé]),""),0)),""),""),"")</f>
        <v/>
      </c>
      <c r="H13" s="53" t="str" cm="1">
        <f t="array" ref="H13">IF($B13&lt;&gt;"",IFERROR(IF(AND(COUNTIF(_Feries,H$7)&lt;&gt;1,WEEKDAY(H$7,2)&lt;=5),INDEX(t_Absence[Symbole],MATCH($B13,IF(H$7&gt;=t_Absence[Date début],IF(H$7&lt;=t_Absence[Date fin],t_Absence[Employé]),""),0)),""),""),"")</f>
        <v/>
      </c>
      <c r="I13" s="53" t="str" cm="1">
        <f t="array" ref="I13">IF($B13&lt;&gt;"",IFERROR(IF(AND(COUNTIF(_Feries,I$7)&lt;&gt;1,WEEKDAY(I$7,2)&lt;=5),INDEX(t_Absence[Symbole],MATCH($B13,IF(I$7&gt;=t_Absence[Date début],IF(I$7&lt;=t_Absence[Date fin],t_Absence[Employé]),""),0)),""),""),"")</f>
        <v/>
      </c>
      <c r="J13" s="53" t="str" cm="1">
        <f t="array" ref="J13">IF($B13&lt;&gt;"",IFERROR(IF(AND(COUNTIF(_Feries,J$7)&lt;&gt;1,WEEKDAY(J$7,2)&lt;=5),INDEX(t_Absence[Symbole],MATCH($B13,IF(J$7&gt;=t_Absence[Date début],IF(J$7&lt;=t_Absence[Date fin],t_Absence[Employé]),""),0)),""),""),"")</f>
        <v/>
      </c>
      <c r="K13" s="53" t="str" cm="1">
        <f t="array" ref="K13">IF($B13&lt;&gt;"",IFERROR(IF(AND(COUNTIF(_Feries,K$7)&lt;&gt;1,WEEKDAY(K$7,2)&lt;=5),INDEX(t_Absence[Symbole],MATCH($B13,IF(K$7&gt;=t_Absence[Date début],IF(K$7&lt;=t_Absence[Date fin],t_Absence[Employé]),""),0)),""),""),"")</f>
        <v/>
      </c>
      <c r="L13" s="53" t="str" cm="1">
        <f t="array" ref="L13">IF($B13&lt;&gt;"",IFERROR(IF(AND(COUNTIF(_Feries,L$7)&lt;&gt;1,WEEKDAY(L$7,2)&lt;=5),INDEX(t_Absence[Symbole],MATCH($B13,IF(L$7&gt;=t_Absence[Date début],IF(L$7&lt;=t_Absence[Date fin],t_Absence[Employé]),""),0)),""),""),"")</f>
        <v/>
      </c>
      <c r="M13" s="53" t="str" cm="1">
        <f t="array" ref="M13">IF($B13&lt;&gt;"",IFERROR(IF(AND(COUNTIF(_Feries,M$7)&lt;&gt;1,WEEKDAY(M$7,2)&lt;=5),INDEX(t_Absence[Symbole],MATCH($B13,IF(M$7&gt;=t_Absence[Date début],IF(M$7&lt;=t_Absence[Date fin],t_Absence[Employé]),""),0)),""),""),"")</f>
        <v/>
      </c>
      <c r="N13" s="53" t="str" cm="1">
        <f t="array" ref="N13">IF($B13&lt;&gt;"",IFERROR(IF(AND(COUNTIF(_Feries,N$7)&lt;&gt;1,WEEKDAY(N$7,2)&lt;=5),INDEX(t_Absence[Symbole],MATCH($B13,IF(N$7&gt;=t_Absence[Date début],IF(N$7&lt;=t_Absence[Date fin],t_Absence[Employé]),""),0)),""),""),"")</f>
        <v/>
      </c>
      <c r="O13" s="53" t="str" cm="1">
        <f t="array" ref="O13">IF($B13&lt;&gt;"",IFERROR(IF(AND(COUNTIF(_Feries,O$7)&lt;&gt;1,WEEKDAY(O$7,2)&lt;=5),INDEX(t_Absence[Symbole],MATCH($B13,IF(O$7&gt;=t_Absence[Date début],IF(O$7&lt;=t_Absence[Date fin],t_Absence[Employé]),""),0)),""),""),"")</f>
        <v/>
      </c>
      <c r="P13" s="53" t="str" cm="1">
        <f t="array" ref="P13">IF($B13&lt;&gt;"",IFERROR(IF(AND(COUNTIF(_Feries,P$7)&lt;&gt;1,WEEKDAY(P$7,2)&lt;=5),INDEX(t_Absence[Symbole],MATCH($B13,IF(P$7&gt;=t_Absence[Date début],IF(P$7&lt;=t_Absence[Date fin],t_Absence[Employé]),""),0)),""),""),"")</f>
        <v/>
      </c>
      <c r="Q13" s="53" t="str" cm="1">
        <f t="array" ref="Q13">IF($B13&lt;&gt;"",IFERROR(IF(AND(COUNTIF(_Feries,Q$7)&lt;&gt;1,WEEKDAY(Q$7,2)&lt;=5),INDEX(t_Absence[Symbole],MATCH($B13,IF(Q$7&gt;=t_Absence[Date début],IF(Q$7&lt;=t_Absence[Date fin],t_Absence[Employé]),""),0)),""),""),"")</f>
        <v/>
      </c>
      <c r="R13" s="53" t="str" cm="1">
        <f t="array" ref="R13">IF($B13&lt;&gt;"",IFERROR(IF(AND(COUNTIF(_Feries,R$7)&lt;&gt;1,WEEKDAY(R$7,2)&lt;=5),INDEX(t_Absence[Symbole],MATCH($B13,IF(R$7&gt;=t_Absence[Date début],IF(R$7&lt;=t_Absence[Date fin],t_Absence[Employé]),""),0)),""),""),"")</f>
        <v/>
      </c>
      <c r="S13" s="53" t="str" cm="1">
        <f t="array" ref="S13">IF($B13&lt;&gt;"",IFERROR(IF(AND(COUNTIF(_Feries,S$7)&lt;&gt;1,WEEKDAY(S$7,2)&lt;=5),INDEX(t_Absence[Symbole],MATCH($B13,IF(S$7&gt;=t_Absence[Date début],IF(S$7&lt;=t_Absence[Date fin],t_Absence[Employé]),""),0)),""),""),"")</f>
        <v/>
      </c>
      <c r="T13" s="53" t="str" cm="1">
        <f t="array" ref="T13">IF($B13&lt;&gt;"",IFERROR(IF(AND(COUNTIF(_Feries,T$7)&lt;&gt;1,WEEKDAY(T$7,2)&lt;=5),INDEX(t_Absence[Symbole],MATCH($B13,IF(T$7&gt;=t_Absence[Date début],IF(T$7&lt;=t_Absence[Date fin],t_Absence[Employé]),""),0)),""),""),"")</f>
        <v/>
      </c>
      <c r="U13" s="53" t="str" cm="1">
        <f t="array" ref="U13">IF($B13&lt;&gt;"",IFERROR(IF(AND(COUNTIF(_Feries,U$7)&lt;&gt;1,WEEKDAY(U$7,2)&lt;=5),INDEX(t_Absence[Symbole],MATCH($B13,IF(U$7&gt;=t_Absence[Date début],IF(U$7&lt;=t_Absence[Date fin],t_Absence[Employé]),""),0)),""),""),"")</f>
        <v/>
      </c>
      <c r="V13" s="53" t="str" cm="1">
        <f t="array" ref="V13">IF($B13&lt;&gt;"",IFERROR(IF(AND(COUNTIF(_Feries,V$7)&lt;&gt;1,WEEKDAY(V$7,2)&lt;=5),INDEX(t_Absence[Symbole],MATCH($B13,IF(V$7&gt;=t_Absence[Date début],IF(V$7&lt;=t_Absence[Date fin],t_Absence[Employé]),""),0)),""),""),"")</f>
        <v/>
      </c>
      <c r="W13" s="53" t="str" cm="1">
        <f t="array" ref="W13">IF($B13&lt;&gt;"",IFERROR(IF(AND(COUNTIF(_Feries,W$7)&lt;&gt;1,WEEKDAY(W$7,2)&lt;=5),INDEX(t_Absence[Symbole],MATCH($B13,IF(W$7&gt;=t_Absence[Date début],IF(W$7&lt;=t_Absence[Date fin],t_Absence[Employé]),""),0)),""),""),"")</f>
        <v/>
      </c>
      <c r="X13" s="53" t="str" cm="1">
        <f t="array" ref="X13">IF($B13&lt;&gt;"",IFERROR(IF(AND(COUNTIF(_Feries,X$7)&lt;&gt;1,WEEKDAY(X$7,2)&lt;=5),INDEX(t_Absence[Symbole],MATCH($B13,IF(X$7&gt;=t_Absence[Date début],IF(X$7&lt;=t_Absence[Date fin],t_Absence[Employé]),""),0)),""),""),"")</f>
        <v/>
      </c>
      <c r="Y13" s="53" t="str" cm="1">
        <f t="array" ref="Y13">IF($B13&lt;&gt;"",IFERROR(IF(AND(COUNTIF(_Feries,Y$7)&lt;&gt;1,WEEKDAY(Y$7,2)&lt;=5),INDEX(t_Absence[Symbole],MATCH($B13,IF(Y$7&gt;=t_Absence[Date début],IF(Y$7&lt;=t_Absence[Date fin],t_Absence[Employé]),""),0)),""),""),"")</f>
        <v/>
      </c>
      <c r="Z13" s="53" t="str" cm="1">
        <f t="array" ref="Z13">IF($B13&lt;&gt;"",IFERROR(IF(AND(COUNTIF(_Feries,Z$7)&lt;&gt;1,WEEKDAY(Z$7,2)&lt;=5),INDEX(t_Absence[Symbole],MATCH($B13,IF(Z$7&gt;=t_Absence[Date début],IF(Z$7&lt;=t_Absence[Date fin],t_Absence[Employé]),""),0)),""),""),"")</f>
        <v/>
      </c>
      <c r="AA13" s="53" t="str" cm="1">
        <f t="array" ref="AA13">IF($B13&lt;&gt;"",IFERROR(IF(AND(COUNTIF(_Feries,AA$7)&lt;&gt;1,WEEKDAY(AA$7,2)&lt;=5),INDEX(t_Absence[Symbole],MATCH($B13,IF(AA$7&gt;=t_Absence[Date début],IF(AA$7&lt;=t_Absence[Date fin],t_Absence[Employé]),""),0)),""),""),"")</f>
        <v/>
      </c>
      <c r="AB13" s="53" t="str" cm="1">
        <f t="array" ref="AB13">IF($B13&lt;&gt;"",IFERROR(IF(AND(COUNTIF(_Feries,AB$7)&lt;&gt;1,WEEKDAY(AB$7,2)&lt;=5),INDEX(t_Absence[Symbole],MATCH($B13,IF(AB$7&gt;=t_Absence[Date début],IF(AB$7&lt;=t_Absence[Date fin],t_Absence[Employé]),""),0)),""),""),"")</f>
        <v/>
      </c>
      <c r="AC13" s="53" t="str" cm="1">
        <f t="array" ref="AC13">IF($B13&lt;&gt;"",IFERROR(IF(AND(COUNTIF(_Feries,AC$7)&lt;&gt;1,WEEKDAY(AC$7,2)&lt;=5),INDEX(t_Absence[Symbole],MATCH($B13,IF(AC$7&gt;=t_Absence[Date début],IF(AC$7&lt;=t_Absence[Date fin],t_Absence[Employé]),""),0)),""),""),"")</f>
        <v/>
      </c>
      <c r="AD13" s="53" t="str" cm="1">
        <f t="array" ref="AD13">IF($B13&lt;&gt;"",IFERROR(IF(AND(COUNTIF(_Feries,AD$7)&lt;&gt;1,WEEKDAY(AD$7,2)&lt;=5),INDEX(t_Absence[Symbole],MATCH($B13,IF(AD$7&gt;=t_Absence[Date début],IF(AD$7&lt;=t_Absence[Date fin],t_Absence[Employé]),""),0)),""),""),"")</f>
        <v/>
      </c>
      <c r="AE13" s="53" t="str" cm="1">
        <f t="array" ref="AE13">IF($B13&lt;&gt;"",IFERROR(IF(AND(COUNTIF(_Feries,AE$7)&lt;&gt;1,WEEKDAY(AE$7,2)&lt;=5),INDEX(t_Absence[Symbole],MATCH($B13,IF(AE$7&gt;=t_Absence[Date début],IF(AE$7&lt;=t_Absence[Date fin],t_Absence[Employé]),""),0)),""),""),"")</f>
        <v/>
      </c>
      <c r="AF13" s="53" t="str" cm="1">
        <f t="array" ref="AF13">IF($B13&lt;&gt;"",IFERROR(IF(AND(COUNTIF(_Feries,AF$7)&lt;&gt;1,WEEKDAY(AF$7,2)&lt;=5),INDEX(t_Absence[Symbole],MATCH($B13,IF(AF$7&gt;=t_Absence[Date début],IF(AF$7&lt;=t_Absence[Date fin],t_Absence[Employé]),""),0)),""),""),"")</f>
        <v/>
      </c>
      <c r="AG13" s="53" t="str" cm="1">
        <f t="array" ref="AG13">IF($B13&lt;&gt;"",IFERROR(IF(AND(COUNTIF(_Feries,AG$7)&lt;&gt;1,WEEKDAY(AG$7,2)&lt;=5),INDEX(t_Absence[Symbole],MATCH($B13,IF(AG$7&gt;=t_Absence[Date début],IF(AG$7&lt;=t_Absence[Date fin],t_Absence[Employé]),""),0)),""),""),"")</f>
        <v/>
      </c>
      <c r="AH13" s="54" t="str" cm="1">
        <f t="array" ref="AH13">IF($B13&lt;&gt;"",IFERROR(IF(AND(COUNTIF(_Feries,AH$7)&lt;&gt;1,WEEKDAY(AH$7,2)&lt;=5),INDEX(t_Absence[Symbole],MATCH($B13,IF(AH$7&gt;=t_Absence[Date début],IF(AH$7&lt;=t_Absence[Date fin],t_Absence[Employé]),""),0)),""),""),"")</f>
        <v/>
      </c>
      <c r="AJ13" s="42">
        <f t="shared" si="3"/>
        <v>0</v>
      </c>
      <c r="AK13" s="43">
        <f t="shared" si="3"/>
        <v>0</v>
      </c>
      <c r="AL13" s="43">
        <f t="shared" si="3"/>
        <v>0</v>
      </c>
      <c r="AM13" s="43">
        <f t="shared" si="3"/>
        <v>0</v>
      </c>
      <c r="AN13" s="43">
        <f t="shared" si="3"/>
        <v>0</v>
      </c>
      <c r="AO13" s="43">
        <f t="shared" si="3"/>
        <v>0</v>
      </c>
      <c r="AP13" s="43">
        <f t="shared" si="3"/>
        <v>0</v>
      </c>
      <c r="AQ13" s="44">
        <f t="shared" si="3"/>
        <v>0</v>
      </c>
    </row>
    <row r="14" spans="2:43" x14ac:dyDescent="0.4">
      <c r="B14" s="34" t="str" cm="1">
        <f t="array" ref="B14">IFERROR(INDEX(t_Employé[Employé],MATCH(0,COUNTIF(t_Employé[Employé],"&lt;"&amp;t_Employé[Employé])-SUM(COUNTIF($B$7:B13,t_Employé[Employé])),0)),"")</f>
        <v>Gilbert Monlatin</v>
      </c>
      <c r="C14" s="34"/>
      <c r="D14" s="52" t="str" cm="1">
        <f t="array" ref="D14">IF($B14&lt;&gt;"",IFERROR(IF(AND(COUNTIF(_Feries,D$7)&lt;&gt;1,WEEKDAY(D$7,2)&lt;=5),INDEX(t_Absence[Symbole],MATCH($B14,IF(D$7&gt;=t_Absence[Date début],IF(D$7&lt;=t_Absence[Date fin],t_Absence[Employé]),""),0)),""),""),"")</f>
        <v/>
      </c>
      <c r="E14" s="53" t="str" cm="1">
        <f t="array" ref="E14">IF($B14&lt;&gt;"",IFERROR(IF(AND(COUNTIF(_Feries,E$7)&lt;&gt;1,WEEKDAY(E$7,2)&lt;=5),INDEX(t_Absence[Symbole],MATCH($B14,IF(E$7&gt;=t_Absence[Date début],IF(E$7&lt;=t_Absence[Date fin],t_Absence[Employé]),""),0)),""),""),"")</f>
        <v/>
      </c>
      <c r="F14" s="53" t="str" cm="1">
        <f t="array" ref="F14">IF($B14&lt;&gt;"",IFERROR(IF(AND(COUNTIF(_Feries,F$7)&lt;&gt;1,WEEKDAY(F$7,2)&lt;=5),INDEX(t_Absence[Symbole],MATCH($B14,IF(F$7&gt;=t_Absence[Date début],IF(F$7&lt;=t_Absence[Date fin],t_Absence[Employé]),""),0)),""),""),"")</f>
        <v/>
      </c>
      <c r="G14" s="53" t="str" cm="1">
        <f t="array" ref="G14">IF($B14&lt;&gt;"",IFERROR(IF(AND(COUNTIF(_Feries,G$7)&lt;&gt;1,WEEKDAY(G$7,2)&lt;=5),INDEX(t_Absence[Symbole],MATCH($B14,IF(G$7&gt;=t_Absence[Date début],IF(G$7&lt;=t_Absence[Date fin],t_Absence[Employé]),""),0)),""),""),"")</f>
        <v/>
      </c>
      <c r="H14" s="53" t="str" cm="1">
        <f t="array" ref="H14">IF($B14&lt;&gt;"",IFERROR(IF(AND(COUNTIF(_Feries,H$7)&lt;&gt;1,WEEKDAY(H$7,2)&lt;=5),INDEX(t_Absence[Symbole],MATCH($B14,IF(H$7&gt;=t_Absence[Date début],IF(H$7&lt;=t_Absence[Date fin],t_Absence[Employé]),""),0)),""),""),"")</f>
        <v/>
      </c>
      <c r="I14" s="53" t="str" cm="1">
        <f t="array" ref="I14">IF($B14&lt;&gt;"",IFERROR(IF(AND(COUNTIF(_Feries,I$7)&lt;&gt;1,WEEKDAY(I$7,2)&lt;=5),INDEX(t_Absence[Symbole],MATCH($B14,IF(I$7&gt;=t_Absence[Date début],IF(I$7&lt;=t_Absence[Date fin],t_Absence[Employé]),""),0)),""),""),"")</f>
        <v/>
      </c>
      <c r="J14" s="53" t="str" cm="1">
        <f t="array" ref="J14">IF($B14&lt;&gt;"",IFERROR(IF(AND(COUNTIF(_Feries,J$7)&lt;&gt;1,WEEKDAY(J$7,2)&lt;=5),INDEX(t_Absence[Symbole],MATCH($B14,IF(J$7&gt;=t_Absence[Date début],IF(J$7&lt;=t_Absence[Date fin],t_Absence[Employé]),""),0)),""),""),"")</f>
        <v/>
      </c>
      <c r="K14" s="53" t="str" cm="1">
        <f t="array" ref="K14">IF($B14&lt;&gt;"",IFERROR(IF(AND(COUNTIF(_Feries,K$7)&lt;&gt;1,WEEKDAY(K$7,2)&lt;=5),INDEX(t_Absence[Symbole],MATCH($B14,IF(K$7&gt;=t_Absence[Date début],IF(K$7&lt;=t_Absence[Date fin],t_Absence[Employé]),""),0)),""),""),"")</f>
        <v/>
      </c>
      <c r="L14" s="53" t="str" cm="1">
        <f t="array" ref="L14">IF($B14&lt;&gt;"",IFERROR(IF(AND(COUNTIF(_Feries,L$7)&lt;&gt;1,WEEKDAY(L$7,2)&lt;=5),INDEX(t_Absence[Symbole],MATCH($B14,IF(L$7&gt;=t_Absence[Date début],IF(L$7&lt;=t_Absence[Date fin],t_Absence[Employé]),""),0)),""),""),"")</f>
        <v/>
      </c>
      <c r="M14" s="53" t="str" cm="1">
        <f t="array" ref="M14">IF($B14&lt;&gt;"",IFERROR(IF(AND(COUNTIF(_Feries,M$7)&lt;&gt;1,WEEKDAY(M$7,2)&lt;=5),INDEX(t_Absence[Symbole],MATCH($B14,IF(M$7&gt;=t_Absence[Date début],IF(M$7&lt;=t_Absence[Date fin],t_Absence[Employé]),""),0)),""),""),"")</f>
        <v/>
      </c>
      <c r="N14" s="53" t="str" cm="1">
        <f t="array" ref="N14">IF($B14&lt;&gt;"",IFERROR(IF(AND(COUNTIF(_Feries,N$7)&lt;&gt;1,WEEKDAY(N$7,2)&lt;=5),INDEX(t_Absence[Symbole],MATCH($B14,IF(N$7&gt;=t_Absence[Date début],IF(N$7&lt;=t_Absence[Date fin],t_Absence[Employé]),""),0)),""),""),"")</f>
        <v/>
      </c>
      <c r="O14" s="53" t="str" cm="1">
        <f t="array" ref="O14">IF($B14&lt;&gt;"",IFERROR(IF(AND(COUNTIF(_Feries,O$7)&lt;&gt;1,WEEKDAY(O$7,2)&lt;=5),INDEX(t_Absence[Symbole],MATCH($B14,IF(O$7&gt;=t_Absence[Date début],IF(O$7&lt;=t_Absence[Date fin],t_Absence[Employé]),""),0)),""),""),"")</f>
        <v/>
      </c>
      <c r="P14" s="53" t="str" cm="1">
        <f t="array" ref="P14">IF($B14&lt;&gt;"",IFERROR(IF(AND(COUNTIF(_Feries,P$7)&lt;&gt;1,WEEKDAY(P$7,2)&lt;=5),INDEX(t_Absence[Symbole],MATCH($B14,IF(P$7&gt;=t_Absence[Date début],IF(P$7&lt;=t_Absence[Date fin],t_Absence[Employé]),""),0)),""),""),"")</f>
        <v/>
      </c>
      <c r="Q14" s="53" t="str" cm="1">
        <f t="array" ref="Q14">IF($B14&lt;&gt;"",IFERROR(IF(AND(COUNTIF(_Feries,Q$7)&lt;&gt;1,WEEKDAY(Q$7,2)&lt;=5),INDEX(t_Absence[Symbole],MATCH($B14,IF(Q$7&gt;=t_Absence[Date début],IF(Q$7&lt;=t_Absence[Date fin],t_Absence[Employé]),""),0)),""),""),"")</f>
        <v/>
      </c>
      <c r="R14" s="53" t="str" cm="1">
        <f t="array" ref="R14">IF($B14&lt;&gt;"",IFERROR(IF(AND(COUNTIF(_Feries,R$7)&lt;&gt;1,WEEKDAY(R$7,2)&lt;=5),INDEX(t_Absence[Symbole],MATCH($B14,IF(R$7&gt;=t_Absence[Date début],IF(R$7&lt;=t_Absence[Date fin],t_Absence[Employé]),""),0)),""),""),"")</f>
        <v/>
      </c>
      <c r="S14" s="53" t="str" cm="1">
        <f t="array" ref="S14">IF($B14&lt;&gt;"",IFERROR(IF(AND(COUNTIF(_Feries,S$7)&lt;&gt;1,WEEKDAY(S$7,2)&lt;=5),INDEX(t_Absence[Symbole],MATCH($B14,IF(S$7&gt;=t_Absence[Date début],IF(S$7&lt;=t_Absence[Date fin],t_Absence[Employé]),""),0)),""),""),"")</f>
        <v/>
      </c>
      <c r="T14" s="53" t="str" cm="1">
        <f t="array" ref="T14">IF($B14&lt;&gt;"",IFERROR(IF(AND(COUNTIF(_Feries,T$7)&lt;&gt;1,WEEKDAY(T$7,2)&lt;=5),INDEX(t_Absence[Symbole],MATCH($B14,IF(T$7&gt;=t_Absence[Date début],IF(T$7&lt;=t_Absence[Date fin],t_Absence[Employé]),""),0)),""),""),"")</f>
        <v/>
      </c>
      <c r="U14" s="53" t="str" cm="1">
        <f t="array" ref="U14">IF($B14&lt;&gt;"",IFERROR(IF(AND(COUNTIF(_Feries,U$7)&lt;&gt;1,WEEKDAY(U$7,2)&lt;=5),INDEX(t_Absence[Symbole],MATCH($B14,IF(U$7&gt;=t_Absence[Date début],IF(U$7&lt;=t_Absence[Date fin],t_Absence[Employé]),""),0)),""),""),"")</f>
        <v/>
      </c>
      <c r="V14" s="53" t="str" cm="1">
        <f t="array" ref="V14">IF($B14&lt;&gt;"",IFERROR(IF(AND(COUNTIF(_Feries,V$7)&lt;&gt;1,WEEKDAY(V$7,2)&lt;=5),INDEX(t_Absence[Symbole],MATCH($B14,IF(V$7&gt;=t_Absence[Date début],IF(V$7&lt;=t_Absence[Date fin],t_Absence[Employé]),""),0)),""),""),"")</f>
        <v/>
      </c>
      <c r="W14" s="53" t="str" cm="1">
        <f t="array" ref="W14">IF($B14&lt;&gt;"",IFERROR(IF(AND(COUNTIF(_Feries,W$7)&lt;&gt;1,WEEKDAY(W$7,2)&lt;=5),INDEX(t_Absence[Symbole],MATCH($B14,IF(W$7&gt;=t_Absence[Date début],IF(W$7&lt;=t_Absence[Date fin],t_Absence[Employé]),""),0)),""),""),"")</f>
        <v/>
      </c>
      <c r="X14" s="53" t="str" cm="1">
        <f t="array" ref="X14">IF($B14&lt;&gt;"",IFERROR(IF(AND(COUNTIF(_Feries,X$7)&lt;&gt;1,WEEKDAY(X$7,2)&lt;=5),INDEX(t_Absence[Symbole],MATCH($B14,IF(X$7&gt;=t_Absence[Date début],IF(X$7&lt;=t_Absence[Date fin],t_Absence[Employé]),""),0)),""),""),"")</f>
        <v/>
      </c>
      <c r="Y14" s="53" t="str" cm="1">
        <f t="array" ref="Y14">IF($B14&lt;&gt;"",IFERROR(IF(AND(COUNTIF(_Feries,Y$7)&lt;&gt;1,WEEKDAY(Y$7,2)&lt;=5),INDEX(t_Absence[Symbole],MATCH($B14,IF(Y$7&gt;=t_Absence[Date début],IF(Y$7&lt;=t_Absence[Date fin],t_Absence[Employé]),""),0)),""),""),"")</f>
        <v/>
      </c>
      <c r="Z14" s="53" t="str" cm="1">
        <f t="array" ref="Z14">IF($B14&lt;&gt;"",IFERROR(IF(AND(COUNTIF(_Feries,Z$7)&lt;&gt;1,WEEKDAY(Z$7,2)&lt;=5),INDEX(t_Absence[Symbole],MATCH($B14,IF(Z$7&gt;=t_Absence[Date début],IF(Z$7&lt;=t_Absence[Date fin],t_Absence[Employé]),""),0)),""),""),"")</f>
        <v/>
      </c>
      <c r="AA14" s="53" t="str" cm="1">
        <f t="array" ref="AA14">IF($B14&lt;&gt;"",IFERROR(IF(AND(COUNTIF(_Feries,AA$7)&lt;&gt;1,WEEKDAY(AA$7,2)&lt;=5),INDEX(t_Absence[Symbole],MATCH($B14,IF(AA$7&gt;=t_Absence[Date début],IF(AA$7&lt;=t_Absence[Date fin],t_Absence[Employé]),""),0)),""),""),"")</f>
        <v/>
      </c>
      <c r="AB14" s="53" t="str" cm="1">
        <f t="array" ref="AB14">IF($B14&lt;&gt;"",IFERROR(IF(AND(COUNTIF(_Feries,AB$7)&lt;&gt;1,WEEKDAY(AB$7,2)&lt;=5),INDEX(t_Absence[Symbole],MATCH($B14,IF(AB$7&gt;=t_Absence[Date début],IF(AB$7&lt;=t_Absence[Date fin],t_Absence[Employé]),""),0)),""),""),"")</f>
        <v/>
      </c>
      <c r="AC14" s="53" t="str" cm="1">
        <f t="array" ref="AC14">IF($B14&lt;&gt;"",IFERROR(IF(AND(COUNTIF(_Feries,AC$7)&lt;&gt;1,WEEKDAY(AC$7,2)&lt;=5),INDEX(t_Absence[Symbole],MATCH($B14,IF(AC$7&gt;=t_Absence[Date début],IF(AC$7&lt;=t_Absence[Date fin],t_Absence[Employé]),""),0)),""),""),"")</f>
        <v/>
      </c>
      <c r="AD14" s="53" t="str" cm="1">
        <f t="array" ref="AD14">IF($B14&lt;&gt;"",IFERROR(IF(AND(COUNTIF(_Feries,AD$7)&lt;&gt;1,WEEKDAY(AD$7,2)&lt;=5),INDEX(t_Absence[Symbole],MATCH($B14,IF(AD$7&gt;=t_Absence[Date début],IF(AD$7&lt;=t_Absence[Date fin],t_Absence[Employé]),""),0)),""),""),"")</f>
        <v/>
      </c>
      <c r="AE14" s="53" t="str" cm="1">
        <f t="array" ref="AE14">IF($B14&lt;&gt;"",IFERROR(IF(AND(COUNTIF(_Feries,AE$7)&lt;&gt;1,WEEKDAY(AE$7,2)&lt;=5),INDEX(t_Absence[Symbole],MATCH($B14,IF(AE$7&gt;=t_Absence[Date début],IF(AE$7&lt;=t_Absence[Date fin],t_Absence[Employé]),""),0)),""),""),"")</f>
        <v/>
      </c>
      <c r="AF14" s="53" t="str" cm="1">
        <f t="array" ref="AF14">IF($B14&lt;&gt;"",IFERROR(IF(AND(COUNTIF(_Feries,AF$7)&lt;&gt;1,WEEKDAY(AF$7,2)&lt;=5),INDEX(t_Absence[Symbole],MATCH($B14,IF(AF$7&gt;=t_Absence[Date début],IF(AF$7&lt;=t_Absence[Date fin],t_Absence[Employé]),""),0)),""),""),"")</f>
        <v/>
      </c>
      <c r="AG14" s="53" t="str" cm="1">
        <f t="array" ref="AG14">IF($B14&lt;&gt;"",IFERROR(IF(AND(COUNTIF(_Feries,AG$7)&lt;&gt;1,WEEKDAY(AG$7,2)&lt;=5),INDEX(t_Absence[Symbole],MATCH($B14,IF(AG$7&gt;=t_Absence[Date début],IF(AG$7&lt;=t_Absence[Date fin],t_Absence[Employé]),""),0)),""),""),"")</f>
        <v/>
      </c>
      <c r="AH14" s="54" t="str" cm="1">
        <f t="array" ref="AH14">IF($B14&lt;&gt;"",IFERROR(IF(AND(COUNTIF(_Feries,AH$7)&lt;&gt;1,WEEKDAY(AH$7,2)&lt;=5),INDEX(t_Absence[Symbole],MATCH($B14,IF(AH$7&gt;=t_Absence[Date début],IF(AH$7&lt;=t_Absence[Date fin],t_Absence[Employé]),""),0)),""),""),"")</f>
        <v/>
      </c>
      <c r="AJ14" s="42">
        <f t="shared" si="3"/>
        <v>0</v>
      </c>
      <c r="AK14" s="43">
        <f t="shared" si="3"/>
        <v>0</v>
      </c>
      <c r="AL14" s="43">
        <f t="shared" si="3"/>
        <v>0</v>
      </c>
      <c r="AM14" s="43">
        <f t="shared" si="3"/>
        <v>0</v>
      </c>
      <c r="AN14" s="43">
        <f t="shared" si="3"/>
        <v>0</v>
      </c>
      <c r="AO14" s="43">
        <f t="shared" si="3"/>
        <v>0</v>
      </c>
      <c r="AP14" s="43">
        <f t="shared" si="3"/>
        <v>0</v>
      </c>
      <c r="AQ14" s="44">
        <f t="shared" si="3"/>
        <v>0</v>
      </c>
    </row>
    <row r="15" spans="2:43" x14ac:dyDescent="0.4">
      <c r="B15" s="34" t="str" cm="1">
        <f t="array" ref="B15">IFERROR(INDEX(t_Employé[Employé],MATCH(0,COUNTIF(t_Employé[Employé],"&lt;"&amp;t_Employé[Employé])-SUM(COUNTIF($B$7:B14,t_Employé[Employé])),0)),"")</f>
        <v>Guy Don</v>
      </c>
      <c r="C15" s="34"/>
      <c r="D15" s="52" t="str" cm="1">
        <f t="array" ref="D15">IF($B15&lt;&gt;"",IFERROR(IF(AND(COUNTIF(_Feries,D$7)&lt;&gt;1,WEEKDAY(D$7,2)&lt;=5),INDEX(t_Absence[Symbole],MATCH($B15,IF(D$7&gt;=t_Absence[Date début],IF(D$7&lt;=t_Absence[Date fin],t_Absence[Employé]),""),0)),""),""),"")</f>
        <v/>
      </c>
      <c r="E15" s="53" t="str" cm="1">
        <f t="array" ref="E15">IF($B15&lt;&gt;"",IFERROR(IF(AND(COUNTIF(_Feries,E$7)&lt;&gt;1,WEEKDAY(E$7,2)&lt;=5),INDEX(t_Absence[Symbole],MATCH($B15,IF(E$7&gt;=t_Absence[Date début],IF(E$7&lt;=t_Absence[Date fin],t_Absence[Employé]),""),0)),""),""),"")</f>
        <v/>
      </c>
      <c r="F15" s="53" t="str" cm="1">
        <f t="array" ref="F15">IF($B15&lt;&gt;"",IFERROR(IF(AND(COUNTIF(_Feries,F$7)&lt;&gt;1,WEEKDAY(F$7,2)&lt;=5),INDEX(t_Absence[Symbole],MATCH($B15,IF(F$7&gt;=t_Absence[Date début],IF(F$7&lt;=t_Absence[Date fin],t_Absence[Employé]),""),0)),""),""),"")</f>
        <v/>
      </c>
      <c r="G15" s="53" t="str" cm="1">
        <f t="array" ref="G15">IF($B15&lt;&gt;"",IFERROR(IF(AND(COUNTIF(_Feries,G$7)&lt;&gt;1,WEEKDAY(G$7,2)&lt;=5),INDEX(t_Absence[Symbole],MATCH($B15,IF(G$7&gt;=t_Absence[Date début],IF(G$7&lt;=t_Absence[Date fin],t_Absence[Employé]),""),0)),""),""),"")</f>
        <v/>
      </c>
      <c r="H15" s="53" t="str" cm="1">
        <f t="array" ref="H15">IF($B15&lt;&gt;"",IFERROR(IF(AND(COUNTIF(_Feries,H$7)&lt;&gt;1,WEEKDAY(H$7,2)&lt;=5),INDEX(t_Absence[Symbole],MATCH($B15,IF(H$7&gt;=t_Absence[Date début],IF(H$7&lt;=t_Absence[Date fin],t_Absence[Employé]),""),0)),""),""),"")</f>
        <v/>
      </c>
      <c r="I15" s="53" t="str" cm="1">
        <f t="array" ref="I15">IF($B15&lt;&gt;"",IFERROR(IF(AND(COUNTIF(_Feries,I$7)&lt;&gt;1,WEEKDAY(I$7,2)&lt;=5),INDEX(t_Absence[Symbole],MATCH($B15,IF(I$7&gt;=t_Absence[Date début],IF(I$7&lt;=t_Absence[Date fin],t_Absence[Employé]),""),0)),""),""),"")</f>
        <v/>
      </c>
      <c r="J15" s="53" t="str" cm="1">
        <f t="array" ref="J15">IF($B15&lt;&gt;"",IFERROR(IF(AND(COUNTIF(_Feries,J$7)&lt;&gt;1,WEEKDAY(J$7,2)&lt;=5),INDEX(t_Absence[Symbole],MATCH($B15,IF(J$7&gt;=t_Absence[Date début],IF(J$7&lt;=t_Absence[Date fin],t_Absence[Employé]),""),0)),""),""),"")</f>
        <v/>
      </c>
      <c r="K15" s="53" t="str" cm="1">
        <f t="array" ref="K15">IF($B15&lt;&gt;"",IFERROR(IF(AND(COUNTIF(_Feries,K$7)&lt;&gt;1,WEEKDAY(K$7,2)&lt;=5),INDEX(t_Absence[Symbole],MATCH($B15,IF(K$7&gt;=t_Absence[Date début],IF(K$7&lt;=t_Absence[Date fin],t_Absence[Employé]),""),0)),""),""),"")</f>
        <v/>
      </c>
      <c r="L15" s="53" t="str" cm="1">
        <f t="array" ref="L15">IF($B15&lt;&gt;"",IFERROR(IF(AND(COUNTIF(_Feries,L$7)&lt;&gt;1,WEEKDAY(L$7,2)&lt;=5),INDEX(t_Absence[Symbole],MATCH($B15,IF(L$7&gt;=t_Absence[Date début],IF(L$7&lt;=t_Absence[Date fin],t_Absence[Employé]),""),0)),""),""),"")</f>
        <v/>
      </c>
      <c r="M15" s="53" t="str" cm="1">
        <f t="array" ref="M15">IF($B15&lt;&gt;"",IFERROR(IF(AND(COUNTIF(_Feries,M$7)&lt;&gt;1,WEEKDAY(M$7,2)&lt;=5),INDEX(t_Absence[Symbole],MATCH($B15,IF(M$7&gt;=t_Absence[Date début],IF(M$7&lt;=t_Absence[Date fin],t_Absence[Employé]),""),0)),""),""),"")</f>
        <v/>
      </c>
      <c r="N15" s="53" t="str" cm="1">
        <f t="array" ref="N15">IF($B15&lt;&gt;"",IFERROR(IF(AND(COUNTIF(_Feries,N$7)&lt;&gt;1,WEEKDAY(N$7,2)&lt;=5),INDEX(t_Absence[Symbole],MATCH($B15,IF(N$7&gt;=t_Absence[Date début],IF(N$7&lt;=t_Absence[Date fin],t_Absence[Employé]),""),0)),""),""),"")</f>
        <v/>
      </c>
      <c r="O15" s="53" t="str" cm="1">
        <f t="array" ref="O15">IF($B15&lt;&gt;"",IFERROR(IF(AND(COUNTIF(_Feries,O$7)&lt;&gt;1,WEEKDAY(O$7,2)&lt;=5),INDEX(t_Absence[Symbole],MATCH($B15,IF(O$7&gt;=t_Absence[Date début],IF(O$7&lt;=t_Absence[Date fin],t_Absence[Employé]),""),0)),""),""),"")</f>
        <v/>
      </c>
      <c r="P15" s="53" t="str" cm="1">
        <f t="array" ref="P15">IF($B15&lt;&gt;"",IFERROR(IF(AND(COUNTIF(_Feries,P$7)&lt;&gt;1,WEEKDAY(P$7,2)&lt;=5),INDEX(t_Absence[Symbole],MATCH($B15,IF(P$7&gt;=t_Absence[Date début],IF(P$7&lt;=t_Absence[Date fin],t_Absence[Employé]),""),0)),""),""),"")</f>
        <v/>
      </c>
      <c r="Q15" s="53" t="str" cm="1">
        <f t="array" ref="Q15">IF($B15&lt;&gt;"",IFERROR(IF(AND(COUNTIF(_Feries,Q$7)&lt;&gt;1,WEEKDAY(Q$7,2)&lt;=5),INDEX(t_Absence[Symbole],MATCH($B15,IF(Q$7&gt;=t_Absence[Date début],IF(Q$7&lt;=t_Absence[Date fin],t_Absence[Employé]),""),0)),""),""),"")</f>
        <v/>
      </c>
      <c r="R15" s="53" t="str" cm="1">
        <f t="array" ref="R15">IF($B15&lt;&gt;"",IFERROR(IF(AND(COUNTIF(_Feries,R$7)&lt;&gt;1,WEEKDAY(R$7,2)&lt;=5),INDEX(t_Absence[Symbole],MATCH($B15,IF(R$7&gt;=t_Absence[Date début],IF(R$7&lt;=t_Absence[Date fin],t_Absence[Employé]),""),0)),""),""),"")</f>
        <v/>
      </c>
      <c r="S15" s="53" t="str" cm="1">
        <f t="array" ref="S15">IF($B15&lt;&gt;"",IFERROR(IF(AND(COUNTIF(_Feries,S$7)&lt;&gt;1,WEEKDAY(S$7,2)&lt;=5),INDEX(t_Absence[Symbole],MATCH($B15,IF(S$7&gt;=t_Absence[Date début],IF(S$7&lt;=t_Absence[Date fin],t_Absence[Employé]),""),0)),""),""),"")</f>
        <v/>
      </c>
      <c r="T15" s="53" t="str" cm="1">
        <f t="array" ref="T15">IF($B15&lt;&gt;"",IFERROR(IF(AND(COUNTIF(_Feries,T$7)&lt;&gt;1,WEEKDAY(T$7,2)&lt;=5),INDEX(t_Absence[Symbole],MATCH($B15,IF(T$7&gt;=t_Absence[Date début],IF(T$7&lt;=t_Absence[Date fin],t_Absence[Employé]),""),0)),""),""),"")</f>
        <v/>
      </c>
      <c r="U15" s="53" t="str" cm="1">
        <f t="array" ref="U15">IF($B15&lt;&gt;"",IFERROR(IF(AND(COUNTIF(_Feries,U$7)&lt;&gt;1,WEEKDAY(U$7,2)&lt;=5),INDEX(t_Absence[Symbole],MATCH($B15,IF(U$7&gt;=t_Absence[Date début],IF(U$7&lt;=t_Absence[Date fin],t_Absence[Employé]),""),0)),""),""),"")</f>
        <v/>
      </c>
      <c r="V15" s="53" t="str" cm="1">
        <f t="array" ref="V15">IF($B15&lt;&gt;"",IFERROR(IF(AND(COUNTIF(_Feries,V$7)&lt;&gt;1,WEEKDAY(V$7,2)&lt;=5),INDEX(t_Absence[Symbole],MATCH($B15,IF(V$7&gt;=t_Absence[Date début],IF(V$7&lt;=t_Absence[Date fin],t_Absence[Employé]),""),0)),""),""),"")</f>
        <v/>
      </c>
      <c r="W15" s="53" t="str" cm="1">
        <f t="array" ref="W15">IF($B15&lt;&gt;"",IFERROR(IF(AND(COUNTIF(_Feries,W$7)&lt;&gt;1,WEEKDAY(W$7,2)&lt;=5),INDEX(t_Absence[Symbole],MATCH($B15,IF(W$7&gt;=t_Absence[Date début],IF(W$7&lt;=t_Absence[Date fin],t_Absence[Employé]),""),0)),""),""),"")</f>
        <v/>
      </c>
      <c r="X15" s="53" t="str" cm="1">
        <f t="array" ref="X15">IF($B15&lt;&gt;"",IFERROR(IF(AND(COUNTIF(_Feries,X$7)&lt;&gt;1,WEEKDAY(X$7,2)&lt;=5),INDEX(t_Absence[Symbole],MATCH($B15,IF(X$7&gt;=t_Absence[Date début],IF(X$7&lt;=t_Absence[Date fin],t_Absence[Employé]),""),0)),""),""),"")</f>
        <v/>
      </c>
      <c r="Y15" s="53" t="str" cm="1">
        <f t="array" ref="Y15">IF($B15&lt;&gt;"",IFERROR(IF(AND(COUNTIF(_Feries,Y$7)&lt;&gt;1,WEEKDAY(Y$7,2)&lt;=5),INDEX(t_Absence[Symbole],MATCH($B15,IF(Y$7&gt;=t_Absence[Date début],IF(Y$7&lt;=t_Absence[Date fin],t_Absence[Employé]),""),0)),""),""),"")</f>
        <v/>
      </c>
      <c r="Z15" s="53" t="str" cm="1">
        <f t="array" ref="Z15">IF($B15&lt;&gt;"",IFERROR(IF(AND(COUNTIF(_Feries,Z$7)&lt;&gt;1,WEEKDAY(Z$7,2)&lt;=5),INDEX(t_Absence[Symbole],MATCH($B15,IF(Z$7&gt;=t_Absence[Date début],IF(Z$7&lt;=t_Absence[Date fin],t_Absence[Employé]),""),0)),""),""),"")</f>
        <v/>
      </c>
      <c r="AA15" s="53" t="str" cm="1">
        <f t="array" ref="AA15">IF($B15&lt;&gt;"",IFERROR(IF(AND(COUNTIF(_Feries,AA$7)&lt;&gt;1,WEEKDAY(AA$7,2)&lt;=5),INDEX(t_Absence[Symbole],MATCH($B15,IF(AA$7&gt;=t_Absence[Date début],IF(AA$7&lt;=t_Absence[Date fin],t_Absence[Employé]),""),0)),""),""),"")</f>
        <v/>
      </c>
      <c r="AB15" s="53" t="str" cm="1">
        <f t="array" ref="AB15">IF($B15&lt;&gt;"",IFERROR(IF(AND(COUNTIF(_Feries,AB$7)&lt;&gt;1,WEEKDAY(AB$7,2)&lt;=5),INDEX(t_Absence[Symbole],MATCH($B15,IF(AB$7&gt;=t_Absence[Date début],IF(AB$7&lt;=t_Absence[Date fin],t_Absence[Employé]),""),0)),""),""),"")</f>
        <v/>
      </c>
      <c r="AC15" s="53" t="str" cm="1">
        <f t="array" ref="AC15">IF($B15&lt;&gt;"",IFERROR(IF(AND(COUNTIF(_Feries,AC$7)&lt;&gt;1,WEEKDAY(AC$7,2)&lt;=5),INDEX(t_Absence[Symbole],MATCH($B15,IF(AC$7&gt;=t_Absence[Date début],IF(AC$7&lt;=t_Absence[Date fin],t_Absence[Employé]),""),0)),""),""),"")</f>
        <v/>
      </c>
      <c r="AD15" s="53" t="str" cm="1">
        <f t="array" ref="AD15">IF($B15&lt;&gt;"",IFERROR(IF(AND(COUNTIF(_Feries,AD$7)&lt;&gt;1,WEEKDAY(AD$7,2)&lt;=5),INDEX(t_Absence[Symbole],MATCH($B15,IF(AD$7&gt;=t_Absence[Date début],IF(AD$7&lt;=t_Absence[Date fin],t_Absence[Employé]),""),0)),""),""),"")</f>
        <v/>
      </c>
      <c r="AE15" s="53" t="str" cm="1">
        <f t="array" ref="AE15">IF($B15&lt;&gt;"",IFERROR(IF(AND(COUNTIF(_Feries,AE$7)&lt;&gt;1,WEEKDAY(AE$7,2)&lt;=5),INDEX(t_Absence[Symbole],MATCH($B15,IF(AE$7&gt;=t_Absence[Date début],IF(AE$7&lt;=t_Absence[Date fin],t_Absence[Employé]),""),0)),""),""),"")</f>
        <v/>
      </c>
      <c r="AF15" s="53" t="str" cm="1">
        <f t="array" ref="AF15">IF($B15&lt;&gt;"",IFERROR(IF(AND(COUNTIF(_Feries,AF$7)&lt;&gt;1,WEEKDAY(AF$7,2)&lt;=5),INDEX(t_Absence[Symbole],MATCH($B15,IF(AF$7&gt;=t_Absence[Date début],IF(AF$7&lt;=t_Absence[Date fin],t_Absence[Employé]),""),0)),""),""),"")</f>
        <v/>
      </c>
      <c r="AG15" s="53" t="str" cm="1">
        <f t="array" ref="AG15">IF($B15&lt;&gt;"",IFERROR(IF(AND(COUNTIF(_Feries,AG$7)&lt;&gt;1,WEEKDAY(AG$7,2)&lt;=5),INDEX(t_Absence[Symbole],MATCH($B15,IF(AG$7&gt;=t_Absence[Date début],IF(AG$7&lt;=t_Absence[Date fin],t_Absence[Employé]),""),0)),""),""),"")</f>
        <v/>
      </c>
      <c r="AH15" s="54" t="str" cm="1">
        <f t="array" ref="AH15">IF($B15&lt;&gt;"",IFERROR(IF(AND(COUNTIF(_Feries,AH$7)&lt;&gt;1,WEEKDAY(AH$7,2)&lt;=5),INDEX(t_Absence[Symbole],MATCH($B15,IF(AH$7&gt;=t_Absence[Date début],IF(AH$7&lt;=t_Absence[Date fin],t_Absence[Employé]),""),0)),""),""),"")</f>
        <v/>
      </c>
      <c r="AJ15" s="42">
        <f t="shared" si="3"/>
        <v>0</v>
      </c>
      <c r="AK15" s="43">
        <f t="shared" si="3"/>
        <v>0</v>
      </c>
      <c r="AL15" s="43">
        <f t="shared" si="3"/>
        <v>0</v>
      </c>
      <c r="AM15" s="43">
        <f t="shared" si="3"/>
        <v>0</v>
      </c>
      <c r="AN15" s="43">
        <f t="shared" si="3"/>
        <v>0</v>
      </c>
      <c r="AO15" s="43">
        <f t="shared" si="3"/>
        <v>0</v>
      </c>
      <c r="AP15" s="43">
        <f t="shared" si="3"/>
        <v>0</v>
      </c>
      <c r="AQ15" s="44">
        <f t="shared" si="3"/>
        <v>0</v>
      </c>
    </row>
    <row r="16" spans="2:43" x14ac:dyDescent="0.4">
      <c r="B16" s="34" t="str" cm="1">
        <f t="array" ref="B16">IFERROR(INDEX(t_Employé[Employé],MATCH(0,COUNTIF(t_Employé[Employé],"&lt;"&amp;t_Employé[Employé])-SUM(COUNTIF($B$7:B15,t_Employé[Employé])),0)),"")</f>
        <v>Jean Philémon-Pull</v>
      </c>
      <c r="C16" s="34"/>
      <c r="D16" s="52" t="str" cm="1">
        <f t="array" ref="D16">IF($B16&lt;&gt;"",IFERROR(IF(AND(COUNTIF(_Feries,D$7)&lt;&gt;1,WEEKDAY(D$7,2)&lt;=5),INDEX(t_Absence[Symbole],MATCH($B16,IF(D$7&gt;=t_Absence[Date début],IF(D$7&lt;=t_Absence[Date fin],t_Absence[Employé]),""),0)),""),""),"")</f>
        <v/>
      </c>
      <c r="E16" s="53" t="str" cm="1">
        <f t="array" ref="E16">IF($B16&lt;&gt;"",IFERROR(IF(AND(COUNTIF(_Feries,E$7)&lt;&gt;1,WEEKDAY(E$7,2)&lt;=5),INDEX(t_Absence[Symbole],MATCH($B16,IF(E$7&gt;=t_Absence[Date début],IF(E$7&lt;=t_Absence[Date fin],t_Absence[Employé]),""),0)),""),""),"")</f>
        <v/>
      </c>
      <c r="F16" s="53" t="str" cm="1">
        <f t="array" ref="F16">IF($B16&lt;&gt;"",IFERROR(IF(AND(COUNTIF(_Feries,F$7)&lt;&gt;1,WEEKDAY(F$7,2)&lt;=5),INDEX(t_Absence[Symbole],MATCH($B16,IF(F$7&gt;=t_Absence[Date début],IF(F$7&lt;=t_Absence[Date fin],t_Absence[Employé]),""),0)),""),""),"")</f>
        <v/>
      </c>
      <c r="G16" s="53" t="str" cm="1">
        <f t="array" ref="G16">IF($B16&lt;&gt;"",IFERROR(IF(AND(COUNTIF(_Feries,G$7)&lt;&gt;1,WEEKDAY(G$7,2)&lt;=5),INDEX(t_Absence[Symbole],MATCH($B16,IF(G$7&gt;=t_Absence[Date début],IF(G$7&lt;=t_Absence[Date fin],t_Absence[Employé]),""),0)),""),""),"")</f>
        <v/>
      </c>
      <c r="H16" s="53" t="str" cm="1">
        <f t="array" ref="H16">IF($B16&lt;&gt;"",IFERROR(IF(AND(COUNTIF(_Feries,H$7)&lt;&gt;1,WEEKDAY(H$7,2)&lt;=5),INDEX(t_Absence[Symbole],MATCH($B16,IF(H$7&gt;=t_Absence[Date début],IF(H$7&lt;=t_Absence[Date fin],t_Absence[Employé]),""),0)),""),""),"")</f>
        <v/>
      </c>
      <c r="I16" s="53" t="str" cm="1">
        <f t="array" ref="I16">IF($B16&lt;&gt;"",IFERROR(IF(AND(COUNTIF(_Feries,I$7)&lt;&gt;1,WEEKDAY(I$7,2)&lt;=5),INDEX(t_Absence[Symbole],MATCH($B16,IF(I$7&gt;=t_Absence[Date début],IF(I$7&lt;=t_Absence[Date fin],t_Absence[Employé]),""),0)),""),""),"")</f>
        <v/>
      </c>
      <c r="J16" s="53" t="str" cm="1">
        <f t="array" ref="J16">IF($B16&lt;&gt;"",IFERROR(IF(AND(COUNTIF(_Feries,J$7)&lt;&gt;1,WEEKDAY(J$7,2)&lt;=5),INDEX(t_Absence[Symbole],MATCH($B16,IF(J$7&gt;=t_Absence[Date début],IF(J$7&lt;=t_Absence[Date fin],t_Absence[Employé]),""),0)),""),""),"")</f>
        <v/>
      </c>
      <c r="K16" s="53" t="str" cm="1">
        <f t="array" ref="K16">IF($B16&lt;&gt;"",IFERROR(IF(AND(COUNTIF(_Feries,K$7)&lt;&gt;1,WEEKDAY(K$7,2)&lt;=5),INDEX(t_Absence[Symbole],MATCH($B16,IF(K$7&gt;=t_Absence[Date début],IF(K$7&lt;=t_Absence[Date fin],t_Absence[Employé]),""),0)),""),""),"")</f>
        <v/>
      </c>
      <c r="L16" s="53" t="str" cm="1">
        <f t="array" ref="L16">IF($B16&lt;&gt;"",IFERROR(IF(AND(COUNTIF(_Feries,L$7)&lt;&gt;1,WEEKDAY(L$7,2)&lt;=5),INDEX(t_Absence[Symbole],MATCH($B16,IF(L$7&gt;=t_Absence[Date début],IF(L$7&lt;=t_Absence[Date fin],t_Absence[Employé]),""),0)),""),""),"")</f>
        <v/>
      </c>
      <c r="M16" s="53" t="str" cm="1">
        <f t="array" ref="M16">IF($B16&lt;&gt;"",IFERROR(IF(AND(COUNTIF(_Feries,M$7)&lt;&gt;1,WEEKDAY(M$7,2)&lt;=5),INDEX(t_Absence[Symbole],MATCH($B16,IF(M$7&gt;=t_Absence[Date début],IF(M$7&lt;=t_Absence[Date fin],t_Absence[Employé]),""),0)),""),""),"")</f>
        <v/>
      </c>
      <c r="N16" s="53" t="str" cm="1">
        <f t="array" ref="N16">IF($B16&lt;&gt;"",IFERROR(IF(AND(COUNTIF(_Feries,N$7)&lt;&gt;1,WEEKDAY(N$7,2)&lt;=5),INDEX(t_Absence[Symbole],MATCH($B16,IF(N$7&gt;=t_Absence[Date début],IF(N$7&lt;=t_Absence[Date fin],t_Absence[Employé]),""),0)),""),""),"")</f>
        <v/>
      </c>
      <c r="O16" s="53" t="str" cm="1">
        <f t="array" ref="O16">IF($B16&lt;&gt;"",IFERROR(IF(AND(COUNTIF(_Feries,O$7)&lt;&gt;1,WEEKDAY(O$7,2)&lt;=5),INDEX(t_Absence[Symbole],MATCH($B16,IF(O$7&gt;=t_Absence[Date début],IF(O$7&lt;=t_Absence[Date fin],t_Absence[Employé]),""),0)),""),""),"")</f>
        <v/>
      </c>
      <c r="P16" s="53" t="str" cm="1">
        <f t="array" ref="P16">IF($B16&lt;&gt;"",IFERROR(IF(AND(COUNTIF(_Feries,P$7)&lt;&gt;1,WEEKDAY(P$7,2)&lt;=5),INDEX(t_Absence[Symbole],MATCH($B16,IF(P$7&gt;=t_Absence[Date début],IF(P$7&lt;=t_Absence[Date fin],t_Absence[Employé]),""),0)),""),""),"")</f>
        <v/>
      </c>
      <c r="Q16" s="53" t="str" cm="1">
        <f t="array" ref="Q16">IF($B16&lt;&gt;"",IFERROR(IF(AND(COUNTIF(_Feries,Q$7)&lt;&gt;1,WEEKDAY(Q$7,2)&lt;=5),INDEX(t_Absence[Symbole],MATCH($B16,IF(Q$7&gt;=t_Absence[Date début],IF(Q$7&lt;=t_Absence[Date fin],t_Absence[Employé]),""),0)),""),""),"")</f>
        <v/>
      </c>
      <c r="R16" s="53" t="str" cm="1">
        <f t="array" ref="R16">IF($B16&lt;&gt;"",IFERROR(IF(AND(COUNTIF(_Feries,R$7)&lt;&gt;1,WEEKDAY(R$7,2)&lt;=5),INDEX(t_Absence[Symbole],MATCH($B16,IF(R$7&gt;=t_Absence[Date début],IF(R$7&lt;=t_Absence[Date fin],t_Absence[Employé]),""),0)),""),""),"")</f>
        <v/>
      </c>
      <c r="S16" s="53" t="str" cm="1">
        <f t="array" ref="S16">IF($B16&lt;&gt;"",IFERROR(IF(AND(COUNTIF(_Feries,S$7)&lt;&gt;1,WEEKDAY(S$7,2)&lt;=5),INDEX(t_Absence[Symbole],MATCH($B16,IF(S$7&gt;=t_Absence[Date début],IF(S$7&lt;=t_Absence[Date fin],t_Absence[Employé]),""),0)),""),""),"")</f>
        <v/>
      </c>
      <c r="T16" s="53" t="str" cm="1">
        <f t="array" ref="T16">IF($B16&lt;&gt;"",IFERROR(IF(AND(COUNTIF(_Feries,T$7)&lt;&gt;1,WEEKDAY(T$7,2)&lt;=5),INDEX(t_Absence[Symbole],MATCH($B16,IF(T$7&gt;=t_Absence[Date début],IF(T$7&lt;=t_Absence[Date fin],t_Absence[Employé]),""),0)),""),""),"")</f>
        <v/>
      </c>
      <c r="U16" s="53" t="str" cm="1">
        <f t="array" ref="U16">IF($B16&lt;&gt;"",IFERROR(IF(AND(COUNTIF(_Feries,U$7)&lt;&gt;1,WEEKDAY(U$7,2)&lt;=5),INDEX(t_Absence[Symbole],MATCH($B16,IF(U$7&gt;=t_Absence[Date début],IF(U$7&lt;=t_Absence[Date fin],t_Absence[Employé]),""),0)),""),""),"")</f>
        <v/>
      </c>
      <c r="V16" s="53" t="str" cm="1">
        <f t="array" ref="V16">IF($B16&lt;&gt;"",IFERROR(IF(AND(COUNTIF(_Feries,V$7)&lt;&gt;1,WEEKDAY(V$7,2)&lt;=5),INDEX(t_Absence[Symbole],MATCH($B16,IF(V$7&gt;=t_Absence[Date début],IF(V$7&lt;=t_Absence[Date fin],t_Absence[Employé]),""),0)),""),""),"")</f>
        <v/>
      </c>
      <c r="W16" s="53" t="str" cm="1">
        <f t="array" ref="W16">IF($B16&lt;&gt;"",IFERROR(IF(AND(COUNTIF(_Feries,W$7)&lt;&gt;1,WEEKDAY(W$7,2)&lt;=5),INDEX(t_Absence[Symbole],MATCH($B16,IF(W$7&gt;=t_Absence[Date début],IF(W$7&lt;=t_Absence[Date fin],t_Absence[Employé]),""),0)),""),""),"")</f>
        <v/>
      </c>
      <c r="X16" s="53" t="str" cm="1">
        <f t="array" ref="X16">IF($B16&lt;&gt;"",IFERROR(IF(AND(COUNTIF(_Feries,X$7)&lt;&gt;1,WEEKDAY(X$7,2)&lt;=5),INDEX(t_Absence[Symbole],MATCH($B16,IF(X$7&gt;=t_Absence[Date début],IF(X$7&lt;=t_Absence[Date fin],t_Absence[Employé]),""),0)),""),""),"")</f>
        <v/>
      </c>
      <c r="Y16" s="53" t="str" cm="1">
        <f t="array" ref="Y16">IF($B16&lt;&gt;"",IFERROR(IF(AND(COUNTIF(_Feries,Y$7)&lt;&gt;1,WEEKDAY(Y$7,2)&lt;=5),INDEX(t_Absence[Symbole],MATCH($B16,IF(Y$7&gt;=t_Absence[Date début],IF(Y$7&lt;=t_Absence[Date fin],t_Absence[Employé]),""),0)),""),""),"")</f>
        <v/>
      </c>
      <c r="Z16" s="53" t="str" cm="1">
        <f t="array" ref="Z16">IF($B16&lt;&gt;"",IFERROR(IF(AND(COUNTIF(_Feries,Z$7)&lt;&gt;1,WEEKDAY(Z$7,2)&lt;=5),INDEX(t_Absence[Symbole],MATCH($B16,IF(Z$7&gt;=t_Absence[Date début],IF(Z$7&lt;=t_Absence[Date fin],t_Absence[Employé]),""),0)),""),""),"")</f>
        <v/>
      </c>
      <c r="AA16" s="53" t="str" cm="1">
        <f t="array" ref="AA16">IF($B16&lt;&gt;"",IFERROR(IF(AND(COUNTIF(_Feries,AA$7)&lt;&gt;1,WEEKDAY(AA$7,2)&lt;=5),INDEX(t_Absence[Symbole],MATCH($B16,IF(AA$7&gt;=t_Absence[Date début],IF(AA$7&lt;=t_Absence[Date fin],t_Absence[Employé]),""),0)),""),""),"")</f>
        <v/>
      </c>
      <c r="AB16" s="53" t="str" cm="1">
        <f t="array" ref="AB16">IF($B16&lt;&gt;"",IFERROR(IF(AND(COUNTIF(_Feries,AB$7)&lt;&gt;1,WEEKDAY(AB$7,2)&lt;=5),INDEX(t_Absence[Symbole],MATCH($B16,IF(AB$7&gt;=t_Absence[Date début],IF(AB$7&lt;=t_Absence[Date fin],t_Absence[Employé]),""),0)),""),""),"")</f>
        <v/>
      </c>
      <c r="AC16" s="53" t="str" cm="1">
        <f t="array" ref="AC16">IF($B16&lt;&gt;"",IFERROR(IF(AND(COUNTIF(_Feries,AC$7)&lt;&gt;1,WEEKDAY(AC$7,2)&lt;=5),INDEX(t_Absence[Symbole],MATCH($B16,IF(AC$7&gt;=t_Absence[Date début],IF(AC$7&lt;=t_Absence[Date fin],t_Absence[Employé]),""),0)),""),""),"")</f>
        <v/>
      </c>
      <c r="AD16" s="53" t="str" cm="1">
        <f t="array" ref="AD16">IF($B16&lt;&gt;"",IFERROR(IF(AND(COUNTIF(_Feries,AD$7)&lt;&gt;1,WEEKDAY(AD$7,2)&lt;=5),INDEX(t_Absence[Symbole],MATCH($B16,IF(AD$7&gt;=t_Absence[Date début],IF(AD$7&lt;=t_Absence[Date fin],t_Absence[Employé]),""),0)),""),""),"")</f>
        <v/>
      </c>
      <c r="AE16" s="53" t="str" cm="1">
        <f t="array" ref="AE16">IF($B16&lt;&gt;"",IFERROR(IF(AND(COUNTIF(_Feries,AE$7)&lt;&gt;1,WEEKDAY(AE$7,2)&lt;=5),INDEX(t_Absence[Symbole],MATCH($B16,IF(AE$7&gt;=t_Absence[Date début],IF(AE$7&lt;=t_Absence[Date fin],t_Absence[Employé]),""),0)),""),""),"")</f>
        <v/>
      </c>
      <c r="AF16" s="53" t="str" cm="1">
        <f t="array" ref="AF16">IF($B16&lt;&gt;"",IFERROR(IF(AND(COUNTIF(_Feries,AF$7)&lt;&gt;1,WEEKDAY(AF$7,2)&lt;=5),INDEX(t_Absence[Symbole],MATCH($B16,IF(AF$7&gt;=t_Absence[Date début],IF(AF$7&lt;=t_Absence[Date fin],t_Absence[Employé]),""),0)),""),""),"")</f>
        <v/>
      </c>
      <c r="AG16" s="53" t="str" cm="1">
        <f t="array" ref="AG16">IF($B16&lt;&gt;"",IFERROR(IF(AND(COUNTIF(_Feries,AG$7)&lt;&gt;1,WEEKDAY(AG$7,2)&lt;=5),INDEX(t_Absence[Symbole],MATCH($B16,IF(AG$7&gt;=t_Absence[Date début],IF(AG$7&lt;=t_Absence[Date fin],t_Absence[Employé]),""),0)),""),""),"")</f>
        <v/>
      </c>
      <c r="AH16" s="54" t="str" cm="1">
        <f t="array" ref="AH16">IF($B16&lt;&gt;"",IFERROR(IF(AND(COUNTIF(_Feries,AH$7)&lt;&gt;1,WEEKDAY(AH$7,2)&lt;=5),INDEX(t_Absence[Symbole],MATCH($B16,IF(AH$7&gt;=t_Absence[Date début],IF(AH$7&lt;=t_Absence[Date fin],t_Absence[Employé]),""),0)),""),""),"")</f>
        <v/>
      </c>
      <c r="AJ16" s="42">
        <f t="shared" si="3"/>
        <v>0</v>
      </c>
      <c r="AK16" s="43">
        <f t="shared" si="3"/>
        <v>0</v>
      </c>
      <c r="AL16" s="43">
        <f t="shared" si="3"/>
        <v>0</v>
      </c>
      <c r="AM16" s="43">
        <f t="shared" si="3"/>
        <v>0</v>
      </c>
      <c r="AN16" s="43">
        <f t="shared" si="3"/>
        <v>0</v>
      </c>
      <c r="AO16" s="43">
        <f t="shared" si="3"/>
        <v>0</v>
      </c>
      <c r="AP16" s="43">
        <f t="shared" si="3"/>
        <v>0</v>
      </c>
      <c r="AQ16" s="44">
        <f t="shared" si="3"/>
        <v>0</v>
      </c>
    </row>
    <row r="17" spans="2:43" x14ac:dyDescent="0.4">
      <c r="B17" s="34" t="str" cm="1">
        <f t="array" ref="B17">IFERROR(INDEX(t_Employé[Employé],MATCH(0,COUNTIF(t_Employé[Employé],"&lt;"&amp;t_Employé[Employé])-SUM(COUNTIF($B$7:B16,t_Employé[Employé])),0)),"")</f>
        <v>Julien Ternette</v>
      </c>
      <c r="C17" s="34"/>
      <c r="D17" s="52" t="str" cm="1">
        <f t="array" ref="D17">IF($B17&lt;&gt;"",IFERROR(IF(AND(COUNTIF(_Feries,D$7)&lt;&gt;1,WEEKDAY(D$7,2)&lt;=5),INDEX(t_Absence[Symbole],MATCH($B17,IF(D$7&gt;=t_Absence[Date début],IF(D$7&lt;=t_Absence[Date fin],t_Absence[Employé]),""),0)),""),""),"")</f>
        <v/>
      </c>
      <c r="E17" s="53" t="str" cm="1">
        <f t="array" ref="E17">IF($B17&lt;&gt;"",IFERROR(IF(AND(COUNTIF(_Feries,E$7)&lt;&gt;1,WEEKDAY(E$7,2)&lt;=5),INDEX(t_Absence[Symbole],MATCH($B17,IF(E$7&gt;=t_Absence[Date début],IF(E$7&lt;=t_Absence[Date fin],t_Absence[Employé]),""),0)),""),""),"")</f>
        <v/>
      </c>
      <c r="F17" s="53" t="str" cm="1">
        <f t="array" ref="F17">IF($B17&lt;&gt;"",IFERROR(IF(AND(COUNTIF(_Feries,F$7)&lt;&gt;1,WEEKDAY(F$7,2)&lt;=5),INDEX(t_Absence[Symbole],MATCH($B17,IF(F$7&gt;=t_Absence[Date début],IF(F$7&lt;=t_Absence[Date fin],t_Absence[Employé]),""),0)),""),""),"")</f>
        <v/>
      </c>
      <c r="G17" s="53" t="str" cm="1">
        <f t="array" ref="G17">IF($B17&lt;&gt;"",IFERROR(IF(AND(COUNTIF(_Feries,G$7)&lt;&gt;1,WEEKDAY(G$7,2)&lt;=5),INDEX(t_Absence[Symbole],MATCH($B17,IF(G$7&gt;=t_Absence[Date début],IF(G$7&lt;=t_Absence[Date fin],t_Absence[Employé]),""),0)),""),""),"")</f>
        <v/>
      </c>
      <c r="H17" s="53" t="str" cm="1">
        <f t="array" ref="H17">IF($B17&lt;&gt;"",IFERROR(IF(AND(COUNTIF(_Feries,H$7)&lt;&gt;1,WEEKDAY(H$7,2)&lt;=5),INDEX(t_Absence[Symbole],MATCH($B17,IF(H$7&gt;=t_Absence[Date début],IF(H$7&lt;=t_Absence[Date fin],t_Absence[Employé]),""),0)),""),""),"")</f>
        <v/>
      </c>
      <c r="I17" s="53" t="str" cm="1">
        <f t="array" ref="I17">IF($B17&lt;&gt;"",IFERROR(IF(AND(COUNTIF(_Feries,I$7)&lt;&gt;1,WEEKDAY(I$7,2)&lt;=5),INDEX(t_Absence[Symbole],MATCH($B17,IF(I$7&gt;=t_Absence[Date début],IF(I$7&lt;=t_Absence[Date fin],t_Absence[Employé]),""),0)),""),""),"")</f>
        <v/>
      </c>
      <c r="J17" s="53" t="str" cm="1">
        <f t="array" ref="J17">IF($B17&lt;&gt;"",IFERROR(IF(AND(COUNTIF(_Feries,J$7)&lt;&gt;1,WEEKDAY(J$7,2)&lt;=5),INDEX(t_Absence[Symbole],MATCH($B17,IF(J$7&gt;=t_Absence[Date début],IF(J$7&lt;=t_Absence[Date fin],t_Absence[Employé]),""),0)),""),""),"")</f>
        <v/>
      </c>
      <c r="K17" s="53" t="str" cm="1">
        <f t="array" ref="K17">IF($B17&lt;&gt;"",IFERROR(IF(AND(COUNTIF(_Feries,K$7)&lt;&gt;1,WEEKDAY(K$7,2)&lt;=5),INDEX(t_Absence[Symbole],MATCH($B17,IF(K$7&gt;=t_Absence[Date début],IF(K$7&lt;=t_Absence[Date fin],t_Absence[Employé]),""),0)),""),""),"")</f>
        <v/>
      </c>
      <c r="L17" s="53" t="str" cm="1">
        <f t="array" ref="L17">IF($B17&lt;&gt;"",IFERROR(IF(AND(COUNTIF(_Feries,L$7)&lt;&gt;1,WEEKDAY(L$7,2)&lt;=5),INDEX(t_Absence[Symbole],MATCH($B17,IF(L$7&gt;=t_Absence[Date début],IF(L$7&lt;=t_Absence[Date fin],t_Absence[Employé]),""),0)),""),""),"")</f>
        <v/>
      </c>
      <c r="M17" s="53" t="str" cm="1">
        <f t="array" ref="M17">IF($B17&lt;&gt;"",IFERROR(IF(AND(COUNTIF(_Feries,M$7)&lt;&gt;1,WEEKDAY(M$7,2)&lt;=5),INDEX(t_Absence[Symbole],MATCH($B17,IF(M$7&gt;=t_Absence[Date début],IF(M$7&lt;=t_Absence[Date fin],t_Absence[Employé]),""),0)),""),""),"")</f>
        <v/>
      </c>
      <c r="N17" s="53" t="str" cm="1">
        <f t="array" ref="N17">IF($B17&lt;&gt;"",IFERROR(IF(AND(COUNTIF(_Feries,N$7)&lt;&gt;1,WEEKDAY(N$7,2)&lt;=5),INDEX(t_Absence[Symbole],MATCH($B17,IF(N$7&gt;=t_Absence[Date début],IF(N$7&lt;=t_Absence[Date fin],t_Absence[Employé]),""),0)),""),""),"")</f>
        <v/>
      </c>
      <c r="O17" s="53" t="str" cm="1">
        <f t="array" ref="O17">IF($B17&lt;&gt;"",IFERROR(IF(AND(COUNTIF(_Feries,O$7)&lt;&gt;1,WEEKDAY(O$7,2)&lt;=5),INDEX(t_Absence[Symbole],MATCH($B17,IF(O$7&gt;=t_Absence[Date début],IF(O$7&lt;=t_Absence[Date fin],t_Absence[Employé]),""),0)),""),""),"")</f>
        <v/>
      </c>
      <c r="P17" s="53" t="str" cm="1">
        <f t="array" ref="P17">IF($B17&lt;&gt;"",IFERROR(IF(AND(COUNTIF(_Feries,P$7)&lt;&gt;1,WEEKDAY(P$7,2)&lt;=5),INDEX(t_Absence[Symbole],MATCH($B17,IF(P$7&gt;=t_Absence[Date début],IF(P$7&lt;=t_Absence[Date fin],t_Absence[Employé]),""),0)),""),""),"")</f>
        <v/>
      </c>
      <c r="Q17" s="53" t="str" cm="1">
        <f t="array" ref="Q17">IF($B17&lt;&gt;"",IFERROR(IF(AND(COUNTIF(_Feries,Q$7)&lt;&gt;1,WEEKDAY(Q$7,2)&lt;=5),INDEX(t_Absence[Symbole],MATCH($B17,IF(Q$7&gt;=t_Absence[Date début],IF(Q$7&lt;=t_Absence[Date fin],t_Absence[Employé]),""),0)),""),""),"")</f>
        <v/>
      </c>
      <c r="R17" s="53" t="str" cm="1">
        <f t="array" ref="R17">IF($B17&lt;&gt;"",IFERROR(IF(AND(COUNTIF(_Feries,R$7)&lt;&gt;1,WEEKDAY(R$7,2)&lt;=5),INDEX(t_Absence[Symbole],MATCH($B17,IF(R$7&gt;=t_Absence[Date début],IF(R$7&lt;=t_Absence[Date fin],t_Absence[Employé]),""),0)),""),""),"")</f>
        <v/>
      </c>
      <c r="S17" s="53" t="str" cm="1">
        <f t="array" ref="S17">IF($B17&lt;&gt;"",IFERROR(IF(AND(COUNTIF(_Feries,S$7)&lt;&gt;1,WEEKDAY(S$7,2)&lt;=5),INDEX(t_Absence[Symbole],MATCH($B17,IF(S$7&gt;=t_Absence[Date début],IF(S$7&lt;=t_Absence[Date fin],t_Absence[Employé]),""),0)),""),""),"")</f>
        <v/>
      </c>
      <c r="T17" s="53" t="str" cm="1">
        <f t="array" ref="T17">IF($B17&lt;&gt;"",IFERROR(IF(AND(COUNTIF(_Feries,T$7)&lt;&gt;1,WEEKDAY(T$7,2)&lt;=5),INDEX(t_Absence[Symbole],MATCH($B17,IF(T$7&gt;=t_Absence[Date début],IF(T$7&lt;=t_Absence[Date fin],t_Absence[Employé]),""),0)),""),""),"")</f>
        <v/>
      </c>
      <c r="U17" s="53" t="str" cm="1">
        <f t="array" ref="U17">IF($B17&lt;&gt;"",IFERROR(IF(AND(COUNTIF(_Feries,U$7)&lt;&gt;1,WEEKDAY(U$7,2)&lt;=5),INDEX(t_Absence[Symbole],MATCH($B17,IF(U$7&gt;=t_Absence[Date début],IF(U$7&lt;=t_Absence[Date fin],t_Absence[Employé]),""),0)),""),""),"")</f>
        <v/>
      </c>
      <c r="V17" s="53" t="str" cm="1">
        <f t="array" ref="V17">IF($B17&lt;&gt;"",IFERROR(IF(AND(COUNTIF(_Feries,V$7)&lt;&gt;1,WEEKDAY(V$7,2)&lt;=5),INDEX(t_Absence[Symbole],MATCH($B17,IF(V$7&gt;=t_Absence[Date début],IF(V$7&lt;=t_Absence[Date fin],t_Absence[Employé]),""),0)),""),""),"")</f>
        <v/>
      </c>
      <c r="W17" s="53" t="str" cm="1">
        <f t="array" ref="W17">IF($B17&lt;&gt;"",IFERROR(IF(AND(COUNTIF(_Feries,W$7)&lt;&gt;1,WEEKDAY(W$7,2)&lt;=5),INDEX(t_Absence[Symbole],MATCH($B17,IF(W$7&gt;=t_Absence[Date début],IF(W$7&lt;=t_Absence[Date fin],t_Absence[Employé]),""),0)),""),""),"")</f>
        <v/>
      </c>
      <c r="X17" s="53" t="str" cm="1">
        <f t="array" ref="X17">IF($B17&lt;&gt;"",IFERROR(IF(AND(COUNTIF(_Feries,X$7)&lt;&gt;1,WEEKDAY(X$7,2)&lt;=5),INDEX(t_Absence[Symbole],MATCH($B17,IF(X$7&gt;=t_Absence[Date début],IF(X$7&lt;=t_Absence[Date fin],t_Absence[Employé]),""),0)),""),""),"")</f>
        <v/>
      </c>
      <c r="Y17" s="53" t="str" cm="1">
        <f t="array" ref="Y17">IF($B17&lt;&gt;"",IFERROR(IF(AND(COUNTIF(_Feries,Y$7)&lt;&gt;1,WEEKDAY(Y$7,2)&lt;=5),INDEX(t_Absence[Symbole],MATCH($B17,IF(Y$7&gt;=t_Absence[Date début],IF(Y$7&lt;=t_Absence[Date fin],t_Absence[Employé]),""),0)),""),""),"")</f>
        <v/>
      </c>
      <c r="Z17" s="53" t="str" cm="1">
        <f t="array" ref="Z17">IF($B17&lt;&gt;"",IFERROR(IF(AND(COUNTIF(_Feries,Z$7)&lt;&gt;1,WEEKDAY(Z$7,2)&lt;=5),INDEX(t_Absence[Symbole],MATCH($B17,IF(Z$7&gt;=t_Absence[Date début],IF(Z$7&lt;=t_Absence[Date fin],t_Absence[Employé]),""),0)),""),""),"")</f>
        <v/>
      </c>
      <c r="AA17" s="53" t="str" cm="1">
        <f t="array" ref="AA17">IF($B17&lt;&gt;"",IFERROR(IF(AND(COUNTIF(_Feries,AA$7)&lt;&gt;1,WEEKDAY(AA$7,2)&lt;=5),INDEX(t_Absence[Symbole],MATCH($B17,IF(AA$7&gt;=t_Absence[Date début],IF(AA$7&lt;=t_Absence[Date fin],t_Absence[Employé]),""),0)),""),""),"")</f>
        <v/>
      </c>
      <c r="AB17" s="53" t="str" cm="1">
        <f t="array" ref="AB17">IF($B17&lt;&gt;"",IFERROR(IF(AND(COUNTIF(_Feries,AB$7)&lt;&gt;1,WEEKDAY(AB$7,2)&lt;=5),INDEX(t_Absence[Symbole],MATCH($B17,IF(AB$7&gt;=t_Absence[Date début],IF(AB$7&lt;=t_Absence[Date fin],t_Absence[Employé]),""),0)),""),""),"")</f>
        <v/>
      </c>
      <c r="AC17" s="53" t="str" cm="1">
        <f t="array" ref="AC17">IF($B17&lt;&gt;"",IFERROR(IF(AND(COUNTIF(_Feries,AC$7)&lt;&gt;1,WEEKDAY(AC$7,2)&lt;=5),INDEX(t_Absence[Symbole],MATCH($B17,IF(AC$7&gt;=t_Absence[Date début],IF(AC$7&lt;=t_Absence[Date fin],t_Absence[Employé]),""),0)),""),""),"")</f>
        <v/>
      </c>
      <c r="AD17" s="53" t="str" cm="1">
        <f t="array" ref="AD17">IF($B17&lt;&gt;"",IFERROR(IF(AND(COUNTIF(_Feries,AD$7)&lt;&gt;1,WEEKDAY(AD$7,2)&lt;=5),INDEX(t_Absence[Symbole],MATCH($B17,IF(AD$7&gt;=t_Absence[Date début],IF(AD$7&lt;=t_Absence[Date fin],t_Absence[Employé]),""),0)),""),""),"")</f>
        <v/>
      </c>
      <c r="AE17" s="53" t="str" cm="1">
        <f t="array" ref="AE17">IF($B17&lt;&gt;"",IFERROR(IF(AND(COUNTIF(_Feries,AE$7)&lt;&gt;1,WEEKDAY(AE$7,2)&lt;=5),INDEX(t_Absence[Symbole],MATCH($B17,IF(AE$7&gt;=t_Absence[Date début],IF(AE$7&lt;=t_Absence[Date fin],t_Absence[Employé]),""),0)),""),""),"")</f>
        <v/>
      </c>
      <c r="AF17" s="53" t="str" cm="1">
        <f t="array" ref="AF17">IF($B17&lt;&gt;"",IFERROR(IF(AND(COUNTIF(_Feries,AF$7)&lt;&gt;1,WEEKDAY(AF$7,2)&lt;=5),INDEX(t_Absence[Symbole],MATCH($B17,IF(AF$7&gt;=t_Absence[Date début],IF(AF$7&lt;=t_Absence[Date fin],t_Absence[Employé]),""),0)),""),""),"")</f>
        <v/>
      </c>
      <c r="AG17" s="53" t="str" cm="1">
        <f t="array" ref="AG17">IF($B17&lt;&gt;"",IFERROR(IF(AND(COUNTIF(_Feries,AG$7)&lt;&gt;1,WEEKDAY(AG$7,2)&lt;=5),INDEX(t_Absence[Symbole],MATCH($B17,IF(AG$7&gt;=t_Absence[Date début],IF(AG$7&lt;=t_Absence[Date fin],t_Absence[Employé]),""),0)),""),""),"")</f>
        <v/>
      </c>
      <c r="AH17" s="54" t="str" cm="1">
        <f t="array" ref="AH17">IF($B17&lt;&gt;"",IFERROR(IF(AND(COUNTIF(_Feries,AH$7)&lt;&gt;1,WEEKDAY(AH$7,2)&lt;=5),INDEX(t_Absence[Symbole],MATCH($B17,IF(AH$7&gt;=t_Absence[Date début],IF(AH$7&lt;=t_Absence[Date fin],t_Absence[Employé]),""),0)),""),""),"")</f>
        <v/>
      </c>
      <c r="AJ17" s="42">
        <f t="shared" si="3"/>
        <v>0</v>
      </c>
      <c r="AK17" s="43">
        <f t="shared" si="3"/>
        <v>0</v>
      </c>
      <c r="AL17" s="43">
        <f t="shared" si="3"/>
        <v>0</v>
      </c>
      <c r="AM17" s="43">
        <f t="shared" si="3"/>
        <v>0</v>
      </c>
      <c r="AN17" s="43">
        <f t="shared" si="3"/>
        <v>0</v>
      </c>
      <c r="AO17" s="43">
        <f t="shared" si="3"/>
        <v>0</v>
      </c>
      <c r="AP17" s="43">
        <f t="shared" si="3"/>
        <v>0</v>
      </c>
      <c r="AQ17" s="44">
        <f t="shared" si="3"/>
        <v>0</v>
      </c>
    </row>
    <row r="18" spans="2:43" x14ac:dyDescent="0.4">
      <c r="B18" s="34" t="str" cm="1">
        <f t="array" ref="B18">IFERROR(INDEX(t_Employé[Employé],MATCH(0,COUNTIF(t_Employé[Employé],"&lt;"&amp;t_Employé[Employé])-SUM(COUNTIF($B$7:B17,t_Employé[Employé])),0)),"")</f>
        <v>Lucie Fer</v>
      </c>
      <c r="C18" s="34"/>
      <c r="D18" s="52" t="str" cm="1">
        <f t="array" ref="D18">IF($B18&lt;&gt;"",IFERROR(IF(AND(COUNTIF(_Feries,D$7)&lt;&gt;1,WEEKDAY(D$7,2)&lt;=5),INDEX(t_Absence[Symbole],MATCH($B18,IF(D$7&gt;=t_Absence[Date début],IF(D$7&lt;=t_Absence[Date fin],t_Absence[Employé]),""),0)),""),""),"")</f>
        <v/>
      </c>
      <c r="E18" s="53" t="str" cm="1">
        <f t="array" ref="E18">IF($B18&lt;&gt;"",IFERROR(IF(AND(COUNTIF(_Feries,E$7)&lt;&gt;1,WEEKDAY(E$7,2)&lt;=5),INDEX(t_Absence[Symbole],MATCH($B18,IF(E$7&gt;=t_Absence[Date début],IF(E$7&lt;=t_Absence[Date fin],t_Absence[Employé]),""),0)),""),""),"")</f>
        <v/>
      </c>
      <c r="F18" s="53" t="str" cm="1">
        <f t="array" ref="F18">IF($B18&lt;&gt;"",IFERROR(IF(AND(COUNTIF(_Feries,F$7)&lt;&gt;1,WEEKDAY(F$7,2)&lt;=5),INDEX(t_Absence[Symbole],MATCH($B18,IF(F$7&gt;=t_Absence[Date début],IF(F$7&lt;=t_Absence[Date fin],t_Absence[Employé]),""),0)),""),""),"")</f>
        <v/>
      </c>
      <c r="G18" s="53" t="str" cm="1">
        <f t="array" ref="G18">IF($B18&lt;&gt;"",IFERROR(IF(AND(COUNTIF(_Feries,G$7)&lt;&gt;1,WEEKDAY(G$7,2)&lt;=5),INDEX(t_Absence[Symbole],MATCH($B18,IF(G$7&gt;=t_Absence[Date début],IF(G$7&lt;=t_Absence[Date fin],t_Absence[Employé]),""),0)),""),""),"")</f>
        <v/>
      </c>
      <c r="H18" s="53" t="str" cm="1">
        <f t="array" ref="H18">IF($B18&lt;&gt;"",IFERROR(IF(AND(COUNTIF(_Feries,H$7)&lt;&gt;1,WEEKDAY(H$7,2)&lt;=5),INDEX(t_Absence[Symbole],MATCH($B18,IF(H$7&gt;=t_Absence[Date début],IF(H$7&lt;=t_Absence[Date fin],t_Absence[Employé]),""),0)),""),""),"")</f>
        <v/>
      </c>
      <c r="I18" s="53" t="str" cm="1">
        <f t="array" ref="I18">IF($B18&lt;&gt;"",IFERROR(IF(AND(COUNTIF(_Feries,I$7)&lt;&gt;1,WEEKDAY(I$7,2)&lt;=5),INDEX(t_Absence[Symbole],MATCH($B18,IF(I$7&gt;=t_Absence[Date début],IF(I$7&lt;=t_Absence[Date fin],t_Absence[Employé]),""),0)),""),""),"")</f>
        <v/>
      </c>
      <c r="J18" s="53" t="str" cm="1">
        <f t="array" ref="J18">IF($B18&lt;&gt;"",IFERROR(IF(AND(COUNTIF(_Feries,J$7)&lt;&gt;1,WEEKDAY(J$7,2)&lt;=5),INDEX(t_Absence[Symbole],MATCH($B18,IF(J$7&gt;=t_Absence[Date début],IF(J$7&lt;=t_Absence[Date fin],t_Absence[Employé]),""),0)),""),""),"")</f>
        <v/>
      </c>
      <c r="K18" s="53" t="str" cm="1">
        <f t="array" ref="K18">IF($B18&lt;&gt;"",IFERROR(IF(AND(COUNTIF(_Feries,K$7)&lt;&gt;1,WEEKDAY(K$7,2)&lt;=5),INDEX(t_Absence[Symbole],MATCH($B18,IF(K$7&gt;=t_Absence[Date début],IF(K$7&lt;=t_Absence[Date fin],t_Absence[Employé]),""),0)),""),""),"")</f>
        <v/>
      </c>
      <c r="L18" s="53" t="str" cm="1">
        <f t="array" ref="L18">IF($B18&lt;&gt;"",IFERROR(IF(AND(COUNTIF(_Feries,L$7)&lt;&gt;1,WEEKDAY(L$7,2)&lt;=5),INDEX(t_Absence[Symbole],MATCH($B18,IF(L$7&gt;=t_Absence[Date début],IF(L$7&lt;=t_Absence[Date fin],t_Absence[Employé]),""),0)),""),""),"")</f>
        <v/>
      </c>
      <c r="M18" s="53" t="str" cm="1">
        <f t="array" ref="M18">IF($B18&lt;&gt;"",IFERROR(IF(AND(COUNTIF(_Feries,M$7)&lt;&gt;1,WEEKDAY(M$7,2)&lt;=5),INDEX(t_Absence[Symbole],MATCH($B18,IF(M$7&gt;=t_Absence[Date début],IF(M$7&lt;=t_Absence[Date fin],t_Absence[Employé]),""),0)),""),""),"")</f>
        <v/>
      </c>
      <c r="N18" s="53" t="str" cm="1">
        <f t="array" ref="N18">IF($B18&lt;&gt;"",IFERROR(IF(AND(COUNTIF(_Feries,N$7)&lt;&gt;1,WEEKDAY(N$7,2)&lt;=5),INDEX(t_Absence[Symbole],MATCH($B18,IF(N$7&gt;=t_Absence[Date début],IF(N$7&lt;=t_Absence[Date fin],t_Absence[Employé]),""),0)),""),""),"")</f>
        <v/>
      </c>
      <c r="O18" s="53" t="str" cm="1">
        <f t="array" ref="O18">IF($B18&lt;&gt;"",IFERROR(IF(AND(COUNTIF(_Feries,O$7)&lt;&gt;1,WEEKDAY(O$7,2)&lt;=5),INDEX(t_Absence[Symbole],MATCH($B18,IF(O$7&gt;=t_Absence[Date début],IF(O$7&lt;=t_Absence[Date fin],t_Absence[Employé]),""),0)),""),""),"")</f>
        <v/>
      </c>
      <c r="P18" s="53" t="str" cm="1">
        <f t="array" ref="P18">IF($B18&lt;&gt;"",IFERROR(IF(AND(COUNTIF(_Feries,P$7)&lt;&gt;1,WEEKDAY(P$7,2)&lt;=5),INDEX(t_Absence[Symbole],MATCH($B18,IF(P$7&gt;=t_Absence[Date début],IF(P$7&lt;=t_Absence[Date fin],t_Absence[Employé]),""),0)),""),""),"")</f>
        <v/>
      </c>
      <c r="Q18" s="53" t="str" cm="1">
        <f t="array" ref="Q18">IF($B18&lt;&gt;"",IFERROR(IF(AND(COUNTIF(_Feries,Q$7)&lt;&gt;1,WEEKDAY(Q$7,2)&lt;=5),INDEX(t_Absence[Symbole],MATCH($B18,IF(Q$7&gt;=t_Absence[Date début],IF(Q$7&lt;=t_Absence[Date fin],t_Absence[Employé]),""),0)),""),""),"")</f>
        <v/>
      </c>
      <c r="R18" s="53" t="str" cm="1">
        <f t="array" ref="R18">IF($B18&lt;&gt;"",IFERROR(IF(AND(COUNTIF(_Feries,R$7)&lt;&gt;1,WEEKDAY(R$7,2)&lt;=5),INDEX(t_Absence[Symbole],MATCH($B18,IF(R$7&gt;=t_Absence[Date début],IF(R$7&lt;=t_Absence[Date fin],t_Absence[Employé]),""),0)),""),""),"")</f>
        <v/>
      </c>
      <c r="S18" s="53" t="str" cm="1">
        <f t="array" ref="S18">IF($B18&lt;&gt;"",IFERROR(IF(AND(COUNTIF(_Feries,S$7)&lt;&gt;1,WEEKDAY(S$7,2)&lt;=5),INDEX(t_Absence[Symbole],MATCH($B18,IF(S$7&gt;=t_Absence[Date début],IF(S$7&lt;=t_Absence[Date fin],t_Absence[Employé]),""),0)),""),""),"")</f>
        <v/>
      </c>
      <c r="T18" s="53" t="str" cm="1">
        <f t="array" ref="T18">IF($B18&lt;&gt;"",IFERROR(IF(AND(COUNTIF(_Feries,T$7)&lt;&gt;1,WEEKDAY(T$7,2)&lt;=5),INDEX(t_Absence[Symbole],MATCH($B18,IF(T$7&gt;=t_Absence[Date début],IF(T$7&lt;=t_Absence[Date fin],t_Absence[Employé]),""),0)),""),""),"")</f>
        <v/>
      </c>
      <c r="U18" s="53" t="str" cm="1">
        <f t="array" ref="U18">IF($B18&lt;&gt;"",IFERROR(IF(AND(COUNTIF(_Feries,U$7)&lt;&gt;1,WEEKDAY(U$7,2)&lt;=5),INDEX(t_Absence[Symbole],MATCH($B18,IF(U$7&gt;=t_Absence[Date début],IF(U$7&lt;=t_Absence[Date fin],t_Absence[Employé]),""),0)),""),""),"")</f>
        <v/>
      </c>
      <c r="V18" s="53" t="str" cm="1">
        <f t="array" ref="V18">IF($B18&lt;&gt;"",IFERROR(IF(AND(COUNTIF(_Feries,V$7)&lt;&gt;1,WEEKDAY(V$7,2)&lt;=5),INDEX(t_Absence[Symbole],MATCH($B18,IF(V$7&gt;=t_Absence[Date début],IF(V$7&lt;=t_Absence[Date fin],t_Absence[Employé]),""),0)),""),""),"")</f>
        <v/>
      </c>
      <c r="W18" s="53" t="str" cm="1">
        <f t="array" ref="W18">IF($B18&lt;&gt;"",IFERROR(IF(AND(COUNTIF(_Feries,W$7)&lt;&gt;1,WEEKDAY(W$7,2)&lt;=5),INDEX(t_Absence[Symbole],MATCH($B18,IF(W$7&gt;=t_Absence[Date début],IF(W$7&lt;=t_Absence[Date fin],t_Absence[Employé]),""),0)),""),""),"")</f>
        <v/>
      </c>
      <c r="X18" s="53" t="str" cm="1">
        <f t="array" ref="X18">IF($B18&lt;&gt;"",IFERROR(IF(AND(COUNTIF(_Feries,X$7)&lt;&gt;1,WEEKDAY(X$7,2)&lt;=5),INDEX(t_Absence[Symbole],MATCH($B18,IF(X$7&gt;=t_Absence[Date début],IF(X$7&lt;=t_Absence[Date fin],t_Absence[Employé]),""),0)),""),""),"")</f>
        <v/>
      </c>
      <c r="Y18" s="53" t="str" cm="1">
        <f t="array" ref="Y18">IF($B18&lt;&gt;"",IFERROR(IF(AND(COUNTIF(_Feries,Y$7)&lt;&gt;1,WEEKDAY(Y$7,2)&lt;=5),INDEX(t_Absence[Symbole],MATCH($B18,IF(Y$7&gt;=t_Absence[Date début],IF(Y$7&lt;=t_Absence[Date fin],t_Absence[Employé]),""),0)),""),""),"")</f>
        <v/>
      </c>
      <c r="Z18" s="53" t="str" cm="1">
        <f t="array" ref="Z18">IF($B18&lt;&gt;"",IFERROR(IF(AND(COUNTIF(_Feries,Z$7)&lt;&gt;1,WEEKDAY(Z$7,2)&lt;=5),INDEX(t_Absence[Symbole],MATCH($B18,IF(Z$7&gt;=t_Absence[Date début],IF(Z$7&lt;=t_Absence[Date fin],t_Absence[Employé]),""),0)),""),""),"")</f>
        <v/>
      </c>
      <c r="AA18" s="53" t="str" cm="1">
        <f t="array" ref="AA18">IF($B18&lt;&gt;"",IFERROR(IF(AND(COUNTIF(_Feries,AA$7)&lt;&gt;1,WEEKDAY(AA$7,2)&lt;=5),INDEX(t_Absence[Symbole],MATCH($B18,IF(AA$7&gt;=t_Absence[Date début],IF(AA$7&lt;=t_Absence[Date fin],t_Absence[Employé]),""),0)),""),""),"")</f>
        <v/>
      </c>
      <c r="AB18" s="53" t="str" cm="1">
        <f t="array" ref="AB18">IF($B18&lt;&gt;"",IFERROR(IF(AND(COUNTIF(_Feries,AB$7)&lt;&gt;1,WEEKDAY(AB$7,2)&lt;=5),INDEX(t_Absence[Symbole],MATCH($B18,IF(AB$7&gt;=t_Absence[Date début],IF(AB$7&lt;=t_Absence[Date fin],t_Absence[Employé]),""),0)),""),""),"")</f>
        <v/>
      </c>
      <c r="AC18" s="53" t="str" cm="1">
        <f t="array" ref="AC18">IF($B18&lt;&gt;"",IFERROR(IF(AND(COUNTIF(_Feries,AC$7)&lt;&gt;1,WEEKDAY(AC$7,2)&lt;=5),INDEX(t_Absence[Symbole],MATCH($B18,IF(AC$7&gt;=t_Absence[Date début],IF(AC$7&lt;=t_Absence[Date fin],t_Absence[Employé]),""),0)),""),""),"")</f>
        <v/>
      </c>
      <c r="AD18" s="53" t="str" cm="1">
        <f t="array" ref="AD18">IF($B18&lt;&gt;"",IFERROR(IF(AND(COUNTIF(_Feries,AD$7)&lt;&gt;1,WEEKDAY(AD$7,2)&lt;=5),INDEX(t_Absence[Symbole],MATCH($B18,IF(AD$7&gt;=t_Absence[Date début],IF(AD$7&lt;=t_Absence[Date fin],t_Absence[Employé]),""),0)),""),""),"")</f>
        <v/>
      </c>
      <c r="AE18" s="53" t="str" cm="1">
        <f t="array" ref="AE18">IF($B18&lt;&gt;"",IFERROR(IF(AND(COUNTIF(_Feries,AE$7)&lt;&gt;1,WEEKDAY(AE$7,2)&lt;=5),INDEX(t_Absence[Symbole],MATCH($B18,IF(AE$7&gt;=t_Absence[Date début],IF(AE$7&lt;=t_Absence[Date fin],t_Absence[Employé]),""),0)),""),""),"")</f>
        <v/>
      </c>
      <c r="AF18" s="53" t="str" cm="1">
        <f t="array" ref="AF18">IF($B18&lt;&gt;"",IFERROR(IF(AND(COUNTIF(_Feries,AF$7)&lt;&gt;1,WEEKDAY(AF$7,2)&lt;=5),INDEX(t_Absence[Symbole],MATCH($B18,IF(AF$7&gt;=t_Absence[Date début],IF(AF$7&lt;=t_Absence[Date fin],t_Absence[Employé]),""),0)),""),""),"")</f>
        <v/>
      </c>
      <c r="AG18" s="53" t="str" cm="1">
        <f t="array" ref="AG18">IF($B18&lt;&gt;"",IFERROR(IF(AND(COUNTIF(_Feries,AG$7)&lt;&gt;1,WEEKDAY(AG$7,2)&lt;=5),INDEX(t_Absence[Symbole],MATCH($B18,IF(AG$7&gt;=t_Absence[Date début],IF(AG$7&lt;=t_Absence[Date fin],t_Absence[Employé]),""),0)),""),""),"")</f>
        <v/>
      </c>
      <c r="AH18" s="54" t="str" cm="1">
        <f t="array" ref="AH18">IF($B18&lt;&gt;"",IFERROR(IF(AND(COUNTIF(_Feries,AH$7)&lt;&gt;1,WEEKDAY(AH$7,2)&lt;=5),INDEX(t_Absence[Symbole],MATCH($B18,IF(AH$7&gt;=t_Absence[Date début],IF(AH$7&lt;=t_Absence[Date fin],t_Absence[Employé]),""),0)),""),""),"")</f>
        <v/>
      </c>
      <c r="AJ18" s="42">
        <f t="shared" ref="AJ18:AQ24" si="4">COUNTIF($D18:$AH18,AJ$6)</f>
        <v>0</v>
      </c>
      <c r="AK18" s="43">
        <f t="shared" si="4"/>
        <v>0</v>
      </c>
      <c r="AL18" s="43">
        <f t="shared" si="4"/>
        <v>0</v>
      </c>
      <c r="AM18" s="43">
        <f t="shared" si="4"/>
        <v>0</v>
      </c>
      <c r="AN18" s="43">
        <f t="shared" si="4"/>
        <v>0</v>
      </c>
      <c r="AO18" s="43">
        <f t="shared" si="4"/>
        <v>0</v>
      </c>
      <c r="AP18" s="43">
        <f t="shared" si="4"/>
        <v>0</v>
      </c>
      <c r="AQ18" s="44">
        <f t="shared" si="4"/>
        <v>0</v>
      </c>
    </row>
    <row r="19" spans="2:43" x14ac:dyDescent="0.4">
      <c r="B19" s="34" t="str" cm="1">
        <f t="array" ref="B19">IFERROR(INDEX(t_Employé[Employé],MATCH(0,COUNTIF(t_Employé[Employé],"&lt;"&amp;t_Employé[Employé])-SUM(COUNTIF($B$7:B18,t_Employé[Employé])),0)),"")</f>
        <v>Lydie O’Duvillage</v>
      </c>
      <c r="C19" s="34"/>
      <c r="D19" s="52" t="str" cm="1">
        <f t="array" ref="D19">IF($B19&lt;&gt;"",IFERROR(IF(AND(COUNTIF(_Feries,D$7)&lt;&gt;1,WEEKDAY(D$7,2)&lt;=5),INDEX(t_Absence[Symbole],MATCH($B19,IF(D$7&gt;=t_Absence[Date début],IF(D$7&lt;=t_Absence[Date fin],t_Absence[Employé]),""),0)),""),""),"")</f>
        <v/>
      </c>
      <c r="E19" s="53" t="str" cm="1">
        <f t="array" ref="E19">IF($B19&lt;&gt;"",IFERROR(IF(AND(COUNTIF(_Feries,E$7)&lt;&gt;1,WEEKDAY(E$7,2)&lt;=5),INDEX(t_Absence[Symbole],MATCH($B19,IF(E$7&gt;=t_Absence[Date début],IF(E$7&lt;=t_Absence[Date fin],t_Absence[Employé]),""),0)),""),""),"")</f>
        <v/>
      </c>
      <c r="F19" s="53" t="str" cm="1">
        <f t="array" ref="F19">IF($B19&lt;&gt;"",IFERROR(IF(AND(COUNTIF(_Feries,F$7)&lt;&gt;1,WEEKDAY(F$7,2)&lt;=5),INDEX(t_Absence[Symbole],MATCH($B19,IF(F$7&gt;=t_Absence[Date début],IF(F$7&lt;=t_Absence[Date fin],t_Absence[Employé]),""),0)),""),""),"")</f>
        <v/>
      </c>
      <c r="G19" s="53" t="str" cm="1">
        <f t="array" ref="G19">IF($B19&lt;&gt;"",IFERROR(IF(AND(COUNTIF(_Feries,G$7)&lt;&gt;1,WEEKDAY(G$7,2)&lt;=5),INDEX(t_Absence[Symbole],MATCH($B19,IF(G$7&gt;=t_Absence[Date début],IF(G$7&lt;=t_Absence[Date fin],t_Absence[Employé]),""),0)),""),""),"")</f>
        <v/>
      </c>
      <c r="H19" s="53" t="str" cm="1">
        <f t="array" ref="H19">IF($B19&lt;&gt;"",IFERROR(IF(AND(COUNTIF(_Feries,H$7)&lt;&gt;1,WEEKDAY(H$7,2)&lt;=5),INDEX(t_Absence[Symbole],MATCH($B19,IF(H$7&gt;=t_Absence[Date début],IF(H$7&lt;=t_Absence[Date fin],t_Absence[Employé]),""),0)),""),""),"")</f>
        <v/>
      </c>
      <c r="I19" s="53" t="str" cm="1">
        <f t="array" ref="I19">IF($B19&lt;&gt;"",IFERROR(IF(AND(COUNTIF(_Feries,I$7)&lt;&gt;1,WEEKDAY(I$7,2)&lt;=5),INDEX(t_Absence[Symbole],MATCH($B19,IF(I$7&gt;=t_Absence[Date début],IF(I$7&lt;=t_Absence[Date fin],t_Absence[Employé]),""),0)),""),""),"")</f>
        <v/>
      </c>
      <c r="J19" s="53" t="str" cm="1">
        <f t="array" ref="J19">IF($B19&lt;&gt;"",IFERROR(IF(AND(COUNTIF(_Feries,J$7)&lt;&gt;1,WEEKDAY(J$7,2)&lt;=5),INDEX(t_Absence[Symbole],MATCH($B19,IF(J$7&gt;=t_Absence[Date début],IF(J$7&lt;=t_Absence[Date fin],t_Absence[Employé]),""),0)),""),""),"")</f>
        <v/>
      </c>
      <c r="K19" s="53" t="str" cm="1">
        <f t="array" ref="K19">IF($B19&lt;&gt;"",IFERROR(IF(AND(COUNTIF(_Feries,K$7)&lt;&gt;1,WEEKDAY(K$7,2)&lt;=5),INDEX(t_Absence[Symbole],MATCH($B19,IF(K$7&gt;=t_Absence[Date début],IF(K$7&lt;=t_Absence[Date fin],t_Absence[Employé]),""),0)),""),""),"")</f>
        <v/>
      </c>
      <c r="L19" s="53" t="str" cm="1">
        <f t="array" ref="L19">IF($B19&lt;&gt;"",IFERROR(IF(AND(COUNTIF(_Feries,L$7)&lt;&gt;1,WEEKDAY(L$7,2)&lt;=5),INDEX(t_Absence[Symbole],MATCH($B19,IF(L$7&gt;=t_Absence[Date début],IF(L$7&lt;=t_Absence[Date fin],t_Absence[Employé]),""),0)),""),""),"")</f>
        <v/>
      </c>
      <c r="M19" s="53" t="str" cm="1">
        <f t="array" ref="M19">IF($B19&lt;&gt;"",IFERROR(IF(AND(COUNTIF(_Feries,M$7)&lt;&gt;1,WEEKDAY(M$7,2)&lt;=5),INDEX(t_Absence[Symbole],MATCH($B19,IF(M$7&gt;=t_Absence[Date début],IF(M$7&lt;=t_Absence[Date fin],t_Absence[Employé]),""),0)),""),""),"")</f>
        <v/>
      </c>
      <c r="N19" s="53" t="str" cm="1">
        <f t="array" ref="N19">IF($B19&lt;&gt;"",IFERROR(IF(AND(COUNTIF(_Feries,N$7)&lt;&gt;1,WEEKDAY(N$7,2)&lt;=5),INDEX(t_Absence[Symbole],MATCH($B19,IF(N$7&gt;=t_Absence[Date début],IF(N$7&lt;=t_Absence[Date fin],t_Absence[Employé]),""),0)),""),""),"")</f>
        <v/>
      </c>
      <c r="O19" s="53" t="str" cm="1">
        <f t="array" ref="O19">IF($B19&lt;&gt;"",IFERROR(IF(AND(COUNTIF(_Feries,O$7)&lt;&gt;1,WEEKDAY(O$7,2)&lt;=5),INDEX(t_Absence[Symbole],MATCH($B19,IF(O$7&gt;=t_Absence[Date début],IF(O$7&lt;=t_Absence[Date fin],t_Absence[Employé]),""),0)),""),""),"")</f>
        <v/>
      </c>
      <c r="P19" s="53" t="str" cm="1">
        <f t="array" ref="P19">IF($B19&lt;&gt;"",IFERROR(IF(AND(COUNTIF(_Feries,P$7)&lt;&gt;1,WEEKDAY(P$7,2)&lt;=5),INDEX(t_Absence[Symbole],MATCH($B19,IF(P$7&gt;=t_Absence[Date début],IF(P$7&lt;=t_Absence[Date fin],t_Absence[Employé]),""),0)),""),""),"")</f>
        <v/>
      </c>
      <c r="Q19" s="53" t="str" cm="1">
        <f t="array" ref="Q19">IF($B19&lt;&gt;"",IFERROR(IF(AND(COUNTIF(_Feries,Q$7)&lt;&gt;1,WEEKDAY(Q$7,2)&lt;=5),INDEX(t_Absence[Symbole],MATCH($B19,IF(Q$7&gt;=t_Absence[Date début],IF(Q$7&lt;=t_Absence[Date fin],t_Absence[Employé]),""),0)),""),""),"")</f>
        <v/>
      </c>
      <c r="R19" s="53" t="str" cm="1">
        <f t="array" ref="R19">IF($B19&lt;&gt;"",IFERROR(IF(AND(COUNTIF(_Feries,R$7)&lt;&gt;1,WEEKDAY(R$7,2)&lt;=5),INDEX(t_Absence[Symbole],MATCH($B19,IF(R$7&gt;=t_Absence[Date début],IF(R$7&lt;=t_Absence[Date fin],t_Absence[Employé]),""),0)),""),""),"")</f>
        <v/>
      </c>
      <c r="S19" s="53" t="str" cm="1">
        <f t="array" ref="S19">IF($B19&lt;&gt;"",IFERROR(IF(AND(COUNTIF(_Feries,S$7)&lt;&gt;1,WEEKDAY(S$7,2)&lt;=5),INDEX(t_Absence[Symbole],MATCH($B19,IF(S$7&gt;=t_Absence[Date début],IF(S$7&lt;=t_Absence[Date fin],t_Absence[Employé]),""),0)),""),""),"")</f>
        <v/>
      </c>
      <c r="T19" s="53" t="str" cm="1">
        <f t="array" ref="T19">IF($B19&lt;&gt;"",IFERROR(IF(AND(COUNTIF(_Feries,T$7)&lt;&gt;1,WEEKDAY(T$7,2)&lt;=5),INDEX(t_Absence[Symbole],MATCH($B19,IF(T$7&gt;=t_Absence[Date début],IF(T$7&lt;=t_Absence[Date fin],t_Absence[Employé]),""),0)),""),""),"")</f>
        <v/>
      </c>
      <c r="U19" s="53" t="str" cm="1">
        <f t="array" ref="U19">IF($B19&lt;&gt;"",IFERROR(IF(AND(COUNTIF(_Feries,U$7)&lt;&gt;1,WEEKDAY(U$7,2)&lt;=5),INDEX(t_Absence[Symbole],MATCH($B19,IF(U$7&gt;=t_Absence[Date début],IF(U$7&lt;=t_Absence[Date fin],t_Absence[Employé]),""),0)),""),""),"")</f>
        <v/>
      </c>
      <c r="V19" s="53" t="str" cm="1">
        <f t="array" ref="V19">IF($B19&lt;&gt;"",IFERROR(IF(AND(COUNTIF(_Feries,V$7)&lt;&gt;1,WEEKDAY(V$7,2)&lt;=5),INDEX(t_Absence[Symbole],MATCH($B19,IF(V$7&gt;=t_Absence[Date début],IF(V$7&lt;=t_Absence[Date fin],t_Absence[Employé]),""),0)),""),""),"")</f>
        <v/>
      </c>
      <c r="W19" s="53" t="str" cm="1">
        <f t="array" ref="W19">IF($B19&lt;&gt;"",IFERROR(IF(AND(COUNTIF(_Feries,W$7)&lt;&gt;1,WEEKDAY(W$7,2)&lt;=5),INDEX(t_Absence[Symbole],MATCH($B19,IF(W$7&gt;=t_Absence[Date début],IF(W$7&lt;=t_Absence[Date fin],t_Absence[Employé]),""),0)),""),""),"")</f>
        <v/>
      </c>
      <c r="X19" s="53" t="str" cm="1">
        <f t="array" ref="X19">IF($B19&lt;&gt;"",IFERROR(IF(AND(COUNTIF(_Feries,X$7)&lt;&gt;1,WEEKDAY(X$7,2)&lt;=5),INDEX(t_Absence[Symbole],MATCH($B19,IF(X$7&gt;=t_Absence[Date début],IF(X$7&lt;=t_Absence[Date fin],t_Absence[Employé]),""),0)),""),""),"")</f>
        <v/>
      </c>
      <c r="Y19" s="53" t="str" cm="1">
        <f t="array" ref="Y19">IF($B19&lt;&gt;"",IFERROR(IF(AND(COUNTIF(_Feries,Y$7)&lt;&gt;1,WEEKDAY(Y$7,2)&lt;=5),INDEX(t_Absence[Symbole],MATCH($B19,IF(Y$7&gt;=t_Absence[Date début],IF(Y$7&lt;=t_Absence[Date fin],t_Absence[Employé]),""),0)),""),""),"")</f>
        <v/>
      </c>
      <c r="Z19" s="53" t="str" cm="1">
        <f t="array" ref="Z19">IF($B19&lt;&gt;"",IFERROR(IF(AND(COUNTIF(_Feries,Z$7)&lt;&gt;1,WEEKDAY(Z$7,2)&lt;=5),INDEX(t_Absence[Symbole],MATCH($B19,IF(Z$7&gt;=t_Absence[Date début],IF(Z$7&lt;=t_Absence[Date fin],t_Absence[Employé]),""),0)),""),""),"")</f>
        <v/>
      </c>
      <c r="AA19" s="53" t="str" cm="1">
        <f t="array" ref="AA19">IF($B19&lt;&gt;"",IFERROR(IF(AND(COUNTIF(_Feries,AA$7)&lt;&gt;1,WEEKDAY(AA$7,2)&lt;=5),INDEX(t_Absence[Symbole],MATCH($B19,IF(AA$7&gt;=t_Absence[Date début],IF(AA$7&lt;=t_Absence[Date fin],t_Absence[Employé]),""),0)),""),""),"")</f>
        <v/>
      </c>
      <c r="AB19" s="53" t="str" cm="1">
        <f t="array" ref="AB19">IF($B19&lt;&gt;"",IFERROR(IF(AND(COUNTIF(_Feries,AB$7)&lt;&gt;1,WEEKDAY(AB$7,2)&lt;=5),INDEX(t_Absence[Symbole],MATCH($B19,IF(AB$7&gt;=t_Absence[Date début],IF(AB$7&lt;=t_Absence[Date fin],t_Absence[Employé]),""),0)),""),""),"")</f>
        <v/>
      </c>
      <c r="AC19" s="53" t="str" cm="1">
        <f t="array" ref="AC19">IF($B19&lt;&gt;"",IFERROR(IF(AND(COUNTIF(_Feries,AC$7)&lt;&gt;1,WEEKDAY(AC$7,2)&lt;=5),INDEX(t_Absence[Symbole],MATCH($B19,IF(AC$7&gt;=t_Absence[Date début],IF(AC$7&lt;=t_Absence[Date fin],t_Absence[Employé]),""),0)),""),""),"")</f>
        <v/>
      </c>
      <c r="AD19" s="53" t="str" cm="1">
        <f t="array" ref="AD19">IF($B19&lt;&gt;"",IFERROR(IF(AND(COUNTIF(_Feries,AD$7)&lt;&gt;1,WEEKDAY(AD$7,2)&lt;=5),INDEX(t_Absence[Symbole],MATCH($B19,IF(AD$7&gt;=t_Absence[Date début],IF(AD$7&lt;=t_Absence[Date fin],t_Absence[Employé]),""),0)),""),""),"")</f>
        <v/>
      </c>
      <c r="AE19" s="53" t="str" cm="1">
        <f t="array" ref="AE19">IF($B19&lt;&gt;"",IFERROR(IF(AND(COUNTIF(_Feries,AE$7)&lt;&gt;1,WEEKDAY(AE$7,2)&lt;=5),INDEX(t_Absence[Symbole],MATCH($B19,IF(AE$7&gt;=t_Absence[Date début],IF(AE$7&lt;=t_Absence[Date fin],t_Absence[Employé]),""),0)),""),""),"")</f>
        <v/>
      </c>
      <c r="AF19" s="53" t="str" cm="1">
        <f t="array" ref="AF19">IF($B19&lt;&gt;"",IFERROR(IF(AND(COUNTIF(_Feries,AF$7)&lt;&gt;1,WEEKDAY(AF$7,2)&lt;=5),INDEX(t_Absence[Symbole],MATCH($B19,IF(AF$7&gt;=t_Absence[Date début],IF(AF$7&lt;=t_Absence[Date fin],t_Absence[Employé]),""),0)),""),""),"")</f>
        <v/>
      </c>
      <c r="AG19" s="53" t="str" cm="1">
        <f t="array" ref="AG19">IF($B19&lt;&gt;"",IFERROR(IF(AND(COUNTIF(_Feries,AG$7)&lt;&gt;1,WEEKDAY(AG$7,2)&lt;=5),INDEX(t_Absence[Symbole],MATCH($B19,IF(AG$7&gt;=t_Absence[Date début],IF(AG$7&lt;=t_Absence[Date fin],t_Absence[Employé]),""),0)),""),""),"")</f>
        <v/>
      </c>
      <c r="AH19" s="54" t="str" cm="1">
        <f t="array" ref="AH19">IF($B19&lt;&gt;"",IFERROR(IF(AND(COUNTIF(_Feries,AH$7)&lt;&gt;1,WEEKDAY(AH$7,2)&lt;=5),INDEX(t_Absence[Symbole],MATCH($B19,IF(AH$7&gt;=t_Absence[Date début],IF(AH$7&lt;=t_Absence[Date fin],t_Absence[Employé]),""),0)),""),""),"")</f>
        <v/>
      </c>
      <c r="AJ19" s="42">
        <f t="shared" si="4"/>
        <v>0</v>
      </c>
      <c r="AK19" s="43">
        <f t="shared" si="4"/>
        <v>0</v>
      </c>
      <c r="AL19" s="43">
        <f t="shared" si="4"/>
        <v>0</v>
      </c>
      <c r="AM19" s="43">
        <f t="shared" si="4"/>
        <v>0</v>
      </c>
      <c r="AN19" s="43">
        <f t="shared" si="4"/>
        <v>0</v>
      </c>
      <c r="AO19" s="43">
        <f t="shared" si="4"/>
        <v>0</v>
      </c>
      <c r="AP19" s="43">
        <f t="shared" si="4"/>
        <v>0</v>
      </c>
      <c r="AQ19" s="44">
        <f t="shared" si="4"/>
        <v>0</v>
      </c>
    </row>
    <row r="20" spans="2:43" x14ac:dyDescent="0.4">
      <c r="B20" s="34" t="str" cm="1">
        <f t="array" ref="B20">IFERROR(INDEX(t_Employé[Employé],MATCH(0,COUNTIF(t_Employé[Employé],"&lt;"&amp;t_Employé[Employé])-SUM(COUNTIF($B$7:B19,t_Employé[Employé])),0)),"")</f>
        <v>Nadine Amo</v>
      </c>
      <c r="C20" s="34"/>
      <c r="D20" s="52" t="str" cm="1">
        <f t="array" ref="D20">IF($B20&lt;&gt;"",IFERROR(IF(AND(COUNTIF(_Feries,D$7)&lt;&gt;1,WEEKDAY(D$7,2)&lt;=5),INDEX(t_Absence[Symbole],MATCH($B20,IF(D$7&gt;=t_Absence[Date début],IF(D$7&lt;=t_Absence[Date fin],t_Absence[Employé]),""),0)),""),""),"")</f>
        <v/>
      </c>
      <c r="E20" s="53" t="str" cm="1">
        <f t="array" ref="E20">IF($B20&lt;&gt;"",IFERROR(IF(AND(COUNTIF(_Feries,E$7)&lt;&gt;1,WEEKDAY(E$7,2)&lt;=5),INDEX(t_Absence[Symbole],MATCH($B20,IF(E$7&gt;=t_Absence[Date début],IF(E$7&lt;=t_Absence[Date fin],t_Absence[Employé]),""),0)),""),""),"")</f>
        <v/>
      </c>
      <c r="F20" s="53" t="str" cm="1">
        <f t="array" ref="F20">IF($B20&lt;&gt;"",IFERROR(IF(AND(COUNTIF(_Feries,F$7)&lt;&gt;1,WEEKDAY(F$7,2)&lt;=5),INDEX(t_Absence[Symbole],MATCH($B20,IF(F$7&gt;=t_Absence[Date début],IF(F$7&lt;=t_Absence[Date fin],t_Absence[Employé]),""),0)),""),""),"")</f>
        <v/>
      </c>
      <c r="G20" s="53" t="str" cm="1">
        <f t="array" ref="G20">IF($B20&lt;&gt;"",IFERROR(IF(AND(COUNTIF(_Feries,G$7)&lt;&gt;1,WEEKDAY(G$7,2)&lt;=5),INDEX(t_Absence[Symbole],MATCH($B20,IF(G$7&gt;=t_Absence[Date début],IF(G$7&lt;=t_Absence[Date fin],t_Absence[Employé]),""),0)),""),""),"")</f>
        <v/>
      </c>
      <c r="H20" s="53" t="str" cm="1">
        <f t="array" ref="H20">IF($B20&lt;&gt;"",IFERROR(IF(AND(COUNTIF(_Feries,H$7)&lt;&gt;1,WEEKDAY(H$7,2)&lt;=5),INDEX(t_Absence[Symbole],MATCH($B20,IF(H$7&gt;=t_Absence[Date début],IF(H$7&lt;=t_Absence[Date fin],t_Absence[Employé]),""),0)),""),""),"")</f>
        <v/>
      </c>
      <c r="I20" s="53" t="str" cm="1">
        <f t="array" ref="I20">IF($B20&lt;&gt;"",IFERROR(IF(AND(COUNTIF(_Feries,I$7)&lt;&gt;1,WEEKDAY(I$7,2)&lt;=5),INDEX(t_Absence[Symbole],MATCH($B20,IF(I$7&gt;=t_Absence[Date début],IF(I$7&lt;=t_Absence[Date fin],t_Absence[Employé]),""),0)),""),""),"")</f>
        <v/>
      </c>
      <c r="J20" s="53" t="str" cm="1">
        <f t="array" ref="J20">IF($B20&lt;&gt;"",IFERROR(IF(AND(COUNTIF(_Feries,J$7)&lt;&gt;1,WEEKDAY(J$7,2)&lt;=5),INDEX(t_Absence[Symbole],MATCH($B20,IF(J$7&gt;=t_Absence[Date début],IF(J$7&lt;=t_Absence[Date fin],t_Absence[Employé]),""),0)),""),""),"")</f>
        <v/>
      </c>
      <c r="K20" s="53" t="str" cm="1">
        <f t="array" ref="K20">IF($B20&lt;&gt;"",IFERROR(IF(AND(COUNTIF(_Feries,K$7)&lt;&gt;1,WEEKDAY(K$7,2)&lt;=5),INDEX(t_Absence[Symbole],MATCH($B20,IF(K$7&gt;=t_Absence[Date début],IF(K$7&lt;=t_Absence[Date fin],t_Absence[Employé]),""),0)),""),""),"")</f>
        <v/>
      </c>
      <c r="L20" s="53" t="str" cm="1">
        <f t="array" ref="L20">IF($B20&lt;&gt;"",IFERROR(IF(AND(COUNTIF(_Feries,L$7)&lt;&gt;1,WEEKDAY(L$7,2)&lt;=5),INDEX(t_Absence[Symbole],MATCH($B20,IF(L$7&gt;=t_Absence[Date début],IF(L$7&lt;=t_Absence[Date fin],t_Absence[Employé]),""),0)),""),""),"")</f>
        <v/>
      </c>
      <c r="M20" s="53" t="str" cm="1">
        <f t="array" ref="M20">IF($B20&lt;&gt;"",IFERROR(IF(AND(COUNTIF(_Feries,M$7)&lt;&gt;1,WEEKDAY(M$7,2)&lt;=5),INDEX(t_Absence[Symbole],MATCH($B20,IF(M$7&gt;=t_Absence[Date début],IF(M$7&lt;=t_Absence[Date fin],t_Absence[Employé]),""),0)),""),""),"")</f>
        <v/>
      </c>
      <c r="N20" s="53" t="str" cm="1">
        <f t="array" ref="N20">IF($B20&lt;&gt;"",IFERROR(IF(AND(COUNTIF(_Feries,N$7)&lt;&gt;1,WEEKDAY(N$7,2)&lt;=5),INDEX(t_Absence[Symbole],MATCH($B20,IF(N$7&gt;=t_Absence[Date début],IF(N$7&lt;=t_Absence[Date fin],t_Absence[Employé]),""),0)),""),""),"")</f>
        <v/>
      </c>
      <c r="O20" s="53" t="str" cm="1">
        <f t="array" ref="O20">IF($B20&lt;&gt;"",IFERROR(IF(AND(COUNTIF(_Feries,O$7)&lt;&gt;1,WEEKDAY(O$7,2)&lt;=5),INDEX(t_Absence[Symbole],MATCH($B20,IF(O$7&gt;=t_Absence[Date début],IF(O$7&lt;=t_Absence[Date fin],t_Absence[Employé]),""),0)),""),""),"")</f>
        <v/>
      </c>
      <c r="P20" s="53" t="str" cm="1">
        <f t="array" ref="P20">IF($B20&lt;&gt;"",IFERROR(IF(AND(COUNTIF(_Feries,P$7)&lt;&gt;1,WEEKDAY(P$7,2)&lt;=5),INDEX(t_Absence[Symbole],MATCH($B20,IF(P$7&gt;=t_Absence[Date début],IF(P$7&lt;=t_Absence[Date fin],t_Absence[Employé]),""),0)),""),""),"")</f>
        <v/>
      </c>
      <c r="Q20" s="53" t="str" cm="1">
        <f t="array" ref="Q20">IF($B20&lt;&gt;"",IFERROR(IF(AND(COUNTIF(_Feries,Q$7)&lt;&gt;1,WEEKDAY(Q$7,2)&lt;=5),INDEX(t_Absence[Symbole],MATCH($B20,IF(Q$7&gt;=t_Absence[Date début],IF(Q$7&lt;=t_Absence[Date fin],t_Absence[Employé]),""),0)),""),""),"")</f>
        <v/>
      </c>
      <c r="R20" s="53" t="str" cm="1">
        <f t="array" ref="R20">IF($B20&lt;&gt;"",IFERROR(IF(AND(COUNTIF(_Feries,R$7)&lt;&gt;1,WEEKDAY(R$7,2)&lt;=5),INDEX(t_Absence[Symbole],MATCH($B20,IF(R$7&gt;=t_Absence[Date début],IF(R$7&lt;=t_Absence[Date fin],t_Absence[Employé]),""),0)),""),""),"")</f>
        <v/>
      </c>
      <c r="S20" s="53" t="str" cm="1">
        <f t="array" ref="S20">IF($B20&lt;&gt;"",IFERROR(IF(AND(COUNTIF(_Feries,S$7)&lt;&gt;1,WEEKDAY(S$7,2)&lt;=5),INDEX(t_Absence[Symbole],MATCH($B20,IF(S$7&gt;=t_Absence[Date début],IF(S$7&lt;=t_Absence[Date fin],t_Absence[Employé]),""),0)),""),""),"")</f>
        <v/>
      </c>
      <c r="T20" s="53" t="str" cm="1">
        <f t="array" ref="T20">IF($B20&lt;&gt;"",IFERROR(IF(AND(COUNTIF(_Feries,T$7)&lt;&gt;1,WEEKDAY(T$7,2)&lt;=5),INDEX(t_Absence[Symbole],MATCH($B20,IF(T$7&gt;=t_Absence[Date début],IF(T$7&lt;=t_Absence[Date fin],t_Absence[Employé]),""),0)),""),""),"")</f>
        <v/>
      </c>
      <c r="U20" s="53" t="str" cm="1">
        <f t="array" ref="U20">IF($B20&lt;&gt;"",IFERROR(IF(AND(COUNTIF(_Feries,U$7)&lt;&gt;1,WEEKDAY(U$7,2)&lt;=5),INDEX(t_Absence[Symbole],MATCH($B20,IF(U$7&gt;=t_Absence[Date début],IF(U$7&lt;=t_Absence[Date fin],t_Absence[Employé]),""),0)),""),""),"")</f>
        <v/>
      </c>
      <c r="V20" s="53" t="str" cm="1">
        <f t="array" ref="V20">IF($B20&lt;&gt;"",IFERROR(IF(AND(COUNTIF(_Feries,V$7)&lt;&gt;1,WEEKDAY(V$7,2)&lt;=5),INDEX(t_Absence[Symbole],MATCH($B20,IF(V$7&gt;=t_Absence[Date début],IF(V$7&lt;=t_Absence[Date fin],t_Absence[Employé]),""),0)),""),""),"")</f>
        <v/>
      </c>
      <c r="W20" s="53" t="str" cm="1">
        <f t="array" ref="W20">IF($B20&lt;&gt;"",IFERROR(IF(AND(COUNTIF(_Feries,W$7)&lt;&gt;1,WEEKDAY(W$7,2)&lt;=5),INDEX(t_Absence[Symbole],MATCH($B20,IF(W$7&gt;=t_Absence[Date début],IF(W$7&lt;=t_Absence[Date fin],t_Absence[Employé]),""),0)),""),""),"")</f>
        <v/>
      </c>
      <c r="X20" s="53" t="str" cm="1">
        <f t="array" ref="X20">IF($B20&lt;&gt;"",IFERROR(IF(AND(COUNTIF(_Feries,X$7)&lt;&gt;1,WEEKDAY(X$7,2)&lt;=5),INDEX(t_Absence[Symbole],MATCH($B20,IF(X$7&gt;=t_Absence[Date début],IF(X$7&lt;=t_Absence[Date fin],t_Absence[Employé]),""),0)),""),""),"")</f>
        <v/>
      </c>
      <c r="Y20" s="53" t="str" cm="1">
        <f t="array" ref="Y20">IF($B20&lt;&gt;"",IFERROR(IF(AND(COUNTIF(_Feries,Y$7)&lt;&gt;1,WEEKDAY(Y$7,2)&lt;=5),INDEX(t_Absence[Symbole],MATCH($B20,IF(Y$7&gt;=t_Absence[Date début],IF(Y$7&lt;=t_Absence[Date fin],t_Absence[Employé]),""),0)),""),""),"")</f>
        <v/>
      </c>
      <c r="Z20" s="53" t="str" cm="1">
        <f t="array" ref="Z20">IF($B20&lt;&gt;"",IFERROR(IF(AND(COUNTIF(_Feries,Z$7)&lt;&gt;1,WEEKDAY(Z$7,2)&lt;=5),INDEX(t_Absence[Symbole],MATCH($B20,IF(Z$7&gt;=t_Absence[Date début],IF(Z$7&lt;=t_Absence[Date fin],t_Absence[Employé]),""),0)),""),""),"")</f>
        <v/>
      </c>
      <c r="AA20" s="53" t="str" cm="1">
        <f t="array" ref="AA20">IF($B20&lt;&gt;"",IFERROR(IF(AND(COUNTIF(_Feries,AA$7)&lt;&gt;1,WEEKDAY(AA$7,2)&lt;=5),INDEX(t_Absence[Symbole],MATCH($B20,IF(AA$7&gt;=t_Absence[Date début],IF(AA$7&lt;=t_Absence[Date fin],t_Absence[Employé]),""),0)),""),""),"")</f>
        <v/>
      </c>
      <c r="AB20" s="53" t="str" cm="1">
        <f t="array" ref="AB20">IF($B20&lt;&gt;"",IFERROR(IF(AND(COUNTIF(_Feries,AB$7)&lt;&gt;1,WEEKDAY(AB$7,2)&lt;=5),INDEX(t_Absence[Symbole],MATCH($B20,IF(AB$7&gt;=t_Absence[Date début],IF(AB$7&lt;=t_Absence[Date fin],t_Absence[Employé]),""),0)),""),""),"")</f>
        <v/>
      </c>
      <c r="AC20" s="53" t="str" cm="1">
        <f t="array" ref="AC20">IF($B20&lt;&gt;"",IFERROR(IF(AND(COUNTIF(_Feries,AC$7)&lt;&gt;1,WEEKDAY(AC$7,2)&lt;=5),INDEX(t_Absence[Symbole],MATCH($B20,IF(AC$7&gt;=t_Absence[Date début],IF(AC$7&lt;=t_Absence[Date fin],t_Absence[Employé]),""),0)),""),""),"")</f>
        <v/>
      </c>
      <c r="AD20" s="53" t="str" cm="1">
        <f t="array" ref="AD20">IF($B20&lt;&gt;"",IFERROR(IF(AND(COUNTIF(_Feries,AD$7)&lt;&gt;1,WEEKDAY(AD$7,2)&lt;=5),INDEX(t_Absence[Symbole],MATCH($B20,IF(AD$7&gt;=t_Absence[Date début],IF(AD$7&lt;=t_Absence[Date fin],t_Absence[Employé]),""),0)),""),""),"")</f>
        <v/>
      </c>
      <c r="AE20" s="53" t="str" cm="1">
        <f t="array" ref="AE20">IF($B20&lt;&gt;"",IFERROR(IF(AND(COUNTIF(_Feries,AE$7)&lt;&gt;1,WEEKDAY(AE$7,2)&lt;=5),INDEX(t_Absence[Symbole],MATCH($B20,IF(AE$7&gt;=t_Absence[Date début],IF(AE$7&lt;=t_Absence[Date fin],t_Absence[Employé]),""),0)),""),""),"")</f>
        <v/>
      </c>
      <c r="AF20" s="53" t="str" cm="1">
        <f t="array" ref="AF20">IF($B20&lt;&gt;"",IFERROR(IF(AND(COUNTIF(_Feries,AF$7)&lt;&gt;1,WEEKDAY(AF$7,2)&lt;=5),INDEX(t_Absence[Symbole],MATCH($B20,IF(AF$7&gt;=t_Absence[Date début],IF(AF$7&lt;=t_Absence[Date fin],t_Absence[Employé]),""),0)),""),""),"")</f>
        <v/>
      </c>
      <c r="AG20" s="53" t="str" cm="1">
        <f t="array" ref="AG20">IF($B20&lt;&gt;"",IFERROR(IF(AND(COUNTIF(_Feries,AG$7)&lt;&gt;1,WEEKDAY(AG$7,2)&lt;=5),INDEX(t_Absence[Symbole],MATCH($B20,IF(AG$7&gt;=t_Absence[Date début],IF(AG$7&lt;=t_Absence[Date fin],t_Absence[Employé]),""),0)),""),""),"")</f>
        <v/>
      </c>
      <c r="AH20" s="54" t="str" cm="1">
        <f t="array" ref="AH20">IF($B20&lt;&gt;"",IFERROR(IF(AND(COUNTIF(_Feries,AH$7)&lt;&gt;1,WEEKDAY(AH$7,2)&lt;=5),INDEX(t_Absence[Symbole],MATCH($B20,IF(AH$7&gt;=t_Absence[Date début],IF(AH$7&lt;=t_Absence[Date fin],t_Absence[Employé]),""),0)),""),""),"")</f>
        <v/>
      </c>
      <c r="AJ20" s="42">
        <f t="shared" si="4"/>
        <v>0</v>
      </c>
      <c r="AK20" s="43">
        <f t="shared" si="4"/>
        <v>0</v>
      </c>
      <c r="AL20" s="43">
        <f t="shared" si="4"/>
        <v>0</v>
      </c>
      <c r="AM20" s="43">
        <f t="shared" si="4"/>
        <v>0</v>
      </c>
      <c r="AN20" s="43">
        <f t="shared" si="4"/>
        <v>0</v>
      </c>
      <c r="AO20" s="43">
        <f t="shared" si="4"/>
        <v>0</v>
      </c>
      <c r="AP20" s="43">
        <f t="shared" si="4"/>
        <v>0</v>
      </c>
      <c r="AQ20" s="44">
        <f t="shared" si="4"/>
        <v>0</v>
      </c>
    </row>
    <row r="21" spans="2:43" x14ac:dyDescent="0.4">
      <c r="B21" s="34" t="str" cm="1">
        <f t="array" ref="B21">IFERROR(INDEX(t_Employé[Employé],MATCH(0,COUNTIF(t_Employé[Employé],"&lt;"&amp;t_Employé[Employé])-SUM(COUNTIF($B$7:B20,t_Employé[Employé])),0)),"")</f>
        <v>Nordine Ateur</v>
      </c>
      <c r="C21" s="34"/>
      <c r="D21" s="52" t="str" cm="1">
        <f t="array" ref="D21">IF($B21&lt;&gt;"",IFERROR(IF(AND(COUNTIF(_Feries,D$7)&lt;&gt;1,WEEKDAY(D$7,2)&lt;=5),INDEX(t_Absence[Symbole],MATCH($B21,IF(D$7&gt;=t_Absence[Date début],IF(D$7&lt;=t_Absence[Date fin],t_Absence[Employé]),""),0)),""),""),"")</f>
        <v/>
      </c>
      <c r="E21" s="53" t="str" cm="1">
        <f t="array" ref="E21">IF($B21&lt;&gt;"",IFERROR(IF(AND(COUNTIF(_Feries,E$7)&lt;&gt;1,WEEKDAY(E$7,2)&lt;=5),INDEX(t_Absence[Symbole],MATCH($B21,IF(E$7&gt;=t_Absence[Date début],IF(E$7&lt;=t_Absence[Date fin],t_Absence[Employé]),""),0)),""),""),"")</f>
        <v/>
      </c>
      <c r="F21" s="53" t="str" cm="1">
        <f t="array" ref="F21">IF($B21&lt;&gt;"",IFERROR(IF(AND(COUNTIF(_Feries,F$7)&lt;&gt;1,WEEKDAY(F$7,2)&lt;=5),INDEX(t_Absence[Symbole],MATCH($B21,IF(F$7&gt;=t_Absence[Date début],IF(F$7&lt;=t_Absence[Date fin],t_Absence[Employé]),""),0)),""),""),"")</f>
        <v/>
      </c>
      <c r="G21" s="53" t="str" cm="1">
        <f t="array" ref="G21">IF($B21&lt;&gt;"",IFERROR(IF(AND(COUNTIF(_Feries,G$7)&lt;&gt;1,WEEKDAY(G$7,2)&lt;=5),INDEX(t_Absence[Symbole],MATCH($B21,IF(G$7&gt;=t_Absence[Date début],IF(G$7&lt;=t_Absence[Date fin],t_Absence[Employé]),""),0)),""),""),"")</f>
        <v/>
      </c>
      <c r="H21" s="53" t="str" cm="1">
        <f t="array" ref="H21">IF($B21&lt;&gt;"",IFERROR(IF(AND(COUNTIF(_Feries,H$7)&lt;&gt;1,WEEKDAY(H$7,2)&lt;=5),INDEX(t_Absence[Symbole],MATCH($B21,IF(H$7&gt;=t_Absence[Date début],IF(H$7&lt;=t_Absence[Date fin],t_Absence[Employé]),""),0)),""),""),"")</f>
        <v/>
      </c>
      <c r="I21" s="53" t="str" cm="1">
        <f t="array" ref="I21">IF($B21&lt;&gt;"",IFERROR(IF(AND(COUNTIF(_Feries,I$7)&lt;&gt;1,WEEKDAY(I$7,2)&lt;=5),INDEX(t_Absence[Symbole],MATCH($B21,IF(I$7&gt;=t_Absence[Date début],IF(I$7&lt;=t_Absence[Date fin],t_Absence[Employé]),""),0)),""),""),"")</f>
        <v/>
      </c>
      <c r="J21" s="53" t="str" cm="1">
        <f t="array" ref="J21">IF($B21&lt;&gt;"",IFERROR(IF(AND(COUNTIF(_Feries,J$7)&lt;&gt;1,WEEKDAY(J$7,2)&lt;=5),INDEX(t_Absence[Symbole],MATCH($B21,IF(J$7&gt;=t_Absence[Date début],IF(J$7&lt;=t_Absence[Date fin],t_Absence[Employé]),""),0)),""),""),"")</f>
        <v/>
      </c>
      <c r="K21" s="53" t="str" cm="1">
        <f t="array" ref="K21">IF($B21&lt;&gt;"",IFERROR(IF(AND(COUNTIF(_Feries,K$7)&lt;&gt;1,WEEKDAY(K$7,2)&lt;=5),INDEX(t_Absence[Symbole],MATCH($B21,IF(K$7&gt;=t_Absence[Date début],IF(K$7&lt;=t_Absence[Date fin],t_Absence[Employé]),""),0)),""),""),"")</f>
        <v/>
      </c>
      <c r="L21" s="53" t="str" cm="1">
        <f t="array" ref="L21">IF($B21&lt;&gt;"",IFERROR(IF(AND(COUNTIF(_Feries,L$7)&lt;&gt;1,WEEKDAY(L$7,2)&lt;=5),INDEX(t_Absence[Symbole],MATCH($B21,IF(L$7&gt;=t_Absence[Date début],IF(L$7&lt;=t_Absence[Date fin],t_Absence[Employé]),""),0)),""),""),"")</f>
        <v/>
      </c>
      <c r="M21" s="53" t="str" cm="1">
        <f t="array" ref="M21">IF($B21&lt;&gt;"",IFERROR(IF(AND(COUNTIF(_Feries,M$7)&lt;&gt;1,WEEKDAY(M$7,2)&lt;=5),INDEX(t_Absence[Symbole],MATCH($B21,IF(M$7&gt;=t_Absence[Date début],IF(M$7&lt;=t_Absence[Date fin],t_Absence[Employé]),""),0)),""),""),"")</f>
        <v/>
      </c>
      <c r="N21" s="53" t="str" cm="1">
        <f t="array" ref="N21">IF($B21&lt;&gt;"",IFERROR(IF(AND(COUNTIF(_Feries,N$7)&lt;&gt;1,WEEKDAY(N$7,2)&lt;=5),INDEX(t_Absence[Symbole],MATCH($B21,IF(N$7&gt;=t_Absence[Date début],IF(N$7&lt;=t_Absence[Date fin],t_Absence[Employé]),""),0)),""),""),"")</f>
        <v/>
      </c>
      <c r="O21" s="53" t="str" cm="1">
        <f t="array" ref="O21">IF($B21&lt;&gt;"",IFERROR(IF(AND(COUNTIF(_Feries,O$7)&lt;&gt;1,WEEKDAY(O$7,2)&lt;=5),INDEX(t_Absence[Symbole],MATCH($B21,IF(O$7&gt;=t_Absence[Date début],IF(O$7&lt;=t_Absence[Date fin],t_Absence[Employé]),""),0)),""),""),"")</f>
        <v/>
      </c>
      <c r="P21" s="53" t="str" cm="1">
        <f t="array" ref="P21">IF($B21&lt;&gt;"",IFERROR(IF(AND(COUNTIF(_Feries,P$7)&lt;&gt;1,WEEKDAY(P$7,2)&lt;=5),INDEX(t_Absence[Symbole],MATCH($B21,IF(P$7&gt;=t_Absence[Date début],IF(P$7&lt;=t_Absence[Date fin],t_Absence[Employé]),""),0)),""),""),"")</f>
        <v/>
      </c>
      <c r="Q21" s="53" t="str" cm="1">
        <f t="array" ref="Q21">IF($B21&lt;&gt;"",IFERROR(IF(AND(COUNTIF(_Feries,Q$7)&lt;&gt;1,WEEKDAY(Q$7,2)&lt;=5),INDEX(t_Absence[Symbole],MATCH($B21,IF(Q$7&gt;=t_Absence[Date début],IF(Q$7&lt;=t_Absence[Date fin],t_Absence[Employé]),""),0)),""),""),"")</f>
        <v/>
      </c>
      <c r="R21" s="53" t="str" cm="1">
        <f t="array" ref="R21">IF($B21&lt;&gt;"",IFERROR(IF(AND(COUNTIF(_Feries,R$7)&lt;&gt;1,WEEKDAY(R$7,2)&lt;=5),INDEX(t_Absence[Symbole],MATCH($B21,IF(R$7&gt;=t_Absence[Date début],IF(R$7&lt;=t_Absence[Date fin],t_Absence[Employé]),""),0)),""),""),"")</f>
        <v/>
      </c>
      <c r="S21" s="53" t="str" cm="1">
        <f t="array" ref="S21">IF($B21&lt;&gt;"",IFERROR(IF(AND(COUNTIF(_Feries,S$7)&lt;&gt;1,WEEKDAY(S$7,2)&lt;=5),INDEX(t_Absence[Symbole],MATCH($B21,IF(S$7&gt;=t_Absence[Date début],IF(S$7&lt;=t_Absence[Date fin],t_Absence[Employé]),""),0)),""),""),"")</f>
        <v/>
      </c>
      <c r="T21" s="53" t="str" cm="1">
        <f t="array" ref="T21">IF($B21&lt;&gt;"",IFERROR(IF(AND(COUNTIF(_Feries,T$7)&lt;&gt;1,WEEKDAY(T$7,2)&lt;=5),INDEX(t_Absence[Symbole],MATCH($B21,IF(T$7&gt;=t_Absence[Date début],IF(T$7&lt;=t_Absence[Date fin],t_Absence[Employé]),""),0)),""),""),"")</f>
        <v/>
      </c>
      <c r="U21" s="53" t="str" cm="1">
        <f t="array" ref="U21">IF($B21&lt;&gt;"",IFERROR(IF(AND(COUNTIF(_Feries,U$7)&lt;&gt;1,WEEKDAY(U$7,2)&lt;=5),INDEX(t_Absence[Symbole],MATCH($B21,IF(U$7&gt;=t_Absence[Date début],IF(U$7&lt;=t_Absence[Date fin],t_Absence[Employé]),""),0)),""),""),"")</f>
        <v/>
      </c>
      <c r="V21" s="53" t="str" cm="1">
        <f t="array" ref="V21">IF($B21&lt;&gt;"",IFERROR(IF(AND(COUNTIF(_Feries,V$7)&lt;&gt;1,WEEKDAY(V$7,2)&lt;=5),INDEX(t_Absence[Symbole],MATCH($B21,IF(V$7&gt;=t_Absence[Date début],IF(V$7&lt;=t_Absence[Date fin],t_Absence[Employé]),""),0)),""),""),"")</f>
        <v/>
      </c>
      <c r="W21" s="53" t="str" cm="1">
        <f t="array" ref="W21">IF($B21&lt;&gt;"",IFERROR(IF(AND(COUNTIF(_Feries,W$7)&lt;&gt;1,WEEKDAY(W$7,2)&lt;=5),INDEX(t_Absence[Symbole],MATCH($B21,IF(W$7&gt;=t_Absence[Date début],IF(W$7&lt;=t_Absence[Date fin],t_Absence[Employé]),""),0)),""),""),"")</f>
        <v/>
      </c>
      <c r="X21" s="53" t="str" cm="1">
        <f t="array" ref="X21">IF($B21&lt;&gt;"",IFERROR(IF(AND(COUNTIF(_Feries,X$7)&lt;&gt;1,WEEKDAY(X$7,2)&lt;=5),INDEX(t_Absence[Symbole],MATCH($B21,IF(X$7&gt;=t_Absence[Date début],IF(X$7&lt;=t_Absence[Date fin],t_Absence[Employé]),""),0)),""),""),"")</f>
        <v/>
      </c>
      <c r="Y21" s="53" t="str" cm="1">
        <f t="array" ref="Y21">IF($B21&lt;&gt;"",IFERROR(IF(AND(COUNTIF(_Feries,Y$7)&lt;&gt;1,WEEKDAY(Y$7,2)&lt;=5),INDEX(t_Absence[Symbole],MATCH($B21,IF(Y$7&gt;=t_Absence[Date début],IF(Y$7&lt;=t_Absence[Date fin],t_Absence[Employé]),""),0)),""),""),"")</f>
        <v/>
      </c>
      <c r="Z21" s="53" t="str" cm="1">
        <f t="array" ref="Z21">IF($B21&lt;&gt;"",IFERROR(IF(AND(COUNTIF(_Feries,Z$7)&lt;&gt;1,WEEKDAY(Z$7,2)&lt;=5),INDEX(t_Absence[Symbole],MATCH($B21,IF(Z$7&gt;=t_Absence[Date début],IF(Z$7&lt;=t_Absence[Date fin],t_Absence[Employé]),""),0)),""),""),"")</f>
        <v/>
      </c>
      <c r="AA21" s="53" t="str" cm="1">
        <f t="array" ref="AA21">IF($B21&lt;&gt;"",IFERROR(IF(AND(COUNTIF(_Feries,AA$7)&lt;&gt;1,WEEKDAY(AA$7,2)&lt;=5),INDEX(t_Absence[Symbole],MATCH($B21,IF(AA$7&gt;=t_Absence[Date début],IF(AA$7&lt;=t_Absence[Date fin],t_Absence[Employé]),""),0)),""),""),"")</f>
        <v/>
      </c>
      <c r="AB21" s="53" t="str" cm="1">
        <f t="array" ref="AB21">IF($B21&lt;&gt;"",IFERROR(IF(AND(COUNTIF(_Feries,AB$7)&lt;&gt;1,WEEKDAY(AB$7,2)&lt;=5),INDEX(t_Absence[Symbole],MATCH($B21,IF(AB$7&gt;=t_Absence[Date début],IF(AB$7&lt;=t_Absence[Date fin],t_Absence[Employé]),""),0)),""),""),"")</f>
        <v/>
      </c>
      <c r="AC21" s="53" t="str" cm="1">
        <f t="array" ref="AC21">IF($B21&lt;&gt;"",IFERROR(IF(AND(COUNTIF(_Feries,AC$7)&lt;&gt;1,WEEKDAY(AC$7,2)&lt;=5),INDEX(t_Absence[Symbole],MATCH($B21,IF(AC$7&gt;=t_Absence[Date début],IF(AC$7&lt;=t_Absence[Date fin],t_Absence[Employé]),""),0)),""),""),"")</f>
        <v/>
      </c>
      <c r="AD21" s="53" t="str" cm="1">
        <f t="array" ref="AD21">IF($B21&lt;&gt;"",IFERROR(IF(AND(COUNTIF(_Feries,AD$7)&lt;&gt;1,WEEKDAY(AD$7,2)&lt;=5),INDEX(t_Absence[Symbole],MATCH($B21,IF(AD$7&gt;=t_Absence[Date début],IF(AD$7&lt;=t_Absence[Date fin],t_Absence[Employé]),""),0)),""),""),"")</f>
        <v/>
      </c>
      <c r="AE21" s="53" t="str" cm="1">
        <f t="array" ref="AE21">IF($B21&lt;&gt;"",IFERROR(IF(AND(COUNTIF(_Feries,AE$7)&lt;&gt;1,WEEKDAY(AE$7,2)&lt;=5),INDEX(t_Absence[Symbole],MATCH($B21,IF(AE$7&gt;=t_Absence[Date début],IF(AE$7&lt;=t_Absence[Date fin],t_Absence[Employé]),""),0)),""),""),"")</f>
        <v/>
      </c>
      <c r="AF21" s="53" t="str" cm="1">
        <f t="array" ref="AF21">IF($B21&lt;&gt;"",IFERROR(IF(AND(COUNTIF(_Feries,AF$7)&lt;&gt;1,WEEKDAY(AF$7,2)&lt;=5),INDEX(t_Absence[Symbole],MATCH($B21,IF(AF$7&gt;=t_Absence[Date début],IF(AF$7&lt;=t_Absence[Date fin],t_Absence[Employé]),""),0)),""),""),"")</f>
        <v/>
      </c>
      <c r="AG21" s="53" t="str" cm="1">
        <f t="array" ref="AG21">IF($B21&lt;&gt;"",IFERROR(IF(AND(COUNTIF(_Feries,AG$7)&lt;&gt;1,WEEKDAY(AG$7,2)&lt;=5),INDEX(t_Absence[Symbole],MATCH($B21,IF(AG$7&gt;=t_Absence[Date début],IF(AG$7&lt;=t_Absence[Date fin],t_Absence[Employé]),""),0)),""),""),"")</f>
        <v/>
      </c>
      <c r="AH21" s="54" t="str" cm="1">
        <f t="array" ref="AH21">IF($B21&lt;&gt;"",IFERROR(IF(AND(COUNTIF(_Feries,AH$7)&lt;&gt;1,WEEKDAY(AH$7,2)&lt;=5),INDEX(t_Absence[Symbole],MATCH($B21,IF(AH$7&gt;=t_Absence[Date début],IF(AH$7&lt;=t_Absence[Date fin],t_Absence[Employé]),""),0)),""),""),"")</f>
        <v/>
      </c>
      <c r="AJ21" s="42">
        <f t="shared" si="4"/>
        <v>0</v>
      </c>
      <c r="AK21" s="43">
        <f t="shared" si="4"/>
        <v>0</v>
      </c>
      <c r="AL21" s="43">
        <f t="shared" si="4"/>
        <v>0</v>
      </c>
      <c r="AM21" s="43">
        <f t="shared" si="4"/>
        <v>0</v>
      </c>
      <c r="AN21" s="43">
        <f t="shared" si="4"/>
        <v>0</v>
      </c>
      <c r="AO21" s="43">
        <f t="shared" si="4"/>
        <v>0</v>
      </c>
      <c r="AP21" s="43">
        <f t="shared" si="4"/>
        <v>0</v>
      </c>
      <c r="AQ21" s="44">
        <f t="shared" si="4"/>
        <v>0</v>
      </c>
    </row>
    <row r="22" spans="2:43" ht="17.399999999999999" thickBot="1" x14ac:dyDescent="0.45">
      <c r="B22" s="35" t="str" cm="1">
        <f t="array" ref="B22">IFERROR(INDEX(t_Employé[Employé],MATCH(0,COUNTIF(t_Employé[Employé],"&lt;"&amp;t_Employé[Employé])-SUM(COUNTIF($B$7:B21,t_Employé[Employé])),0)),"")</f>
        <v>Remy Fasol</v>
      </c>
      <c r="C22" s="35"/>
      <c r="D22" s="52" t="str" cm="1">
        <f t="array" ref="D22">IF($B22&lt;&gt;"",IFERROR(IF(AND(COUNTIF(_Feries,D$7)&lt;&gt;1,WEEKDAY(D$7,2)&lt;=5),INDEX(t_Absence[Symbole],MATCH($B22,IF(D$7&gt;=t_Absence[Date début],IF(D$7&lt;=t_Absence[Date fin],t_Absence[Employé]),""),0)),""),""),"")</f>
        <v/>
      </c>
      <c r="E22" s="53" t="str" cm="1">
        <f t="array" ref="E22">IF($B22&lt;&gt;"",IFERROR(IF(AND(COUNTIF(_Feries,E$7)&lt;&gt;1,WEEKDAY(E$7,2)&lt;=5),INDEX(t_Absence[Symbole],MATCH($B22,IF(E$7&gt;=t_Absence[Date début],IF(E$7&lt;=t_Absence[Date fin],t_Absence[Employé]),""),0)),""),""),"")</f>
        <v/>
      </c>
      <c r="F22" s="53" t="str" cm="1">
        <f t="array" ref="F22">IF($B22&lt;&gt;"",IFERROR(IF(AND(COUNTIF(_Feries,F$7)&lt;&gt;1,WEEKDAY(F$7,2)&lt;=5),INDEX(t_Absence[Symbole],MATCH($B22,IF(F$7&gt;=t_Absence[Date début],IF(F$7&lt;=t_Absence[Date fin],t_Absence[Employé]),""),0)),""),""),"")</f>
        <v/>
      </c>
      <c r="G22" s="53" t="str" cm="1">
        <f t="array" ref="G22">IF($B22&lt;&gt;"",IFERROR(IF(AND(COUNTIF(_Feries,G$7)&lt;&gt;1,WEEKDAY(G$7,2)&lt;=5),INDEX(t_Absence[Symbole],MATCH($B22,IF(G$7&gt;=t_Absence[Date début],IF(G$7&lt;=t_Absence[Date fin],t_Absence[Employé]),""),0)),""),""),"")</f>
        <v/>
      </c>
      <c r="H22" s="53" t="str" cm="1">
        <f t="array" ref="H22">IF($B22&lt;&gt;"",IFERROR(IF(AND(COUNTIF(_Feries,H$7)&lt;&gt;1,WEEKDAY(H$7,2)&lt;=5),INDEX(t_Absence[Symbole],MATCH($B22,IF(H$7&gt;=t_Absence[Date début],IF(H$7&lt;=t_Absence[Date fin],t_Absence[Employé]),""),0)),""),""),"")</f>
        <v/>
      </c>
      <c r="I22" s="53" t="str" cm="1">
        <f t="array" ref="I22">IF($B22&lt;&gt;"",IFERROR(IF(AND(COUNTIF(_Feries,I$7)&lt;&gt;1,WEEKDAY(I$7,2)&lt;=5),INDEX(t_Absence[Symbole],MATCH($B22,IF(I$7&gt;=t_Absence[Date début],IF(I$7&lt;=t_Absence[Date fin],t_Absence[Employé]),""),0)),""),""),"")</f>
        <v/>
      </c>
      <c r="J22" s="53" t="str" cm="1">
        <f t="array" ref="J22">IF($B22&lt;&gt;"",IFERROR(IF(AND(COUNTIF(_Feries,J$7)&lt;&gt;1,WEEKDAY(J$7,2)&lt;=5),INDEX(t_Absence[Symbole],MATCH($B22,IF(J$7&gt;=t_Absence[Date début],IF(J$7&lt;=t_Absence[Date fin],t_Absence[Employé]),""),0)),""),""),"")</f>
        <v/>
      </c>
      <c r="K22" s="53" t="str" cm="1">
        <f t="array" ref="K22">IF($B22&lt;&gt;"",IFERROR(IF(AND(COUNTIF(_Feries,K$7)&lt;&gt;1,WEEKDAY(K$7,2)&lt;=5),INDEX(t_Absence[Symbole],MATCH($B22,IF(K$7&gt;=t_Absence[Date début],IF(K$7&lt;=t_Absence[Date fin],t_Absence[Employé]),""),0)),""),""),"")</f>
        <v/>
      </c>
      <c r="L22" s="53" t="str" cm="1">
        <f t="array" ref="L22">IF($B22&lt;&gt;"",IFERROR(IF(AND(COUNTIF(_Feries,L$7)&lt;&gt;1,WEEKDAY(L$7,2)&lt;=5),INDEX(t_Absence[Symbole],MATCH($B22,IF(L$7&gt;=t_Absence[Date début],IF(L$7&lt;=t_Absence[Date fin],t_Absence[Employé]),""),0)),""),""),"")</f>
        <v/>
      </c>
      <c r="M22" s="53" t="str" cm="1">
        <f t="array" ref="M22">IF($B22&lt;&gt;"",IFERROR(IF(AND(COUNTIF(_Feries,M$7)&lt;&gt;1,WEEKDAY(M$7,2)&lt;=5),INDEX(t_Absence[Symbole],MATCH($B22,IF(M$7&gt;=t_Absence[Date début],IF(M$7&lt;=t_Absence[Date fin],t_Absence[Employé]),""),0)),""),""),"")</f>
        <v/>
      </c>
      <c r="N22" s="53" t="str" cm="1">
        <f t="array" ref="N22">IF($B22&lt;&gt;"",IFERROR(IF(AND(COUNTIF(_Feries,N$7)&lt;&gt;1,WEEKDAY(N$7,2)&lt;=5),INDEX(t_Absence[Symbole],MATCH($B22,IF(N$7&gt;=t_Absence[Date début],IF(N$7&lt;=t_Absence[Date fin],t_Absence[Employé]),""),0)),""),""),"")</f>
        <v/>
      </c>
      <c r="O22" s="53" t="str" cm="1">
        <f t="array" ref="O22">IF($B22&lt;&gt;"",IFERROR(IF(AND(COUNTIF(_Feries,O$7)&lt;&gt;1,WEEKDAY(O$7,2)&lt;=5),INDEX(t_Absence[Symbole],MATCH($B22,IF(O$7&gt;=t_Absence[Date début],IF(O$7&lt;=t_Absence[Date fin],t_Absence[Employé]),""),0)),""),""),"")</f>
        <v/>
      </c>
      <c r="P22" s="53" t="str" cm="1">
        <f t="array" ref="P22">IF($B22&lt;&gt;"",IFERROR(IF(AND(COUNTIF(_Feries,P$7)&lt;&gt;1,WEEKDAY(P$7,2)&lt;=5),INDEX(t_Absence[Symbole],MATCH($B22,IF(P$7&gt;=t_Absence[Date début],IF(P$7&lt;=t_Absence[Date fin],t_Absence[Employé]),""),0)),""),""),"")</f>
        <v/>
      </c>
      <c r="Q22" s="53" t="str" cm="1">
        <f t="array" ref="Q22">IF($B22&lt;&gt;"",IFERROR(IF(AND(COUNTIF(_Feries,Q$7)&lt;&gt;1,WEEKDAY(Q$7,2)&lt;=5),INDEX(t_Absence[Symbole],MATCH($B22,IF(Q$7&gt;=t_Absence[Date début],IF(Q$7&lt;=t_Absence[Date fin],t_Absence[Employé]),""),0)),""),""),"")</f>
        <v/>
      </c>
      <c r="R22" s="53" t="str" cm="1">
        <f t="array" ref="R22">IF($B22&lt;&gt;"",IFERROR(IF(AND(COUNTIF(_Feries,R$7)&lt;&gt;1,WEEKDAY(R$7,2)&lt;=5),INDEX(t_Absence[Symbole],MATCH($B22,IF(R$7&gt;=t_Absence[Date début],IF(R$7&lt;=t_Absence[Date fin],t_Absence[Employé]),""),0)),""),""),"")</f>
        <v/>
      </c>
      <c r="S22" s="53" t="str" cm="1">
        <f t="array" ref="S22">IF($B22&lt;&gt;"",IFERROR(IF(AND(COUNTIF(_Feries,S$7)&lt;&gt;1,WEEKDAY(S$7,2)&lt;=5),INDEX(t_Absence[Symbole],MATCH($B22,IF(S$7&gt;=t_Absence[Date début],IF(S$7&lt;=t_Absence[Date fin],t_Absence[Employé]),""),0)),""),""),"")</f>
        <v/>
      </c>
      <c r="T22" s="53" t="str" cm="1">
        <f t="array" ref="T22">IF($B22&lt;&gt;"",IFERROR(IF(AND(COUNTIF(_Feries,T$7)&lt;&gt;1,WEEKDAY(T$7,2)&lt;=5),INDEX(t_Absence[Symbole],MATCH($B22,IF(T$7&gt;=t_Absence[Date début],IF(T$7&lt;=t_Absence[Date fin],t_Absence[Employé]),""),0)),""),""),"")</f>
        <v/>
      </c>
      <c r="U22" s="53" t="str" cm="1">
        <f t="array" ref="U22">IF($B22&lt;&gt;"",IFERROR(IF(AND(COUNTIF(_Feries,U$7)&lt;&gt;1,WEEKDAY(U$7,2)&lt;=5),INDEX(t_Absence[Symbole],MATCH($B22,IF(U$7&gt;=t_Absence[Date début],IF(U$7&lt;=t_Absence[Date fin],t_Absence[Employé]),""),0)),""),""),"")</f>
        <v/>
      </c>
      <c r="V22" s="53" t="str" cm="1">
        <f t="array" ref="V22">IF($B22&lt;&gt;"",IFERROR(IF(AND(COUNTIF(_Feries,V$7)&lt;&gt;1,WEEKDAY(V$7,2)&lt;=5),INDEX(t_Absence[Symbole],MATCH($B22,IF(V$7&gt;=t_Absence[Date début],IF(V$7&lt;=t_Absence[Date fin],t_Absence[Employé]),""),0)),""),""),"")</f>
        <v/>
      </c>
      <c r="W22" s="53" t="str" cm="1">
        <f t="array" ref="W22">IF($B22&lt;&gt;"",IFERROR(IF(AND(COUNTIF(_Feries,W$7)&lt;&gt;1,WEEKDAY(W$7,2)&lt;=5),INDEX(t_Absence[Symbole],MATCH($B22,IF(W$7&gt;=t_Absence[Date début],IF(W$7&lt;=t_Absence[Date fin],t_Absence[Employé]),""),0)),""),""),"")</f>
        <v/>
      </c>
      <c r="X22" s="53" t="str" cm="1">
        <f t="array" ref="X22">IF($B22&lt;&gt;"",IFERROR(IF(AND(COUNTIF(_Feries,X$7)&lt;&gt;1,WEEKDAY(X$7,2)&lt;=5),INDEX(t_Absence[Symbole],MATCH($B22,IF(X$7&gt;=t_Absence[Date début],IF(X$7&lt;=t_Absence[Date fin],t_Absence[Employé]),""),0)),""),""),"")</f>
        <v/>
      </c>
      <c r="Y22" s="53" t="str" cm="1">
        <f t="array" ref="Y22">IF($B22&lt;&gt;"",IFERROR(IF(AND(COUNTIF(_Feries,Y$7)&lt;&gt;1,WEEKDAY(Y$7,2)&lt;=5),INDEX(t_Absence[Symbole],MATCH($B22,IF(Y$7&gt;=t_Absence[Date début],IF(Y$7&lt;=t_Absence[Date fin],t_Absence[Employé]),""),0)),""),""),"")</f>
        <v/>
      </c>
      <c r="Z22" s="53" t="str" cm="1">
        <f t="array" ref="Z22">IF($B22&lt;&gt;"",IFERROR(IF(AND(COUNTIF(_Feries,Z$7)&lt;&gt;1,WEEKDAY(Z$7,2)&lt;=5),INDEX(t_Absence[Symbole],MATCH($B22,IF(Z$7&gt;=t_Absence[Date début],IF(Z$7&lt;=t_Absence[Date fin],t_Absence[Employé]),""),0)),""),""),"")</f>
        <v/>
      </c>
      <c r="AA22" s="53" t="str" cm="1">
        <f t="array" ref="AA22">IF($B22&lt;&gt;"",IFERROR(IF(AND(COUNTIF(_Feries,AA$7)&lt;&gt;1,WEEKDAY(AA$7,2)&lt;=5),INDEX(t_Absence[Symbole],MATCH($B22,IF(AA$7&gt;=t_Absence[Date début],IF(AA$7&lt;=t_Absence[Date fin],t_Absence[Employé]),""),0)),""),""),"")</f>
        <v/>
      </c>
      <c r="AB22" s="53" t="str" cm="1">
        <f t="array" ref="AB22">IF($B22&lt;&gt;"",IFERROR(IF(AND(COUNTIF(_Feries,AB$7)&lt;&gt;1,WEEKDAY(AB$7,2)&lt;=5),INDEX(t_Absence[Symbole],MATCH($B22,IF(AB$7&gt;=t_Absence[Date début],IF(AB$7&lt;=t_Absence[Date fin],t_Absence[Employé]),""),0)),""),""),"")</f>
        <v/>
      </c>
      <c r="AC22" s="53" t="str" cm="1">
        <f t="array" ref="AC22">IF($B22&lt;&gt;"",IFERROR(IF(AND(COUNTIF(_Feries,AC$7)&lt;&gt;1,WEEKDAY(AC$7,2)&lt;=5),INDEX(t_Absence[Symbole],MATCH($B22,IF(AC$7&gt;=t_Absence[Date début],IF(AC$7&lt;=t_Absence[Date fin],t_Absence[Employé]),""),0)),""),""),"")</f>
        <v/>
      </c>
      <c r="AD22" s="53" t="str" cm="1">
        <f t="array" ref="AD22">IF($B22&lt;&gt;"",IFERROR(IF(AND(COUNTIF(_Feries,AD$7)&lt;&gt;1,WEEKDAY(AD$7,2)&lt;=5),INDEX(t_Absence[Symbole],MATCH($B22,IF(AD$7&gt;=t_Absence[Date début],IF(AD$7&lt;=t_Absence[Date fin],t_Absence[Employé]),""),0)),""),""),"")</f>
        <v/>
      </c>
      <c r="AE22" s="53" t="str" cm="1">
        <f t="array" ref="AE22">IF($B22&lt;&gt;"",IFERROR(IF(AND(COUNTIF(_Feries,AE$7)&lt;&gt;1,WEEKDAY(AE$7,2)&lt;=5),INDEX(t_Absence[Symbole],MATCH($B22,IF(AE$7&gt;=t_Absence[Date début],IF(AE$7&lt;=t_Absence[Date fin],t_Absence[Employé]),""),0)),""),""),"")</f>
        <v/>
      </c>
      <c r="AF22" s="53" t="str" cm="1">
        <f t="array" ref="AF22">IF($B22&lt;&gt;"",IFERROR(IF(AND(COUNTIF(_Feries,AF$7)&lt;&gt;1,WEEKDAY(AF$7,2)&lt;=5),INDEX(t_Absence[Symbole],MATCH($B22,IF(AF$7&gt;=t_Absence[Date début],IF(AF$7&lt;=t_Absence[Date fin],t_Absence[Employé]),""),0)),""),""),"")</f>
        <v/>
      </c>
      <c r="AG22" s="53" t="str" cm="1">
        <f t="array" ref="AG22">IF($B22&lt;&gt;"",IFERROR(IF(AND(COUNTIF(_Feries,AG$7)&lt;&gt;1,WEEKDAY(AG$7,2)&lt;=5),INDEX(t_Absence[Symbole],MATCH($B22,IF(AG$7&gt;=t_Absence[Date début],IF(AG$7&lt;=t_Absence[Date fin],t_Absence[Employé]),""),0)),""),""),"")</f>
        <v/>
      </c>
      <c r="AH22" s="54" t="str" cm="1">
        <f t="array" ref="AH22">IF($B22&lt;&gt;"",IFERROR(IF(AND(COUNTIF(_Feries,AH$7)&lt;&gt;1,WEEKDAY(AH$7,2)&lt;=5),INDEX(t_Absence[Symbole],MATCH($B22,IF(AH$7&gt;=t_Absence[Date début],IF(AH$7&lt;=t_Absence[Date fin],t_Absence[Employé]),""),0)),""),""),"")</f>
        <v/>
      </c>
      <c r="AJ22" s="42">
        <f t="shared" si="4"/>
        <v>0</v>
      </c>
      <c r="AK22" s="43">
        <f t="shared" si="4"/>
        <v>0</v>
      </c>
      <c r="AL22" s="43">
        <f t="shared" si="4"/>
        <v>0</v>
      </c>
      <c r="AM22" s="43">
        <f t="shared" si="4"/>
        <v>0</v>
      </c>
      <c r="AN22" s="43">
        <f t="shared" si="4"/>
        <v>0</v>
      </c>
      <c r="AO22" s="43">
        <f t="shared" si="4"/>
        <v>0</v>
      </c>
      <c r="AP22" s="43">
        <f t="shared" si="4"/>
        <v>0</v>
      </c>
      <c r="AQ22" s="44">
        <f t="shared" si="4"/>
        <v>0</v>
      </c>
    </row>
    <row r="23" spans="2:43" ht="17.399999999999999" thickBot="1" x14ac:dyDescent="0.45">
      <c r="B23" s="35" t="str" cm="1">
        <f t="array" ref="B23">IFERROR(INDEX(t_Employé[Employé],MATCH(0,COUNTIF(t_Employé[Employé],"&lt;"&amp;t_Employé[Employé])-SUM(COUNTIF($B$7:B22,t_Employé[Employé])),0)),"")</f>
        <v>Vivien Chezmoi</v>
      </c>
      <c r="C23" s="35"/>
      <c r="D23" s="52" t="str" cm="1">
        <f t="array" ref="D23">IF($B23&lt;&gt;"",IFERROR(IF(AND(COUNTIF(_Feries,D$7)&lt;&gt;1,WEEKDAY(D$7,2)&lt;=5),INDEX(t_Absence[Symbole],MATCH($B23,IF(D$7&gt;=t_Absence[Date début],IF(D$7&lt;=t_Absence[Date fin],t_Absence[Employé]),""),0)),""),""),"")</f>
        <v/>
      </c>
      <c r="E23" s="53" t="str" cm="1">
        <f t="array" ref="E23">IF($B23&lt;&gt;"",IFERROR(IF(AND(COUNTIF(_Feries,E$7)&lt;&gt;1,WEEKDAY(E$7,2)&lt;=5),INDEX(t_Absence[Symbole],MATCH($B23,IF(E$7&gt;=t_Absence[Date début],IF(E$7&lt;=t_Absence[Date fin],t_Absence[Employé]),""),0)),""),""),"")</f>
        <v/>
      </c>
      <c r="F23" s="53" t="str" cm="1">
        <f t="array" ref="F23">IF($B23&lt;&gt;"",IFERROR(IF(AND(COUNTIF(_Feries,F$7)&lt;&gt;1,WEEKDAY(F$7,2)&lt;=5),INDEX(t_Absence[Symbole],MATCH($B23,IF(F$7&gt;=t_Absence[Date début],IF(F$7&lt;=t_Absence[Date fin],t_Absence[Employé]),""),0)),""),""),"")</f>
        <v/>
      </c>
      <c r="G23" s="53" t="str" cm="1">
        <f t="array" ref="G23">IF($B23&lt;&gt;"",IFERROR(IF(AND(COUNTIF(_Feries,G$7)&lt;&gt;1,WEEKDAY(G$7,2)&lt;=5),INDEX(t_Absence[Symbole],MATCH($B23,IF(G$7&gt;=t_Absence[Date début],IF(G$7&lt;=t_Absence[Date fin],t_Absence[Employé]),""),0)),""),""),"")</f>
        <v/>
      </c>
      <c r="H23" s="53" t="str" cm="1">
        <f t="array" ref="H23">IF($B23&lt;&gt;"",IFERROR(IF(AND(COUNTIF(_Feries,H$7)&lt;&gt;1,WEEKDAY(H$7,2)&lt;=5),INDEX(t_Absence[Symbole],MATCH($B23,IF(H$7&gt;=t_Absence[Date début],IF(H$7&lt;=t_Absence[Date fin],t_Absence[Employé]),""),0)),""),""),"")</f>
        <v/>
      </c>
      <c r="I23" s="53" t="str" cm="1">
        <f t="array" ref="I23">IF($B23&lt;&gt;"",IFERROR(IF(AND(COUNTIF(_Feries,I$7)&lt;&gt;1,WEEKDAY(I$7,2)&lt;=5),INDEX(t_Absence[Symbole],MATCH($B23,IF(I$7&gt;=t_Absence[Date début],IF(I$7&lt;=t_Absence[Date fin],t_Absence[Employé]),""),0)),""),""),"")</f>
        <v/>
      </c>
      <c r="J23" s="53" t="str" cm="1">
        <f t="array" ref="J23">IF($B23&lt;&gt;"",IFERROR(IF(AND(COUNTIF(_Feries,J$7)&lt;&gt;1,WEEKDAY(J$7,2)&lt;=5),INDEX(t_Absence[Symbole],MATCH($B23,IF(J$7&gt;=t_Absence[Date début],IF(J$7&lt;=t_Absence[Date fin],t_Absence[Employé]),""),0)),""),""),"")</f>
        <v/>
      </c>
      <c r="K23" s="53" t="str" cm="1">
        <f t="array" ref="K23">IF($B23&lt;&gt;"",IFERROR(IF(AND(COUNTIF(_Feries,K$7)&lt;&gt;1,WEEKDAY(K$7,2)&lt;=5),INDEX(t_Absence[Symbole],MATCH($B23,IF(K$7&gt;=t_Absence[Date début],IF(K$7&lt;=t_Absence[Date fin],t_Absence[Employé]),""),0)),""),""),"")</f>
        <v/>
      </c>
      <c r="L23" s="53" t="str" cm="1">
        <f t="array" ref="L23">IF($B23&lt;&gt;"",IFERROR(IF(AND(COUNTIF(_Feries,L$7)&lt;&gt;1,WEEKDAY(L$7,2)&lt;=5),INDEX(t_Absence[Symbole],MATCH($B23,IF(L$7&gt;=t_Absence[Date début],IF(L$7&lt;=t_Absence[Date fin],t_Absence[Employé]),""),0)),""),""),"")</f>
        <v/>
      </c>
      <c r="M23" s="53" t="str" cm="1">
        <f t="array" ref="M23">IF($B23&lt;&gt;"",IFERROR(IF(AND(COUNTIF(_Feries,M$7)&lt;&gt;1,WEEKDAY(M$7,2)&lt;=5),INDEX(t_Absence[Symbole],MATCH($B23,IF(M$7&gt;=t_Absence[Date début],IF(M$7&lt;=t_Absence[Date fin],t_Absence[Employé]),""),0)),""),""),"")</f>
        <v/>
      </c>
      <c r="N23" s="53" t="str" cm="1">
        <f t="array" ref="N23">IF($B23&lt;&gt;"",IFERROR(IF(AND(COUNTIF(_Feries,N$7)&lt;&gt;1,WEEKDAY(N$7,2)&lt;=5),INDEX(t_Absence[Symbole],MATCH($B23,IF(N$7&gt;=t_Absence[Date début],IF(N$7&lt;=t_Absence[Date fin],t_Absence[Employé]),""),0)),""),""),"")</f>
        <v/>
      </c>
      <c r="O23" s="53" t="str" cm="1">
        <f t="array" ref="O23">IF($B23&lt;&gt;"",IFERROR(IF(AND(COUNTIF(_Feries,O$7)&lt;&gt;1,WEEKDAY(O$7,2)&lt;=5),INDEX(t_Absence[Symbole],MATCH($B23,IF(O$7&gt;=t_Absence[Date début],IF(O$7&lt;=t_Absence[Date fin],t_Absence[Employé]),""),0)),""),""),"")</f>
        <v/>
      </c>
      <c r="P23" s="53" t="str" cm="1">
        <f t="array" ref="P23">IF($B23&lt;&gt;"",IFERROR(IF(AND(COUNTIF(_Feries,P$7)&lt;&gt;1,WEEKDAY(P$7,2)&lt;=5),INDEX(t_Absence[Symbole],MATCH($B23,IF(P$7&gt;=t_Absence[Date début],IF(P$7&lt;=t_Absence[Date fin],t_Absence[Employé]),""),0)),""),""),"")</f>
        <v/>
      </c>
      <c r="Q23" s="53" t="str" cm="1">
        <f t="array" ref="Q23">IF($B23&lt;&gt;"",IFERROR(IF(AND(COUNTIF(_Feries,Q$7)&lt;&gt;1,WEEKDAY(Q$7,2)&lt;=5),INDEX(t_Absence[Symbole],MATCH($B23,IF(Q$7&gt;=t_Absence[Date début],IF(Q$7&lt;=t_Absence[Date fin],t_Absence[Employé]),""),0)),""),""),"")</f>
        <v/>
      </c>
      <c r="R23" s="53" t="str" cm="1">
        <f t="array" ref="R23">IF($B23&lt;&gt;"",IFERROR(IF(AND(COUNTIF(_Feries,R$7)&lt;&gt;1,WEEKDAY(R$7,2)&lt;=5),INDEX(t_Absence[Symbole],MATCH($B23,IF(R$7&gt;=t_Absence[Date début],IF(R$7&lt;=t_Absence[Date fin],t_Absence[Employé]),""),0)),""),""),"")</f>
        <v/>
      </c>
      <c r="S23" s="53" t="str" cm="1">
        <f t="array" ref="S23">IF($B23&lt;&gt;"",IFERROR(IF(AND(COUNTIF(_Feries,S$7)&lt;&gt;1,WEEKDAY(S$7,2)&lt;=5),INDEX(t_Absence[Symbole],MATCH($B23,IF(S$7&gt;=t_Absence[Date début],IF(S$7&lt;=t_Absence[Date fin],t_Absence[Employé]),""),0)),""),""),"")</f>
        <v/>
      </c>
      <c r="T23" s="53" t="str" cm="1">
        <f t="array" ref="T23">IF($B23&lt;&gt;"",IFERROR(IF(AND(COUNTIF(_Feries,T$7)&lt;&gt;1,WEEKDAY(T$7,2)&lt;=5),INDEX(t_Absence[Symbole],MATCH($B23,IF(T$7&gt;=t_Absence[Date début],IF(T$7&lt;=t_Absence[Date fin],t_Absence[Employé]),""),0)),""),""),"")</f>
        <v/>
      </c>
      <c r="U23" s="53" t="str" cm="1">
        <f t="array" ref="U23">IF($B23&lt;&gt;"",IFERROR(IF(AND(COUNTIF(_Feries,U$7)&lt;&gt;1,WEEKDAY(U$7,2)&lt;=5),INDEX(t_Absence[Symbole],MATCH($B23,IF(U$7&gt;=t_Absence[Date début],IF(U$7&lt;=t_Absence[Date fin],t_Absence[Employé]),""),0)),""),""),"")</f>
        <v/>
      </c>
      <c r="V23" s="53" t="str" cm="1">
        <f t="array" ref="V23">IF($B23&lt;&gt;"",IFERROR(IF(AND(COUNTIF(_Feries,V$7)&lt;&gt;1,WEEKDAY(V$7,2)&lt;=5),INDEX(t_Absence[Symbole],MATCH($B23,IF(V$7&gt;=t_Absence[Date début],IF(V$7&lt;=t_Absence[Date fin],t_Absence[Employé]),""),0)),""),""),"")</f>
        <v/>
      </c>
      <c r="W23" s="53" t="str" cm="1">
        <f t="array" ref="W23">IF($B23&lt;&gt;"",IFERROR(IF(AND(COUNTIF(_Feries,W$7)&lt;&gt;1,WEEKDAY(W$7,2)&lt;=5),INDEX(t_Absence[Symbole],MATCH($B23,IF(W$7&gt;=t_Absence[Date début],IF(W$7&lt;=t_Absence[Date fin],t_Absence[Employé]),""),0)),""),""),"")</f>
        <v/>
      </c>
      <c r="X23" s="53" t="str" cm="1">
        <f t="array" ref="X23">IF($B23&lt;&gt;"",IFERROR(IF(AND(COUNTIF(_Feries,X$7)&lt;&gt;1,WEEKDAY(X$7,2)&lt;=5),INDEX(t_Absence[Symbole],MATCH($B23,IF(X$7&gt;=t_Absence[Date début],IF(X$7&lt;=t_Absence[Date fin],t_Absence[Employé]),""),0)),""),""),"")</f>
        <v/>
      </c>
      <c r="Y23" s="53" t="str" cm="1">
        <f t="array" ref="Y23">IF($B23&lt;&gt;"",IFERROR(IF(AND(COUNTIF(_Feries,Y$7)&lt;&gt;1,WEEKDAY(Y$7,2)&lt;=5),INDEX(t_Absence[Symbole],MATCH($B23,IF(Y$7&gt;=t_Absence[Date début],IF(Y$7&lt;=t_Absence[Date fin],t_Absence[Employé]),""),0)),""),""),"")</f>
        <v/>
      </c>
      <c r="Z23" s="53" t="str" cm="1">
        <f t="array" ref="Z23">IF($B23&lt;&gt;"",IFERROR(IF(AND(COUNTIF(_Feries,Z$7)&lt;&gt;1,WEEKDAY(Z$7,2)&lt;=5),INDEX(t_Absence[Symbole],MATCH($B23,IF(Z$7&gt;=t_Absence[Date début],IF(Z$7&lt;=t_Absence[Date fin],t_Absence[Employé]),""),0)),""),""),"")</f>
        <v/>
      </c>
      <c r="AA23" s="53" t="str" cm="1">
        <f t="array" ref="AA23">IF($B23&lt;&gt;"",IFERROR(IF(AND(COUNTIF(_Feries,AA$7)&lt;&gt;1,WEEKDAY(AA$7,2)&lt;=5),INDEX(t_Absence[Symbole],MATCH($B23,IF(AA$7&gt;=t_Absence[Date début],IF(AA$7&lt;=t_Absence[Date fin],t_Absence[Employé]),""),0)),""),""),"")</f>
        <v/>
      </c>
      <c r="AB23" s="53" t="str" cm="1">
        <f t="array" ref="AB23">IF($B23&lt;&gt;"",IFERROR(IF(AND(COUNTIF(_Feries,AB$7)&lt;&gt;1,WEEKDAY(AB$7,2)&lt;=5),INDEX(t_Absence[Symbole],MATCH($B23,IF(AB$7&gt;=t_Absence[Date début],IF(AB$7&lt;=t_Absence[Date fin],t_Absence[Employé]),""),0)),""),""),"")</f>
        <v/>
      </c>
      <c r="AC23" s="53" t="str" cm="1">
        <f t="array" ref="AC23">IF($B23&lt;&gt;"",IFERROR(IF(AND(COUNTIF(_Feries,AC$7)&lt;&gt;1,WEEKDAY(AC$7,2)&lt;=5),INDEX(t_Absence[Symbole],MATCH($B23,IF(AC$7&gt;=t_Absence[Date début],IF(AC$7&lt;=t_Absence[Date fin],t_Absence[Employé]),""),0)),""),""),"")</f>
        <v/>
      </c>
      <c r="AD23" s="53" t="str" cm="1">
        <f t="array" ref="AD23">IF($B23&lt;&gt;"",IFERROR(IF(AND(COUNTIF(_Feries,AD$7)&lt;&gt;1,WEEKDAY(AD$7,2)&lt;=5),INDEX(t_Absence[Symbole],MATCH($B23,IF(AD$7&gt;=t_Absence[Date début],IF(AD$7&lt;=t_Absence[Date fin],t_Absence[Employé]),""),0)),""),""),"")</f>
        <v/>
      </c>
      <c r="AE23" s="53" t="str" cm="1">
        <f t="array" ref="AE23">IF($B23&lt;&gt;"",IFERROR(IF(AND(COUNTIF(_Feries,AE$7)&lt;&gt;1,WEEKDAY(AE$7,2)&lt;=5),INDEX(t_Absence[Symbole],MATCH($B23,IF(AE$7&gt;=t_Absence[Date début],IF(AE$7&lt;=t_Absence[Date fin],t_Absence[Employé]),""),0)),""),""),"")</f>
        <v/>
      </c>
      <c r="AF23" s="53" t="str" cm="1">
        <f t="array" ref="AF23">IF($B23&lt;&gt;"",IFERROR(IF(AND(COUNTIF(_Feries,AF$7)&lt;&gt;1,WEEKDAY(AF$7,2)&lt;=5),INDEX(t_Absence[Symbole],MATCH($B23,IF(AF$7&gt;=t_Absence[Date début],IF(AF$7&lt;=t_Absence[Date fin],t_Absence[Employé]),""),0)),""),""),"")</f>
        <v/>
      </c>
      <c r="AG23" s="53" t="str" cm="1">
        <f t="array" ref="AG23">IF($B23&lt;&gt;"",IFERROR(IF(AND(COUNTIF(_Feries,AG$7)&lt;&gt;1,WEEKDAY(AG$7,2)&lt;=5),INDEX(t_Absence[Symbole],MATCH($B23,IF(AG$7&gt;=t_Absence[Date début],IF(AG$7&lt;=t_Absence[Date fin],t_Absence[Employé]),""),0)),""),""),"")</f>
        <v/>
      </c>
      <c r="AH23" s="54" t="str" cm="1">
        <f t="array" ref="AH23">IF($B23&lt;&gt;"",IFERROR(IF(AND(COUNTIF(_Feries,AH$7)&lt;&gt;1,WEEKDAY(AH$7,2)&lt;=5),INDEX(t_Absence[Symbole],MATCH($B23,IF(AH$7&gt;=t_Absence[Date début],IF(AH$7&lt;=t_Absence[Date fin],t_Absence[Employé]),""),0)),""),""),"")</f>
        <v/>
      </c>
      <c r="AJ23" s="42">
        <f t="shared" si="4"/>
        <v>0</v>
      </c>
      <c r="AK23" s="43">
        <f t="shared" si="4"/>
        <v>0</v>
      </c>
      <c r="AL23" s="43">
        <f t="shared" si="4"/>
        <v>0</v>
      </c>
      <c r="AM23" s="43">
        <f t="shared" si="4"/>
        <v>0</v>
      </c>
      <c r="AN23" s="43">
        <f t="shared" si="4"/>
        <v>0</v>
      </c>
      <c r="AO23" s="43">
        <f t="shared" si="4"/>
        <v>0</v>
      </c>
      <c r="AP23" s="43">
        <f t="shared" si="4"/>
        <v>0</v>
      </c>
      <c r="AQ23" s="44">
        <f t="shared" si="4"/>
        <v>0</v>
      </c>
    </row>
    <row r="24" spans="2:43" ht="17.399999999999999" thickBot="1" x14ac:dyDescent="0.45">
      <c r="B24" s="35" t="str" cm="1">
        <f t="array" ref="B24">IFERROR(INDEX(t_Employé[Employé],MATCH(0,COUNTIF(t_Employé[Employé],"&lt;"&amp;t_Employé[Employé])-SUM(COUNTIF($B$7:B23,t_Employé[Employé])),0)),"")</f>
        <v>Yvan Pèrémère</v>
      </c>
      <c r="C24" s="35"/>
      <c r="D24" s="55" t="str" cm="1">
        <f t="array" ref="D24">IF($B24&lt;&gt;"",IFERROR(IF(AND(COUNTIF(_Feries,D$7)&lt;&gt;1,WEEKDAY(D$7,2)&lt;=5),INDEX(t_Absence[Symbole],MATCH($B24,IF(D$7&gt;=t_Absence[Date début],IF(D$7&lt;=t_Absence[Date fin],t_Absence[Employé]),""),0)),""),""),"")</f>
        <v/>
      </c>
      <c r="E24" s="56" t="str" cm="1">
        <f t="array" ref="E24">IF($B24&lt;&gt;"",IFERROR(IF(AND(COUNTIF(_Feries,E$7)&lt;&gt;1,WEEKDAY(E$7,2)&lt;=5),INDEX(t_Absence[Symbole],MATCH($B24,IF(E$7&gt;=t_Absence[Date début],IF(E$7&lt;=t_Absence[Date fin],t_Absence[Employé]),""),0)),""),""),"")</f>
        <v/>
      </c>
      <c r="F24" s="56" t="str" cm="1">
        <f t="array" ref="F24">IF($B24&lt;&gt;"",IFERROR(IF(AND(COUNTIF(_Feries,F$7)&lt;&gt;1,WEEKDAY(F$7,2)&lt;=5),INDEX(t_Absence[Symbole],MATCH($B24,IF(F$7&gt;=t_Absence[Date début],IF(F$7&lt;=t_Absence[Date fin],t_Absence[Employé]),""),0)),""),""),"")</f>
        <v/>
      </c>
      <c r="G24" s="56" t="str" cm="1">
        <f t="array" ref="G24">IF($B24&lt;&gt;"",IFERROR(IF(AND(COUNTIF(_Feries,G$7)&lt;&gt;1,WEEKDAY(G$7,2)&lt;=5),INDEX(t_Absence[Symbole],MATCH($B24,IF(G$7&gt;=t_Absence[Date début],IF(G$7&lt;=t_Absence[Date fin],t_Absence[Employé]),""),0)),""),""),"")</f>
        <v/>
      </c>
      <c r="H24" s="56" t="str" cm="1">
        <f t="array" ref="H24">IF($B24&lt;&gt;"",IFERROR(IF(AND(COUNTIF(_Feries,H$7)&lt;&gt;1,WEEKDAY(H$7,2)&lt;=5),INDEX(t_Absence[Symbole],MATCH($B24,IF(H$7&gt;=t_Absence[Date début],IF(H$7&lt;=t_Absence[Date fin],t_Absence[Employé]),""),0)),""),""),"")</f>
        <v/>
      </c>
      <c r="I24" s="56" t="str" cm="1">
        <f t="array" ref="I24">IF($B24&lt;&gt;"",IFERROR(IF(AND(COUNTIF(_Feries,I$7)&lt;&gt;1,WEEKDAY(I$7,2)&lt;=5),INDEX(t_Absence[Symbole],MATCH($B24,IF(I$7&gt;=t_Absence[Date début],IF(I$7&lt;=t_Absence[Date fin],t_Absence[Employé]),""),0)),""),""),"")</f>
        <v/>
      </c>
      <c r="J24" s="56" t="str" cm="1">
        <f t="array" ref="J24">IF($B24&lt;&gt;"",IFERROR(IF(AND(COUNTIF(_Feries,J$7)&lt;&gt;1,WEEKDAY(J$7,2)&lt;=5),INDEX(t_Absence[Symbole],MATCH($B24,IF(J$7&gt;=t_Absence[Date début],IF(J$7&lt;=t_Absence[Date fin],t_Absence[Employé]),""),0)),""),""),"")</f>
        <v/>
      </c>
      <c r="K24" s="56" t="str" cm="1">
        <f t="array" ref="K24">IF($B24&lt;&gt;"",IFERROR(IF(AND(COUNTIF(_Feries,K$7)&lt;&gt;1,WEEKDAY(K$7,2)&lt;=5),INDEX(t_Absence[Symbole],MATCH($B24,IF(K$7&gt;=t_Absence[Date début],IF(K$7&lt;=t_Absence[Date fin],t_Absence[Employé]),""),0)),""),""),"")</f>
        <v/>
      </c>
      <c r="L24" s="56" t="str" cm="1">
        <f t="array" ref="L24">IF($B24&lt;&gt;"",IFERROR(IF(AND(COUNTIF(_Feries,L$7)&lt;&gt;1,WEEKDAY(L$7,2)&lt;=5),INDEX(t_Absence[Symbole],MATCH($B24,IF(L$7&gt;=t_Absence[Date début],IF(L$7&lt;=t_Absence[Date fin],t_Absence[Employé]),""),0)),""),""),"")</f>
        <v/>
      </c>
      <c r="M24" s="56" t="str" cm="1">
        <f t="array" ref="M24">IF($B24&lt;&gt;"",IFERROR(IF(AND(COUNTIF(_Feries,M$7)&lt;&gt;1,WEEKDAY(M$7,2)&lt;=5),INDEX(t_Absence[Symbole],MATCH($B24,IF(M$7&gt;=t_Absence[Date début],IF(M$7&lt;=t_Absence[Date fin],t_Absence[Employé]),""),0)),""),""),"")</f>
        <v/>
      </c>
      <c r="N24" s="56" t="str" cm="1">
        <f t="array" ref="N24">IF($B24&lt;&gt;"",IFERROR(IF(AND(COUNTIF(_Feries,N$7)&lt;&gt;1,WEEKDAY(N$7,2)&lt;=5),INDEX(t_Absence[Symbole],MATCH($B24,IF(N$7&gt;=t_Absence[Date début],IF(N$7&lt;=t_Absence[Date fin],t_Absence[Employé]),""),0)),""),""),"")</f>
        <v/>
      </c>
      <c r="O24" s="56" t="str" cm="1">
        <f t="array" ref="O24">IF($B24&lt;&gt;"",IFERROR(IF(AND(COUNTIF(_Feries,O$7)&lt;&gt;1,WEEKDAY(O$7,2)&lt;=5),INDEX(t_Absence[Symbole],MATCH($B24,IF(O$7&gt;=t_Absence[Date début],IF(O$7&lt;=t_Absence[Date fin],t_Absence[Employé]),""),0)),""),""),"")</f>
        <v/>
      </c>
      <c r="P24" s="56" t="str" cm="1">
        <f t="array" ref="P24">IF($B24&lt;&gt;"",IFERROR(IF(AND(COUNTIF(_Feries,P$7)&lt;&gt;1,WEEKDAY(P$7,2)&lt;=5),INDEX(t_Absence[Symbole],MATCH($B24,IF(P$7&gt;=t_Absence[Date début],IF(P$7&lt;=t_Absence[Date fin],t_Absence[Employé]),""),0)),""),""),"")</f>
        <v/>
      </c>
      <c r="Q24" s="56" t="str" cm="1">
        <f t="array" ref="Q24">IF($B24&lt;&gt;"",IFERROR(IF(AND(COUNTIF(_Feries,Q$7)&lt;&gt;1,WEEKDAY(Q$7,2)&lt;=5),INDEX(t_Absence[Symbole],MATCH($B24,IF(Q$7&gt;=t_Absence[Date début],IF(Q$7&lt;=t_Absence[Date fin],t_Absence[Employé]),""),0)),""),""),"")</f>
        <v/>
      </c>
      <c r="R24" s="56" t="str" cm="1">
        <f t="array" ref="R24">IF($B24&lt;&gt;"",IFERROR(IF(AND(COUNTIF(_Feries,R$7)&lt;&gt;1,WEEKDAY(R$7,2)&lt;=5),INDEX(t_Absence[Symbole],MATCH($B24,IF(R$7&gt;=t_Absence[Date début],IF(R$7&lt;=t_Absence[Date fin],t_Absence[Employé]),""),0)),""),""),"")</f>
        <v/>
      </c>
      <c r="S24" s="56" t="str" cm="1">
        <f t="array" ref="S24">IF($B24&lt;&gt;"",IFERROR(IF(AND(COUNTIF(_Feries,S$7)&lt;&gt;1,WEEKDAY(S$7,2)&lt;=5),INDEX(t_Absence[Symbole],MATCH($B24,IF(S$7&gt;=t_Absence[Date début],IF(S$7&lt;=t_Absence[Date fin],t_Absence[Employé]),""),0)),""),""),"")</f>
        <v/>
      </c>
      <c r="T24" s="56" t="str" cm="1">
        <f t="array" ref="T24">IF($B24&lt;&gt;"",IFERROR(IF(AND(COUNTIF(_Feries,T$7)&lt;&gt;1,WEEKDAY(T$7,2)&lt;=5),INDEX(t_Absence[Symbole],MATCH($B24,IF(T$7&gt;=t_Absence[Date début],IF(T$7&lt;=t_Absence[Date fin],t_Absence[Employé]),""),0)),""),""),"")</f>
        <v/>
      </c>
      <c r="U24" s="56" t="str" cm="1">
        <f t="array" ref="U24">IF($B24&lt;&gt;"",IFERROR(IF(AND(COUNTIF(_Feries,U$7)&lt;&gt;1,WEEKDAY(U$7,2)&lt;=5),INDEX(t_Absence[Symbole],MATCH($B24,IF(U$7&gt;=t_Absence[Date début],IF(U$7&lt;=t_Absence[Date fin],t_Absence[Employé]),""),0)),""),""),"")</f>
        <v/>
      </c>
      <c r="V24" s="56" t="str" cm="1">
        <f t="array" ref="V24">IF($B24&lt;&gt;"",IFERROR(IF(AND(COUNTIF(_Feries,V$7)&lt;&gt;1,WEEKDAY(V$7,2)&lt;=5),INDEX(t_Absence[Symbole],MATCH($B24,IF(V$7&gt;=t_Absence[Date début],IF(V$7&lt;=t_Absence[Date fin],t_Absence[Employé]),""),0)),""),""),"")</f>
        <v/>
      </c>
      <c r="W24" s="56" t="str" cm="1">
        <f t="array" ref="W24">IF($B24&lt;&gt;"",IFERROR(IF(AND(COUNTIF(_Feries,W$7)&lt;&gt;1,WEEKDAY(W$7,2)&lt;=5),INDEX(t_Absence[Symbole],MATCH($B24,IF(W$7&gt;=t_Absence[Date début],IF(W$7&lt;=t_Absence[Date fin],t_Absence[Employé]),""),0)),""),""),"")</f>
        <v/>
      </c>
      <c r="X24" s="56" t="str" cm="1">
        <f t="array" ref="X24">IF($B24&lt;&gt;"",IFERROR(IF(AND(COUNTIF(_Feries,X$7)&lt;&gt;1,WEEKDAY(X$7,2)&lt;=5),INDEX(t_Absence[Symbole],MATCH($B24,IF(X$7&gt;=t_Absence[Date début],IF(X$7&lt;=t_Absence[Date fin],t_Absence[Employé]),""),0)),""),""),"")</f>
        <v/>
      </c>
      <c r="Y24" s="56" t="str" cm="1">
        <f t="array" ref="Y24">IF($B24&lt;&gt;"",IFERROR(IF(AND(COUNTIF(_Feries,Y$7)&lt;&gt;1,WEEKDAY(Y$7,2)&lt;=5),INDEX(t_Absence[Symbole],MATCH($B24,IF(Y$7&gt;=t_Absence[Date début],IF(Y$7&lt;=t_Absence[Date fin],t_Absence[Employé]),""),0)),""),""),"")</f>
        <v/>
      </c>
      <c r="Z24" s="56" t="str" cm="1">
        <f t="array" ref="Z24">IF($B24&lt;&gt;"",IFERROR(IF(AND(COUNTIF(_Feries,Z$7)&lt;&gt;1,WEEKDAY(Z$7,2)&lt;=5),INDEX(t_Absence[Symbole],MATCH($B24,IF(Z$7&gt;=t_Absence[Date début],IF(Z$7&lt;=t_Absence[Date fin],t_Absence[Employé]),""),0)),""),""),"")</f>
        <v/>
      </c>
      <c r="AA24" s="56" t="str" cm="1">
        <f t="array" ref="AA24">IF($B24&lt;&gt;"",IFERROR(IF(AND(COUNTIF(_Feries,AA$7)&lt;&gt;1,WEEKDAY(AA$7,2)&lt;=5),INDEX(t_Absence[Symbole],MATCH($B24,IF(AA$7&gt;=t_Absence[Date début],IF(AA$7&lt;=t_Absence[Date fin],t_Absence[Employé]),""),0)),""),""),"")</f>
        <v/>
      </c>
      <c r="AB24" s="56" t="str" cm="1">
        <f t="array" ref="AB24">IF($B24&lt;&gt;"",IFERROR(IF(AND(COUNTIF(_Feries,AB$7)&lt;&gt;1,WEEKDAY(AB$7,2)&lt;=5),INDEX(t_Absence[Symbole],MATCH($B24,IF(AB$7&gt;=t_Absence[Date début],IF(AB$7&lt;=t_Absence[Date fin],t_Absence[Employé]),""),0)),""),""),"")</f>
        <v/>
      </c>
      <c r="AC24" s="56" t="str" cm="1">
        <f t="array" ref="AC24">IF($B24&lt;&gt;"",IFERROR(IF(AND(COUNTIF(_Feries,AC$7)&lt;&gt;1,WEEKDAY(AC$7,2)&lt;=5),INDEX(t_Absence[Symbole],MATCH($B24,IF(AC$7&gt;=t_Absence[Date début],IF(AC$7&lt;=t_Absence[Date fin],t_Absence[Employé]),""),0)),""),""),"")</f>
        <v/>
      </c>
      <c r="AD24" s="56" t="str" cm="1">
        <f t="array" ref="AD24">IF($B24&lt;&gt;"",IFERROR(IF(AND(COUNTIF(_Feries,AD$7)&lt;&gt;1,WEEKDAY(AD$7,2)&lt;=5),INDEX(t_Absence[Symbole],MATCH($B24,IF(AD$7&gt;=t_Absence[Date début],IF(AD$7&lt;=t_Absence[Date fin],t_Absence[Employé]),""),0)),""),""),"")</f>
        <v/>
      </c>
      <c r="AE24" s="56" t="str" cm="1">
        <f t="array" ref="AE24">IF($B24&lt;&gt;"",IFERROR(IF(AND(COUNTIF(_Feries,AE$7)&lt;&gt;1,WEEKDAY(AE$7,2)&lt;=5),INDEX(t_Absence[Symbole],MATCH($B24,IF(AE$7&gt;=t_Absence[Date début],IF(AE$7&lt;=t_Absence[Date fin],t_Absence[Employé]),""),0)),""),""),"")</f>
        <v/>
      </c>
      <c r="AF24" s="56" t="str" cm="1">
        <f t="array" ref="AF24">IF($B24&lt;&gt;"",IFERROR(IF(AND(COUNTIF(_Feries,AF$7)&lt;&gt;1,WEEKDAY(AF$7,2)&lt;=5),INDEX(t_Absence[Symbole],MATCH($B24,IF(AF$7&gt;=t_Absence[Date début],IF(AF$7&lt;=t_Absence[Date fin],t_Absence[Employé]),""),0)),""),""),"")</f>
        <v/>
      </c>
      <c r="AG24" s="56" t="str" cm="1">
        <f t="array" ref="AG24">IF($B24&lt;&gt;"",IFERROR(IF(AND(COUNTIF(_Feries,AG$7)&lt;&gt;1,WEEKDAY(AG$7,2)&lt;=5),INDEX(t_Absence[Symbole],MATCH($B24,IF(AG$7&gt;=t_Absence[Date début],IF(AG$7&lt;=t_Absence[Date fin],t_Absence[Employé]),""),0)),""),""),"")</f>
        <v/>
      </c>
      <c r="AH24" s="57" t="str" cm="1">
        <f t="array" ref="AH24">IF($B24&lt;&gt;"",IFERROR(IF(AND(COUNTIF(_Feries,AH$7)&lt;&gt;1,WEEKDAY(AH$7,2)&lt;=5),INDEX(t_Absence[Symbole],MATCH($B24,IF(AH$7&gt;=t_Absence[Date début],IF(AH$7&lt;=t_Absence[Date fin],t_Absence[Employé]),""),0)),""),""),"")</f>
        <v/>
      </c>
      <c r="AJ24" s="45">
        <f t="shared" si="4"/>
        <v>0</v>
      </c>
      <c r="AK24" s="46">
        <f t="shared" si="4"/>
        <v>0</v>
      </c>
      <c r="AL24" s="46">
        <f t="shared" si="4"/>
        <v>0</v>
      </c>
      <c r="AM24" s="46">
        <f t="shared" si="4"/>
        <v>0</v>
      </c>
      <c r="AN24" s="46">
        <f t="shared" si="4"/>
        <v>0</v>
      </c>
      <c r="AO24" s="46">
        <f t="shared" si="4"/>
        <v>0</v>
      </c>
      <c r="AP24" s="46">
        <f t="shared" si="4"/>
        <v>0</v>
      </c>
      <c r="AQ24" s="47">
        <f t="shared" si="4"/>
        <v>0</v>
      </c>
    </row>
    <row r="25" spans="2:43" ht="17.399999999999999" thickBot="1" x14ac:dyDescent="0.45"/>
    <row r="26" spans="2:43" ht="17.399999999999999" thickTop="1" x14ac:dyDescent="0.4">
      <c r="B26" s="64" t="s">
        <v>54</v>
      </c>
      <c r="C26" s="61"/>
      <c r="D26" s="95" t="s">
        <v>55</v>
      </c>
      <c r="E26" s="96"/>
    </row>
    <row r="27" spans="2:43" x14ac:dyDescent="0.4">
      <c r="B27" s="65" t="s">
        <v>44</v>
      </c>
      <c r="C27" s="62"/>
      <c r="D27" s="97" t="s">
        <v>49</v>
      </c>
      <c r="E27" s="98"/>
    </row>
    <row r="28" spans="2:43" x14ac:dyDescent="0.4">
      <c r="B28" s="65" t="s">
        <v>45</v>
      </c>
      <c r="C28" s="62"/>
      <c r="D28" s="99" t="s">
        <v>50</v>
      </c>
      <c r="E28" s="100"/>
    </row>
    <row r="29" spans="2:43" x14ac:dyDescent="0.4">
      <c r="B29" s="65" t="s">
        <v>40</v>
      </c>
      <c r="C29" s="62"/>
      <c r="D29" s="101" t="s">
        <v>41</v>
      </c>
      <c r="E29" s="102"/>
    </row>
    <row r="30" spans="2:43" x14ac:dyDescent="0.4">
      <c r="B30" s="65" t="s">
        <v>46</v>
      </c>
      <c r="C30" s="62"/>
      <c r="D30" s="103" t="s">
        <v>51</v>
      </c>
      <c r="E30" s="104"/>
    </row>
    <row r="31" spans="2:43" x14ac:dyDescent="0.4">
      <c r="B31" s="65" t="s">
        <v>52</v>
      </c>
      <c r="C31" s="62"/>
      <c r="D31" s="105" t="s">
        <v>53</v>
      </c>
      <c r="E31" s="106"/>
    </row>
    <row r="32" spans="2:43" x14ac:dyDescent="0.4">
      <c r="B32" s="65" t="s">
        <v>43</v>
      </c>
      <c r="C32" s="62"/>
      <c r="D32" s="83" t="s">
        <v>47</v>
      </c>
      <c r="E32" s="84"/>
    </row>
    <row r="33" spans="2:5" ht="17.399999999999999" thickBot="1" x14ac:dyDescent="0.45">
      <c r="B33" s="66" t="s">
        <v>42</v>
      </c>
      <c r="C33" s="63"/>
      <c r="D33" s="85" t="s">
        <v>48</v>
      </c>
      <c r="E33" s="86"/>
    </row>
    <row r="34" spans="2:5" ht="17.399999999999999" thickTop="1" x14ac:dyDescent="0.4"/>
  </sheetData>
  <sheetProtection sheet="1" objects="1" scenarios="1"/>
  <mergeCells count="16">
    <mergeCell ref="D33:E33"/>
    <mergeCell ref="AJ6:AJ7"/>
    <mergeCell ref="AK6:AK7"/>
    <mergeCell ref="AL6:AL7"/>
    <mergeCell ref="AM6:AM7"/>
    <mergeCell ref="D26:E26"/>
    <mergeCell ref="D27:E27"/>
    <mergeCell ref="D28:E28"/>
    <mergeCell ref="D29:E29"/>
    <mergeCell ref="D30:E30"/>
    <mergeCell ref="D31:E31"/>
    <mergeCell ref="AN6:AN7"/>
    <mergeCell ref="AO6:AO7"/>
    <mergeCell ref="AP6:AP7"/>
    <mergeCell ref="AQ6:AQ7"/>
    <mergeCell ref="D32:E32"/>
  </mergeCells>
  <phoneticPr fontId="3" type="noConversion"/>
  <conditionalFormatting sqref="D6:AH24">
    <cfRule type="expression" dxfId="20" priority="1">
      <formula>D$7=TODAY()</formula>
    </cfRule>
    <cfRule type="expression" dxfId="19" priority="15">
      <formula>COUNTIF(_Feries,D$7)</formula>
    </cfRule>
    <cfRule type="expression" dxfId="18" priority="16">
      <formula>WEEKDAY(D$7,2)&gt;5</formula>
    </cfRule>
  </conditionalFormatting>
  <conditionalFormatting sqref="D5:AH5">
    <cfRule type="expression" dxfId="17" priority="14">
      <formula>WEEKDAY(D$7,2)=1</formula>
    </cfRule>
  </conditionalFormatting>
  <conditionalFormatting sqref="AJ8:AQ24">
    <cfRule type="expression" dxfId="16" priority="13">
      <formula>AJ8=0</formula>
    </cfRule>
  </conditionalFormatting>
  <conditionalFormatting sqref="D8:AH24">
    <cfRule type="cellIs" dxfId="15" priority="2" operator="equal">
      <formula>"Rec"</formula>
    </cfRule>
    <cfRule type="cellIs" dxfId="14" priority="3" operator="equal">
      <formula>"Mal"</formula>
    </cfRule>
    <cfRule type="cellIs" dxfId="13" priority="4" operator="equal">
      <formula>"Form"</formula>
    </cfRule>
    <cfRule type="cellIs" dxfId="12" priority="5" operator="equal">
      <formula>"EvFam"</formula>
    </cfRule>
    <cfRule type="cellIs" dxfId="11" priority="6" operator="equal">
      <formula>"CP"</formula>
    </cfRule>
    <cfRule type="cellIs" dxfId="10" priority="7" operator="equal">
      <formula>"Cpat"</formula>
    </cfRule>
    <cfRule type="cellIs" dxfId="9" priority="8" operator="equal">
      <formula>"CMat"</formula>
    </cfRule>
    <cfRule type="cellIs" dxfId="8" priority="9" operator="equal">
      <formula>"AT"</formula>
    </cfRule>
  </conditionalFormatting>
  <dataValidations disablePrompts="1" count="1">
    <dataValidation type="list" allowBlank="1" showInputMessage="1" showErrorMessage="1" sqref="C3" xr:uid="{2B33D549-2E24-423C-B52A-1BA89DA6755B}">
      <formula1>l_Mois</formula1>
    </dataValidation>
  </dataValidations>
  <printOptions horizontalCentered="1"/>
  <pageMargins left="0" right="0" top="0" bottom="0" header="0" footer="0"/>
  <pageSetup paperSize="9" scale="63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 moveWithCells="1">
                  <from>
                    <xdr:col>3</xdr:col>
                    <xdr:colOff>7620</xdr:colOff>
                    <xdr:row>0</xdr:row>
                    <xdr:rowOff>205740</xdr:rowOff>
                  </from>
                  <to>
                    <xdr:col>3</xdr:col>
                    <xdr:colOff>220980</xdr:colOff>
                    <xdr:row>1</xdr:row>
                    <xdr:rowOff>205740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97CDA-1C54-49D4-B8FF-4C685BAFA6F9}">
  <sheetPr codeName="Feuil2">
    <pageSetUpPr fitToPage="1"/>
  </sheetPr>
  <dimension ref="B2:AO28"/>
  <sheetViews>
    <sheetView showGridLines="0" zoomScale="81" zoomScaleNormal="81" workbookViewId="0">
      <selection activeCell="C3" sqref="C3"/>
    </sheetView>
  </sheetViews>
  <sheetFormatPr baseColWidth="10" defaultRowHeight="16.8" x14ac:dyDescent="0.4"/>
  <cols>
    <col min="1" max="1" width="2.69921875" style="1" customWidth="1"/>
    <col min="2" max="2" width="11.19921875" style="1"/>
    <col min="3" max="3" width="16.59765625" style="1" bestFit="1" customWidth="1"/>
    <col min="4" max="4" width="5.5" style="1" bestFit="1" customWidth="1"/>
    <col min="5" max="41" width="4.69921875" style="1" customWidth="1"/>
    <col min="42" max="42" width="1.69921875" style="1" customWidth="1"/>
    <col min="43" max="16384" width="11.19921875" style="1"/>
  </cols>
  <sheetData>
    <row r="2" spans="2:41" ht="20.399999999999999" x14ac:dyDescent="0.4">
      <c r="B2" s="117" t="s">
        <v>30</v>
      </c>
      <c r="C2" s="117"/>
    </row>
    <row r="3" spans="2:41" x14ac:dyDescent="0.4">
      <c r="B3" s="22" t="s">
        <v>29</v>
      </c>
      <c r="C3" s="23" t="s">
        <v>63</v>
      </c>
    </row>
    <row r="4" spans="2:41" x14ac:dyDescent="0.4">
      <c r="B4" s="22" t="s">
        <v>0</v>
      </c>
      <c r="C4" s="23">
        <f>_Annee</f>
        <v>2024</v>
      </c>
    </row>
    <row r="5" spans="2:41" ht="17.399999999999999" thickBot="1" x14ac:dyDescent="0.45"/>
    <row r="6" spans="2:41" ht="17.399999999999999" thickBot="1" x14ac:dyDescent="0.45">
      <c r="C6" s="68"/>
      <c r="D6" s="18" t="s">
        <v>31</v>
      </c>
      <c r="E6" s="19" t="s">
        <v>32</v>
      </c>
      <c r="F6" s="19" t="s">
        <v>33</v>
      </c>
      <c r="G6" s="19" t="s">
        <v>34</v>
      </c>
      <c r="H6" s="19" t="s">
        <v>35</v>
      </c>
      <c r="I6" s="19" t="s">
        <v>37</v>
      </c>
      <c r="J6" s="19" t="s">
        <v>36</v>
      </c>
      <c r="K6" s="19" t="s">
        <v>31</v>
      </c>
      <c r="L6" s="19" t="s">
        <v>32</v>
      </c>
      <c r="M6" s="19" t="s">
        <v>33</v>
      </c>
      <c r="N6" s="19" t="s">
        <v>34</v>
      </c>
      <c r="O6" s="19" t="s">
        <v>35</v>
      </c>
      <c r="P6" s="19" t="s">
        <v>37</v>
      </c>
      <c r="Q6" s="19" t="s">
        <v>36</v>
      </c>
      <c r="R6" s="19" t="s">
        <v>31</v>
      </c>
      <c r="S6" s="19" t="s">
        <v>32</v>
      </c>
      <c r="T6" s="19" t="s">
        <v>33</v>
      </c>
      <c r="U6" s="19" t="s">
        <v>34</v>
      </c>
      <c r="V6" s="19" t="s">
        <v>35</v>
      </c>
      <c r="W6" s="19" t="s">
        <v>37</v>
      </c>
      <c r="X6" s="19" t="s">
        <v>36</v>
      </c>
      <c r="Y6" s="19" t="s">
        <v>31</v>
      </c>
      <c r="Z6" s="19" t="s">
        <v>32</v>
      </c>
      <c r="AA6" s="19" t="s">
        <v>33</v>
      </c>
      <c r="AB6" s="19" t="s">
        <v>34</v>
      </c>
      <c r="AC6" s="19" t="s">
        <v>35</v>
      </c>
      <c r="AD6" s="19" t="s">
        <v>37</v>
      </c>
      <c r="AE6" s="19" t="s">
        <v>36</v>
      </c>
      <c r="AF6" s="19" t="s">
        <v>31</v>
      </c>
      <c r="AG6" s="19" t="s">
        <v>32</v>
      </c>
      <c r="AH6" s="19" t="s">
        <v>33</v>
      </c>
      <c r="AI6" s="19" t="s">
        <v>34</v>
      </c>
      <c r="AJ6" s="19" t="s">
        <v>35</v>
      </c>
      <c r="AK6" s="19" t="s">
        <v>37</v>
      </c>
      <c r="AL6" s="19" t="s">
        <v>36</v>
      </c>
      <c r="AM6" s="19" t="s">
        <v>31</v>
      </c>
      <c r="AN6" s="19" t="s">
        <v>32</v>
      </c>
      <c r="AO6" s="20" t="s">
        <v>33</v>
      </c>
    </row>
    <row r="7" spans="2:41" x14ac:dyDescent="0.4">
      <c r="B7" s="118" t="s">
        <v>2</v>
      </c>
      <c r="C7" s="119"/>
      <c r="D7" s="9">
        <f t="shared" ref="D7:D18" si="0">IF(WEEKDAY(DATE(_Annee,MONTH($B7&amp;1),1),2)=COLUMN()-3,DATE(_Annee,MONTH($B7&amp;1),1),"")</f>
        <v>45292</v>
      </c>
      <c r="E7" s="10">
        <f t="shared" ref="E7:J18" si="1">IF(WEEKDAY(DATE(_Annee,MONTH($B7&amp;1),1),2)=COLUMN()-3,DATE(_Annee,MONTH($B7&amp;1),1),IF(ISNUMBER(D7),D7+1,""))</f>
        <v>45293</v>
      </c>
      <c r="F7" s="10">
        <f t="shared" si="1"/>
        <v>45294</v>
      </c>
      <c r="G7" s="10">
        <f t="shared" si="1"/>
        <v>45295</v>
      </c>
      <c r="H7" s="10">
        <f t="shared" si="1"/>
        <v>45296</v>
      </c>
      <c r="I7" s="11">
        <f t="shared" si="1"/>
        <v>45297</v>
      </c>
      <c r="J7" s="11">
        <f t="shared" si="1"/>
        <v>45298</v>
      </c>
      <c r="K7" s="10">
        <f>J7+1</f>
        <v>45299</v>
      </c>
      <c r="L7" s="10">
        <f t="shared" ref="L7:Z7" si="2">K7+1</f>
        <v>45300</v>
      </c>
      <c r="M7" s="10">
        <f t="shared" si="2"/>
        <v>45301</v>
      </c>
      <c r="N7" s="10">
        <f t="shared" si="2"/>
        <v>45302</v>
      </c>
      <c r="O7" s="10">
        <f t="shared" si="2"/>
        <v>45303</v>
      </c>
      <c r="P7" s="11">
        <f t="shared" si="2"/>
        <v>45304</v>
      </c>
      <c r="Q7" s="11">
        <f t="shared" si="2"/>
        <v>45305</v>
      </c>
      <c r="R7" s="10">
        <f t="shared" si="2"/>
        <v>45306</v>
      </c>
      <c r="S7" s="10">
        <f t="shared" si="2"/>
        <v>45307</v>
      </c>
      <c r="T7" s="10">
        <f t="shared" si="2"/>
        <v>45308</v>
      </c>
      <c r="U7" s="10">
        <f t="shared" si="2"/>
        <v>45309</v>
      </c>
      <c r="V7" s="10">
        <f t="shared" si="2"/>
        <v>45310</v>
      </c>
      <c r="W7" s="11">
        <f t="shared" si="2"/>
        <v>45311</v>
      </c>
      <c r="X7" s="11">
        <f t="shared" si="2"/>
        <v>45312</v>
      </c>
      <c r="Y7" s="10">
        <f t="shared" si="2"/>
        <v>45313</v>
      </c>
      <c r="Z7" s="10">
        <f t="shared" si="2"/>
        <v>45314</v>
      </c>
      <c r="AA7" s="10">
        <f>Z7+1</f>
        <v>45315</v>
      </c>
      <c r="AB7" s="10">
        <f t="shared" ref="AB7:AE7" si="3">AA7+1</f>
        <v>45316</v>
      </c>
      <c r="AC7" s="10">
        <f t="shared" si="3"/>
        <v>45317</v>
      </c>
      <c r="AD7" s="11">
        <f t="shared" si="3"/>
        <v>45318</v>
      </c>
      <c r="AE7" s="11">
        <f t="shared" si="3"/>
        <v>45319</v>
      </c>
      <c r="AF7" s="10">
        <f t="shared" ref="AF7:AN7" si="4">IFERROR(IF(MONTH($B7&amp;1)=MONTH(AE7+1),AE7+1,""),"")</f>
        <v>45320</v>
      </c>
      <c r="AG7" s="10">
        <f t="shared" si="4"/>
        <v>45321</v>
      </c>
      <c r="AH7" s="10">
        <f t="shared" si="4"/>
        <v>45322</v>
      </c>
      <c r="AI7" s="10" t="str">
        <f t="shared" si="4"/>
        <v/>
      </c>
      <c r="AJ7" s="10" t="str">
        <f t="shared" si="4"/>
        <v/>
      </c>
      <c r="AK7" s="11" t="str">
        <f t="shared" si="4"/>
        <v/>
      </c>
      <c r="AL7" s="11" t="str">
        <f t="shared" si="4"/>
        <v/>
      </c>
      <c r="AM7" s="10" t="str">
        <f t="shared" si="4"/>
        <v/>
      </c>
      <c r="AN7" s="10" t="str">
        <f t="shared" si="4"/>
        <v/>
      </c>
      <c r="AO7" s="12"/>
    </row>
    <row r="8" spans="2:41" x14ac:dyDescent="0.4">
      <c r="B8" s="111" t="s">
        <v>3</v>
      </c>
      <c r="C8" s="112"/>
      <c r="D8" s="6" t="str">
        <f t="shared" si="0"/>
        <v/>
      </c>
      <c r="E8" s="5" t="str">
        <f t="shared" si="1"/>
        <v/>
      </c>
      <c r="F8" s="5" t="str">
        <f t="shared" si="1"/>
        <v/>
      </c>
      <c r="G8" s="5">
        <f t="shared" si="1"/>
        <v>45323</v>
      </c>
      <c r="H8" s="5">
        <f t="shared" si="1"/>
        <v>45324</v>
      </c>
      <c r="I8" s="13">
        <f t="shared" si="1"/>
        <v>45325</v>
      </c>
      <c r="J8" s="13">
        <f t="shared" si="1"/>
        <v>45326</v>
      </c>
      <c r="K8" s="5">
        <f t="shared" ref="K8:Z18" si="5">J8+1</f>
        <v>45327</v>
      </c>
      <c r="L8" s="5">
        <f t="shared" si="5"/>
        <v>45328</v>
      </c>
      <c r="M8" s="5">
        <f t="shared" si="5"/>
        <v>45329</v>
      </c>
      <c r="N8" s="5">
        <f t="shared" si="5"/>
        <v>45330</v>
      </c>
      <c r="O8" s="5">
        <f t="shared" si="5"/>
        <v>45331</v>
      </c>
      <c r="P8" s="13">
        <f t="shared" si="5"/>
        <v>45332</v>
      </c>
      <c r="Q8" s="13">
        <f t="shared" si="5"/>
        <v>45333</v>
      </c>
      <c r="R8" s="5">
        <f t="shared" si="5"/>
        <v>45334</v>
      </c>
      <c r="S8" s="5">
        <f t="shared" si="5"/>
        <v>45335</v>
      </c>
      <c r="T8" s="5">
        <f t="shared" si="5"/>
        <v>45336</v>
      </c>
      <c r="U8" s="5">
        <f t="shared" si="5"/>
        <v>45337</v>
      </c>
      <c r="V8" s="5">
        <f t="shared" si="5"/>
        <v>45338</v>
      </c>
      <c r="W8" s="13">
        <f t="shared" si="5"/>
        <v>45339</v>
      </c>
      <c r="X8" s="13">
        <f t="shared" si="5"/>
        <v>45340</v>
      </c>
      <c r="Y8" s="5">
        <f t="shared" si="5"/>
        <v>45341</v>
      </c>
      <c r="Z8" s="5">
        <f t="shared" si="5"/>
        <v>45342</v>
      </c>
      <c r="AA8" s="5">
        <f t="shared" ref="AA8:AE8" si="6">Z8+1</f>
        <v>45343</v>
      </c>
      <c r="AB8" s="5">
        <f t="shared" si="6"/>
        <v>45344</v>
      </c>
      <c r="AC8" s="5">
        <f t="shared" si="6"/>
        <v>45345</v>
      </c>
      <c r="AD8" s="13">
        <f t="shared" si="6"/>
        <v>45346</v>
      </c>
      <c r="AE8" s="13">
        <f t="shared" si="6"/>
        <v>45347</v>
      </c>
      <c r="AF8" s="5">
        <f t="shared" ref="AF8:AN8" si="7">IFERROR(IF(MONTH($B8&amp;1)=MONTH(AE8+1),AE8+1,""),"")</f>
        <v>45348</v>
      </c>
      <c r="AG8" s="5">
        <f t="shared" si="7"/>
        <v>45349</v>
      </c>
      <c r="AH8" s="5">
        <f t="shared" si="7"/>
        <v>45350</v>
      </c>
      <c r="AI8" s="5">
        <f t="shared" si="7"/>
        <v>45351</v>
      </c>
      <c r="AJ8" s="5" t="str">
        <f t="shared" si="7"/>
        <v/>
      </c>
      <c r="AK8" s="13" t="str">
        <f t="shared" si="7"/>
        <v/>
      </c>
      <c r="AL8" s="13" t="str">
        <f t="shared" si="7"/>
        <v/>
      </c>
      <c r="AM8" s="5" t="str">
        <f t="shared" si="7"/>
        <v/>
      </c>
      <c r="AN8" s="5" t="str">
        <f t="shared" si="7"/>
        <v/>
      </c>
      <c r="AO8" s="14"/>
    </row>
    <row r="9" spans="2:41" x14ac:dyDescent="0.4">
      <c r="B9" s="111" t="s">
        <v>4</v>
      </c>
      <c r="C9" s="112"/>
      <c r="D9" s="6" t="str">
        <f t="shared" si="0"/>
        <v/>
      </c>
      <c r="E9" s="5" t="str">
        <f t="shared" si="1"/>
        <v/>
      </c>
      <c r="F9" s="5" t="str">
        <f t="shared" si="1"/>
        <v/>
      </c>
      <c r="G9" s="5" t="str">
        <f t="shared" si="1"/>
        <v/>
      </c>
      <c r="H9" s="5">
        <f t="shared" si="1"/>
        <v>45352</v>
      </c>
      <c r="I9" s="13">
        <f t="shared" si="1"/>
        <v>45353</v>
      </c>
      <c r="J9" s="13">
        <f t="shared" si="1"/>
        <v>45354</v>
      </c>
      <c r="K9" s="5">
        <f t="shared" si="5"/>
        <v>45355</v>
      </c>
      <c r="L9" s="5">
        <f t="shared" si="5"/>
        <v>45356</v>
      </c>
      <c r="M9" s="5">
        <f t="shared" si="5"/>
        <v>45357</v>
      </c>
      <c r="N9" s="5">
        <f t="shared" si="5"/>
        <v>45358</v>
      </c>
      <c r="O9" s="5">
        <f t="shared" si="5"/>
        <v>45359</v>
      </c>
      <c r="P9" s="13">
        <f t="shared" si="5"/>
        <v>45360</v>
      </c>
      <c r="Q9" s="13">
        <f t="shared" si="5"/>
        <v>45361</v>
      </c>
      <c r="R9" s="5">
        <f t="shared" si="5"/>
        <v>45362</v>
      </c>
      <c r="S9" s="5">
        <f t="shared" si="5"/>
        <v>45363</v>
      </c>
      <c r="T9" s="5">
        <f t="shared" si="5"/>
        <v>45364</v>
      </c>
      <c r="U9" s="5">
        <f t="shared" si="5"/>
        <v>45365</v>
      </c>
      <c r="V9" s="5">
        <f t="shared" si="5"/>
        <v>45366</v>
      </c>
      <c r="W9" s="13">
        <f t="shared" si="5"/>
        <v>45367</v>
      </c>
      <c r="X9" s="13">
        <f t="shared" si="5"/>
        <v>45368</v>
      </c>
      <c r="Y9" s="5">
        <f t="shared" si="5"/>
        <v>45369</v>
      </c>
      <c r="Z9" s="5">
        <f t="shared" si="5"/>
        <v>45370</v>
      </c>
      <c r="AA9" s="5">
        <f t="shared" ref="AA9:AE9" si="8">Z9+1</f>
        <v>45371</v>
      </c>
      <c r="AB9" s="5">
        <f t="shared" si="8"/>
        <v>45372</v>
      </c>
      <c r="AC9" s="5">
        <f t="shared" si="8"/>
        <v>45373</v>
      </c>
      <c r="AD9" s="13">
        <f t="shared" si="8"/>
        <v>45374</v>
      </c>
      <c r="AE9" s="13">
        <f t="shared" si="8"/>
        <v>45375</v>
      </c>
      <c r="AF9" s="5">
        <f t="shared" ref="AF9:AN9" si="9">IFERROR(IF(MONTH($B9&amp;1)=MONTH(AE9+1),AE9+1,""),"")</f>
        <v>45376</v>
      </c>
      <c r="AG9" s="5">
        <f t="shared" si="9"/>
        <v>45377</v>
      </c>
      <c r="AH9" s="5">
        <f t="shared" si="9"/>
        <v>45378</v>
      </c>
      <c r="AI9" s="5">
        <f t="shared" si="9"/>
        <v>45379</v>
      </c>
      <c r="AJ9" s="5">
        <f t="shared" si="9"/>
        <v>45380</v>
      </c>
      <c r="AK9" s="13">
        <f t="shared" si="9"/>
        <v>45381</v>
      </c>
      <c r="AL9" s="13">
        <f t="shared" si="9"/>
        <v>45382</v>
      </c>
      <c r="AM9" s="5" t="str">
        <f t="shared" si="9"/>
        <v/>
      </c>
      <c r="AN9" s="5" t="str">
        <f t="shared" si="9"/>
        <v/>
      </c>
      <c r="AO9" s="14"/>
    </row>
    <row r="10" spans="2:41" x14ac:dyDescent="0.4">
      <c r="B10" s="111" t="s">
        <v>5</v>
      </c>
      <c r="C10" s="112"/>
      <c r="D10" s="6">
        <f t="shared" si="0"/>
        <v>45383</v>
      </c>
      <c r="E10" s="5">
        <f t="shared" si="1"/>
        <v>45384</v>
      </c>
      <c r="F10" s="5">
        <f t="shared" si="1"/>
        <v>45385</v>
      </c>
      <c r="G10" s="5">
        <f t="shared" si="1"/>
        <v>45386</v>
      </c>
      <c r="H10" s="5">
        <f t="shared" si="1"/>
        <v>45387</v>
      </c>
      <c r="I10" s="13">
        <f t="shared" si="1"/>
        <v>45388</v>
      </c>
      <c r="J10" s="13">
        <f t="shared" si="1"/>
        <v>45389</v>
      </c>
      <c r="K10" s="5">
        <f t="shared" si="5"/>
        <v>45390</v>
      </c>
      <c r="L10" s="5">
        <f t="shared" si="5"/>
        <v>45391</v>
      </c>
      <c r="M10" s="5">
        <f t="shared" si="5"/>
        <v>45392</v>
      </c>
      <c r="N10" s="5">
        <f t="shared" si="5"/>
        <v>45393</v>
      </c>
      <c r="O10" s="5">
        <f t="shared" si="5"/>
        <v>45394</v>
      </c>
      <c r="P10" s="13">
        <f t="shared" si="5"/>
        <v>45395</v>
      </c>
      <c r="Q10" s="13">
        <f t="shared" si="5"/>
        <v>45396</v>
      </c>
      <c r="R10" s="5">
        <f t="shared" si="5"/>
        <v>45397</v>
      </c>
      <c r="S10" s="5">
        <f t="shared" si="5"/>
        <v>45398</v>
      </c>
      <c r="T10" s="5">
        <f t="shared" si="5"/>
        <v>45399</v>
      </c>
      <c r="U10" s="5">
        <f t="shared" si="5"/>
        <v>45400</v>
      </c>
      <c r="V10" s="5">
        <f t="shared" si="5"/>
        <v>45401</v>
      </c>
      <c r="W10" s="13">
        <f t="shared" si="5"/>
        <v>45402</v>
      </c>
      <c r="X10" s="13">
        <f t="shared" si="5"/>
        <v>45403</v>
      </c>
      <c r="Y10" s="5">
        <f t="shared" si="5"/>
        <v>45404</v>
      </c>
      <c r="Z10" s="5">
        <f t="shared" si="5"/>
        <v>45405</v>
      </c>
      <c r="AA10" s="5">
        <f t="shared" ref="AA10:AE10" si="10">Z10+1</f>
        <v>45406</v>
      </c>
      <c r="AB10" s="5">
        <f t="shared" si="10"/>
        <v>45407</v>
      </c>
      <c r="AC10" s="5">
        <f t="shared" si="10"/>
        <v>45408</v>
      </c>
      <c r="AD10" s="13">
        <f t="shared" si="10"/>
        <v>45409</v>
      </c>
      <c r="AE10" s="13">
        <f t="shared" si="10"/>
        <v>45410</v>
      </c>
      <c r="AF10" s="5">
        <f t="shared" ref="AF10:AN10" si="11">IFERROR(IF(MONTH($B10&amp;1)=MONTH(AE10+1),AE10+1,""),"")</f>
        <v>45411</v>
      </c>
      <c r="AG10" s="5">
        <f t="shared" si="11"/>
        <v>45412</v>
      </c>
      <c r="AH10" s="5" t="str">
        <f t="shared" si="11"/>
        <v/>
      </c>
      <c r="AI10" s="5" t="str">
        <f t="shared" si="11"/>
        <v/>
      </c>
      <c r="AJ10" s="5" t="str">
        <f t="shared" si="11"/>
        <v/>
      </c>
      <c r="AK10" s="13" t="str">
        <f t="shared" si="11"/>
        <v/>
      </c>
      <c r="AL10" s="13" t="str">
        <f t="shared" si="11"/>
        <v/>
      </c>
      <c r="AM10" s="5" t="str">
        <f t="shared" si="11"/>
        <v/>
      </c>
      <c r="AN10" s="5" t="str">
        <f t="shared" si="11"/>
        <v/>
      </c>
      <c r="AO10" s="14"/>
    </row>
    <row r="11" spans="2:41" x14ac:dyDescent="0.4">
      <c r="B11" s="111" t="s">
        <v>6</v>
      </c>
      <c r="C11" s="112"/>
      <c r="D11" s="6" t="str">
        <f t="shared" si="0"/>
        <v/>
      </c>
      <c r="E11" s="5" t="str">
        <f t="shared" si="1"/>
        <v/>
      </c>
      <c r="F11" s="5">
        <f t="shared" si="1"/>
        <v>45413</v>
      </c>
      <c r="G11" s="5">
        <f t="shared" si="1"/>
        <v>45414</v>
      </c>
      <c r="H11" s="5">
        <f t="shared" si="1"/>
        <v>45415</v>
      </c>
      <c r="I11" s="13">
        <f t="shared" si="1"/>
        <v>45416</v>
      </c>
      <c r="J11" s="13">
        <f t="shared" si="1"/>
        <v>45417</v>
      </c>
      <c r="K11" s="5">
        <f t="shared" si="5"/>
        <v>45418</v>
      </c>
      <c r="L11" s="5">
        <f t="shared" si="5"/>
        <v>45419</v>
      </c>
      <c r="M11" s="5">
        <f t="shared" si="5"/>
        <v>45420</v>
      </c>
      <c r="N11" s="5">
        <f t="shared" si="5"/>
        <v>45421</v>
      </c>
      <c r="O11" s="5">
        <f t="shared" si="5"/>
        <v>45422</v>
      </c>
      <c r="P11" s="13">
        <f t="shared" si="5"/>
        <v>45423</v>
      </c>
      <c r="Q11" s="13">
        <f t="shared" si="5"/>
        <v>45424</v>
      </c>
      <c r="R11" s="5">
        <f t="shared" si="5"/>
        <v>45425</v>
      </c>
      <c r="S11" s="5">
        <f t="shared" si="5"/>
        <v>45426</v>
      </c>
      <c r="T11" s="5">
        <f t="shared" si="5"/>
        <v>45427</v>
      </c>
      <c r="U11" s="5">
        <f t="shared" si="5"/>
        <v>45428</v>
      </c>
      <c r="V11" s="5">
        <f t="shared" si="5"/>
        <v>45429</v>
      </c>
      <c r="W11" s="13">
        <f t="shared" si="5"/>
        <v>45430</v>
      </c>
      <c r="X11" s="13">
        <f t="shared" si="5"/>
        <v>45431</v>
      </c>
      <c r="Y11" s="5">
        <f t="shared" si="5"/>
        <v>45432</v>
      </c>
      <c r="Z11" s="5">
        <f t="shared" si="5"/>
        <v>45433</v>
      </c>
      <c r="AA11" s="5">
        <f t="shared" ref="AA11:AE11" si="12">Z11+1</f>
        <v>45434</v>
      </c>
      <c r="AB11" s="5">
        <f t="shared" si="12"/>
        <v>45435</v>
      </c>
      <c r="AC11" s="5">
        <f t="shared" si="12"/>
        <v>45436</v>
      </c>
      <c r="AD11" s="13">
        <f t="shared" si="12"/>
        <v>45437</v>
      </c>
      <c r="AE11" s="13">
        <f t="shared" si="12"/>
        <v>45438</v>
      </c>
      <c r="AF11" s="5">
        <f t="shared" ref="AF11:AN11" si="13">IFERROR(IF(MONTH($B11&amp;1)=MONTH(AE11+1),AE11+1,""),"")</f>
        <v>45439</v>
      </c>
      <c r="AG11" s="5">
        <f t="shared" si="13"/>
        <v>45440</v>
      </c>
      <c r="AH11" s="5">
        <f t="shared" si="13"/>
        <v>45441</v>
      </c>
      <c r="AI11" s="5">
        <f t="shared" si="13"/>
        <v>45442</v>
      </c>
      <c r="AJ11" s="5">
        <f t="shared" si="13"/>
        <v>45443</v>
      </c>
      <c r="AK11" s="13" t="str">
        <f t="shared" si="13"/>
        <v/>
      </c>
      <c r="AL11" s="13" t="str">
        <f t="shared" si="13"/>
        <v/>
      </c>
      <c r="AM11" s="5" t="str">
        <f t="shared" si="13"/>
        <v/>
      </c>
      <c r="AN11" s="5" t="str">
        <f t="shared" si="13"/>
        <v/>
      </c>
      <c r="AO11" s="14"/>
    </row>
    <row r="12" spans="2:41" x14ac:dyDescent="0.4">
      <c r="B12" s="111" t="s">
        <v>7</v>
      </c>
      <c r="C12" s="112"/>
      <c r="D12" s="6" t="str">
        <f t="shared" si="0"/>
        <v/>
      </c>
      <c r="E12" s="5" t="str">
        <f t="shared" si="1"/>
        <v/>
      </c>
      <c r="F12" s="5" t="str">
        <f t="shared" si="1"/>
        <v/>
      </c>
      <c r="G12" s="5" t="str">
        <f t="shared" si="1"/>
        <v/>
      </c>
      <c r="H12" s="5" t="str">
        <f t="shared" si="1"/>
        <v/>
      </c>
      <c r="I12" s="13">
        <f t="shared" si="1"/>
        <v>45444</v>
      </c>
      <c r="J12" s="13">
        <f t="shared" si="1"/>
        <v>45445</v>
      </c>
      <c r="K12" s="5">
        <f t="shared" si="5"/>
        <v>45446</v>
      </c>
      <c r="L12" s="5">
        <f t="shared" si="5"/>
        <v>45447</v>
      </c>
      <c r="M12" s="5">
        <f t="shared" si="5"/>
        <v>45448</v>
      </c>
      <c r="N12" s="5">
        <f t="shared" si="5"/>
        <v>45449</v>
      </c>
      <c r="O12" s="5">
        <f t="shared" si="5"/>
        <v>45450</v>
      </c>
      <c r="P12" s="13">
        <f t="shared" si="5"/>
        <v>45451</v>
      </c>
      <c r="Q12" s="13">
        <f t="shared" si="5"/>
        <v>45452</v>
      </c>
      <c r="R12" s="5">
        <f t="shared" si="5"/>
        <v>45453</v>
      </c>
      <c r="S12" s="5">
        <f t="shared" si="5"/>
        <v>45454</v>
      </c>
      <c r="T12" s="5">
        <f t="shared" si="5"/>
        <v>45455</v>
      </c>
      <c r="U12" s="5">
        <f t="shared" si="5"/>
        <v>45456</v>
      </c>
      <c r="V12" s="5">
        <f t="shared" si="5"/>
        <v>45457</v>
      </c>
      <c r="W12" s="13">
        <f t="shared" si="5"/>
        <v>45458</v>
      </c>
      <c r="X12" s="13">
        <f t="shared" si="5"/>
        <v>45459</v>
      </c>
      <c r="Y12" s="5">
        <f t="shared" si="5"/>
        <v>45460</v>
      </c>
      <c r="Z12" s="5">
        <f t="shared" si="5"/>
        <v>45461</v>
      </c>
      <c r="AA12" s="5">
        <f t="shared" ref="AA12:AE12" si="14">Z12+1</f>
        <v>45462</v>
      </c>
      <c r="AB12" s="5">
        <f t="shared" si="14"/>
        <v>45463</v>
      </c>
      <c r="AC12" s="5">
        <f t="shared" si="14"/>
        <v>45464</v>
      </c>
      <c r="AD12" s="13">
        <f t="shared" si="14"/>
        <v>45465</v>
      </c>
      <c r="AE12" s="13">
        <f t="shared" si="14"/>
        <v>45466</v>
      </c>
      <c r="AF12" s="5">
        <f t="shared" ref="AF12:AN12" si="15">IFERROR(IF(MONTH($B12&amp;1)=MONTH(AE12+1),AE12+1,""),"")</f>
        <v>45467</v>
      </c>
      <c r="AG12" s="5">
        <f t="shared" si="15"/>
        <v>45468</v>
      </c>
      <c r="AH12" s="5">
        <f t="shared" si="15"/>
        <v>45469</v>
      </c>
      <c r="AI12" s="5">
        <f t="shared" si="15"/>
        <v>45470</v>
      </c>
      <c r="AJ12" s="5">
        <f t="shared" si="15"/>
        <v>45471</v>
      </c>
      <c r="AK12" s="13">
        <f t="shared" si="15"/>
        <v>45472</v>
      </c>
      <c r="AL12" s="13">
        <f t="shared" si="15"/>
        <v>45473</v>
      </c>
      <c r="AM12" s="5" t="str">
        <f t="shared" si="15"/>
        <v/>
      </c>
      <c r="AN12" s="5" t="str">
        <f t="shared" si="15"/>
        <v/>
      </c>
      <c r="AO12" s="14"/>
    </row>
    <row r="13" spans="2:41" x14ac:dyDescent="0.4">
      <c r="B13" s="111" t="s">
        <v>8</v>
      </c>
      <c r="C13" s="112"/>
      <c r="D13" s="6">
        <f t="shared" si="0"/>
        <v>45474</v>
      </c>
      <c r="E13" s="5">
        <f t="shared" si="1"/>
        <v>45475</v>
      </c>
      <c r="F13" s="5">
        <f t="shared" si="1"/>
        <v>45476</v>
      </c>
      <c r="G13" s="5">
        <f t="shared" si="1"/>
        <v>45477</v>
      </c>
      <c r="H13" s="5">
        <f t="shared" si="1"/>
        <v>45478</v>
      </c>
      <c r="I13" s="13">
        <f t="shared" si="1"/>
        <v>45479</v>
      </c>
      <c r="J13" s="13">
        <f t="shared" si="1"/>
        <v>45480</v>
      </c>
      <c r="K13" s="5">
        <f t="shared" si="5"/>
        <v>45481</v>
      </c>
      <c r="L13" s="5">
        <f t="shared" si="5"/>
        <v>45482</v>
      </c>
      <c r="M13" s="5">
        <f t="shared" si="5"/>
        <v>45483</v>
      </c>
      <c r="N13" s="5">
        <f t="shared" si="5"/>
        <v>45484</v>
      </c>
      <c r="O13" s="5">
        <f t="shared" si="5"/>
        <v>45485</v>
      </c>
      <c r="P13" s="13">
        <f t="shared" si="5"/>
        <v>45486</v>
      </c>
      <c r="Q13" s="13">
        <f t="shared" si="5"/>
        <v>45487</v>
      </c>
      <c r="R13" s="5">
        <f t="shared" si="5"/>
        <v>45488</v>
      </c>
      <c r="S13" s="5">
        <f t="shared" si="5"/>
        <v>45489</v>
      </c>
      <c r="T13" s="5">
        <f t="shared" si="5"/>
        <v>45490</v>
      </c>
      <c r="U13" s="5">
        <f t="shared" si="5"/>
        <v>45491</v>
      </c>
      <c r="V13" s="5">
        <f t="shared" si="5"/>
        <v>45492</v>
      </c>
      <c r="W13" s="13">
        <f t="shared" si="5"/>
        <v>45493</v>
      </c>
      <c r="X13" s="13">
        <f t="shared" si="5"/>
        <v>45494</v>
      </c>
      <c r="Y13" s="5">
        <f t="shared" si="5"/>
        <v>45495</v>
      </c>
      <c r="Z13" s="5">
        <f t="shared" si="5"/>
        <v>45496</v>
      </c>
      <c r="AA13" s="5">
        <f t="shared" ref="AA13:AE13" si="16">Z13+1</f>
        <v>45497</v>
      </c>
      <c r="AB13" s="5">
        <f t="shared" si="16"/>
        <v>45498</v>
      </c>
      <c r="AC13" s="5">
        <f t="shared" si="16"/>
        <v>45499</v>
      </c>
      <c r="AD13" s="13">
        <f t="shared" si="16"/>
        <v>45500</v>
      </c>
      <c r="AE13" s="13">
        <f t="shared" si="16"/>
        <v>45501</v>
      </c>
      <c r="AF13" s="5">
        <f t="shared" ref="AF13:AN13" si="17">IFERROR(IF(MONTH($B13&amp;1)=MONTH(AE13+1),AE13+1,""),"")</f>
        <v>45502</v>
      </c>
      <c r="AG13" s="5">
        <f t="shared" si="17"/>
        <v>45503</v>
      </c>
      <c r="AH13" s="5">
        <f t="shared" si="17"/>
        <v>45504</v>
      </c>
      <c r="AI13" s="5" t="str">
        <f t="shared" si="17"/>
        <v/>
      </c>
      <c r="AJ13" s="5" t="str">
        <f t="shared" si="17"/>
        <v/>
      </c>
      <c r="AK13" s="13" t="str">
        <f t="shared" si="17"/>
        <v/>
      </c>
      <c r="AL13" s="13" t="str">
        <f t="shared" si="17"/>
        <v/>
      </c>
      <c r="AM13" s="5" t="str">
        <f t="shared" si="17"/>
        <v/>
      </c>
      <c r="AN13" s="5" t="str">
        <f t="shared" si="17"/>
        <v/>
      </c>
      <c r="AO13" s="14"/>
    </row>
    <row r="14" spans="2:41" x14ac:dyDescent="0.4">
      <c r="B14" s="111" t="s">
        <v>9</v>
      </c>
      <c r="C14" s="112"/>
      <c r="D14" s="6" t="str">
        <f t="shared" si="0"/>
        <v/>
      </c>
      <c r="E14" s="5" t="str">
        <f t="shared" si="1"/>
        <v/>
      </c>
      <c r="F14" s="5" t="str">
        <f t="shared" si="1"/>
        <v/>
      </c>
      <c r="G14" s="5">
        <f t="shared" si="1"/>
        <v>45505</v>
      </c>
      <c r="H14" s="5">
        <f t="shared" si="1"/>
        <v>45506</v>
      </c>
      <c r="I14" s="13">
        <f t="shared" si="1"/>
        <v>45507</v>
      </c>
      <c r="J14" s="13">
        <f t="shared" si="1"/>
        <v>45508</v>
      </c>
      <c r="K14" s="5">
        <f t="shared" si="5"/>
        <v>45509</v>
      </c>
      <c r="L14" s="5">
        <f t="shared" si="5"/>
        <v>45510</v>
      </c>
      <c r="M14" s="5">
        <f t="shared" si="5"/>
        <v>45511</v>
      </c>
      <c r="N14" s="5">
        <f t="shared" si="5"/>
        <v>45512</v>
      </c>
      <c r="O14" s="5">
        <f t="shared" si="5"/>
        <v>45513</v>
      </c>
      <c r="P14" s="13">
        <f t="shared" si="5"/>
        <v>45514</v>
      </c>
      <c r="Q14" s="13">
        <f t="shared" si="5"/>
        <v>45515</v>
      </c>
      <c r="R14" s="5">
        <f t="shared" si="5"/>
        <v>45516</v>
      </c>
      <c r="S14" s="5">
        <f t="shared" si="5"/>
        <v>45517</v>
      </c>
      <c r="T14" s="5">
        <f t="shared" si="5"/>
        <v>45518</v>
      </c>
      <c r="U14" s="5">
        <f t="shared" si="5"/>
        <v>45519</v>
      </c>
      <c r="V14" s="5">
        <f t="shared" si="5"/>
        <v>45520</v>
      </c>
      <c r="W14" s="13">
        <f t="shared" si="5"/>
        <v>45521</v>
      </c>
      <c r="X14" s="13">
        <f t="shared" si="5"/>
        <v>45522</v>
      </c>
      <c r="Y14" s="5">
        <f t="shared" si="5"/>
        <v>45523</v>
      </c>
      <c r="Z14" s="5">
        <f t="shared" si="5"/>
        <v>45524</v>
      </c>
      <c r="AA14" s="5">
        <f t="shared" ref="AA14:AE14" si="18">Z14+1</f>
        <v>45525</v>
      </c>
      <c r="AB14" s="5">
        <f t="shared" si="18"/>
        <v>45526</v>
      </c>
      <c r="AC14" s="5">
        <f t="shared" si="18"/>
        <v>45527</v>
      </c>
      <c r="AD14" s="13">
        <f t="shared" si="18"/>
        <v>45528</v>
      </c>
      <c r="AE14" s="13">
        <f t="shared" si="18"/>
        <v>45529</v>
      </c>
      <c r="AF14" s="5">
        <f t="shared" ref="AF14:AN14" si="19">IFERROR(IF(MONTH($B14&amp;1)=MONTH(AE14+1),AE14+1,""),"")</f>
        <v>45530</v>
      </c>
      <c r="AG14" s="5">
        <f t="shared" si="19"/>
        <v>45531</v>
      </c>
      <c r="AH14" s="5">
        <f t="shared" si="19"/>
        <v>45532</v>
      </c>
      <c r="AI14" s="5">
        <f t="shared" si="19"/>
        <v>45533</v>
      </c>
      <c r="AJ14" s="5">
        <f t="shared" si="19"/>
        <v>45534</v>
      </c>
      <c r="AK14" s="13">
        <f t="shared" si="19"/>
        <v>45535</v>
      </c>
      <c r="AL14" s="13" t="str">
        <f t="shared" si="19"/>
        <v/>
      </c>
      <c r="AM14" s="5" t="str">
        <f t="shared" si="19"/>
        <v/>
      </c>
      <c r="AN14" s="5" t="str">
        <f t="shared" si="19"/>
        <v/>
      </c>
      <c r="AO14" s="14"/>
    </row>
    <row r="15" spans="2:41" x14ac:dyDescent="0.4">
      <c r="B15" s="111" t="s">
        <v>10</v>
      </c>
      <c r="C15" s="112"/>
      <c r="D15" s="6" t="str">
        <f t="shared" si="0"/>
        <v/>
      </c>
      <c r="E15" s="5" t="str">
        <f t="shared" si="1"/>
        <v/>
      </c>
      <c r="F15" s="5" t="str">
        <f t="shared" si="1"/>
        <v/>
      </c>
      <c r="G15" s="5" t="str">
        <f t="shared" si="1"/>
        <v/>
      </c>
      <c r="H15" s="5" t="str">
        <f t="shared" si="1"/>
        <v/>
      </c>
      <c r="I15" s="13" t="str">
        <f t="shared" si="1"/>
        <v/>
      </c>
      <c r="J15" s="13">
        <f t="shared" si="1"/>
        <v>45536</v>
      </c>
      <c r="K15" s="5">
        <f t="shared" si="5"/>
        <v>45537</v>
      </c>
      <c r="L15" s="5">
        <f t="shared" si="5"/>
        <v>45538</v>
      </c>
      <c r="M15" s="5">
        <f t="shared" si="5"/>
        <v>45539</v>
      </c>
      <c r="N15" s="5">
        <f t="shared" si="5"/>
        <v>45540</v>
      </c>
      <c r="O15" s="5">
        <f t="shared" si="5"/>
        <v>45541</v>
      </c>
      <c r="P15" s="13">
        <f t="shared" si="5"/>
        <v>45542</v>
      </c>
      <c r="Q15" s="13">
        <f t="shared" si="5"/>
        <v>45543</v>
      </c>
      <c r="R15" s="5">
        <f t="shared" si="5"/>
        <v>45544</v>
      </c>
      <c r="S15" s="5">
        <f t="shared" si="5"/>
        <v>45545</v>
      </c>
      <c r="T15" s="5">
        <f t="shared" si="5"/>
        <v>45546</v>
      </c>
      <c r="U15" s="5">
        <f t="shared" si="5"/>
        <v>45547</v>
      </c>
      <c r="V15" s="5">
        <f t="shared" si="5"/>
        <v>45548</v>
      </c>
      <c r="W15" s="13">
        <f t="shared" si="5"/>
        <v>45549</v>
      </c>
      <c r="X15" s="13">
        <f t="shared" si="5"/>
        <v>45550</v>
      </c>
      <c r="Y15" s="5">
        <f t="shared" si="5"/>
        <v>45551</v>
      </c>
      <c r="Z15" s="5">
        <f t="shared" si="5"/>
        <v>45552</v>
      </c>
      <c r="AA15" s="5">
        <f t="shared" ref="AA15:AE15" si="20">Z15+1</f>
        <v>45553</v>
      </c>
      <c r="AB15" s="5">
        <f t="shared" si="20"/>
        <v>45554</v>
      </c>
      <c r="AC15" s="5">
        <f t="shared" si="20"/>
        <v>45555</v>
      </c>
      <c r="AD15" s="13">
        <f t="shared" si="20"/>
        <v>45556</v>
      </c>
      <c r="AE15" s="13">
        <f t="shared" si="20"/>
        <v>45557</v>
      </c>
      <c r="AF15" s="5">
        <f t="shared" ref="AF15:AN15" si="21">IFERROR(IF(MONTH($B15&amp;1)=MONTH(AE15+1),AE15+1,""),"")</f>
        <v>45558</v>
      </c>
      <c r="AG15" s="5">
        <f t="shared" si="21"/>
        <v>45559</v>
      </c>
      <c r="AH15" s="5">
        <f t="shared" si="21"/>
        <v>45560</v>
      </c>
      <c r="AI15" s="5">
        <f t="shared" si="21"/>
        <v>45561</v>
      </c>
      <c r="AJ15" s="5">
        <f t="shared" si="21"/>
        <v>45562</v>
      </c>
      <c r="AK15" s="13">
        <f t="shared" si="21"/>
        <v>45563</v>
      </c>
      <c r="AL15" s="13">
        <f t="shared" si="21"/>
        <v>45564</v>
      </c>
      <c r="AM15" s="5">
        <f t="shared" si="21"/>
        <v>45565</v>
      </c>
      <c r="AN15" s="5" t="str">
        <f t="shared" si="21"/>
        <v/>
      </c>
      <c r="AO15" s="14"/>
    </row>
    <row r="16" spans="2:41" x14ac:dyDescent="0.4">
      <c r="B16" s="111" t="s">
        <v>11</v>
      </c>
      <c r="C16" s="112"/>
      <c r="D16" s="6" t="str">
        <f t="shared" si="0"/>
        <v/>
      </c>
      <c r="E16" s="5">
        <f t="shared" si="1"/>
        <v>45566</v>
      </c>
      <c r="F16" s="5">
        <f t="shared" si="1"/>
        <v>45567</v>
      </c>
      <c r="G16" s="5">
        <f t="shared" si="1"/>
        <v>45568</v>
      </c>
      <c r="H16" s="5">
        <f t="shared" si="1"/>
        <v>45569</v>
      </c>
      <c r="I16" s="13">
        <f t="shared" si="1"/>
        <v>45570</v>
      </c>
      <c r="J16" s="13">
        <f t="shared" si="1"/>
        <v>45571</v>
      </c>
      <c r="K16" s="5">
        <f t="shared" si="5"/>
        <v>45572</v>
      </c>
      <c r="L16" s="5">
        <f t="shared" si="5"/>
        <v>45573</v>
      </c>
      <c r="M16" s="5">
        <f t="shared" si="5"/>
        <v>45574</v>
      </c>
      <c r="N16" s="5">
        <f t="shared" si="5"/>
        <v>45575</v>
      </c>
      <c r="O16" s="5">
        <f t="shared" si="5"/>
        <v>45576</v>
      </c>
      <c r="P16" s="13">
        <f t="shared" si="5"/>
        <v>45577</v>
      </c>
      <c r="Q16" s="13">
        <f t="shared" si="5"/>
        <v>45578</v>
      </c>
      <c r="R16" s="5">
        <f t="shared" si="5"/>
        <v>45579</v>
      </c>
      <c r="S16" s="5">
        <f t="shared" si="5"/>
        <v>45580</v>
      </c>
      <c r="T16" s="5">
        <f t="shared" si="5"/>
        <v>45581</v>
      </c>
      <c r="U16" s="5">
        <f t="shared" si="5"/>
        <v>45582</v>
      </c>
      <c r="V16" s="5">
        <f t="shared" si="5"/>
        <v>45583</v>
      </c>
      <c r="W16" s="13">
        <f t="shared" si="5"/>
        <v>45584</v>
      </c>
      <c r="X16" s="13">
        <f t="shared" si="5"/>
        <v>45585</v>
      </c>
      <c r="Y16" s="5">
        <f t="shared" si="5"/>
        <v>45586</v>
      </c>
      <c r="Z16" s="5">
        <f t="shared" si="5"/>
        <v>45587</v>
      </c>
      <c r="AA16" s="5">
        <f t="shared" ref="AA16:AE16" si="22">Z16+1</f>
        <v>45588</v>
      </c>
      <c r="AB16" s="5">
        <f t="shared" si="22"/>
        <v>45589</v>
      </c>
      <c r="AC16" s="5">
        <f t="shared" si="22"/>
        <v>45590</v>
      </c>
      <c r="AD16" s="13">
        <f t="shared" si="22"/>
        <v>45591</v>
      </c>
      <c r="AE16" s="13">
        <f t="shared" si="22"/>
        <v>45592</v>
      </c>
      <c r="AF16" s="5">
        <f t="shared" ref="AF16:AN16" si="23">IFERROR(IF(MONTH($B16&amp;1)=MONTH(AE16+1),AE16+1,""),"")</f>
        <v>45593</v>
      </c>
      <c r="AG16" s="5">
        <f t="shared" si="23"/>
        <v>45594</v>
      </c>
      <c r="AH16" s="5">
        <f t="shared" si="23"/>
        <v>45595</v>
      </c>
      <c r="AI16" s="5">
        <f t="shared" si="23"/>
        <v>45596</v>
      </c>
      <c r="AJ16" s="5" t="str">
        <f t="shared" si="23"/>
        <v/>
      </c>
      <c r="AK16" s="13" t="str">
        <f t="shared" si="23"/>
        <v/>
      </c>
      <c r="AL16" s="13" t="str">
        <f t="shared" si="23"/>
        <v/>
      </c>
      <c r="AM16" s="5" t="str">
        <f t="shared" si="23"/>
        <v/>
      </c>
      <c r="AN16" s="5" t="str">
        <f t="shared" si="23"/>
        <v/>
      </c>
      <c r="AO16" s="14"/>
    </row>
    <row r="17" spans="2:41" x14ac:dyDescent="0.4">
      <c r="B17" s="111" t="s">
        <v>12</v>
      </c>
      <c r="C17" s="112"/>
      <c r="D17" s="6" t="str">
        <f t="shared" si="0"/>
        <v/>
      </c>
      <c r="E17" s="5" t="str">
        <f t="shared" si="1"/>
        <v/>
      </c>
      <c r="F17" s="5" t="str">
        <f t="shared" si="1"/>
        <v/>
      </c>
      <c r="G17" s="5" t="str">
        <f t="shared" si="1"/>
        <v/>
      </c>
      <c r="H17" s="5">
        <f t="shared" si="1"/>
        <v>45597</v>
      </c>
      <c r="I17" s="13">
        <f t="shared" si="1"/>
        <v>45598</v>
      </c>
      <c r="J17" s="13">
        <f t="shared" si="1"/>
        <v>45599</v>
      </c>
      <c r="K17" s="5">
        <f t="shared" si="5"/>
        <v>45600</v>
      </c>
      <c r="L17" s="5">
        <f t="shared" si="5"/>
        <v>45601</v>
      </c>
      <c r="M17" s="5">
        <f t="shared" si="5"/>
        <v>45602</v>
      </c>
      <c r="N17" s="5">
        <f t="shared" si="5"/>
        <v>45603</v>
      </c>
      <c r="O17" s="5">
        <f t="shared" si="5"/>
        <v>45604</v>
      </c>
      <c r="P17" s="13">
        <f t="shared" si="5"/>
        <v>45605</v>
      </c>
      <c r="Q17" s="13">
        <f t="shared" si="5"/>
        <v>45606</v>
      </c>
      <c r="R17" s="5">
        <f t="shared" si="5"/>
        <v>45607</v>
      </c>
      <c r="S17" s="5">
        <f t="shared" si="5"/>
        <v>45608</v>
      </c>
      <c r="T17" s="5">
        <f t="shared" si="5"/>
        <v>45609</v>
      </c>
      <c r="U17" s="5">
        <f t="shared" si="5"/>
        <v>45610</v>
      </c>
      <c r="V17" s="5">
        <f t="shared" si="5"/>
        <v>45611</v>
      </c>
      <c r="W17" s="13">
        <f t="shared" si="5"/>
        <v>45612</v>
      </c>
      <c r="X17" s="13">
        <f t="shared" si="5"/>
        <v>45613</v>
      </c>
      <c r="Y17" s="5">
        <f t="shared" si="5"/>
        <v>45614</v>
      </c>
      <c r="Z17" s="5">
        <f t="shared" si="5"/>
        <v>45615</v>
      </c>
      <c r="AA17" s="5">
        <f t="shared" ref="AA17:AE17" si="24">Z17+1</f>
        <v>45616</v>
      </c>
      <c r="AB17" s="5">
        <f t="shared" si="24"/>
        <v>45617</v>
      </c>
      <c r="AC17" s="5">
        <f t="shared" si="24"/>
        <v>45618</v>
      </c>
      <c r="AD17" s="13">
        <f t="shared" si="24"/>
        <v>45619</v>
      </c>
      <c r="AE17" s="13">
        <f t="shared" si="24"/>
        <v>45620</v>
      </c>
      <c r="AF17" s="5">
        <f t="shared" ref="AF17:AN17" si="25">IFERROR(IF(MONTH($B17&amp;1)=MONTH(AE17+1),AE17+1,""),"")</f>
        <v>45621</v>
      </c>
      <c r="AG17" s="5">
        <f t="shared" si="25"/>
        <v>45622</v>
      </c>
      <c r="AH17" s="5">
        <f t="shared" si="25"/>
        <v>45623</v>
      </c>
      <c r="AI17" s="5">
        <f t="shared" si="25"/>
        <v>45624</v>
      </c>
      <c r="AJ17" s="5">
        <f t="shared" si="25"/>
        <v>45625</v>
      </c>
      <c r="AK17" s="13">
        <f t="shared" si="25"/>
        <v>45626</v>
      </c>
      <c r="AL17" s="13" t="str">
        <f t="shared" si="25"/>
        <v/>
      </c>
      <c r="AM17" s="5" t="str">
        <f t="shared" si="25"/>
        <v/>
      </c>
      <c r="AN17" s="5" t="str">
        <f t="shared" si="25"/>
        <v/>
      </c>
      <c r="AO17" s="14"/>
    </row>
    <row r="18" spans="2:41" ht="17.399999999999999" thickBot="1" x14ac:dyDescent="0.45">
      <c r="B18" s="113" t="s">
        <v>13</v>
      </c>
      <c r="C18" s="114"/>
      <c r="D18" s="15" t="str">
        <f t="shared" si="0"/>
        <v/>
      </c>
      <c r="E18" s="7" t="str">
        <f t="shared" si="1"/>
        <v/>
      </c>
      <c r="F18" s="7" t="str">
        <f t="shared" si="1"/>
        <v/>
      </c>
      <c r="G18" s="7" t="str">
        <f t="shared" si="1"/>
        <v/>
      </c>
      <c r="H18" s="7" t="str">
        <f t="shared" si="1"/>
        <v/>
      </c>
      <c r="I18" s="16" t="str">
        <f t="shared" si="1"/>
        <v/>
      </c>
      <c r="J18" s="16">
        <f t="shared" si="1"/>
        <v>45627</v>
      </c>
      <c r="K18" s="7">
        <f t="shared" si="5"/>
        <v>45628</v>
      </c>
      <c r="L18" s="7">
        <f t="shared" si="5"/>
        <v>45629</v>
      </c>
      <c r="M18" s="7">
        <f t="shared" si="5"/>
        <v>45630</v>
      </c>
      <c r="N18" s="7">
        <f t="shared" si="5"/>
        <v>45631</v>
      </c>
      <c r="O18" s="7">
        <f t="shared" si="5"/>
        <v>45632</v>
      </c>
      <c r="P18" s="16">
        <f t="shared" si="5"/>
        <v>45633</v>
      </c>
      <c r="Q18" s="16">
        <f t="shared" si="5"/>
        <v>45634</v>
      </c>
      <c r="R18" s="7">
        <f t="shared" si="5"/>
        <v>45635</v>
      </c>
      <c r="S18" s="7">
        <f t="shared" si="5"/>
        <v>45636</v>
      </c>
      <c r="T18" s="7">
        <f t="shared" si="5"/>
        <v>45637</v>
      </c>
      <c r="U18" s="7">
        <f t="shared" si="5"/>
        <v>45638</v>
      </c>
      <c r="V18" s="7">
        <f t="shared" si="5"/>
        <v>45639</v>
      </c>
      <c r="W18" s="16">
        <f t="shared" si="5"/>
        <v>45640</v>
      </c>
      <c r="X18" s="16">
        <f t="shared" si="5"/>
        <v>45641</v>
      </c>
      <c r="Y18" s="7">
        <f t="shared" si="5"/>
        <v>45642</v>
      </c>
      <c r="Z18" s="7">
        <f t="shared" si="5"/>
        <v>45643</v>
      </c>
      <c r="AA18" s="7">
        <f t="shared" ref="AA18:AE18" si="26">Z18+1</f>
        <v>45644</v>
      </c>
      <c r="AB18" s="7">
        <f t="shared" si="26"/>
        <v>45645</v>
      </c>
      <c r="AC18" s="7">
        <f t="shared" si="26"/>
        <v>45646</v>
      </c>
      <c r="AD18" s="16">
        <f t="shared" si="26"/>
        <v>45647</v>
      </c>
      <c r="AE18" s="16">
        <f t="shared" si="26"/>
        <v>45648</v>
      </c>
      <c r="AF18" s="7">
        <f t="shared" ref="AF18:AN18" si="27">IFERROR(IF(MONTH($B18&amp;1)=MONTH(AE18+1),AE18+1,""),"")</f>
        <v>45649</v>
      </c>
      <c r="AG18" s="7">
        <f t="shared" si="27"/>
        <v>45650</v>
      </c>
      <c r="AH18" s="7">
        <f t="shared" si="27"/>
        <v>45651</v>
      </c>
      <c r="AI18" s="7">
        <f t="shared" si="27"/>
        <v>45652</v>
      </c>
      <c r="AJ18" s="7">
        <f t="shared" si="27"/>
        <v>45653</v>
      </c>
      <c r="AK18" s="16">
        <f t="shared" si="27"/>
        <v>45654</v>
      </c>
      <c r="AL18" s="16">
        <f t="shared" si="27"/>
        <v>45655</v>
      </c>
      <c r="AM18" s="7">
        <f t="shared" si="27"/>
        <v>45656</v>
      </c>
      <c r="AN18" s="7">
        <f t="shared" si="27"/>
        <v>45657</v>
      </c>
      <c r="AO18" s="17"/>
    </row>
    <row r="19" spans="2:41" ht="17.399999999999999" thickBot="1" x14ac:dyDescent="0.45"/>
    <row r="20" spans="2:41" ht="17.399999999999999" thickTop="1" x14ac:dyDescent="0.4">
      <c r="B20" s="115" t="s">
        <v>54</v>
      </c>
      <c r="C20" s="116"/>
      <c r="D20" s="95" t="s">
        <v>55</v>
      </c>
      <c r="E20" s="96"/>
    </row>
    <row r="21" spans="2:41" x14ac:dyDescent="0.4">
      <c r="B21" s="109" t="s">
        <v>44</v>
      </c>
      <c r="C21" s="110"/>
      <c r="D21" s="97" t="s">
        <v>49</v>
      </c>
      <c r="E21" s="9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</row>
    <row r="22" spans="2:41" x14ac:dyDescent="0.4">
      <c r="B22" s="109" t="s">
        <v>45</v>
      </c>
      <c r="C22" s="110"/>
      <c r="D22" s="99" t="s">
        <v>50</v>
      </c>
      <c r="E22" s="100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</row>
    <row r="23" spans="2:41" x14ac:dyDescent="0.4">
      <c r="B23" s="109" t="s">
        <v>40</v>
      </c>
      <c r="C23" s="110"/>
      <c r="D23" s="101" t="s">
        <v>41</v>
      </c>
      <c r="E23" s="102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</row>
    <row r="24" spans="2:41" x14ac:dyDescent="0.4">
      <c r="B24" s="109" t="s">
        <v>46</v>
      </c>
      <c r="C24" s="110"/>
      <c r="D24" s="103" t="s">
        <v>51</v>
      </c>
      <c r="E24" s="104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</row>
    <row r="25" spans="2:41" x14ac:dyDescent="0.4">
      <c r="B25" s="109" t="s">
        <v>52</v>
      </c>
      <c r="C25" s="110"/>
      <c r="D25" s="105" t="s">
        <v>53</v>
      </c>
      <c r="E25" s="106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</row>
    <row r="26" spans="2:41" x14ac:dyDescent="0.4">
      <c r="B26" s="109" t="s">
        <v>43</v>
      </c>
      <c r="C26" s="110"/>
      <c r="D26" s="83" t="s">
        <v>47</v>
      </c>
      <c r="E26" s="84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</row>
    <row r="27" spans="2:41" ht="17.399999999999999" thickBot="1" x14ac:dyDescent="0.45">
      <c r="B27" s="107" t="s">
        <v>42</v>
      </c>
      <c r="C27" s="108"/>
      <c r="D27" s="85" t="s">
        <v>48</v>
      </c>
      <c r="E27" s="86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</row>
    <row r="28" spans="2:41" ht="17.399999999999999" thickTop="1" x14ac:dyDescent="0.4"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</row>
  </sheetData>
  <sheetProtection sheet="1" objects="1" scenarios="1"/>
  <mergeCells count="29">
    <mergeCell ref="B2:C2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0:C20"/>
    <mergeCell ref="B21:C21"/>
    <mergeCell ref="B27:C27"/>
    <mergeCell ref="D20:E20"/>
    <mergeCell ref="D21:E21"/>
    <mergeCell ref="D22:E22"/>
    <mergeCell ref="D23:E23"/>
    <mergeCell ref="D24:E24"/>
    <mergeCell ref="D25:E25"/>
    <mergeCell ref="D26:E26"/>
    <mergeCell ref="D27:E27"/>
    <mergeCell ref="B22:C22"/>
    <mergeCell ref="B23:C23"/>
    <mergeCell ref="B24:C24"/>
    <mergeCell ref="B25:C25"/>
    <mergeCell ref="B26:C26"/>
  </mergeCells>
  <dataValidations count="1">
    <dataValidation type="list" allowBlank="1" showInputMessage="1" showErrorMessage="1" sqref="C3" xr:uid="{38129627-81DD-438E-BA17-6C2F3AFA7559}">
      <formula1>l_Employé</formula1>
    </dataValidation>
  </dataValidations>
  <printOptions horizontalCentered="1" verticalCentered="1"/>
  <pageMargins left="0" right="0" top="0" bottom="0" header="0" footer="0"/>
  <pageSetup paperSize="9" scale="64" orientation="landscape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4A346E5-7450-4331-A148-4360EA090AE3}">
            <xm:f>COUNTIFS(LstEmpl,_Empl,lstDD,"&lt;="&amp;D7,lstDF,"&gt;="&amp;D7,lstAbs,Paramètres!$J$10)&gt;0</xm:f>
            <x14:dxf>
              <fill>
                <patternFill>
                  <bgColor rgb="FFFFFF00"/>
                </patternFill>
              </fill>
            </x14:dxf>
          </x14:cfRule>
          <x14:cfRule type="expression" priority="2" id="{6D748954-D423-47DA-8E2D-F4660841A98A}">
            <xm:f>COUNTIFS(LstEmpl,_Empl,lstDD,"&lt;="&amp;D7,lstDF,"&gt;="&amp;D7,lstAbs,Paramètres!$J$9)&gt;0</xm:f>
            <x14:dxf>
              <fill>
                <patternFill>
                  <bgColor rgb="FFC00000"/>
                </patternFill>
              </fill>
            </x14:dxf>
          </x14:cfRule>
          <x14:cfRule type="expression" priority="3" id="{488AE4A6-8CF9-4EAA-AC62-558027DD19E9}">
            <xm:f>COUNTIFS(LstEmpl,_Empl,lstDD,"&lt;="&amp;D7,lstDF,"&gt;="&amp;D7,lstAbs,Paramètres!$J$8)&gt;0</xm:f>
            <x14:dxf>
              <fill>
                <patternFill>
                  <bgColor rgb="FFFFC000"/>
                </patternFill>
              </fill>
            </x14:dxf>
          </x14:cfRule>
          <x14:cfRule type="expression" priority="4" id="{0B6C91A4-A793-49A4-886F-B8853BC61935}">
            <xm:f>COUNTIFS(LstEmpl,_Empl,lstDD,"&lt;="&amp;D7,lstDF,"&gt;="&amp;D7,lstAbs,Paramètres!$J$7)&gt;0</xm:f>
            <x14:dxf>
              <fill>
                <patternFill>
                  <bgColor rgb="FF00B0F0"/>
                </patternFill>
              </fill>
            </x14:dxf>
          </x14:cfRule>
          <x14:cfRule type="expression" priority="5" id="{351175BB-88D4-40BD-A33D-42052A88CE00}">
            <xm:f>COUNTIFS(LstEmpl,_Empl,lstDD,"&lt;="&amp;D7,lstDF,"&gt;="&amp;D7,lstAbs,Paramètres!$J$6)&gt;0</xm:f>
            <x14:dxf>
              <fill>
                <patternFill>
                  <bgColor rgb="FF00B050"/>
                </patternFill>
              </fill>
            </x14:dxf>
          </x14:cfRule>
          <x14:cfRule type="expression" priority="6" id="{28D2A3A3-3A69-4135-8360-49CD886BAB89}">
            <xm:f>COUNTIFS(LstEmpl,_Empl,lstDD,"&lt;="&amp;D7,lstDF,"&gt;="&amp;D7,lstAbs,Paramètres!$J$5)&gt;0</xm:f>
            <x14:dxf>
              <fill>
                <patternFill>
                  <bgColor rgb="FF0070C0"/>
                </patternFill>
              </fill>
            </x14:dxf>
          </x14:cfRule>
          <x14:cfRule type="expression" priority="7" id="{A3B0EFA7-9476-44B1-955F-0920BEB34DFC}">
            <xm:f>COUNTIFS(LstEmpl,_Empl,lstDD,"&lt;="&amp;D7,lstDF,"&gt;="&amp;D7,lstAbs,Paramètres!$J$4)&gt;0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8" id="{698AA0DA-978D-4B51-8D4C-BFEAF6F44170}">
            <xm:f>COUNTIFS(LstEmpl,_Empl,lstDD,"&lt;="&amp;D7,lstDF,"&gt;="&amp;D7,lstAbs,Paramètres!$J$3)&gt;0</xm:f>
            <x14:dxf>
              <fill>
                <patternFill>
                  <bgColor rgb="FF002060"/>
                </patternFill>
              </fill>
            </x14:dxf>
          </x14:cfRule>
          <xm:sqref>D7:AO18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028D-DFF9-4A93-94AB-534CB76A7D85}">
  <sheetPr codeName="Feuil3"/>
  <dimension ref="B2:J19"/>
  <sheetViews>
    <sheetView showGridLines="0" workbookViewId="0">
      <selection activeCell="E4" sqref="E4"/>
    </sheetView>
  </sheetViews>
  <sheetFormatPr baseColWidth="10" defaultRowHeight="16.8" x14ac:dyDescent="0.4"/>
  <cols>
    <col min="1" max="1" width="2.69921875" style="1" customWidth="1"/>
    <col min="2" max="2" width="12.69921875" style="1" customWidth="1"/>
    <col min="3" max="3" width="2.69921875" style="1" customWidth="1"/>
    <col min="4" max="4" width="18.69921875" style="1" customWidth="1"/>
    <col min="5" max="5" width="11.69921875" style="1" customWidth="1"/>
    <col min="6" max="6" width="2.69921875" style="1" customWidth="1"/>
    <col min="7" max="7" width="18.09765625" style="1" bestFit="1" customWidth="1"/>
    <col min="8" max="8" width="2.69921875" style="1" customWidth="1"/>
    <col min="9" max="9" width="18.69921875" style="1" customWidth="1"/>
    <col min="10" max="10" width="10.69921875" style="1" customWidth="1"/>
    <col min="11" max="11" width="2.69921875" style="1" customWidth="1"/>
    <col min="12" max="16384" width="11.19921875" style="1"/>
  </cols>
  <sheetData>
    <row r="2" spans="2:10" x14ac:dyDescent="0.4">
      <c r="B2" s="4" t="s">
        <v>1</v>
      </c>
      <c r="D2" s="4" t="s">
        <v>14</v>
      </c>
      <c r="E2" s="2" t="s">
        <v>28</v>
      </c>
      <c r="G2" s="4" t="s">
        <v>29</v>
      </c>
      <c r="I2" s="4" t="s">
        <v>38</v>
      </c>
      <c r="J2" s="4" t="s">
        <v>39</v>
      </c>
    </row>
    <row r="3" spans="2:10" x14ac:dyDescent="0.4">
      <c r="B3" s="4" t="s">
        <v>2</v>
      </c>
      <c r="D3" s="4" t="s">
        <v>15</v>
      </c>
      <c r="E3" s="3">
        <f>DATE(_Annee,1,1)</f>
        <v>45292</v>
      </c>
      <c r="G3" s="4" t="s">
        <v>62</v>
      </c>
      <c r="I3" s="4" t="s">
        <v>54</v>
      </c>
      <c r="J3" s="4" t="s">
        <v>55</v>
      </c>
    </row>
    <row r="4" spans="2:10" x14ac:dyDescent="0.4">
      <c r="B4" s="4" t="s">
        <v>3</v>
      </c>
      <c r="D4" s="4" t="s">
        <v>16</v>
      </c>
      <c r="E4" s="3">
        <f>FLOOR(DAY(MINUTE(_Annee/38)/2+56)&amp;"/5/"&amp;_Annee,7)-34</f>
        <v>45382</v>
      </c>
      <c r="G4" s="4" t="s">
        <v>63</v>
      </c>
      <c r="I4" s="4" t="s">
        <v>44</v>
      </c>
      <c r="J4" s="4" t="s">
        <v>49</v>
      </c>
    </row>
    <row r="5" spans="2:10" x14ac:dyDescent="0.4">
      <c r="B5" s="4" t="s">
        <v>4</v>
      </c>
      <c r="D5" s="4" t="s">
        <v>17</v>
      </c>
      <c r="E5" s="3">
        <f>E4+1</f>
        <v>45383</v>
      </c>
      <c r="G5" s="4" t="s">
        <v>64</v>
      </c>
      <c r="I5" s="4" t="s">
        <v>45</v>
      </c>
      <c r="J5" s="4" t="s">
        <v>61</v>
      </c>
    </row>
    <row r="6" spans="2:10" x14ac:dyDescent="0.4">
      <c r="B6" s="4" t="s">
        <v>5</v>
      </c>
      <c r="D6" s="4" t="s">
        <v>18</v>
      </c>
      <c r="E6" s="3">
        <f>DATE(_Annee,5,1)</f>
        <v>45413</v>
      </c>
      <c r="G6" s="4" t="s">
        <v>65</v>
      </c>
      <c r="I6" s="4" t="s">
        <v>40</v>
      </c>
      <c r="J6" s="4" t="s">
        <v>41</v>
      </c>
    </row>
    <row r="7" spans="2:10" x14ac:dyDescent="0.4">
      <c r="B7" s="4" t="s">
        <v>6</v>
      </c>
      <c r="D7" s="4" t="s">
        <v>19</v>
      </c>
      <c r="E7" s="3">
        <f>DATE(_Annee,5,8)</f>
        <v>45420</v>
      </c>
      <c r="G7" s="4" t="s">
        <v>66</v>
      </c>
      <c r="I7" s="4" t="s">
        <v>46</v>
      </c>
      <c r="J7" s="4" t="s">
        <v>51</v>
      </c>
    </row>
    <row r="8" spans="2:10" x14ac:dyDescent="0.4">
      <c r="B8" s="4" t="s">
        <v>7</v>
      </c>
      <c r="D8" s="4" t="s">
        <v>20</v>
      </c>
      <c r="E8" s="3">
        <f>E4+39</f>
        <v>45421</v>
      </c>
      <c r="G8" s="4" t="s">
        <v>67</v>
      </c>
      <c r="I8" s="4" t="s">
        <v>52</v>
      </c>
      <c r="J8" s="4" t="s">
        <v>53</v>
      </c>
    </row>
    <row r="9" spans="2:10" x14ac:dyDescent="0.4">
      <c r="B9" s="4" t="s">
        <v>8</v>
      </c>
      <c r="D9" s="4" t="s">
        <v>21</v>
      </c>
      <c r="E9" s="3">
        <f>E4+49</f>
        <v>45431</v>
      </c>
      <c r="G9" s="4" t="s">
        <v>68</v>
      </c>
      <c r="I9" s="4" t="s">
        <v>43</v>
      </c>
      <c r="J9" s="4" t="s">
        <v>47</v>
      </c>
    </row>
    <row r="10" spans="2:10" x14ac:dyDescent="0.4">
      <c r="B10" s="4" t="s">
        <v>9</v>
      </c>
      <c r="D10" s="4" t="s">
        <v>22</v>
      </c>
      <c r="E10" s="3">
        <f>E4+50</f>
        <v>45432</v>
      </c>
      <c r="G10" s="4" t="s">
        <v>69</v>
      </c>
      <c r="I10" s="4" t="s">
        <v>42</v>
      </c>
      <c r="J10" s="4" t="s">
        <v>48</v>
      </c>
    </row>
    <row r="11" spans="2:10" x14ac:dyDescent="0.4">
      <c r="B11" s="4" t="s">
        <v>10</v>
      </c>
      <c r="D11" s="4" t="s">
        <v>23</v>
      </c>
      <c r="E11" s="3">
        <f>DATE(_Annee,7,14)</f>
        <v>45487</v>
      </c>
      <c r="G11" s="4" t="s">
        <v>70</v>
      </c>
    </row>
    <row r="12" spans="2:10" x14ac:dyDescent="0.4">
      <c r="B12" s="4" t="s">
        <v>11</v>
      </c>
      <c r="D12" s="4" t="s">
        <v>24</v>
      </c>
      <c r="E12" s="3">
        <f>DATE(_Annee,8,15)</f>
        <v>45519</v>
      </c>
      <c r="G12" s="4" t="s">
        <v>71</v>
      </c>
    </row>
    <row r="13" spans="2:10" x14ac:dyDescent="0.4">
      <c r="B13" s="4" t="s">
        <v>12</v>
      </c>
      <c r="D13" s="4" t="s">
        <v>25</v>
      </c>
      <c r="E13" s="3">
        <f>DATE(_Annee,11,1)</f>
        <v>45597</v>
      </c>
      <c r="G13" s="4" t="s">
        <v>72</v>
      </c>
    </row>
    <row r="14" spans="2:10" x14ac:dyDescent="0.4">
      <c r="B14" s="4" t="s">
        <v>13</v>
      </c>
      <c r="D14" s="4" t="s">
        <v>26</v>
      </c>
      <c r="E14" s="3">
        <f>DATE(_Annee,11,11)</f>
        <v>45607</v>
      </c>
      <c r="G14" s="4" t="s">
        <v>73</v>
      </c>
    </row>
    <row r="15" spans="2:10" x14ac:dyDescent="0.4">
      <c r="D15" s="4" t="s">
        <v>27</v>
      </c>
      <c r="E15" s="3">
        <f>DATE(_Annee,12,25)</f>
        <v>45651</v>
      </c>
      <c r="G15" s="4" t="s">
        <v>74</v>
      </c>
    </row>
    <row r="16" spans="2:10" x14ac:dyDescent="0.4">
      <c r="G16" s="4" t="s">
        <v>75</v>
      </c>
    </row>
    <row r="17" spans="7:7" x14ac:dyDescent="0.4">
      <c r="G17" s="4" t="s">
        <v>76</v>
      </c>
    </row>
    <row r="18" spans="7:7" x14ac:dyDescent="0.4">
      <c r="G18" s="4" t="s">
        <v>77</v>
      </c>
    </row>
    <row r="19" spans="7:7" x14ac:dyDescent="0.4">
      <c r="G19" s="4" t="s">
        <v>78</v>
      </c>
    </row>
  </sheetData>
  <sheetProtection sheet="1" objects="1" scenarios="1"/>
  <sortState xmlns:xlrd2="http://schemas.microsoft.com/office/spreadsheetml/2017/richdata2" ref="I3:J10">
    <sortCondition ref="I3:I10"/>
  </sortState>
  <phoneticPr fontId="3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Absences</vt:lpstr>
      <vt:lpstr>Planning</vt:lpstr>
      <vt:lpstr>Récap individuel</vt:lpstr>
      <vt:lpstr>Paramètres</vt:lpstr>
      <vt:lpstr>_Annee</vt:lpstr>
      <vt:lpstr>_Empl</vt:lpstr>
      <vt:lpstr>_Feries</vt:lpstr>
      <vt:lpstr>_Mois</vt:lpstr>
      <vt:lpstr>fc_Absence</vt:lpstr>
      <vt:lpstr>fc_Code</vt:lpstr>
      <vt:lpstr>fc_DD</vt:lpstr>
      <vt:lpstr>fc_DF</vt:lpstr>
      <vt:lpstr>fc_Employe</vt:lpstr>
      <vt:lpstr>l_Absence</vt:lpstr>
      <vt:lpstr>l_Employé</vt:lpstr>
      <vt:lpstr>l_Mois</vt:lpstr>
      <vt:lpstr>lstAbs</vt:lpstr>
      <vt:lpstr>lstDD</vt:lpstr>
      <vt:lpstr>lstDF</vt:lpstr>
      <vt:lpstr>LstEmpl</vt:lpstr>
      <vt:lpstr>Verif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Damaste .</cp:lastModifiedBy>
  <cp:lastPrinted>2024-02-03T16:45:03Z</cp:lastPrinted>
  <dcterms:created xsi:type="dcterms:W3CDTF">2022-04-13T22:38:30Z</dcterms:created>
  <dcterms:modified xsi:type="dcterms:W3CDTF">2024-02-04T01:09:48Z</dcterms:modified>
</cp:coreProperties>
</file>