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431EDA88-9400-4517-A95A-38E42CC1024C}" xr6:coauthVersionLast="47" xr6:coauthVersionMax="47" xr10:uidLastSave="{00000000-0000-0000-0000-000000000000}"/>
  <bookViews>
    <workbookView xWindow="-108" yWindow="-108" windowWidth="23256" windowHeight="12576" activeTab="1" xr2:uid="{E81E5189-1D88-428D-A9B6-0B800646BD76}"/>
  </bookViews>
  <sheets>
    <sheet name="Paramètres" sheetId="1" r:id="rId1"/>
    <sheet name="Equipes" sheetId="2" r:id="rId2"/>
  </sheets>
  <definedNames>
    <definedName name="_NbEqp">Equipes!$C$5</definedName>
    <definedName name="_NbInscrit">Paramètres!$C$2</definedName>
    <definedName name="_NbJoueur">Equipes!$C$2</definedName>
    <definedName name="_NbJoueur_Att">Equipes!$C$7</definedName>
    <definedName name="_NbJoueur_Eqp">Equipes!$C$6</definedName>
    <definedName name="_NbJoueur_Match">Equipes!$C$4</definedName>
    <definedName name="_Partie">Equipes!$C$3</definedName>
    <definedName name="_Titres">Equipes!$B$11:$G$11</definedName>
    <definedName name="l_Equipe">t_Equipe[Equipe]</definedName>
    <definedName name="l_Partie">t_Partie[Type partie]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5" i="1" l="1"/>
  <c r="D38" i="1"/>
  <c r="D22" i="1" l="1"/>
  <c r="D16" i="1"/>
  <c r="D18" i="1"/>
  <c r="C4" i="2"/>
  <c r="C2" i="1" l="1"/>
  <c r="C2" i="2" s="1"/>
  <c r="C7" i="2" l="1"/>
  <c r="C6" i="2"/>
  <c r="D33" i="1"/>
  <c r="D5" i="1"/>
  <c r="D37" i="1"/>
  <c r="D41" i="1"/>
  <c r="D23" i="1"/>
  <c r="D8" i="1"/>
  <c r="D43" i="1"/>
  <c r="D28" i="1"/>
  <c r="D42" i="1"/>
  <c r="D17" i="1"/>
  <c r="D27" i="1"/>
  <c r="D19" i="1"/>
  <c r="E19" i="1" s="1"/>
  <c r="D21" i="1"/>
  <c r="D40" i="1"/>
  <c r="D9" i="1"/>
  <c r="D39" i="1"/>
  <c r="E39" i="1" s="1"/>
  <c r="D36" i="1"/>
  <c r="D50" i="1"/>
  <c r="D11" i="1"/>
  <c r="D29" i="1"/>
  <c r="E29" i="1" s="1"/>
  <c r="D48" i="1"/>
  <c r="D47" i="1"/>
  <c r="D25" i="1"/>
  <c r="D30" i="1"/>
  <c r="E30" i="1" s="1"/>
  <c r="D53" i="1"/>
  <c r="D26" i="1"/>
  <c r="D49" i="1"/>
  <c r="D13" i="1"/>
  <c r="E13" i="1" s="1"/>
  <c r="D46" i="1"/>
  <c r="D52" i="1"/>
  <c r="D31" i="1"/>
  <c r="D15" i="1"/>
  <c r="E15" i="1" s="1"/>
  <c r="D34" i="1"/>
  <c r="D44" i="1"/>
  <c r="D54" i="1"/>
  <c r="D6" i="1"/>
  <c r="E6" i="1" s="1"/>
  <c r="D12" i="1"/>
  <c r="D20" i="1"/>
  <c r="D45" i="1"/>
  <c r="D14" i="1"/>
  <c r="E14" i="1" s="1"/>
  <c r="D24" i="1"/>
  <c r="D10" i="1"/>
  <c r="D35" i="1"/>
  <c r="D32" i="1"/>
  <c r="E32" i="1" s="1"/>
  <c r="D7" i="1"/>
  <c r="D51" i="1"/>
  <c r="E55" i="1" l="1"/>
  <c r="E28" i="1"/>
  <c r="E41" i="1"/>
  <c r="E35" i="1"/>
  <c r="E54" i="1"/>
  <c r="E49" i="1"/>
  <c r="E11" i="1"/>
  <c r="E51" i="1"/>
  <c r="E10" i="1"/>
  <c r="E20" i="1"/>
  <c r="E44" i="1"/>
  <c r="E7" i="1"/>
  <c r="E24" i="1"/>
  <c r="E12" i="1"/>
  <c r="E24" i="2" a="1"/>
  <c r="E24" i="2" s="1"/>
  <c r="E27" i="2" a="1"/>
  <c r="E27" i="2" s="1"/>
  <c r="E31" i="2" a="1"/>
  <c r="E31" i="2" s="1"/>
  <c r="E35" i="2" a="1"/>
  <c r="E35" i="2" s="1"/>
  <c r="E38" i="2" a="1"/>
  <c r="E38" i="2" s="1"/>
  <c r="E41" i="2" a="1"/>
  <c r="E41" i="2" s="1"/>
  <c r="D25" i="2" a="1"/>
  <c r="D25" i="2" s="1"/>
  <c r="D29" i="2" a="1"/>
  <c r="D29" i="2" s="1"/>
  <c r="D36" i="2" a="1"/>
  <c r="D36" i="2" s="1"/>
  <c r="D39" i="2" a="1"/>
  <c r="D39" i="2" s="1"/>
  <c r="D42" i="2" a="1"/>
  <c r="D42" i="2" s="1"/>
  <c r="C26" i="2" a="1"/>
  <c r="C26" i="2" s="1"/>
  <c r="C30" i="2" a="1"/>
  <c r="C30" i="2" s="1"/>
  <c r="C33" i="2" a="1"/>
  <c r="C33" i="2" s="1"/>
  <c r="C40" i="2" a="1"/>
  <c r="C40" i="2" s="1"/>
  <c r="B24" i="2" a="1"/>
  <c r="B24" i="2" s="1"/>
  <c r="B27" i="2" a="1"/>
  <c r="B27" i="2" s="1"/>
  <c r="B31" i="2" a="1"/>
  <c r="B31" i="2" s="1"/>
  <c r="B34" i="2" a="1"/>
  <c r="B34" i="2" s="1"/>
  <c r="B37" i="2" a="1"/>
  <c r="B37" i="2" s="1"/>
  <c r="E28" i="2" a="1"/>
  <c r="E28" i="2" s="1"/>
  <c r="E32" i="2" a="1"/>
  <c r="E32" i="2" s="1"/>
  <c r="E36" i="2" a="1"/>
  <c r="E36" i="2" s="1"/>
  <c r="E39" i="2" a="1"/>
  <c r="E39" i="2" s="1"/>
  <c r="E42" i="2" a="1"/>
  <c r="E42" i="2" s="1"/>
  <c r="D26" i="2" a="1"/>
  <c r="D26" i="2" s="1"/>
  <c r="D30" i="2" a="1"/>
  <c r="D30" i="2" s="1"/>
  <c r="D33" i="2" a="1"/>
  <c r="D33" i="2" s="1"/>
  <c r="D40" i="2" a="1"/>
  <c r="D40" i="2" s="1"/>
  <c r="C24" i="2" a="1"/>
  <c r="C24" i="2" s="1"/>
  <c r="C27" i="2" a="1"/>
  <c r="C27" i="2" s="1"/>
  <c r="C31" i="2" a="1"/>
  <c r="C31" i="2" s="1"/>
  <c r="C34" i="2" a="1"/>
  <c r="C34" i="2" s="1"/>
  <c r="C37" i="2" a="1"/>
  <c r="C37" i="2" s="1"/>
  <c r="B28" i="2" a="1"/>
  <c r="B28" i="2" s="1"/>
  <c r="B32" i="2" a="1"/>
  <c r="B32" i="2" s="1"/>
  <c r="B35" i="2" a="1"/>
  <c r="B35" i="2" s="1"/>
  <c r="B38" i="2" a="1"/>
  <c r="B38" i="2" s="1"/>
  <c r="B41" i="2" a="1"/>
  <c r="B41" i="2" s="1"/>
  <c r="D38" i="2" a="1"/>
  <c r="D38" i="2" s="1"/>
  <c r="C25" i="2" a="1"/>
  <c r="C25" i="2" s="1"/>
  <c r="C36" i="2" a="1"/>
  <c r="C36" i="2" s="1"/>
  <c r="C42" i="2" a="1"/>
  <c r="C42" i="2" s="1"/>
  <c r="B30" i="2" a="1"/>
  <c r="B30" i="2" s="1"/>
  <c r="B40" i="2" a="1"/>
  <c r="B40" i="2" s="1"/>
  <c r="E25" i="2" a="1"/>
  <c r="E25" i="2" s="1"/>
  <c r="E29" i="2" a="1"/>
  <c r="E29" i="2" s="1"/>
  <c r="E33" i="2" a="1"/>
  <c r="E33" i="2" s="1"/>
  <c r="E40" i="2" a="1"/>
  <c r="E40" i="2" s="1"/>
  <c r="D24" i="2" a="1"/>
  <c r="D24" i="2" s="1"/>
  <c r="D27" i="2" a="1"/>
  <c r="D27" i="2" s="1"/>
  <c r="D31" i="2" a="1"/>
  <c r="D31" i="2" s="1"/>
  <c r="D34" i="2" a="1"/>
  <c r="D34" i="2" s="1"/>
  <c r="D37" i="2" a="1"/>
  <c r="D37" i="2" s="1"/>
  <c r="C28" i="2" a="1"/>
  <c r="C28" i="2" s="1"/>
  <c r="C32" i="2" a="1"/>
  <c r="C32" i="2" s="1"/>
  <c r="C35" i="2" a="1"/>
  <c r="C35" i="2" s="1"/>
  <c r="C38" i="2" a="1"/>
  <c r="C38" i="2" s="1"/>
  <c r="C41" i="2" a="1"/>
  <c r="C41" i="2" s="1"/>
  <c r="B25" i="2" a="1"/>
  <c r="B25" i="2" s="1"/>
  <c r="B29" i="2" a="1"/>
  <c r="B29" i="2" s="1"/>
  <c r="B36" i="2" a="1"/>
  <c r="B36" i="2" s="1"/>
  <c r="B39" i="2" a="1"/>
  <c r="B39" i="2" s="1"/>
  <c r="B42" i="2" a="1"/>
  <c r="B42" i="2" s="1"/>
  <c r="E26" i="2" a="1"/>
  <c r="E26" i="2" s="1"/>
  <c r="E30" i="2" a="1"/>
  <c r="E30" i="2" s="1"/>
  <c r="E34" i="2" a="1"/>
  <c r="E34" i="2" s="1"/>
  <c r="E37" i="2" a="1"/>
  <c r="E37" i="2" s="1"/>
  <c r="D28" i="2" a="1"/>
  <c r="D28" i="2" s="1"/>
  <c r="D32" i="2" a="1"/>
  <c r="D32" i="2" s="1"/>
  <c r="D35" i="2" a="1"/>
  <c r="D35" i="2" s="1"/>
  <c r="D41" i="2" a="1"/>
  <c r="D41" i="2" s="1"/>
  <c r="C29" i="2" a="1"/>
  <c r="C29" i="2" s="1"/>
  <c r="C39" i="2" a="1"/>
  <c r="C39" i="2" s="1"/>
  <c r="B26" i="2" a="1"/>
  <c r="B26" i="2" s="1"/>
  <c r="B33" i="2" a="1"/>
  <c r="B33" i="2" s="1"/>
  <c r="E45" i="1"/>
  <c r="E31" i="1"/>
  <c r="E25" i="1"/>
  <c r="E9" i="1"/>
  <c r="E27" i="1"/>
  <c r="E13" i="2" a="1"/>
  <c r="E13" i="2" s="1"/>
  <c r="E16" i="2" a="1"/>
  <c r="E16" i="2" s="1"/>
  <c r="E21" i="2" a="1"/>
  <c r="E21" i="2" s="1"/>
  <c r="D17" i="2" a="1"/>
  <c r="D17" i="2" s="1"/>
  <c r="D20" i="2" a="1"/>
  <c r="D20" i="2" s="1"/>
  <c r="C13" i="2" a="1"/>
  <c r="C13" i="2" s="1"/>
  <c r="C16" i="2" a="1"/>
  <c r="C16" i="2" s="1"/>
  <c r="C21" i="2" a="1"/>
  <c r="C21" i="2" s="1"/>
  <c r="B17" i="2" a="1"/>
  <c r="B17" i="2" s="1"/>
  <c r="B20" i="2" a="1"/>
  <c r="B20" i="2" s="1"/>
  <c r="E12" i="2" a="1"/>
  <c r="E12" i="2" s="1"/>
  <c r="D15" i="2" a="1"/>
  <c r="D15" i="2" s="1"/>
  <c r="D23" i="2" a="1"/>
  <c r="D23" i="2" s="1"/>
  <c r="C19" i="2" a="1"/>
  <c r="C19" i="2" s="1"/>
  <c r="C22" i="2" a="1"/>
  <c r="C22" i="2" s="1"/>
  <c r="C12" i="2" a="1"/>
  <c r="C12" i="2" s="1"/>
  <c r="B18" i="2" a="1"/>
  <c r="B18" i="2" s="1"/>
  <c r="B12" i="2" a="1"/>
  <c r="B12" i="2" s="1"/>
  <c r="E14" i="2" a="1"/>
  <c r="E14" i="2" s="1"/>
  <c r="E19" i="2" a="1"/>
  <c r="E19" i="2" s="1"/>
  <c r="E22" i="2" a="1"/>
  <c r="E22" i="2" s="1"/>
  <c r="D18" i="2" a="1"/>
  <c r="D18" i="2" s="1"/>
  <c r="C14" i="2" a="1"/>
  <c r="C14" i="2" s="1"/>
  <c r="B15" i="2" a="1"/>
  <c r="B15" i="2" s="1"/>
  <c r="B23" i="2" a="1"/>
  <c r="B23" i="2" s="1"/>
  <c r="E17" i="2" a="1"/>
  <c r="E17" i="2" s="1"/>
  <c r="E20" i="2" a="1"/>
  <c r="E20" i="2" s="1"/>
  <c r="D13" i="2" a="1"/>
  <c r="D13" i="2" s="1"/>
  <c r="D16" i="2" a="1"/>
  <c r="D16" i="2" s="1"/>
  <c r="D21" i="2" a="1"/>
  <c r="D21" i="2" s="1"/>
  <c r="C17" i="2" a="1"/>
  <c r="C17" i="2" s="1"/>
  <c r="C20" i="2" a="1"/>
  <c r="C20" i="2" s="1"/>
  <c r="B13" i="2" a="1"/>
  <c r="B13" i="2" s="1"/>
  <c r="B16" i="2" a="1"/>
  <c r="B16" i="2" s="1"/>
  <c r="B21" i="2" a="1"/>
  <c r="B21" i="2" s="1"/>
  <c r="E15" i="2" a="1"/>
  <c r="E15" i="2" s="1"/>
  <c r="E18" i="2" a="1"/>
  <c r="E18" i="2" s="1"/>
  <c r="E23" i="2" a="1"/>
  <c r="E23" i="2" s="1"/>
  <c r="D14" i="2" a="1"/>
  <c r="D14" i="2" s="1"/>
  <c r="D19" i="2" a="1"/>
  <c r="D19" i="2" s="1"/>
  <c r="D22" i="2" a="1"/>
  <c r="D22" i="2" s="1"/>
  <c r="D12" i="2" a="1"/>
  <c r="D12" i="2" s="1"/>
  <c r="C15" i="2" a="1"/>
  <c r="C15" i="2" s="1"/>
  <c r="C18" i="2" a="1"/>
  <c r="C18" i="2" s="1"/>
  <c r="C23" i="2" a="1"/>
  <c r="C23" i="2" s="1"/>
  <c r="B14" i="2" a="1"/>
  <c r="B14" i="2" s="1"/>
  <c r="B19" i="2" a="1"/>
  <c r="B19" i="2" s="1"/>
  <c r="B22" i="2" a="1"/>
  <c r="B22" i="2" s="1"/>
  <c r="E52" i="1"/>
  <c r="E26" i="1"/>
  <c r="E47" i="1"/>
  <c r="E50" i="1"/>
  <c r="E40" i="1"/>
  <c r="E17" i="1"/>
  <c r="E8" i="1"/>
  <c r="E5" i="1"/>
  <c r="E34" i="1"/>
  <c r="E46" i="1"/>
  <c r="E53" i="1"/>
  <c r="E48" i="1"/>
  <c r="E36" i="1"/>
  <c r="E21" i="1"/>
  <c r="E42" i="1"/>
  <c r="E23" i="1"/>
  <c r="E33" i="1"/>
  <c r="E22" i="1"/>
  <c r="E38" i="1"/>
  <c r="E16" i="1"/>
  <c r="E18" i="1"/>
  <c r="E43" i="1"/>
  <c r="E37" i="1"/>
  <c r="E5" i="2" l="1" a="1"/>
  <c r="E5" i="2" s="1"/>
  <c r="E3" i="2" a="1"/>
  <c r="E3" i="2" s="1"/>
  <c r="E4" i="2" a="1"/>
  <c r="E4" i="2" s="1"/>
  <c r="H8" i="2" l="1" a="1"/>
  <c r="H8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<sst xmlns="http://schemas.openxmlformats.org/spreadsheetml/2006/main" count="131" uniqueCount="76">
  <si>
    <t>Joueur</t>
  </si>
  <si>
    <t>Tirage</t>
  </si>
  <si>
    <t>Rang</t>
  </si>
  <si>
    <t>Gaillou Aimée</t>
  </si>
  <si>
    <t>Brunault Nanna</t>
  </si>
  <si>
    <t>Renaud Charlot</t>
  </si>
  <si>
    <t>Baril Edmee</t>
  </si>
  <si>
    <t>Beaudouin Xavierre</t>
  </si>
  <si>
    <t>Aupry Calandre</t>
  </si>
  <si>
    <t>Perillard Stéphane</t>
  </si>
  <si>
    <t>Goulet Éric</t>
  </si>
  <si>
    <t>Auclair Frontino</t>
  </si>
  <si>
    <t>Tremblay Martine</t>
  </si>
  <si>
    <t>Paquin Emmanuelle</t>
  </si>
  <si>
    <t>Bourgeois Laurette</t>
  </si>
  <si>
    <t>Gaulin Germaine</t>
  </si>
  <si>
    <t>Tachel Medoro</t>
  </si>
  <si>
    <t>Despins Chappell</t>
  </si>
  <si>
    <t>Lavoie Théodore</t>
  </si>
  <si>
    <t>Labrosse Gradasso</t>
  </si>
  <si>
    <t>Leroy D'Arcy</t>
  </si>
  <si>
    <t>Benoit Paul</t>
  </si>
  <si>
    <t>Carrière France</t>
  </si>
  <si>
    <t>Arpin Aimé</t>
  </si>
  <si>
    <t>Begin Ernest</t>
  </si>
  <si>
    <t>Poulin Avril</t>
  </si>
  <si>
    <t>Beauchamp Ganelon</t>
  </si>
  <si>
    <t>Sansouci Searlas</t>
  </si>
  <si>
    <t>Deslauriers Granville</t>
  </si>
  <si>
    <t>Noël Benoît</t>
  </si>
  <si>
    <t>Galarneau Victorine</t>
  </si>
  <si>
    <t>Gaillou Parfait</t>
  </si>
  <si>
    <t>Cloutier Aurélie</t>
  </si>
  <si>
    <t>Parmentier Alice</t>
  </si>
  <si>
    <t>Hervé Éléonore</t>
  </si>
  <si>
    <t>Desnoyer Hugues</t>
  </si>
  <si>
    <t>Lamontagne Paulette</t>
  </si>
  <si>
    <t>Bolduc Belisarda</t>
  </si>
  <si>
    <t>Paquin Antoine</t>
  </si>
  <si>
    <t>Quessy Marjolaine</t>
  </si>
  <si>
    <t>Brousseau Bernadette</t>
  </si>
  <si>
    <t>Jardine Lotye</t>
  </si>
  <si>
    <t>Lanoie Germain</t>
  </si>
  <si>
    <t>Caron Aurélie</t>
  </si>
  <si>
    <t>Gour Luc</t>
  </si>
  <si>
    <t>Gregoire Curtis</t>
  </si>
  <si>
    <t>Longpré Beltane</t>
  </si>
  <si>
    <t>Gaillou Marthe</t>
  </si>
  <si>
    <t>Lefèbvre Laurette</t>
  </si>
  <si>
    <t>Therrien Zara</t>
  </si>
  <si>
    <t>Davignon Felicienne</t>
  </si>
  <si>
    <t>Brochu Baptiste</t>
  </si>
  <si>
    <t>Roy Marmion</t>
  </si>
  <si>
    <t>Leduc Toussaint</t>
  </si>
  <si>
    <t>St-Jacques Éléonore</t>
  </si>
  <si>
    <t>Vadeboncoeur Brice</t>
  </si>
  <si>
    <t>Bonneville Eugène</t>
  </si>
  <si>
    <t>Marcil Jacques</t>
  </si>
  <si>
    <t>Fluet Clovis</t>
  </si>
  <si>
    <t>Nombre de joueurs inscrits</t>
  </si>
  <si>
    <t>Nombre de joueurs</t>
  </si>
  <si>
    <t>Joueur par match</t>
  </si>
  <si>
    <t>Nombre d'équipe</t>
  </si>
  <si>
    <t>Joueurs par équipe</t>
  </si>
  <si>
    <t>Joueurs en attente</t>
  </si>
  <si>
    <t>Gagnant</t>
  </si>
  <si>
    <t>Perdant</t>
  </si>
  <si>
    <t>Equipe</t>
  </si>
  <si>
    <t>Equipe 1</t>
  </si>
  <si>
    <t>Equipe 2</t>
  </si>
  <si>
    <t>Partie</t>
  </si>
  <si>
    <t>Type partie</t>
  </si>
  <si>
    <t>Simple</t>
  </si>
  <si>
    <t>Double</t>
  </si>
  <si>
    <t>En attente</t>
  </si>
  <si>
    <t>Composition des équipes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</si>
</sst>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1" fillId="0" borderId="1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8" borderId="0" xfId="0" applyFill="1" applyAlignment="1">
      <alignment horizontal="center" vertical="center"/>
    </xf>
    <xf numFmtId="0" fontId="0" fillId="7" borderId="4" xfId="0" applyFill="1" applyBorder="1" applyAlignment="1">
      <alignment horizontal="left" vertical="center" indent="1"/>
    </xf>
    <xf numFmtId="0" fontId="0" fillId="7" borderId="2" xfId="0" applyFill="1" applyBorder="1" applyAlignment="1">
      <alignment horizontal="left" vertical="center" indent="1"/>
    </xf>
    <xf numFmtId="0" fontId="0" fillId="7" borderId="3" xfId="0" applyFill="1" applyBorder="1" applyAlignment="1">
      <alignment horizontal="left" vertical="center" indent="1"/>
    </xf>
    <xf numFmtId="0" fontId="0" fillId="8" borderId="0" xfId="0" applyFill="1" applyAlignment="1">
      <alignment horizontal="left" vertical="center" indent="1"/>
    </xf>
    <xf numFmtId="0" fontId="5" fillId="2" borderId="5" xfId="0" applyFont="1" applyFill="1" applyBorder="1" applyAlignment="1">
      <alignment horizontal="centerContinuous" vertical="center"/>
    </xf>
    <xf numFmtId="0" fontId="5" fillId="3" borderId="5" xfId="0" applyFont="1" applyFill="1" applyBorder="1" applyAlignment="1">
      <alignment horizontal="centerContinuous" vertical="center"/>
    </xf>
    <xf numFmtId="0" fontId="5" fillId="4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right" vertical="center" indent="1"/>
    </xf>
    <xf numFmtId="0" fontId="4" fillId="6" borderId="0" xfId="0" applyFont="1" applyFill="1" applyAlignment="1">
      <alignment horizontal="left" vertical="center" indent="1"/>
    </xf>
    <xf numFmtId="0" fontId="0" fillId="0" borderId="0" xfId="0" quotePrefix="1" applyAlignment="1">
      <alignment vertical="center"/>
    </xf>
    <xf numFmtId="0" fontId="7" fillId="0" borderId="0" xfId="0" applyFont="1"/>
    <xf numFmtId="0" fontId="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5" fillId="0" borderId="1" xfId="0" applyFont="1" applyBorder="1" applyAlignment="1">
      <alignment horizontal="right" vertical="center"/>
    </xf>
  </cellXfs>
  <cellStyles count="1">
    <cellStyle name="Normal" xfId="0" builtinId="0"/>
  </cellStyles>
  <dxfs count="16"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/>
        <color theme="1" tint="0.499984740745262"/>
      </font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609600</xdr:colOff>
      <xdr:row>0</xdr:row>
      <xdr:rowOff>167640</xdr:rowOff>
    </xdr:from>
    <xdr:to>
      <xdr:col>4</xdr:col>
      <xdr:colOff>434160</xdr:colOff>
      <xdr:row>2</xdr:row>
      <xdr:rowOff>31020</xdr:rowOff>
    </xdr:to>
    <xdr:sp macro="[0]!Tir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0C2483F-0622-D53E-7056-41C39A2C74A7}"/>
            </a:ext>
          </a:extLst>
        </xdr:cNvPr>
        <xdr:cNvSpPr/>
      </xdr:nvSpPr>
      <xdr:spPr>
        <a:xfrm>
          <a:off x="2979420" y="167640"/>
          <a:ext cx="1440000" cy="2520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Nouveau tirage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4977C8-6A7B-4085-BAAB-3E686DEEA459}" name="t_Joueurs" displayName="t_Joueurs" ref="B4:E55" totalsRowShown="0" headerRowDxfId="15" dataDxfId="14">
  <autoFilter ref="B4:E55" xr:uid="{434977C8-6A7B-4085-BAAB-3E686DEEA459}">
    <filterColumn colId="0" hiddenButton="1"/>
    <filterColumn colId="1" hiddenButton="1"/>
    <filterColumn colId="2" hiddenButton="1"/>
    <filterColumn colId="3" hiddenButton="1"/>
  </autoFilter>
  <tableColumns count="4">
    <tableColumn id="1" xr3:uid="{4DA3EB98-715F-4C93-A5B9-F5F08E41769E}" name="Joueur" dataDxfId="13"/>
    <tableColumn id="2" xr3:uid="{261991C3-E492-47A7-9079-693CE06C3FE0}" name="Tirage" dataDxfId="3"/>
    <tableColumn id="3" xr3:uid="{30BD775E-7E32-4069-9111-8ABC7A590D9B}" name="Rang" dataDxfId="6">
      <calculatedColumnFormula>IFERROR(RANK(t_Joueurs[[#This Row],[Tirage]],t_Joueurs[Tirage]),"")</calculatedColumnFormula>
    </tableColumn>
    <tableColumn id="4" xr3:uid="{D3501E22-4367-49F6-8744-C3C953C2354D}" name="Equipe" dataDxfId="5">
      <calculatedColumnFormula>IF(t_Joueurs[[#This Row],[Rang]]&lt;=_NbJoueur_Eqp*2,"Equipe 1",IF(AND(t_Joueurs[[#This Row],[Rang]]&gt;=_NbJoueur_Eqp*2,t_Joueurs[[#This Row],[Rang]]&lt;=_NbJoueur_Eqp*4),"Equipe 2","En attente"))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60EF4B-BCF3-4330-8361-2257263EFB89}" name="t_Equipe" displayName="t_Equipe" ref="G4:G6" totalsRowShown="0" headerRowDxfId="12" dataDxfId="11">
  <autoFilter ref="G4:G6" xr:uid="{4160EF4B-BCF3-4330-8361-2257263EFB89}">
    <filterColumn colId="0" hiddenButton="1"/>
  </autoFilter>
  <tableColumns count="1">
    <tableColumn id="1" xr3:uid="{FF0DE419-BFA3-40BA-B697-69B9686CA0B2}" name="Equipe" dataDxfId="10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A775BFB-C5AA-4B8B-B211-832306D39CD5}" name="t_Partie" displayName="t_Partie" ref="I4:I6" totalsRowShown="0" headerRowDxfId="9" dataDxfId="8">
  <autoFilter ref="I4:I6" xr:uid="{7A775BFB-C5AA-4B8B-B211-832306D39CD5}">
    <filterColumn colId="0" hiddenButton="1"/>
  </autoFilter>
  <tableColumns count="1">
    <tableColumn id="1" xr3:uid="{953FA406-216D-4008-97C3-1A74FA1F502E}" name="Type partie" dataDxfId="7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F982C-C55E-4FBC-B189-664F58E3D3A0}">
  <sheetPr codeName="Feuil1"/>
  <dimension ref="B2:L60"/>
  <sheetViews>
    <sheetView showGridLines="0" workbookViewId="0">
      <selection activeCell="D2" sqref="D2"/>
    </sheetView>
  </sheetViews>
  <sheetFormatPr baseColWidth="10" defaultRowHeight="14.4"/>
  <cols>
    <col min="1" max="1" width="3.77734375" style="2" customWidth="1"/>
    <col min="2" max="2" width="30.77734375" style="2" customWidth="1"/>
    <col min="3" max="3" width="15.77734375" style="2" customWidth="1"/>
    <col min="4" max="4" width="7.77734375" style="2" customWidth="1"/>
    <col min="5" max="5" width="11.77734375" style="2" customWidth="1"/>
    <col min="6" max="6" width="3.77734375" style="2" customWidth="1"/>
    <col min="7" max="7" width="11.77734375" style="2" customWidth="1"/>
    <col min="8" max="8" width="3.77734375" style="2" customWidth="1"/>
    <col min="9" max="9" width="11.77734375" style="2" customWidth="1"/>
    <col min="10" max="10" width="3.77734375" style="2" customWidth="1"/>
    <col min="11" max="11" width="19.109375" style="2" bestFit="1" customWidth="1"/>
    <col min="12" max="16384" width="11.5546875" style="2"/>
  </cols>
  <sheetData>
    <row r="2" spans="2:12" ht="16.2" thickBot="1">
      <c r="B2" s="4" t="s">
        <v>59</v>
      </c>
      <c r="C2" s="5">
        <f>COUNTA(t_Joueurs[Joueur])</f>
        <v>51</v>
      </c>
    </row>
    <row r="3" spans="2:12" ht="15" thickTop="1"/>
    <row r="4" spans="2:12">
      <c r="B4" s="3" t="s">
        <v>0</v>
      </c>
      <c r="C4" s="1" t="s">
        <v>1</v>
      </c>
      <c r="D4" s="1" t="s">
        <v>2</v>
      </c>
      <c r="E4" s="1" t="s">
        <v>67</v>
      </c>
      <c r="G4" s="3" t="s">
        <v>67</v>
      </c>
      <c r="I4" s="3" t="s">
        <v>71</v>
      </c>
    </row>
    <row r="5" spans="2:12">
      <c r="B5" s="3" t="s">
        <v>23</v>
      </c>
      <c r="C5" s="1">
        <v>1.4935680852156907E-2</v>
      </c>
      <c r="D5" s="1">
        <f>IFERROR(RANK(t_Joueurs[[#This Row],[Tirage]],t_Joueurs[Tirage]),"")</f>
        <v>48</v>
      </c>
      <c r="E5" s="21" t="str">
        <f>IF(t_Joueurs[[#This Row],[Rang]]&lt;=_NbJoueur_Eqp*2,"Equipe 1",IF(AND(t_Joueurs[[#This Row],[Rang]]&gt;=_NbJoueur_Eqp*2,t_Joueurs[[#This Row],[Rang]]&lt;=_NbJoueur_Eqp*4),"Equipe 2","En attente"))</f>
        <v>Equipe 2</v>
      </c>
      <c r="G5" s="3" t="s">
        <v>68</v>
      </c>
      <c r="I5" s="3" t="s">
        <v>72</v>
      </c>
      <c r="K5" s="2" t="s">
        <v>23</v>
      </c>
      <c r="L5" s="17"/>
    </row>
    <row r="6" spans="2:12">
      <c r="B6" s="3" t="s">
        <v>11</v>
      </c>
      <c r="C6" s="1">
        <v>0.19856760267500484</v>
      </c>
      <c r="D6" s="1">
        <f>IFERROR(RANK(t_Joueurs[[#This Row],[Tirage]],t_Joueurs[Tirage]),"")</f>
        <v>41</v>
      </c>
      <c r="E6" s="21" t="str">
        <f>IF(t_Joueurs[[#This Row],[Rang]]&lt;=_NbJoueur_Eqp*2,"Equipe 1",IF(AND(t_Joueurs[[#This Row],[Rang]]&gt;=_NbJoueur_Eqp*2,t_Joueurs[[#This Row],[Rang]]&lt;=_NbJoueur_Eqp*4),"Equipe 2","En attente"))</f>
        <v>Equipe 2</v>
      </c>
      <c r="G6" s="3" t="s">
        <v>69</v>
      </c>
      <c r="I6" s="3" t="s">
        <v>73</v>
      </c>
      <c r="K6" s="2" t="s">
        <v>11</v>
      </c>
      <c r="L6" s="17"/>
    </row>
    <row r="7" spans="2:12">
      <c r="B7" s="3" t="s">
        <v>8</v>
      </c>
      <c r="C7" s="1">
        <v>0.68890299799847698</v>
      </c>
      <c r="D7" s="1">
        <f>IFERROR(RANK(t_Joueurs[[#This Row],[Tirage]],t_Joueurs[Tirage]),"")</f>
        <v>15</v>
      </c>
      <c r="E7" s="20" t="str">
        <f>IF(t_Joueurs[[#This Row],[Rang]]&lt;=_NbJoueur_Eqp*2,"Equipe 1",IF(AND(t_Joueurs[[#This Row],[Rang]]&gt;=_NbJoueur_Eqp*2,t_Joueurs[[#This Row],[Rang]]&lt;=_NbJoueur_Eqp*4),"Equipe 2","En attente"))</f>
        <v>Equipe 1</v>
      </c>
      <c r="K7" s="2" t="s">
        <v>8</v>
      </c>
      <c r="L7" s="17"/>
    </row>
    <row r="8" spans="2:12">
      <c r="B8" s="3" t="s">
        <v>6</v>
      </c>
      <c r="C8" s="1">
        <v>0.72719746350831049</v>
      </c>
      <c r="D8" s="1">
        <f>IFERROR(RANK(t_Joueurs[[#This Row],[Tirage]],t_Joueurs[Tirage]),"")</f>
        <v>12</v>
      </c>
      <c r="E8" s="20" t="str">
        <f>IF(t_Joueurs[[#This Row],[Rang]]&lt;=_NbJoueur_Eqp*2,"Equipe 1",IF(AND(t_Joueurs[[#This Row],[Rang]]&gt;=_NbJoueur_Eqp*2,t_Joueurs[[#This Row],[Rang]]&lt;=_NbJoueur_Eqp*4),"Equipe 2","En attente"))</f>
        <v>Equipe 1</v>
      </c>
      <c r="K8" s="2" t="s">
        <v>6</v>
      </c>
      <c r="L8" s="17"/>
    </row>
    <row r="9" spans="2:12">
      <c r="B9" s="3" t="s">
        <v>26</v>
      </c>
      <c r="C9" s="1">
        <v>0.28898853162007732</v>
      </c>
      <c r="D9" s="1">
        <f>IFERROR(RANK(t_Joueurs[[#This Row],[Tirage]],t_Joueurs[Tirage]),"")</f>
        <v>36</v>
      </c>
      <c r="E9" s="21" t="str">
        <f>IF(t_Joueurs[[#This Row],[Rang]]&lt;=_NbJoueur_Eqp*2,"Equipe 1",IF(AND(t_Joueurs[[#This Row],[Rang]]&gt;=_NbJoueur_Eqp*2,t_Joueurs[[#This Row],[Rang]]&lt;=_NbJoueur_Eqp*4),"Equipe 2","En attente"))</f>
        <v>Equipe 2</v>
      </c>
      <c r="K9" s="2" t="s">
        <v>26</v>
      </c>
      <c r="L9" s="17"/>
    </row>
    <row r="10" spans="2:12">
      <c r="B10" s="3" t="s">
        <v>7</v>
      </c>
      <c r="C10" s="1">
        <v>0.28758664439109316</v>
      </c>
      <c r="D10" s="1">
        <f>IFERROR(RANK(t_Joueurs[[#This Row],[Tirage]],t_Joueurs[Tirage]),"")</f>
        <v>37</v>
      </c>
      <c r="E10" s="21" t="str">
        <f>IF(t_Joueurs[[#This Row],[Rang]]&lt;=_NbJoueur_Eqp*2,"Equipe 1",IF(AND(t_Joueurs[[#This Row],[Rang]]&gt;=_NbJoueur_Eqp*2,t_Joueurs[[#This Row],[Rang]]&lt;=_NbJoueur_Eqp*4),"Equipe 2","En attente"))</f>
        <v>Equipe 2</v>
      </c>
      <c r="K10" s="2" t="s">
        <v>7</v>
      </c>
      <c r="L10" s="17"/>
    </row>
    <row r="11" spans="2:12">
      <c r="B11" s="3" t="s">
        <v>24</v>
      </c>
      <c r="C11" s="1">
        <v>7.2989637779904637E-2</v>
      </c>
      <c r="D11" s="1">
        <f>IFERROR(RANK(t_Joueurs[[#This Row],[Tirage]],t_Joueurs[Tirage]),"")</f>
        <v>46</v>
      </c>
      <c r="E11" s="21" t="str">
        <f>IF(t_Joueurs[[#This Row],[Rang]]&lt;=_NbJoueur_Eqp*2,"Equipe 1",IF(AND(t_Joueurs[[#This Row],[Rang]]&gt;=_NbJoueur_Eqp*2,t_Joueurs[[#This Row],[Rang]]&lt;=_NbJoueur_Eqp*4),"Equipe 2","En attente"))</f>
        <v>Equipe 2</v>
      </c>
      <c r="K11" s="2" t="s">
        <v>24</v>
      </c>
      <c r="L11" s="17"/>
    </row>
    <row r="12" spans="2:12">
      <c r="B12" s="3" t="s">
        <v>21</v>
      </c>
      <c r="C12" s="1">
        <v>0.75065438842126009</v>
      </c>
      <c r="D12" s="1">
        <f>IFERROR(RANK(t_Joueurs[[#This Row],[Tirage]],t_Joueurs[Tirage]),"")</f>
        <v>11</v>
      </c>
      <c r="E12" s="20" t="str">
        <f>IF(t_Joueurs[[#This Row],[Rang]]&lt;=_NbJoueur_Eqp*2,"Equipe 1",IF(AND(t_Joueurs[[#This Row],[Rang]]&gt;=_NbJoueur_Eqp*2,t_Joueurs[[#This Row],[Rang]]&lt;=_NbJoueur_Eqp*4),"Equipe 2","En attente"))</f>
        <v>Equipe 1</v>
      </c>
      <c r="K12" s="2" t="s">
        <v>21</v>
      </c>
      <c r="L12" s="17"/>
    </row>
    <row r="13" spans="2:12">
      <c r="B13" s="3" t="s">
        <v>37</v>
      </c>
      <c r="C13" s="1">
        <v>0.93110726317428727</v>
      </c>
      <c r="D13" s="1">
        <f>IFERROR(RANK(t_Joueurs[[#This Row],[Tirage]],t_Joueurs[Tirage]),"")</f>
        <v>5</v>
      </c>
      <c r="E13" s="20" t="str">
        <f>IF(t_Joueurs[[#This Row],[Rang]]&lt;=_NbJoueur_Eqp*2,"Equipe 1",IF(AND(t_Joueurs[[#This Row],[Rang]]&gt;=_NbJoueur_Eqp*2,t_Joueurs[[#This Row],[Rang]]&lt;=_NbJoueur_Eqp*4),"Equipe 2","En attente"))</f>
        <v>Equipe 1</v>
      </c>
      <c r="K13" s="2" t="s">
        <v>37</v>
      </c>
      <c r="L13" s="17"/>
    </row>
    <row r="14" spans="2:12">
      <c r="B14" s="3" t="s">
        <v>56</v>
      </c>
      <c r="C14" s="1">
        <v>0.70693623344171441</v>
      </c>
      <c r="D14" s="1">
        <f>IFERROR(RANK(t_Joueurs[[#This Row],[Tirage]],t_Joueurs[Tirage]),"")</f>
        <v>13</v>
      </c>
      <c r="E14" s="20" t="str">
        <f>IF(t_Joueurs[[#This Row],[Rang]]&lt;=_NbJoueur_Eqp*2,"Equipe 1",IF(AND(t_Joueurs[[#This Row],[Rang]]&gt;=_NbJoueur_Eqp*2,t_Joueurs[[#This Row],[Rang]]&lt;=_NbJoueur_Eqp*4),"Equipe 2","En attente"))</f>
        <v>Equipe 1</v>
      </c>
      <c r="K14" s="2" t="s">
        <v>56</v>
      </c>
      <c r="L14" s="17"/>
    </row>
    <row r="15" spans="2:12">
      <c r="B15" s="3" t="s">
        <v>14</v>
      </c>
      <c r="C15" s="1">
        <v>0.56491239001125793</v>
      </c>
      <c r="D15" s="1">
        <f>IFERROR(RANK(t_Joueurs[[#This Row],[Tirage]],t_Joueurs[Tirage]),"")</f>
        <v>24</v>
      </c>
      <c r="E15" s="20" t="str">
        <f>IF(t_Joueurs[[#This Row],[Rang]]&lt;=_NbJoueur_Eqp*2,"Equipe 1",IF(AND(t_Joueurs[[#This Row],[Rang]]&gt;=_NbJoueur_Eqp*2,t_Joueurs[[#This Row],[Rang]]&lt;=_NbJoueur_Eqp*4),"Equipe 2","En attente"))</f>
        <v>Equipe 1</v>
      </c>
      <c r="K15" s="2" t="s">
        <v>14</v>
      </c>
      <c r="L15" s="17"/>
    </row>
    <row r="16" spans="2:12">
      <c r="B16" s="3" t="s">
        <v>51</v>
      </c>
      <c r="C16" s="1">
        <v>0.24689346217989427</v>
      </c>
      <c r="D16" s="1">
        <f>IFERROR(RANK(t_Joueurs[[#This Row],[Tirage]],t_Joueurs[Tirage]),"")</f>
        <v>38</v>
      </c>
      <c r="E16" s="21" t="str">
        <f>IF(t_Joueurs[[#This Row],[Rang]]&lt;=_NbJoueur_Eqp*2,"Equipe 1",IF(AND(t_Joueurs[[#This Row],[Rang]]&gt;=_NbJoueur_Eqp*2,t_Joueurs[[#This Row],[Rang]]&lt;=_NbJoueur_Eqp*4),"Equipe 2","En attente"))</f>
        <v>Equipe 2</v>
      </c>
      <c r="K16" s="2" t="s">
        <v>51</v>
      </c>
      <c r="L16" s="17"/>
    </row>
    <row r="17" spans="2:12">
      <c r="B17" s="3" t="s">
        <v>40</v>
      </c>
      <c r="C17" s="1">
        <v>0.91914546338089553</v>
      </c>
      <c r="D17" s="1">
        <f>IFERROR(RANK(t_Joueurs[[#This Row],[Tirage]],t_Joueurs[Tirage]),"")</f>
        <v>6</v>
      </c>
      <c r="E17" s="20" t="str">
        <f>IF(t_Joueurs[[#This Row],[Rang]]&lt;=_NbJoueur_Eqp*2,"Equipe 1",IF(AND(t_Joueurs[[#This Row],[Rang]]&gt;=_NbJoueur_Eqp*2,t_Joueurs[[#This Row],[Rang]]&lt;=_NbJoueur_Eqp*4),"Equipe 2","En attente"))</f>
        <v>Equipe 1</v>
      </c>
      <c r="K17" s="2" t="s">
        <v>40</v>
      </c>
      <c r="L17" s="17"/>
    </row>
    <row r="18" spans="2:12">
      <c r="B18" s="3" t="s">
        <v>4</v>
      </c>
      <c r="C18" s="1">
        <v>0.87219862656601577</v>
      </c>
      <c r="D18" s="1">
        <f>IFERROR(RANK(t_Joueurs[[#This Row],[Tirage]],t_Joueurs[Tirage]),"")</f>
        <v>8</v>
      </c>
      <c r="E18" s="20" t="str">
        <f>IF(t_Joueurs[[#This Row],[Rang]]&lt;=_NbJoueur_Eqp*2,"Equipe 1",IF(AND(t_Joueurs[[#This Row],[Rang]]&gt;=_NbJoueur_Eqp*2,t_Joueurs[[#This Row],[Rang]]&lt;=_NbJoueur_Eqp*4),"Equipe 2","En attente"))</f>
        <v>Equipe 1</v>
      </c>
      <c r="K18" s="2" t="s">
        <v>4</v>
      </c>
      <c r="L18" s="17"/>
    </row>
    <row r="19" spans="2:12">
      <c r="B19" s="3" t="s">
        <v>43</v>
      </c>
      <c r="C19" s="1">
        <v>0.67285257166896051</v>
      </c>
      <c r="D19" s="1">
        <f>IFERROR(RANK(t_Joueurs[[#This Row],[Tirage]],t_Joueurs[Tirage]),"")</f>
        <v>17</v>
      </c>
      <c r="E19" s="20" t="str">
        <f>IF(t_Joueurs[[#This Row],[Rang]]&lt;=_NbJoueur_Eqp*2,"Equipe 1",IF(AND(t_Joueurs[[#This Row],[Rang]]&gt;=_NbJoueur_Eqp*2,t_Joueurs[[#This Row],[Rang]]&lt;=_NbJoueur_Eqp*4),"Equipe 2","En attente"))</f>
        <v>Equipe 1</v>
      </c>
      <c r="K19" s="2" t="s">
        <v>43</v>
      </c>
      <c r="L19" s="17"/>
    </row>
    <row r="20" spans="2:12">
      <c r="B20" s="3" t="s">
        <v>22</v>
      </c>
      <c r="C20" s="1">
        <v>0.45083967516282097</v>
      </c>
      <c r="D20" s="1">
        <f>IFERROR(RANK(t_Joueurs[[#This Row],[Tirage]],t_Joueurs[Tirage]),"")</f>
        <v>30</v>
      </c>
      <c r="E20" s="21" t="str">
        <f>IF(t_Joueurs[[#This Row],[Rang]]&lt;=_NbJoueur_Eqp*2,"Equipe 1",IF(AND(t_Joueurs[[#This Row],[Rang]]&gt;=_NbJoueur_Eqp*2,t_Joueurs[[#This Row],[Rang]]&lt;=_NbJoueur_Eqp*4),"Equipe 2","En attente"))</f>
        <v>Equipe 2</v>
      </c>
      <c r="K20" s="2" t="s">
        <v>22</v>
      </c>
      <c r="L20" s="17"/>
    </row>
    <row r="21" spans="2:12">
      <c r="B21" s="3" t="s">
        <v>32</v>
      </c>
      <c r="C21" s="1">
        <v>0.56846347321013824</v>
      </c>
      <c r="D21" s="1">
        <f>IFERROR(RANK(t_Joueurs[[#This Row],[Tirage]],t_Joueurs[Tirage]),"")</f>
        <v>23</v>
      </c>
      <c r="E21" s="20" t="str">
        <f>IF(t_Joueurs[[#This Row],[Rang]]&lt;=_NbJoueur_Eqp*2,"Equipe 1",IF(AND(t_Joueurs[[#This Row],[Rang]]&gt;=_NbJoueur_Eqp*2,t_Joueurs[[#This Row],[Rang]]&lt;=_NbJoueur_Eqp*4),"Equipe 2","En attente"))</f>
        <v>Equipe 1</v>
      </c>
      <c r="K21" s="2" t="s">
        <v>32</v>
      </c>
      <c r="L21" s="17"/>
    </row>
    <row r="22" spans="2:12">
      <c r="B22" s="3" t="s">
        <v>50</v>
      </c>
      <c r="C22" s="1">
        <v>0.9659715428884913</v>
      </c>
      <c r="D22" s="1">
        <f>IFERROR(RANK(t_Joueurs[[#This Row],[Tirage]],t_Joueurs[Tirage]),"")</f>
        <v>4</v>
      </c>
      <c r="E22" s="20" t="str">
        <f>IF(t_Joueurs[[#This Row],[Rang]]&lt;=_NbJoueur_Eqp*2,"Equipe 1",IF(AND(t_Joueurs[[#This Row],[Rang]]&gt;=_NbJoueur_Eqp*2,t_Joueurs[[#This Row],[Rang]]&lt;=_NbJoueur_Eqp*4),"Equipe 2","En attente"))</f>
        <v>Equipe 1</v>
      </c>
      <c r="K22" s="2" t="s">
        <v>50</v>
      </c>
      <c r="L22" s="17"/>
    </row>
    <row r="23" spans="2:12">
      <c r="B23" s="3" t="s">
        <v>28</v>
      </c>
      <c r="C23" s="1">
        <v>5.2938387852763391E-4</v>
      </c>
      <c r="D23" s="1">
        <f>IFERROR(RANK(t_Joueurs[[#This Row],[Tirage]],t_Joueurs[Tirage]),"")</f>
        <v>51</v>
      </c>
      <c r="E23" s="1" t="str">
        <f>IF(t_Joueurs[[#This Row],[Rang]]&lt;=_NbJoueur_Eqp*2,"Equipe 1",IF(AND(t_Joueurs[[#This Row],[Rang]]&gt;=_NbJoueur_Eqp*2,t_Joueurs[[#This Row],[Rang]]&lt;=_NbJoueur_Eqp*4),"Equipe 2","En attente"))</f>
        <v>En attente</v>
      </c>
      <c r="K23" s="2" t="s">
        <v>28</v>
      </c>
      <c r="L23" s="17"/>
    </row>
    <row r="24" spans="2:12">
      <c r="B24" s="3" t="s">
        <v>35</v>
      </c>
      <c r="C24" s="1">
        <v>0.50582871411168073</v>
      </c>
      <c r="D24" s="1">
        <f>IFERROR(RANK(t_Joueurs[[#This Row],[Tirage]],t_Joueurs[Tirage]),"")</f>
        <v>26</v>
      </c>
      <c r="E24" s="21" t="str">
        <f>IF(t_Joueurs[[#This Row],[Rang]]&lt;=_NbJoueur_Eqp*2,"Equipe 1",IF(AND(t_Joueurs[[#This Row],[Rang]]&gt;=_NbJoueur_Eqp*2,t_Joueurs[[#This Row],[Rang]]&lt;=_NbJoueur_Eqp*4),"Equipe 2","En attente"))</f>
        <v>Equipe 2</v>
      </c>
      <c r="K24" s="2" t="s">
        <v>35</v>
      </c>
      <c r="L24" s="17"/>
    </row>
    <row r="25" spans="2:12">
      <c r="B25" s="3" t="s">
        <v>17</v>
      </c>
      <c r="C25" s="1">
        <v>0.105168694575559</v>
      </c>
      <c r="D25" s="1">
        <f>IFERROR(RANK(t_Joueurs[[#This Row],[Tirage]],t_Joueurs[Tirage]),"")</f>
        <v>45</v>
      </c>
      <c r="E25" s="21" t="str">
        <f>IF(t_Joueurs[[#This Row],[Rang]]&lt;=_NbJoueur_Eqp*2,"Equipe 1",IF(AND(t_Joueurs[[#This Row],[Rang]]&gt;=_NbJoueur_Eqp*2,t_Joueurs[[#This Row],[Rang]]&lt;=_NbJoueur_Eqp*4),"Equipe 2","En attente"))</f>
        <v>Equipe 2</v>
      </c>
      <c r="K25" s="2" t="s">
        <v>17</v>
      </c>
      <c r="L25" s="17"/>
    </row>
    <row r="26" spans="2:12">
      <c r="B26" s="3" t="s">
        <v>58</v>
      </c>
      <c r="C26" s="1">
        <v>1.2054579864549608E-2</v>
      </c>
      <c r="D26" s="1">
        <f>IFERROR(RANK(t_Joueurs[[#This Row],[Tirage]],t_Joueurs[Tirage]),"")</f>
        <v>49</v>
      </c>
      <c r="E26" s="1" t="str">
        <f>IF(t_Joueurs[[#This Row],[Rang]]&lt;=_NbJoueur_Eqp*2,"Equipe 1",IF(AND(t_Joueurs[[#This Row],[Rang]]&gt;=_NbJoueur_Eqp*2,t_Joueurs[[#This Row],[Rang]]&lt;=_NbJoueur_Eqp*4),"Equipe 2","En attente"))</f>
        <v>En attente</v>
      </c>
      <c r="K26" s="2" t="s">
        <v>58</v>
      </c>
      <c r="L26" s="17"/>
    </row>
    <row r="27" spans="2:12">
      <c r="B27" s="3" t="s">
        <v>3</v>
      </c>
      <c r="C27" s="1">
        <v>1.6763534124013324E-2</v>
      </c>
      <c r="D27" s="1">
        <f>IFERROR(RANK(t_Joueurs[[#This Row],[Tirage]],t_Joueurs[Tirage]),"")</f>
        <v>47</v>
      </c>
      <c r="E27" s="21" t="str">
        <f>IF(t_Joueurs[[#This Row],[Rang]]&lt;=_NbJoueur_Eqp*2,"Equipe 1",IF(AND(t_Joueurs[[#This Row],[Rang]]&gt;=_NbJoueur_Eqp*2,t_Joueurs[[#This Row],[Rang]]&lt;=_NbJoueur_Eqp*4),"Equipe 2","En attente"))</f>
        <v>Equipe 2</v>
      </c>
      <c r="K27" s="2" t="s">
        <v>3</v>
      </c>
      <c r="L27" s="17"/>
    </row>
    <row r="28" spans="2:12">
      <c r="B28" s="3" t="s">
        <v>47</v>
      </c>
      <c r="C28" s="1">
        <v>0.89379422103018746</v>
      </c>
      <c r="D28" s="1">
        <f>IFERROR(RANK(t_Joueurs[[#This Row],[Tirage]],t_Joueurs[Tirage]),"")</f>
        <v>7</v>
      </c>
      <c r="E28" s="20" t="str">
        <f>IF(t_Joueurs[[#This Row],[Rang]]&lt;=_NbJoueur_Eqp*2,"Equipe 1",IF(AND(t_Joueurs[[#This Row],[Rang]]&gt;=_NbJoueur_Eqp*2,t_Joueurs[[#This Row],[Rang]]&lt;=_NbJoueur_Eqp*4),"Equipe 2","En attente"))</f>
        <v>Equipe 1</v>
      </c>
      <c r="K28" s="2" t="s">
        <v>47</v>
      </c>
      <c r="L28" s="17"/>
    </row>
    <row r="29" spans="2:12">
      <c r="B29" s="3" t="s">
        <v>31</v>
      </c>
      <c r="C29" s="1">
        <v>0.64745984928132083</v>
      </c>
      <c r="D29" s="1">
        <f>IFERROR(RANK(t_Joueurs[[#This Row],[Tirage]],t_Joueurs[Tirage]),"")</f>
        <v>21</v>
      </c>
      <c r="E29" s="20" t="str">
        <f>IF(t_Joueurs[[#This Row],[Rang]]&lt;=_NbJoueur_Eqp*2,"Equipe 1",IF(AND(t_Joueurs[[#This Row],[Rang]]&gt;=_NbJoueur_Eqp*2,t_Joueurs[[#This Row],[Rang]]&lt;=_NbJoueur_Eqp*4),"Equipe 2","En attente"))</f>
        <v>Equipe 1</v>
      </c>
      <c r="K29" s="2" t="s">
        <v>31</v>
      </c>
      <c r="L29" s="17"/>
    </row>
    <row r="30" spans="2:12">
      <c r="B30" s="3" t="s">
        <v>30</v>
      </c>
      <c r="C30" s="1">
        <v>0.66570152755480294</v>
      </c>
      <c r="D30" s="1">
        <f>IFERROR(RANK(t_Joueurs[[#This Row],[Tirage]],t_Joueurs[Tirage]),"")</f>
        <v>19</v>
      </c>
      <c r="E30" s="20" t="str">
        <f>IF(t_Joueurs[[#This Row],[Rang]]&lt;=_NbJoueur_Eqp*2,"Equipe 1",IF(AND(t_Joueurs[[#This Row],[Rang]]&gt;=_NbJoueur_Eqp*2,t_Joueurs[[#This Row],[Rang]]&lt;=_NbJoueur_Eqp*4),"Equipe 2","En attente"))</f>
        <v>Equipe 1</v>
      </c>
      <c r="K30" s="2" t="s">
        <v>30</v>
      </c>
      <c r="L30" s="17"/>
    </row>
    <row r="31" spans="2:12">
      <c r="B31" s="3" t="s">
        <v>15</v>
      </c>
      <c r="C31" s="1">
        <v>0.99870833134770043</v>
      </c>
      <c r="D31" s="1">
        <f>IFERROR(RANK(t_Joueurs[[#This Row],[Tirage]],t_Joueurs[Tirage]),"")</f>
        <v>1</v>
      </c>
      <c r="E31" s="20" t="str">
        <f>IF(t_Joueurs[[#This Row],[Rang]]&lt;=_NbJoueur_Eqp*2,"Equipe 1",IF(AND(t_Joueurs[[#This Row],[Rang]]&gt;=_NbJoueur_Eqp*2,t_Joueurs[[#This Row],[Rang]]&lt;=_NbJoueur_Eqp*4),"Equipe 2","En attente"))</f>
        <v>Equipe 1</v>
      </c>
      <c r="K31" s="2" t="s">
        <v>15</v>
      </c>
      <c r="L31" s="17"/>
    </row>
    <row r="32" spans="2:12">
      <c r="B32" s="3" t="s">
        <v>10</v>
      </c>
      <c r="C32" s="1">
        <v>0.42727708646488871</v>
      </c>
      <c r="D32" s="1">
        <f>IFERROR(RANK(t_Joueurs[[#This Row],[Tirage]],t_Joueurs[Tirage]),"")</f>
        <v>31</v>
      </c>
      <c r="E32" s="21" t="str">
        <f>IF(t_Joueurs[[#This Row],[Rang]]&lt;=_NbJoueur_Eqp*2,"Equipe 1",IF(AND(t_Joueurs[[#This Row],[Rang]]&gt;=_NbJoueur_Eqp*2,t_Joueurs[[#This Row],[Rang]]&lt;=_NbJoueur_Eqp*4),"Equipe 2","En attente"))</f>
        <v>Equipe 2</v>
      </c>
      <c r="K32" s="2" t="s">
        <v>10</v>
      </c>
      <c r="L32" s="17"/>
    </row>
    <row r="33" spans="2:12">
      <c r="B33" s="3" t="s">
        <v>44</v>
      </c>
      <c r="C33" s="1">
        <v>0.47767297483254978</v>
      </c>
      <c r="D33" s="1">
        <f>IFERROR(RANK(t_Joueurs[[#This Row],[Tirage]],t_Joueurs[Tirage]),"")</f>
        <v>28</v>
      </c>
      <c r="E33" s="21" t="str">
        <f>IF(t_Joueurs[[#This Row],[Rang]]&lt;=_NbJoueur_Eqp*2,"Equipe 1",IF(AND(t_Joueurs[[#This Row],[Rang]]&gt;=_NbJoueur_Eqp*2,t_Joueurs[[#This Row],[Rang]]&lt;=_NbJoueur_Eqp*4),"Equipe 2","En attente"))</f>
        <v>Equipe 2</v>
      </c>
      <c r="K33" s="2" t="s">
        <v>44</v>
      </c>
      <c r="L33" s="17"/>
    </row>
    <row r="34" spans="2:12">
      <c r="B34" s="3" t="s">
        <v>45</v>
      </c>
      <c r="C34" s="1">
        <v>0.35005908575550548</v>
      </c>
      <c r="D34" s="1">
        <f>IFERROR(RANK(t_Joueurs[[#This Row],[Tirage]],t_Joueurs[Tirage]),"")</f>
        <v>34</v>
      </c>
      <c r="E34" s="21" t="str">
        <f>IF(t_Joueurs[[#This Row],[Rang]]&lt;=_NbJoueur_Eqp*2,"Equipe 1",IF(AND(t_Joueurs[[#This Row],[Rang]]&gt;=_NbJoueur_Eqp*2,t_Joueurs[[#This Row],[Rang]]&lt;=_NbJoueur_Eqp*4),"Equipe 2","En attente"))</f>
        <v>Equipe 2</v>
      </c>
      <c r="K34" s="2" t="s">
        <v>45</v>
      </c>
      <c r="L34" s="17"/>
    </row>
    <row r="35" spans="2:12">
      <c r="B35" s="3" t="s">
        <v>34</v>
      </c>
      <c r="C35" s="1">
        <v>0.98525679698956459</v>
      </c>
      <c r="D35" s="1">
        <f>IFERROR(RANK(t_Joueurs[[#This Row],[Tirage]],t_Joueurs[Tirage]),"")</f>
        <v>3</v>
      </c>
      <c r="E35" s="20" t="str">
        <f>IF(t_Joueurs[[#This Row],[Rang]]&lt;=_NbJoueur_Eqp*2,"Equipe 1",IF(AND(t_Joueurs[[#This Row],[Rang]]&gt;=_NbJoueur_Eqp*2,t_Joueurs[[#This Row],[Rang]]&lt;=_NbJoueur_Eqp*4),"Equipe 2","En attente"))</f>
        <v>Equipe 1</v>
      </c>
      <c r="K35" s="2" t="s">
        <v>34</v>
      </c>
      <c r="L35" s="17"/>
    </row>
    <row r="36" spans="2:12">
      <c r="B36" s="3" t="s">
        <v>41</v>
      </c>
      <c r="C36" s="1">
        <v>0.33661877577492527</v>
      </c>
      <c r="D36" s="1">
        <f>IFERROR(RANK(t_Joueurs[[#This Row],[Tirage]],t_Joueurs[Tirage]),"")</f>
        <v>35</v>
      </c>
      <c r="E36" s="21" t="str">
        <f>IF(t_Joueurs[[#This Row],[Rang]]&lt;=_NbJoueur_Eqp*2,"Equipe 1",IF(AND(t_Joueurs[[#This Row],[Rang]]&gt;=_NbJoueur_Eqp*2,t_Joueurs[[#This Row],[Rang]]&lt;=_NbJoueur_Eqp*4),"Equipe 2","En attente"))</f>
        <v>Equipe 2</v>
      </c>
      <c r="K36" s="2" t="s">
        <v>41</v>
      </c>
      <c r="L36" s="17"/>
    </row>
    <row r="37" spans="2:12">
      <c r="B37" s="3" t="s">
        <v>19</v>
      </c>
      <c r="C37" s="1">
        <v>0.67124332557230004</v>
      </c>
      <c r="D37" s="1">
        <f>IFERROR(RANK(t_Joueurs[[#This Row],[Tirage]],t_Joueurs[Tirage]),"")</f>
        <v>18</v>
      </c>
      <c r="E37" s="20" t="str">
        <f>IF(t_Joueurs[[#This Row],[Rang]]&lt;=_NbJoueur_Eqp*2,"Equipe 1",IF(AND(t_Joueurs[[#This Row],[Rang]]&gt;=_NbJoueur_Eqp*2,t_Joueurs[[#This Row],[Rang]]&lt;=_NbJoueur_Eqp*4),"Equipe 2","En attente"))</f>
        <v>Equipe 1</v>
      </c>
      <c r="K37" s="2" t="s">
        <v>19</v>
      </c>
      <c r="L37" s="17"/>
    </row>
    <row r="38" spans="2:12">
      <c r="B38" s="3" t="s">
        <v>36</v>
      </c>
      <c r="C38" s="1">
        <v>0.41883490496243858</v>
      </c>
      <c r="D38" s="1">
        <f>IFERROR(RANK(t_Joueurs[[#This Row],[Tirage]],t_Joueurs[Tirage]),"")</f>
        <v>32</v>
      </c>
      <c r="E38" s="21" t="str">
        <f>IF(t_Joueurs[[#This Row],[Rang]]&lt;=_NbJoueur_Eqp*2,"Equipe 1",IF(AND(t_Joueurs[[#This Row],[Rang]]&gt;=_NbJoueur_Eqp*2,t_Joueurs[[#This Row],[Rang]]&lt;=_NbJoueur_Eqp*4),"Equipe 2","En attente"))</f>
        <v>Equipe 2</v>
      </c>
      <c r="K38" s="2" t="s">
        <v>36</v>
      </c>
      <c r="L38" s="17"/>
    </row>
    <row r="39" spans="2:12">
      <c r="B39" s="3" t="s">
        <v>42</v>
      </c>
      <c r="C39" s="1">
        <v>0.67522332959928466</v>
      </c>
      <c r="D39" s="1">
        <f>IFERROR(RANK(t_Joueurs[[#This Row],[Tirage]],t_Joueurs[Tirage]),"")</f>
        <v>16</v>
      </c>
      <c r="E39" s="20" t="str">
        <f>IF(t_Joueurs[[#This Row],[Rang]]&lt;=_NbJoueur_Eqp*2,"Equipe 1",IF(AND(t_Joueurs[[#This Row],[Rang]]&gt;=_NbJoueur_Eqp*2,t_Joueurs[[#This Row],[Rang]]&lt;=_NbJoueur_Eqp*4),"Equipe 2","En attente"))</f>
        <v>Equipe 1</v>
      </c>
      <c r="K39" s="2" t="s">
        <v>42</v>
      </c>
      <c r="L39" s="17"/>
    </row>
    <row r="40" spans="2:12">
      <c r="B40" s="3" t="s">
        <v>18</v>
      </c>
      <c r="C40" s="1">
        <v>0.49566084979832969</v>
      </c>
      <c r="D40" s="1">
        <f>IFERROR(RANK(t_Joueurs[[#This Row],[Tirage]],t_Joueurs[Tirage]),"")</f>
        <v>27</v>
      </c>
      <c r="E40" s="21" t="str">
        <f>IF(t_Joueurs[[#This Row],[Rang]]&lt;=_NbJoueur_Eqp*2,"Equipe 1",IF(AND(t_Joueurs[[#This Row],[Rang]]&gt;=_NbJoueur_Eqp*2,t_Joueurs[[#This Row],[Rang]]&lt;=_NbJoueur_Eqp*4),"Equipe 2","En attente"))</f>
        <v>Equipe 2</v>
      </c>
      <c r="K40" s="2" t="s">
        <v>18</v>
      </c>
      <c r="L40" s="17"/>
    </row>
    <row r="41" spans="2:12">
      <c r="B41" s="3" t="s">
        <v>53</v>
      </c>
      <c r="C41" s="1">
        <v>0.19059735046082338</v>
      </c>
      <c r="D41" s="1">
        <f>IFERROR(RANK(t_Joueurs[[#This Row],[Tirage]],t_Joueurs[Tirage]),"")</f>
        <v>43</v>
      </c>
      <c r="E41" s="21" t="str">
        <f>IF(t_Joueurs[[#This Row],[Rang]]&lt;=_NbJoueur_Eqp*2,"Equipe 1",IF(AND(t_Joueurs[[#This Row],[Rang]]&gt;=_NbJoueur_Eqp*2,t_Joueurs[[#This Row],[Rang]]&lt;=_NbJoueur_Eqp*4),"Equipe 2","En attente"))</f>
        <v>Equipe 2</v>
      </c>
      <c r="K41" s="2" t="s">
        <v>53</v>
      </c>
      <c r="L41" s="17"/>
    </row>
    <row r="42" spans="2:12">
      <c r="B42" s="3" t="s">
        <v>48</v>
      </c>
      <c r="C42" s="1">
        <v>0.19592640832424013</v>
      </c>
      <c r="D42" s="1">
        <f>IFERROR(RANK(t_Joueurs[[#This Row],[Tirage]],t_Joueurs[Tirage]),"")</f>
        <v>42</v>
      </c>
      <c r="E42" s="21" t="str">
        <f>IF(t_Joueurs[[#This Row],[Rang]]&lt;=_NbJoueur_Eqp*2,"Equipe 1",IF(AND(t_Joueurs[[#This Row],[Rang]]&gt;=_NbJoueur_Eqp*2,t_Joueurs[[#This Row],[Rang]]&lt;=_NbJoueur_Eqp*4),"Equipe 2","En attente"))</f>
        <v>Equipe 2</v>
      </c>
      <c r="K42" s="2" t="s">
        <v>48</v>
      </c>
      <c r="L42" s="17"/>
    </row>
    <row r="43" spans="2:12">
      <c r="B43" s="3" t="s">
        <v>20</v>
      </c>
      <c r="C43" s="1">
        <v>0.5126561648266591</v>
      </c>
      <c r="D43" s="1">
        <f>IFERROR(RANK(t_Joueurs[[#This Row],[Tirage]],t_Joueurs[Tirage]),"")</f>
        <v>25</v>
      </c>
      <c r="E43" s="21" t="str">
        <f>IF(t_Joueurs[[#This Row],[Rang]]&lt;=_NbJoueur_Eqp*2,"Equipe 1",IF(AND(t_Joueurs[[#This Row],[Rang]]&gt;=_NbJoueur_Eqp*2,t_Joueurs[[#This Row],[Rang]]&lt;=_NbJoueur_Eqp*4),"Equipe 2","En attente"))</f>
        <v>Equipe 2</v>
      </c>
      <c r="K43" s="2" t="s">
        <v>20</v>
      </c>
      <c r="L43" s="17"/>
    </row>
    <row r="44" spans="2:12">
      <c r="B44" s="3" t="s">
        <v>46</v>
      </c>
      <c r="C44" s="1">
        <v>0.82366492649136058</v>
      </c>
      <c r="D44" s="1">
        <f>IFERROR(RANK(t_Joueurs[[#This Row],[Tirage]],t_Joueurs[Tirage]),"")</f>
        <v>10</v>
      </c>
      <c r="E44" s="20" t="str">
        <f>IF(t_Joueurs[[#This Row],[Rang]]&lt;=_NbJoueur_Eqp*2,"Equipe 1",IF(AND(t_Joueurs[[#This Row],[Rang]]&gt;=_NbJoueur_Eqp*2,t_Joueurs[[#This Row],[Rang]]&lt;=_NbJoueur_Eqp*4),"Equipe 2","En attente"))</f>
        <v>Equipe 1</v>
      </c>
      <c r="K44" s="2" t="s">
        <v>46</v>
      </c>
      <c r="L44" s="17"/>
    </row>
    <row r="45" spans="2:12">
      <c r="B45" s="3" t="s">
        <v>57</v>
      </c>
      <c r="C45" s="1">
        <v>0.62309846993654772</v>
      </c>
      <c r="D45" s="1">
        <f>IFERROR(RANK(t_Joueurs[[#This Row],[Tirage]],t_Joueurs[Tirage]),"")</f>
        <v>22</v>
      </c>
      <c r="E45" s="20" t="str">
        <f>IF(t_Joueurs[[#This Row],[Rang]]&lt;=_NbJoueur_Eqp*2,"Equipe 1",IF(AND(t_Joueurs[[#This Row],[Rang]]&gt;=_NbJoueur_Eqp*2,t_Joueurs[[#This Row],[Rang]]&lt;=_NbJoueur_Eqp*4),"Equipe 2","En attente"))</f>
        <v>Equipe 1</v>
      </c>
      <c r="K45" s="2" t="s">
        <v>57</v>
      </c>
      <c r="L45" s="17"/>
    </row>
    <row r="46" spans="2:12">
      <c r="B46" s="3" t="s">
        <v>29</v>
      </c>
      <c r="C46" s="1">
        <v>0.22278891078063756</v>
      </c>
      <c r="D46" s="1">
        <f>IFERROR(RANK(t_Joueurs[[#This Row],[Tirage]],t_Joueurs[Tirage]),"")</f>
        <v>40</v>
      </c>
      <c r="E46" s="21" t="str">
        <f>IF(t_Joueurs[[#This Row],[Rang]]&lt;=_NbJoueur_Eqp*2,"Equipe 1",IF(AND(t_Joueurs[[#This Row],[Rang]]&gt;=_NbJoueur_Eqp*2,t_Joueurs[[#This Row],[Rang]]&lt;=_NbJoueur_Eqp*4),"Equipe 2","En attente"))</f>
        <v>Equipe 2</v>
      </c>
      <c r="K46" s="2" t="s">
        <v>29</v>
      </c>
      <c r="L46" s="17"/>
    </row>
    <row r="47" spans="2:12">
      <c r="B47" s="3" t="s">
        <v>38</v>
      </c>
      <c r="C47" s="1">
        <v>0.39896077786337536</v>
      </c>
      <c r="D47" s="1">
        <f>IFERROR(RANK(t_Joueurs[[#This Row],[Tirage]],t_Joueurs[Tirage]),"")</f>
        <v>33</v>
      </c>
      <c r="E47" s="21" t="str">
        <f>IF(t_Joueurs[[#This Row],[Rang]]&lt;=_NbJoueur_Eqp*2,"Equipe 1",IF(AND(t_Joueurs[[#This Row],[Rang]]&gt;=_NbJoueur_Eqp*2,t_Joueurs[[#This Row],[Rang]]&lt;=_NbJoueur_Eqp*4),"Equipe 2","En attente"))</f>
        <v>Equipe 2</v>
      </c>
      <c r="K47" s="2" t="s">
        <v>38</v>
      </c>
      <c r="L47" s="17"/>
    </row>
    <row r="48" spans="2:12">
      <c r="B48" s="3" t="s">
        <v>13</v>
      </c>
      <c r="C48" s="1">
        <v>0.66264269343574178</v>
      </c>
      <c r="D48" s="1">
        <f>IFERROR(RANK(t_Joueurs[[#This Row],[Tirage]],t_Joueurs[Tirage]),"")</f>
        <v>20</v>
      </c>
      <c r="E48" s="20" t="str">
        <f>IF(t_Joueurs[[#This Row],[Rang]]&lt;=_NbJoueur_Eqp*2,"Equipe 1",IF(AND(t_Joueurs[[#This Row],[Rang]]&gt;=_NbJoueur_Eqp*2,t_Joueurs[[#This Row],[Rang]]&lt;=_NbJoueur_Eqp*4),"Equipe 2","En attente"))</f>
        <v>Equipe 1</v>
      </c>
      <c r="K48" s="2" t="s">
        <v>13</v>
      </c>
      <c r="L48" s="17"/>
    </row>
    <row r="49" spans="2:12">
      <c r="B49" s="3" t="s">
        <v>33</v>
      </c>
      <c r="C49" s="1">
        <v>0.14239504599441111</v>
      </c>
      <c r="D49" s="1">
        <f>IFERROR(RANK(t_Joueurs[[#This Row],[Tirage]],t_Joueurs[Tirage]),"")</f>
        <v>44</v>
      </c>
      <c r="E49" s="21" t="str">
        <f>IF(t_Joueurs[[#This Row],[Rang]]&lt;=_NbJoueur_Eqp*2,"Equipe 1",IF(AND(t_Joueurs[[#This Row],[Rang]]&gt;=_NbJoueur_Eqp*2,t_Joueurs[[#This Row],[Rang]]&lt;=_NbJoueur_Eqp*4),"Equipe 2","En attente"))</f>
        <v>Equipe 2</v>
      </c>
      <c r="K49" s="2" t="s">
        <v>33</v>
      </c>
      <c r="L49" s="17"/>
    </row>
    <row r="50" spans="2:12">
      <c r="B50" s="3" t="s">
        <v>9</v>
      </c>
      <c r="C50" s="1">
        <v>0.83231503155868913</v>
      </c>
      <c r="D50" s="1">
        <f>IFERROR(RANK(t_Joueurs[[#This Row],[Tirage]],t_Joueurs[Tirage]),"")</f>
        <v>9</v>
      </c>
      <c r="E50" s="20" t="str">
        <f>IF(t_Joueurs[[#This Row],[Rang]]&lt;=_NbJoueur_Eqp*2,"Equipe 1",IF(AND(t_Joueurs[[#This Row],[Rang]]&gt;=_NbJoueur_Eqp*2,t_Joueurs[[#This Row],[Rang]]&lt;=_NbJoueur_Eqp*4),"Equipe 2","En attente"))</f>
        <v>Equipe 1</v>
      </c>
      <c r="K50" s="2" t="s">
        <v>9</v>
      </c>
      <c r="L50" s="17"/>
    </row>
    <row r="51" spans="2:12">
      <c r="B51" s="3" t="s">
        <v>25</v>
      </c>
      <c r="C51" s="1">
        <v>8.742265481124889E-3</v>
      </c>
      <c r="D51" s="1">
        <f>IFERROR(RANK(t_Joueurs[[#This Row],[Tirage]],t_Joueurs[Tirage]),"")</f>
        <v>50</v>
      </c>
      <c r="E51" s="1" t="str">
        <f>IF(t_Joueurs[[#This Row],[Rang]]&lt;=_NbJoueur_Eqp*2,"Equipe 1",IF(AND(t_Joueurs[[#This Row],[Rang]]&gt;=_NbJoueur_Eqp*2,t_Joueurs[[#This Row],[Rang]]&lt;=_NbJoueur_Eqp*4),"Equipe 2","En attente"))</f>
        <v>En attente</v>
      </c>
      <c r="K51" s="2" t="s">
        <v>25</v>
      </c>
      <c r="L51" s="17"/>
    </row>
    <row r="52" spans="2:12">
      <c r="B52" s="3" t="s">
        <v>39</v>
      </c>
      <c r="C52" s="1">
        <v>0.46173463975559348</v>
      </c>
      <c r="D52" s="1">
        <f>IFERROR(RANK(t_Joueurs[[#This Row],[Tirage]],t_Joueurs[Tirage]),"")</f>
        <v>29</v>
      </c>
      <c r="E52" s="21" t="str">
        <f>IF(t_Joueurs[[#This Row],[Rang]]&lt;=_NbJoueur_Eqp*2,"Equipe 1",IF(AND(t_Joueurs[[#This Row],[Rang]]&gt;=_NbJoueur_Eqp*2,t_Joueurs[[#This Row],[Rang]]&lt;=_NbJoueur_Eqp*4),"Equipe 2","En attente"))</f>
        <v>Equipe 2</v>
      </c>
      <c r="K52" s="2" t="s">
        <v>39</v>
      </c>
      <c r="L52" s="17"/>
    </row>
    <row r="53" spans="2:12">
      <c r="B53" s="3" t="s">
        <v>5</v>
      </c>
      <c r="C53" s="1">
        <v>0.98573084052429827</v>
      </c>
      <c r="D53" s="1">
        <f>IFERROR(RANK(t_Joueurs[[#This Row],[Tirage]],t_Joueurs[Tirage]),"")</f>
        <v>2</v>
      </c>
      <c r="E53" s="20" t="str">
        <f>IF(t_Joueurs[[#This Row],[Rang]]&lt;=_NbJoueur_Eqp*2,"Equipe 1",IF(AND(t_Joueurs[[#This Row],[Rang]]&gt;=_NbJoueur_Eqp*2,t_Joueurs[[#This Row],[Rang]]&lt;=_NbJoueur_Eqp*4),"Equipe 2","En attente"))</f>
        <v>Equipe 1</v>
      </c>
      <c r="K53" s="2" t="s">
        <v>5</v>
      </c>
      <c r="L53" s="17"/>
    </row>
    <row r="54" spans="2:12">
      <c r="B54" s="3" t="s">
        <v>52</v>
      </c>
      <c r="C54" s="1">
        <v>0.69759586238238058</v>
      </c>
      <c r="D54" s="1">
        <f>IFERROR(RANK(t_Joueurs[[#This Row],[Tirage]],t_Joueurs[Tirage]),"")</f>
        <v>14</v>
      </c>
      <c r="E54" s="20" t="str">
        <f>IF(t_Joueurs[[#This Row],[Rang]]&lt;=_NbJoueur_Eqp*2,"Equipe 1",IF(AND(t_Joueurs[[#This Row],[Rang]]&gt;=_NbJoueur_Eqp*2,t_Joueurs[[#This Row],[Rang]]&lt;=_NbJoueur_Eqp*4),"Equipe 2","En attente"))</f>
        <v>Equipe 1</v>
      </c>
      <c r="K54" s="2" t="s">
        <v>52</v>
      </c>
      <c r="L54" s="17"/>
    </row>
    <row r="55" spans="2:12">
      <c r="B55" s="3" t="s">
        <v>27</v>
      </c>
      <c r="C55" s="22">
        <v>0.23261775017802999</v>
      </c>
      <c r="D55" s="22">
        <f>IFERROR(RANK(t_Joueurs[[#This Row],[Tirage]],t_Joueurs[Tirage]),"")</f>
        <v>39</v>
      </c>
      <c r="E55" s="23" t="str">
        <f>IF(t_Joueurs[[#This Row],[Rang]]&lt;=_NbJoueur_Eqp*2,"Equipe 1",IF(AND(t_Joueurs[[#This Row],[Rang]]&gt;=_NbJoueur_Eqp*2,t_Joueurs[[#This Row],[Rang]]&lt;=_NbJoueur_Eqp*4),"Equipe 2","En attente"))</f>
        <v>Equipe 2</v>
      </c>
      <c r="K55" s="2" t="s">
        <v>27</v>
      </c>
      <c r="L55" s="17"/>
    </row>
    <row r="56" spans="2:12">
      <c r="K56" s="2" t="s">
        <v>54</v>
      </c>
      <c r="L56" s="17"/>
    </row>
    <row r="57" spans="2:12">
      <c r="K57" s="2" t="s">
        <v>16</v>
      </c>
      <c r="L57" s="17"/>
    </row>
    <row r="58" spans="2:12">
      <c r="K58" s="2" t="s">
        <v>49</v>
      </c>
      <c r="L58" s="17"/>
    </row>
    <row r="59" spans="2:12">
      <c r="K59" s="2" t="s">
        <v>12</v>
      </c>
      <c r="L59" s="17"/>
    </row>
    <row r="60" spans="2:12">
      <c r="K60" s="2" t="s">
        <v>55</v>
      </c>
      <c r="L60" s="17"/>
    </row>
  </sheetData>
  <sortState xmlns:xlrd2="http://schemas.microsoft.com/office/spreadsheetml/2017/richdata2" ref="B5:E55">
    <sortCondition ref="B4"/>
  </sortState>
  <phoneticPr fontId="3" type="noConversion"/>
  <conditionalFormatting sqref="B5:E55">
    <cfRule type="expression" dxfId="4" priority="1">
      <formula>$E5="En attente"</formula>
    </cfRule>
  </conditionalFormatting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612FD-5A32-43BF-86AE-DA3B34B99D9C}">
  <sheetPr codeName="Feuil2"/>
  <dimension ref="B2:H42"/>
  <sheetViews>
    <sheetView showGridLines="0" tabSelected="1" workbookViewId="0">
      <selection activeCell="G4" sqref="G4"/>
    </sheetView>
  </sheetViews>
  <sheetFormatPr baseColWidth="10" defaultRowHeight="14.4"/>
  <cols>
    <col min="1" max="1" width="3.77734375" style="2" customWidth="1"/>
    <col min="2" max="5" width="20.77734375" style="2" customWidth="1"/>
    <col min="6" max="7" width="11.77734375" style="2" customWidth="1"/>
    <col min="8" max="8" width="3.77734375" style="2" customWidth="1"/>
    <col min="9" max="16384" width="11.5546875" style="2"/>
  </cols>
  <sheetData>
    <row r="2" spans="2:8">
      <c r="B2" s="15" t="s">
        <v>60</v>
      </c>
      <c r="C2" s="7">
        <f>_NbInscrit</f>
        <v>51</v>
      </c>
      <c r="E2" s="16" t="s">
        <v>74</v>
      </c>
    </row>
    <row r="3" spans="2:8">
      <c r="B3" s="15" t="s">
        <v>70</v>
      </c>
      <c r="C3" s="7" t="s">
        <v>73</v>
      </c>
      <c r="E3" s="10" t="str" cm="1">
        <f t="array" ref="E3">IFERROR(INDEX(t_Joueurs[Joueur],SMALL(IF(t_Joueurs[Equipe]=$E$2,ROW(t_Joueurs[Joueur])-4),ROWS($1:1))),"")</f>
        <v>Deslauriers Granville</v>
      </c>
    </row>
    <row r="4" spans="2:8">
      <c r="B4" s="15" t="s">
        <v>61</v>
      </c>
      <c r="C4" s="8">
        <f>IF(_Partie="Simple",2,4)</f>
        <v>4</v>
      </c>
      <c r="E4" s="10" t="str" cm="1">
        <f t="array" ref="E4">IFERROR(INDEX(t_Joueurs[Joueur],SMALL(IF(t_Joueurs[Equipe]=$E$2,ROW(t_Joueurs[Joueur])-4),ROWS($1:2))),"")</f>
        <v>Fluet Clovis</v>
      </c>
    </row>
    <row r="5" spans="2:8">
      <c r="B5" s="15" t="s">
        <v>62</v>
      </c>
      <c r="C5" s="8">
        <v>2</v>
      </c>
      <c r="E5" s="10" t="str" cm="1">
        <f t="array" ref="E5">IFERROR(INDEX(t_Joueurs[Joueur],SMALL(IF(t_Joueurs[Equipe]=$E$2,ROW(t_Joueurs[Joueur])-4),ROWS($1:3))),"")</f>
        <v>Poulin Avril</v>
      </c>
    </row>
    <row r="6" spans="2:8">
      <c r="B6" s="15" t="s">
        <v>63</v>
      </c>
      <c r="C6" s="8">
        <f>QUOTIENT(_NbJoueur,_NbJoueur_Match)</f>
        <v>12</v>
      </c>
    </row>
    <row r="7" spans="2:8">
      <c r="B7" s="15" t="s">
        <v>64</v>
      </c>
      <c r="C7" s="9">
        <f>MOD(_NbJoueur,_NbJoueur_Match)</f>
        <v>3</v>
      </c>
    </row>
    <row r="8" spans="2:8">
      <c r="H8" s="19" t="str" cm="1">
        <f t="array" ref="H8">""&amp;IFERROR(INDEX(A2:A18,1/(1/SUM(IF(A21=B2:G18,ROW(1:17),0)))),)</f>
        <v/>
      </c>
    </row>
    <row r="9" spans="2:8" ht="15" thickBot="1">
      <c r="B9" s="24" t="s">
        <v>75</v>
      </c>
      <c r="C9" s="24"/>
      <c r="H9" s="19"/>
    </row>
    <row r="10" spans="2:8" ht="15" thickTop="1">
      <c r="H10" s="18"/>
    </row>
    <row r="11" spans="2:8">
      <c r="B11" s="11" t="s">
        <v>68</v>
      </c>
      <c r="C11" s="11"/>
      <c r="D11" s="12" t="s">
        <v>69</v>
      </c>
      <c r="E11" s="12"/>
      <c r="F11" s="13" t="s">
        <v>65</v>
      </c>
      <c r="G11" s="14" t="s">
        <v>66</v>
      </c>
      <c r="H11" s="18"/>
    </row>
    <row r="12" spans="2:8">
      <c r="B12" s="10" t="str" cm="1">
        <f t="array" ref="B12">IFERROR(IF(ROW()-ROW(_Titres)&lt;=_NbJoueur_Eqp,INDEX(t_Joueurs[Joueur],MATCH(ROW()-ROW(_Titres),t_Joueurs[Rang],0)),""),"")</f>
        <v>Gaulin Germaine</v>
      </c>
      <c r="C12" s="10" t="str" cm="1">
        <f t="array" ref="C12">IFERROR(IF(ROW()-ROW(_Titres)&lt;=_NbJoueur_Eqp,INDEX(t_Joueurs[Joueur],MATCH(ROW()-ROW(_Titres)+_NbJoueur_Eqp,t_Joueurs[Rang],0)),""),"")</f>
        <v>Bonneville Eugène</v>
      </c>
      <c r="D12" s="10" t="str" cm="1">
        <f t="array" ref="D12">IFERROR(IF(ROW()-ROW(_Titres)&lt;=_NbJoueur_Eqp,INDEX(t_Joueurs[Joueur],MATCH(ROW()-ROW(_Titres)+_NbJoueur_Eqp*_NbEqp,t_Joueurs[Rang],0)),""),"")</f>
        <v>Leroy D'Arcy</v>
      </c>
      <c r="E12" s="10" t="str" cm="1">
        <f t="array" ref="E12">IFERROR(IF(ROW()-ROW(_Titres)&lt;=_NbJoueur_Eqp,INDEX(t_Joueurs[Joueur],MATCH(ROW()-ROW(_Titres)+(_NbJoueur_Eqp*_NbEqp)+_NbJoueur_Eqp,t_Joueurs[Rang],0)),""),"")</f>
        <v>Beaudouin Xavierre</v>
      </c>
      <c r="F12" s="6"/>
      <c r="G12" s="6"/>
    </row>
    <row r="13" spans="2:8">
      <c r="B13" s="10" t="str" cm="1">
        <f t="array" ref="B13">IFERROR(IF(ROW()-ROW(_Titres)&lt;=_NbJoueur_Eqp,INDEX(t_Joueurs[Joueur],MATCH(ROW()-ROW(_Titres),t_Joueurs[Rang],0)),""),"")</f>
        <v>Renaud Charlot</v>
      </c>
      <c r="C13" s="10" t="str" cm="1">
        <f t="array" ref="C13">IFERROR(IF(ROW()-ROW(_Titres)&lt;=_NbJoueur_Eqp,INDEX(t_Joueurs[Joueur],MATCH(ROW()-ROW(_Titres)+_NbJoueur_Eqp,t_Joueurs[Rang],0)),""),"")</f>
        <v>Roy Marmion</v>
      </c>
      <c r="D13" s="10" t="str" cm="1">
        <f t="array" ref="D13">IFERROR(IF(ROW()-ROW(_Titres)&lt;=_NbJoueur_Eqp,INDEX(t_Joueurs[Joueur],MATCH(ROW()-ROW(_Titres)+_NbJoueur_Eqp*_NbEqp,t_Joueurs[Rang],0)),""),"")</f>
        <v>Desnoyer Hugues</v>
      </c>
      <c r="E13" s="10" t="str" cm="1">
        <f t="array" ref="E13">IFERROR(IF(ROW()-ROW(_Titres)&lt;=_NbJoueur_Eqp,INDEX(t_Joueurs[Joueur],MATCH(ROW()-ROW(_Titres)+(_NbJoueur_Eqp*_NbEqp)+_NbJoueur_Eqp,t_Joueurs[Rang],0)),""),"")</f>
        <v>Brochu Baptiste</v>
      </c>
      <c r="F13" s="6"/>
      <c r="G13" s="6"/>
    </row>
    <row r="14" spans="2:8">
      <c r="B14" s="10" t="str" cm="1">
        <f t="array" ref="B14">IFERROR(IF(ROW()-ROW(_Titres)&lt;=_NbJoueur_Eqp,INDEX(t_Joueurs[Joueur],MATCH(ROW()-ROW(_Titres),t_Joueurs[Rang],0)),""),"")</f>
        <v>Hervé Éléonore</v>
      </c>
      <c r="C14" s="10" t="str" cm="1">
        <f t="array" ref="C14">IFERROR(IF(ROW()-ROW(_Titres)&lt;=_NbJoueur_Eqp,INDEX(t_Joueurs[Joueur],MATCH(ROW()-ROW(_Titres)+_NbJoueur_Eqp,t_Joueurs[Rang],0)),""),"")</f>
        <v>Aupry Calandre</v>
      </c>
      <c r="D14" s="10" t="str" cm="1">
        <f t="array" ref="D14">IFERROR(IF(ROW()-ROW(_Titres)&lt;=_NbJoueur_Eqp,INDEX(t_Joueurs[Joueur],MATCH(ROW()-ROW(_Titres)+_NbJoueur_Eqp*_NbEqp,t_Joueurs[Rang],0)),""),"")</f>
        <v>Lavoie Théodore</v>
      </c>
      <c r="E14" s="10" t="str" cm="1">
        <f t="array" ref="E14">IFERROR(IF(ROW()-ROW(_Titres)&lt;=_NbJoueur_Eqp,INDEX(t_Joueurs[Joueur],MATCH(ROW()-ROW(_Titres)+(_NbJoueur_Eqp*_NbEqp)+_NbJoueur_Eqp,t_Joueurs[Rang],0)),""),"")</f>
        <v>Sansouci Searlas</v>
      </c>
      <c r="F14" s="6"/>
      <c r="G14" s="6"/>
    </row>
    <row r="15" spans="2:8">
      <c r="B15" s="10" t="str" cm="1">
        <f t="array" ref="B15">IFERROR(IF(ROW()-ROW(_Titres)&lt;=_NbJoueur_Eqp,INDEX(t_Joueurs[Joueur],MATCH(ROW()-ROW(_Titres),t_Joueurs[Rang],0)),""),"")</f>
        <v>Davignon Felicienne</v>
      </c>
      <c r="C15" s="10" t="str" cm="1">
        <f t="array" ref="C15">IFERROR(IF(ROW()-ROW(_Titres)&lt;=_NbJoueur_Eqp,INDEX(t_Joueurs[Joueur],MATCH(ROW()-ROW(_Titres)+_NbJoueur_Eqp,t_Joueurs[Rang],0)),""),"")</f>
        <v>Lanoie Germain</v>
      </c>
      <c r="D15" s="10" t="str" cm="1">
        <f t="array" ref="D15">IFERROR(IF(ROW()-ROW(_Titres)&lt;=_NbJoueur_Eqp,INDEX(t_Joueurs[Joueur],MATCH(ROW()-ROW(_Titres)+_NbJoueur_Eqp*_NbEqp,t_Joueurs[Rang],0)),""),"")</f>
        <v>Gour Luc</v>
      </c>
      <c r="E15" s="10" t="str" cm="1">
        <f t="array" ref="E15">IFERROR(IF(ROW()-ROW(_Titres)&lt;=_NbJoueur_Eqp,INDEX(t_Joueurs[Joueur],MATCH(ROW()-ROW(_Titres)+(_NbJoueur_Eqp*_NbEqp)+_NbJoueur_Eqp,t_Joueurs[Rang],0)),""),"")</f>
        <v>Noël Benoît</v>
      </c>
      <c r="F15" s="6"/>
      <c r="G15" s="6"/>
    </row>
    <row r="16" spans="2:8">
      <c r="B16" s="10" t="str" cm="1">
        <f t="array" ref="B16">IFERROR(IF(ROW()-ROW(_Titres)&lt;=_NbJoueur_Eqp,INDEX(t_Joueurs[Joueur],MATCH(ROW()-ROW(_Titres),t_Joueurs[Rang],0)),""),"")</f>
        <v>Bolduc Belisarda</v>
      </c>
      <c r="C16" s="10" t="str" cm="1">
        <f t="array" ref="C16">IFERROR(IF(ROW()-ROW(_Titres)&lt;=_NbJoueur_Eqp,INDEX(t_Joueurs[Joueur],MATCH(ROW()-ROW(_Titres)+_NbJoueur_Eqp,t_Joueurs[Rang],0)),""),"")</f>
        <v>Caron Aurélie</v>
      </c>
      <c r="D16" s="10" t="str" cm="1">
        <f t="array" ref="D16">IFERROR(IF(ROW()-ROW(_Titres)&lt;=_NbJoueur_Eqp,INDEX(t_Joueurs[Joueur],MATCH(ROW()-ROW(_Titres)+_NbJoueur_Eqp*_NbEqp,t_Joueurs[Rang],0)),""),"")</f>
        <v>Quessy Marjolaine</v>
      </c>
      <c r="E16" s="10" t="str" cm="1">
        <f t="array" ref="E16">IFERROR(IF(ROW()-ROW(_Titres)&lt;=_NbJoueur_Eqp,INDEX(t_Joueurs[Joueur],MATCH(ROW()-ROW(_Titres)+(_NbJoueur_Eqp*_NbEqp)+_NbJoueur_Eqp,t_Joueurs[Rang],0)),""),"")</f>
        <v>Auclair Frontino</v>
      </c>
      <c r="F16" s="6"/>
      <c r="G16" s="6"/>
    </row>
    <row r="17" spans="2:7">
      <c r="B17" s="10" t="str" cm="1">
        <f t="array" ref="B17">IFERROR(IF(ROW()-ROW(_Titres)&lt;=_NbJoueur_Eqp,INDEX(t_Joueurs[Joueur],MATCH(ROW()-ROW(_Titres),t_Joueurs[Rang],0)),""),"")</f>
        <v>Brousseau Bernadette</v>
      </c>
      <c r="C17" s="10" t="str" cm="1">
        <f t="array" ref="C17">IFERROR(IF(ROW()-ROW(_Titres)&lt;=_NbJoueur_Eqp,INDEX(t_Joueurs[Joueur],MATCH(ROW()-ROW(_Titres)+_NbJoueur_Eqp,t_Joueurs[Rang],0)),""),"")</f>
        <v>Labrosse Gradasso</v>
      </c>
      <c r="D17" s="10" t="str" cm="1">
        <f t="array" ref="D17">IFERROR(IF(ROW()-ROW(_Titres)&lt;=_NbJoueur_Eqp,INDEX(t_Joueurs[Joueur],MATCH(ROW()-ROW(_Titres)+_NbJoueur_Eqp*_NbEqp,t_Joueurs[Rang],0)),""),"")</f>
        <v>Carrière France</v>
      </c>
      <c r="E17" s="10" t="str" cm="1">
        <f t="array" ref="E17">IFERROR(IF(ROW()-ROW(_Titres)&lt;=_NbJoueur_Eqp,INDEX(t_Joueurs[Joueur],MATCH(ROW()-ROW(_Titres)+(_NbJoueur_Eqp*_NbEqp)+_NbJoueur_Eqp,t_Joueurs[Rang],0)),""),"")</f>
        <v>Lefèbvre Laurette</v>
      </c>
      <c r="F17" s="6"/>
      <c r="G17" s="6"/>
    </row>
    <row r="18" spans="2:7">
      <c r="B18" s="10" t="str" cm="1">
        <f t="array" ref="B18">IFERROR(IF(ROW()-ROW(_Titres)&lt;=_NbJoueur_Eqp,INDEX(t_Joueurs[Joueur],MATCH(ROW()-ROW(_Titres),t_Joueurs[Rang],0)),""),"")</f>
        <v>Gaillou Marthe</v>
      </c>
      <c r="C18" s="10" t="str" cm="1">
        <f t="array" ref="C18">IFERROR(IF(ROW()-ROW(_Titres)&lt;=_NbJoueur_Eqp,INDEX(t_Joueurs[Joueur],MATCH(ROW()-ROW(_Titres)+_NbJoueur_Eqp,t_Joueurs[Rang],0)),""),"")</f>
        <v>Galarneau Victorine</v>
      </c>
      <c r="D18" s="10" t="str" cm="1">
        <f t="array" ref="D18">IFERROR(IF(ROW()-ROW(_Titres)&lt;=_NbJoueur_Eqp,INDEX(t_Joueurs[Joueur],MATCH(ROW()-ROW(_Titres)+_NbJoueur_Eqp*_NbEqp,t_Joueurs[Rang],0)),""),"")</f>
        <v>Goulet Éric</v>
      </c>
      <c r="E18" s="10" t="str" cm="1">
        <f t="array" ref="E18">IFERROR(IF(ROW()-ROW(_Titres)&lt;=_NbJoueur_Eqp,INDEX(t_Joueurs[Joueur],MATCH(ROW()-ROW(_Titres)+(_NbJoueur_Eqp*_NbEqp)+_NbJoueur_Eqp,t_Joueurs[Rang],0)),""),"")</f>
        <v>Leduc Toussaint</v>
      </c>
      <c r="F18" s="6"/>
      <c r="G18" s="6"/>
    </row>
    <row r="19" spans="2:7">
      <c r="B19" s="10" t="str" cm="1">
        <f t="array" ref="B19">IFERROR(IF(ROW()-ROW(_Titres)&lt;=_NbJoueur_Eqp,INDEX(t_Joueurs[Joueur],MATCH(ROW()-ROW(_Titres),t_Joueurs[Rang],0)),""),"")</f>
        <v>Brunault Nanna</v>
      </c>
      <c r="C19" s="10" t="str" cm="1">
        <f t="array" ref="C19">IFERROR(IF(ROW()-ROW(_Titres)&lt;=_NbJoueur_Eqp,INDEX(t_Joueurs[Joueur],MATCH(ROW()-ROW(_Titres)+_NbJoueur_Eqp,t_Joueurs[Rang],0)),""),"")</f>
        <v>Paquin Emmanuelle</v>
      </c>
      <c r="D19" s="10" t="str" cm="1">
        <f t="array" ref="D19">IFERROR(IF(ROW()-ROW(_Titres)&lt;=_NbJoueur_Eqp,INDEX(t_Joueurs[Joueur],MATCH(ROW()-ROW(_Titres)+_NbJoueur_Eqp*_NbEqp,t_Joueurs[Rang],0)),""),"")</f>
        <v>Lamontagne Paulette</v>
      </c>
      <c r="E19" s="10" t="str" cm="1">
        <f t="array" ref="E19">IFERROR(IF(ROW()-ROW(_Titres)&lt;=_NbJoueur_Eqp,INDEX(t_Joueurs[Joueur],MATCH(ROW()-ROW(_Titres)+(_NbJoueur_Eqp*_NbEqp)+_NbJoueur_Eqp,t_Joueurs[Rang],0)),""),"")</f>
        <v>Parmentier Alice</v>
      </c>
      <c r="F19" s="6"/>
      <c r="G19" s="6"/>
    </row>
    <row r="20" spans="2:7">
      <c r="B20" s="10" t="str" cm="1">
        <f t="array" ref="B20">IFERROR(IF(ROW()-ROW(_Titres)&lt;=_NbJoueur_Eqp,INDEX(t_Joueurs[Joueur],MATCH(ROW()-ROW(_Titres),t_Joueurs[Rang],0)),""),"")</f>
        <v>Perillard Stéphane</v>
      </c>
      <c r="C20" s="10" t="str" cm="1">
        <f t="array" ref="C20">IFERROR(IF(ROW()-ROW(_Titres)&lt;=_NbJoueur_Eqp,INDEX(t_Joueurs[Joueur],MATCH(ROW()-ROW(_Titres)+_NbJoueur_Eqp,t_Joueurs[Rang],0)),""),"")</f>
        <v>Gaillou Parfait</v>
      </c>
      <c r="D20" s="10" t="str" cm="1">
        <f t="array" ref="D20">IFERROR(IF(ROW()-ROW(_Titres)&lt;=_NbJoueur_Eqp,INDEX(t_Joueurs[Joueur],MATCH(ROW()-ROW(_Titres)+_NbJoueur_Eqp*_NbEqp,t_Joueurs[Rang],0)),""),"")</f>
        <v>Paquin Antoine</v>
      </c>
      <c r="E20" s="10" t="str" cm="1">
        <f t="array" ref="E20">IFERROR(IF(ROW()-ROW(_Titres)&lt;=_NbJoueur_Eqp,INDEX(t_Joueurs[Joueur],MATCH(ROW()-ROW(_Titres)+(_NbJoueur_Eqp*_NbEqp)+_NbJoueur_Eqp,t_Joueurs[Rang],0)),""),"")</f>
        <v>Despins Chappell</v>
      </c>
      <c r="F20" s="6"/>
      <c r="G20" s="6"/>
    </row>
    <row r="21" spans="2:7">
      <c r="B21" s="10" t="str" cm="1">
        <f t="array" ref="B21">IFERROR(IF(ROW()-ROW(_Titres)&lt;=_NbJoueur_Eqp,INDEX(t_Joueurs[Joueur],MATCH(ROW()-ROW(_Titres),t_Joueurs[Rang],0)),""),"")</f>
        <v>Longpré Beltane</v>
      </c>
      <c r="C21" s="10" t="str" cm="1">
        <f t="array" ref="C21">IFERROR(IF(ROW()-ROW(_Titres)&lt;=_NbJoueur_Eqp,INDEX(t_Joueurs[Joueur],MATCH(ROW()-ROW(_Titres)+_NbJoueur_Eqp,t_Joueurs[Rang],0)),""),"")</f>
        <v>Marcil Jacques</v>
      </c>
      <c r="D21" s="10" t="str" cm="1">
        <f t="array" ref="D21">IFERROR(IF(ROW()-ROW(_Titres)&lt;=_NbJoueur_Eqp,INDEX(t_Joueurs[Joueur],MATCH(ROW()-ROW(_Titres)+_NbJoueur_Eqp*_NbEqp,t_Joueurs[Rang],0)),""),"")</f>
        <v>Gregoire Curtis</v>
      </c>
      <c r="E21" s="10" t="str" cm="1">
        <f t="array" ref="E21">IFERROR(IF(ROW()-ROW(_Titres)&lt;=_NbJoueur_Eqp,INDEX(t_Joueurs[Joueur],MATCH(ROW()-ROW(_Titres)+(_NbJoueur_Eqp*_NbEqp)+_NbJoueur_Eqp,t_Joueurs[Rang],0)),""),"")</f>
        <v>Begin Ernest</v>
      </c>
      <c r="F21" s="6"/>
      <c r="G21" s="6"/>
    </row>
    <row r="22" spans="2:7">
      <c r="B22" s="10" t="str" cm="1">
        <f t="array" ref="B22">IFERROR(IF(ROW()-ROW(_Titres)&lt;=_NbJoueur_Eqp,INDEX(t_Joueurs[Joueur],MATCH(ROW()-ROW(_Titres),t_Joueurs[Rang],0)),""),"")</f>
        <v>Benoit Paul</v>
      </c>
      <c r="C22" s="10" t="str" cm="1">
        <f t="array" ref="C22">IFERROR(IF(ROW()-ROW(_Titres)&lt;=_NbJoueur_Eqp,INDEX(t_Joueurs[Joueur],MATCH(ROW()-ROW(_Titres)+_NbJoueur_Eqp,t_Joueurs[Rang],0)),""),"")</f>
        <v>Cloutier Aurélie</v>
      </c>
      <c r="D22" s="10" t="str" cm="1">
        <f t="array" ref="D22">IFERROR(IF(ROW()-ROW(_Titres)&lt;=_NbJoueur_Eqp,INDEX(t_Joueurs[Joueur],MATCH(ROW()-ROW(_Titres)+_NbJoueur_Eqp*_NbEqp,t_Joueurs[Rang],0)),""),"")</f>
        <v>Jardine Lotye</v>
      </c>
      <c r="E22" s="10" t="str" cm="1">
        <f t="array" ref="E22">IFERROR(IF(ROW()-ROW(_Titres)&lt;=_NbJoueur_Eqp,INDEX(t_Joueurs[Joueur],MATCH(ROW()-ROW(_Titres)+(_NbJoueur_Eqp*_NbEqp)+_NbJoueur_Eqp,t_Joueurs[Rang],0)),""),"")</f>
        <v>Gaillou Aimée</v>
      </c>
      <c r="F22" s="6"/>
      <c r="G22" s="6"/>
    </row>
    <row r="23" spans="2:7">
      <c r="B23" s="10" t="str" cm="1">
        <f t="array" ref="B23">IFERROR(IF(ROW()-ROW(_Titres)&lt;=_NbJoueur_Eqp,INDEX(t_Joueurs[Joueur],MATCH(ROW()-ROW(_Titres),t_Joueurs[Rang],0)),""),"")</f>
        <v>Baril Edmee</v>
      </c>
      <c r="C23" s="10" t="str" cm="1">
        <f t="array" ref="C23">IFERROR(IF(ROW()-ROW(_Titres)&lt;=_NbJoueur_Eqp,INDEX(t_Joueurs[Joueur],MATCH(ROW()-ROW(_Titres)+_NbJoueur_Eqp,t_Joueurs[Rang],0)),""),"")</f>
        <v>Bourgeois Laurette</v>
      </c>
      <c r="D23" s="10" t="str" cm="1">
        <f t="array" ref="D23">IFERROR(IF(ROW()-ROW(_Titres)&lt;=_NbJoueur_Eqp,INDEX(t_Joueurs[Joueur],MATCH(ROW()-ROW(_Titres)+_NbJoueur_Eqp*_NbEqp,t_Joueurs[Rang],0)),""),"")</f>
        <v>Beauchamp Ganelon</v>
      </c>
      <c r="E23" s="10" t="str" cm="1">
        <f t="array" ref="E23">IFERROR(IF(ROW()-ROW(_Titres)&lt;=_NbJoueur_Eqp,INDEX(t_Joueurs[Joueur],MATCH(ROW()-ROW(_Titres)+(_NbJoueur_Eqp*_NbEqp)+_NbJoueur_Eqp,t_Joueurs[Rang],0)),""),"")</f>
        <v>Arpin Aimé</v>
      </c>
      <c r="F23" s="6"/>
      <c r="G23" s="6"/>
    </row>
    <row r="24" spans="2:7">
      <c r="B24" s="10" t="str" cm="1">
        <f t="array" ref="B24">IFERROR(IF(ROW()-ROW(_Titres)&lt;=_NbJoueur_Eqp,INDEX(t_Joueurs[Joueur],MATCH(ROW()-ROW(_Titres),t_Joueurs[Rang],0)),""),"")</f>
        <v/>
      </c>
      <c r="C24" s="10" t="str" cm="1">
        <f t="array" ref="C24">IFERROR(IF(ROW()-ROW(_Titres)&lt;=_NbJoueur_Eqp,INDEX(t_Joueurs[Joueur],MATCH(ROW()-ROW(_Titres)+_NbJoueur_Eqp,t_Joueurs[Rang],0)),""),"")</f>
        <v/>
      </c>
      <c r="D24" s="10" t="str" cm="1">
        <f t="array" ref="D24">IFERROR(IF(ROW()-ROW(_Titres)&lt;=_NbJoueur_Eqp,INDEX(t_Joueurs[Joueur],MATCH(ROW()-ROW(_Titres)+_NbJoueur_Eqp*_NbEqp,t_Joueurs[Rang],0)),""),"")</f>
        <v/>
      </c>
      <c r="E24" s="10" t="str" cm="1">
        <f t="array" ref="E24">IFERROR(IF(ROW()-ROW(_Titres)&lt;=_NbJoueur_Eqp,INDEX(t_Joueurs[Joueur],MATCH(ROW()-ROW(_Titres)+(_NbJoueur_Eqp*_NbEqp)+_NbJoueur_Eqp,t_Joueurs[Rang],0)),""),"")</f>
        <v/>
      </c>
      <c r="F24" s="6"/>
      <c r="G24" s="6"/>
    </row>
    <row r="25" spans="2:7">
      <c r="B25" s="10" t="str" cm="1">
        <f t="array" ref="B25">IFERROR(IF(ROW()-ROW(_Titres)&lt;=_NbJoueur_Eqp,INDEX(t_Joueurs[Joueur],MATCH(ROW()-ROW(_Titres),t_Joueurs[Rang],0)),""),"")</f>
        <v/>
      </c>
      <c r="C25" s="10" t="str" cm="1">
        <f t="array" ref="C25">IFERROR(IF(ROW()-ROW(_Titres)&lt;=_NbJoueur_Eqp,INDEX(t_Joueurs[Joueur],MATCH(ROW()-ROW(_Titres)+_NbJoueur_Eqp,t_Joueurs[Rang],0)),""),"")</f>
        <v/>
      </c>
      <c r="D25" s="10" t="str" cm="1">
        <f t="array" ref="D25">IFERROR(IF(ROW()-ROW(_Titres)&lt;=_NbJoueur_Eqp,INDEX(t_Joueurs[Joueur],MATCH(ROW()-ROW(_Titres)+_NbJoueur_Eqp*_NbEqp,t_Joueurs[Rang],0)),""),"")</f>
        <v/>
      </c>
      <c r="E25" s="10" t="str" cm="1">
        <f t="array" ref="E25">IFERROR(IF(ROW()-ROW(_Titres)&lt;=_NbJoueur_Eqp,INDEX(t_Joueurs[Joueur],MATCH(ROW()-ROW(_Titres)+(_NbJoueur_Eqp*_NbEqp)+_NbJoueur_Eqp,t_Joueurs[Rang],0)),""),"")</f>
        <v/>
      </c>
      <c r="F25" s="6"/>
      <c r="G25" s="6"/>
    </row>
    <row r="26" spans="2:7">
      <c r="B26" s="10" t="str" cm="1">
        <f t="array" ref="B26">IFERROR(IF(ROW()-ROW(_Titres)&lt;=_NbJoueur_Eqp,INDEX(t_Joueurs[Joueur],MATCH(ROW()-ROW(_Titres),t_Joueurs[Rang],0)),""),"")</f>
        <v/>
      </c>
      <c r="C26" s="10" t="str" cm="1">
        <f t="array" ref="C26">IFERROR(IF(ROW()-ROW(_Titres)&lt;=_NbJoueur_Eqp,INDEX(t_Joueurs[Joueur],MATCH(ROW()-ROW(_Titres)+_NbJoueur_Eqp,t_Joueurs[Rang],0)),""),"")</f>
        <v/>
      </c>
      <c r="D26" s="10" t="str" cm="1">
        <f t="array" ref="D26">IFERROR(IF(ROW()-ROW(_Titres)&lt;=_NbJoueur_Eqp,INDEX(t_Joueurs[Joueur],MATCH(ROW()-ROW(_Titres)+_NbJoueur_Eqp*_NbEqp,t_Joueurs[Rang],0)),""),"")</f>
        <v/>
      </c>
      <c r="E26" s="10" t="str" cm="1">
        <f t="array" ref="E26">IFERROR(IF(ROW()-ROW(_Titres)&lt;=_NbJoueur_Eqp,INDEX(t_Joueurs[Joueur],MATCH(ROW()-ROW(_Titres)+(_NbJoueur_Eqp*_NbEqp)+_NbJoueur_Eqp,t_Joueurs[Rang],0)),""),"")</f>
        <v/>
      </c>
      <c r="F26" s="6"/>
      <c r="G26" s="6"/>
    </row>
    <row r="27" spans="2:7">
      <c r="B27" s="10" t="str" cm="1">
        <f t="array" ref="B27">IFERROR(IF(ROW()-ROW(_Titres)&lt;=_NbJoueur_Eqp,INDEX(t_Joueurs[Joueur],MATCH(ROW()-ROW(_Titres),t_Joueurs[Rang],0)),""),"")</f>
        <v/>
      </c>
      <c r="C27" s="10" t="str" cm="1">
        <f t="array" ref="C27">IFERROR(IF(ROW()-ROW(_Titres)&lt;=_NbJoueur_Eqp,INDEX(t_Joueurs[Joueur],MATCH(ROW()-ROW(_Titres)+_NbJoueur_Eqp,t_Joueurs[Rang],0)),""),"")</f>
        <v/>
      </c>
      <c r="D27" s="10" t="str" cm="1">
        <f t="array" ref="D27">IFERROR(IF(ROW()-ROW(_Titres)&lt;=_NbJoueur_Eqp,INDEX(t_Joueurs[Joueur],MATCH(ROW()-ROW(_Titres)+_NbJoueur_Eqp*_NbEqp,t_Joueurs[Rang],0)),""),"")</f>
        <v/>
      </c>
      <c r="E27" s="10" t="str" cm="1">
        <f t="array" ref="E27">IFERROR(IF(ROW()-ROW(_Titres)&lt;=_NbJoueur_Eqp,INDEX(t_Joueurs[Joueur],MATCH(ROW()-ROW(_Titres)+(_NbJoueur_Eqp*_NbEqp)+_NbJoueur_Eqp,t_Joueurs[Rang],0)),""),"")</f>
        <v/>
      </c>
      <c r="F27" s="6"/>
      <c r="G27" s="6"/>
    </row>
    <row r="28" spans="2:7">
      <c r="B28" s="10" t="str" cm="1">
        <f t="array" ref="B28">IFERROR(IF(ROW()-ROW(_Titres)&lt;=_NbJoueur_Eqp,INDEX(t_Joueurs[Joueur],MATCH(ROW()-ROW(_Titres),t_Joueurs[Rang],0)),""),"")</f>
        <v/>
      </c>
      <c r="C28" s="10" t="str" cm="1">
        <f t="array" ref="C28">IFERROR(IF(ROW()-ROW(_Titres)&lt;=_NbJoueur_Eqp,INDEX(t_Joueurs[Joueur],MATCH(ROW()-ROW(_Titres)+_NbJoueur_Eqp,t_Joueurs[Rang],0)),""),"")</f>
        <v/>
      </c>
      <c r="D28" s="10" t="str" cm="1">
        <f t="array" ref="D28">IFERROR(IF(ROW()-ROW(_Titres)&lt;=_NbJoueur_Eqp,INDEX(t_Joueurs[Joueur],MATCH(ROW()-ROW(_Titres)+_NbJoueur_Eqp*_NbEqp,t_Joueurs[Rang],0)),""),"")</f>
        <v/>
      </c>
      <c r="E28" s="10" t="str" cm="1">
        <f t="array" ref="E28">IFERROR(IF(ROW()-ROW(_Titres)&lt;=_NbJoueur_Eqp,INDEX(t_Joueurs[Joueur],MATCH(ROW()-ROW(_Titres)+(_NbJoueur_Eqp*_NbEqp)+_NbJoueur_Eqp,t_Joueurs[Rang],0)),""),"")</f>
        <v/>
      </c>
      <c r="F28" s="6"/>
      <c r="G28" s="6"/>
    </row>
    <row r="29" spans="2:7">
      <c r="B29" s="10" t="str" cm="1">
        <f t="array" ref="B29">IFERROR(IF(ROW()-ROW(_Titres)&lt;=_NbJoueur_Eqp,INDEX(t_Joueurs[Joueur],MATCH(ROW()-ROW(_Titres),t_Joueurs[Rang],0)),""),"")</f>
        <v/>
      </c>
      <c r="C29" s="10" t="str" cm="1">
        <f t="array" ref="C29">IFERROR(IF(ROW()-ROW(_Titres)&lt;=_NbJoueur_Eqp,INDEX(t_Joueurs[Joueur],MATCH(ROW()-ROW(_Titres)+_NbJoueur_Eqp,t_Joueurs[Rang],0)),""),"")</f>
        <v/>
      </c>
      <c r="D29" s="10" t="str" cm="1">
        <f t="array" ref="D29">IFERROR(IF(ROW()-ROW(_Titres)&lt;=_NbJoueur_Eqp,INDEX(t_Joueurs[Joueur],MATCH(ROW()-ROW(_Titres)+_NbJoueur_Eqp*_NbEqp,t_Joueurs[Rang],0)),""),"")</f>
        <v/>
      </c>
      <c r="E29" s="10" t="str" cm="1">
        <f t="array" ref="E29">IFERROR(IF(ROW()-ROW(_Titres)&lt;=_NbJoueur_Eqp,INDEX(t_Joueurs[Joueur],MATCH(ROW()-ROW(_Titres)+(_NbJoueur_Eqp*_NbEqp)+_NbJoueur_Eqp,t_Joueurs[Rang],0)),""),"")</f>
        <v/>
      </c>
      <c r="F29" s="6"/>
      <c r="G29" s="6"/>
    </row>
    <row r="30" spans="2:7">
      <c r="B30" s="10" t="str" cm="1">
        <f t="array" ref="B30">IFERROR(IF(ROW()-ROW(_Titres)&lt;=_NbJoueur_Eqp,INDEX(t_Joueurs[Joueur],MATCH(ROW()-ROW(_Titres),t_Joueurs[Rang],0)),""),"")</f>
        <v/>
      </c>
      <c r="C30" s="10" t="str" cm="1">
        <f t="array" ref="C30">IFERROR(IF(ROW()-ROW(_Titres)&lt;=_NbJoueur_Eqp,INDEX(t_Joueurs[Joueur],MATCH(ROW()-ROW(_Titres)+_NbJoueur_Eqp,t_Joueurs[Rang],0)),""),"")</f>
        <v/>
      </c>
      <c r="D30" s="10" t="str" cm="1">
        <f t="array" ref="D30">IFERROR(IF(ROW()-ROW(_Titres)&lt;=_NbJoueur_Eqp,INDEX(t_Joueurs[Joueur],MATCH(ROW()-ROW(_Titres)+_NbJoueur_Eqp*_NbEqp,t_Joueurs[Rang],0)),""),"")</f>
        <v/>
      </c>
      <c r="E30" s="10" t="str" cm="1">
        <f t="array" ref="E30">IFERROR(IF(ROW()-ROW(_Titres)&lt;=_NbJoueur_Eqp,INDEX(t_Joueurs[Joueur],MATCH(ROW()-ROW(_Titres)+(_NbJoueur_Eqp*_NbEqp)+_NbJoueur_Eqp,t_Joueurs[Rang],0)),""),"")</f>
        <v/>
      </c>
      <c r="F30" s="6"/>
      <c r="G30" s="6"/>
    </row>
    <row r="31" spans="2:7">
      <c r="B31" s="10" t="str" cm="1">
        <f t="array" ref="B31">IFERROR(IF(ROW()-ROW(_Titres)&lt;=_NbJoueur_Eqp,INDEX(t_Joueurs[Joueur],MATCH(ROW()-ROW(_Titres),t_Joueurs[Rang],0)),""),"")</f>
        <v/>
      </c>
      <c r="C31" s="10" t="str" cm="1">
        <f t="array" ref="C31">IFERROR(IF(ROW()-ROW(_Titres)&lt;=_NbJoueur_Eqp,INDEX(t_Joueurs[Joueur],MATCH(ROW()-ROW(_Titres)+_NbJoueur_Eqp,t_Joueurs[Rang],0)),""),"")</f>
        <v/>
      </c>
      <c r="D31" s="10" t="str" cm="1">
        <f t="array" ref="D31">IFERROR(IF(ROW()-ROW(_Titres)&lt;=_NbJoueur_Eqp,INDEX(t_Joueurs[Joueur],MATCH(ROW()-ROW(_Titres)+_NbJoueur_Eqp*_NbEqp,t_Joueurs[Rang],0)),""),"")</f>
        <v/>
      </c>
      <c r="E31" s="10" t="str" cm="1">
        <f t="array" ref="E31">IFERROR(IF(ROW()-ROW(_Titres)&lt;=_NbJoueur_Eqp,INDEX(t_Joueurs[Joueur],MATCH(ROW()-ROW(_Titres)+(_NbJoueur_Eqp*_NbEqp)+_NbJoueur_Eqp,t_Joueurs[Rang],0)),""),"")</f>
        <v/>
      </c>
      <c r="F31" s="6"/>
      <c r="G31" s="6"/>
    </row>
    <row r="32" spans="2:7">
      <c r="B32" s="10" t="str" cm="1">
        <f t="array" ref="B32">IFERROR(IF(ROW()-ROW(_Titres)&lt;=_NbJoueur_Eqp,INDEX(t_Joueurs[Joueur],MATCH(ROW()-ROW(_Titres),t_Joueurs[Rang],0)),""),"")</f>
        <v/>
      </c>
      <c r="C32" s="10" t="str" cm="1">
        <f t="array" ref="C32">IFERROR(IF(ROW()-ROW(_Titres)&lt;=_NbJoueur_Eqp,INDEX(t_Joueurs[Joueur],MATCH(ROW()-ROW(_Titres)+_NbJoueur_Eqp,t_Joueurs[Rang],0)),""),"")</f>
        <v/>
      </c>
      <c r="D32" s="10" t="str" cm="1">
        <f t="array" ref="D32">IFERROR(IF(ROW()-ROW(_Titres)&lt;=_NbJoueur_Eqp,INDEX(t_Joueurs[Joueur],MATCH(ROW()-ROW(_Titres)+_NbJoueur_Eqp*_NbEqp,t_Joueurs[Rang],0)),""),"")</f>
        <v/>
      </c>
      <c r="E32" s="10" t="str" cm="1">
        <f t="array" ref="E32">IFERROR(IF(ROW()-ROW(_Titres)&lt;=_NbJoueur_Eqp,INDEX(t_Joueurs[Joueur],MATCH(ROW()-ROW(_Titres)+(_NbJoueur_Eqp*_NbEqp)+_NbJoueur_Eqp,t_Joueurs[Rang],0)),""),"")</f>
        <v/>
      </c>
      <c r="F32" s="6"/>
      <c r="G32" s="6"/>
    </row>
    <row r="33" spans="2:7">
      <c r="B33" s="10" t="str" cm="1">
        <f t="array" ref="B33">IFERROR(IF(ROW()-ROW(_Titres)&lt;=_NbJoueur_Eqp,INDEX(t_Joueurs[Joueur],MATCH(ROW()-ROW(_Titres),t_Joueurs[Rang],0)),""),"")</f>
        <v/>
      </c>
      <c r="C33" s="10" t="str" cm="1">
        <f t="array" ref="C33">IFERROR(IF(ROW()-ROW(_Titres)&lt;=_NbJoueur_Eqp,INDEX(t_Joueurs[Joueur],MATCH(ROW()-ROW(_Titres)+_NbJoueur_Eqp,t_Joueurs[Rang],0)),""),"")</f>
        <v/>
      </c>
      <c r="D33" s="10" t="str" cm="1">
        <f t="array" ref="D33">IFERROR(IF(ROW()-ROW(_Titres)&lt;=_NbJoueur_Eqp,INDEX(t_Joueurs[Joueur],MATCH(ROW()-ROW(_Titres)+_NbJoueur_Eqp*_NbEqp,t_Joueurs[Rang],0)),""),"")</f>
        <v/>
      </c>
      <c r="E33" s="10" t="str" cm="1">
        <f t="array" ref="E33">IFERROR(IF(ROW()-ROW(_Titres)&lt;=_NbJoueur_Eqp,INDEX(t_Joueurs[Joueur],MATCH(ROW()-ROW(_Titres)+(_NbJoueur_Eqp*_NbEqp)+_NbJoueur_Eqp,t_Joueurs[Rang],0)),""),"")</f>
        <v/>
      </c>
      <c r="F33" s="6"/>
      <c r="G33" s="6"/>
    </row>
    <row r="34" spans="2:7">
      <c r="B34" s="10" t="str" cm="1">
        <f t="array" ref="B34">IFERROR(IF(ROW()-ROW(_Titres)&lt;=_NbJoueur_Eqp,INDEX(t_Joueurs[Joueur],MATCH(ROW()-ROW(_Titres),t_Joueurs[Rang],0)),""),"")</f>
        <v/>
      </c>
      <c r="C34" s="10" t="str" cm="1">
        <f t="array" ref="C34">IFERROR(IF(ROW()-ROW(_Titres)&lt;=_NbJoueur_Eqp,INDEX(t_Joueurs[Joueur],MATCH(ROW()-ROW(_Titres)+_NbJoueur_Eqp,t_Joueurs[Rang],0)),""),"")</f>
        <v/>
      </c>
      <c r="D34" s="10" t="str" cm="1">
        <f t="array" ref="D34">IFERROR(IF(ROW()-ROW(_Titres)&lt;=_NbJoueur_Eqp,INDEX(t_Joueurs[Joueur],MATCH(ROW()-ROW(_Titres)+_NbJoueur_Eqp*_NbEqp,t_Joueurs[Rang],0)),""),"")</f>
        <v/>
      </c>
      <c r="E34" s="10" t="str" cm="1">
        <f t="array" ref="E34">IFERROR(IF(ROW()-ROW(_Titres)&lt;=_NbJoueur_Eqp,INDEX(t_Joueurs[Joueur],MATCH(ROW()-ROW(_Titres)+(_NbJoueur_Eqp*_NbEqp)+_NbJoueur_Eqp,t_Joueurs[Rang],0)),""),"")</f>
        <v/>
      </c>
      <c r="F34" s="6"/>
      <c r="G34" s="6"/>
    </row>
    <row r="35" spans="2:7">
      <c r="B35" s="10" t="str" cm="1">
        <f t="array" ref="B35">IFERROR(IF(ROW()-ROW(_Titres)&lt;=_NbJoueur_Eqp,INDEX(t_Joueurs[Joueur],MATCH(ROW()-ROW(_Titres),t_Joueurs[Rang],0)),""),"")</f>
        <v/>
      </c>
      <c r="C35" s="10" t="str" cm="1">
        <f t="array" ref="C35">IFERROR(IF(ROW()-ROW(_Titres)&lt;=_NbJoueur_Eqp,INDEX(t_Joueurs[Joueur],MATCH(ROW()-ROW(_Titres)+_NbJoueur_Eqp,t_Joueurs[Rang],0)),""),"")</f>
        <v/>
      </c>
      <c r="D35" s="10" t="str" cm="1">
        <f t="array" ref="D35">IFERROR(IF(ROW()-ROW(_Titres)&lt;=_NbJoueur_Eqp,INDEX(t_Joueurs[Joueur],MATCH(ROW()-ROW(_Titres)+_NbJoueur_Eqp*_NbEqp,t_Joueurs[Rang],0)),""),"")</f>
        <v/>
      </c>
      <c r="E35" s="10" t="str" cm="1">
        <f t="array" ref="E35">IFERROR(IF(ROW()-ROW(_Titres)&lt;=_NbJoueur_Eqp,INDEX(t_Joueurs[Joueur],MATCH(ROW()-ROW(_Titres)+(_NbJoueur_Eqp*_NbEqp)+_NbJoueur_Eqp,t_Joueurs[Rang],0)),""),"")</f>
        <v/>
      </c>
      <c r="F35" s="6"/>
      <c r="G35" s="6"/>
    </row>
    <row r="36" spans="2:7">
      <c r="B36" s="10" t="str" cm="1">
        <f t="array" ref="B36">IFERROR(IF(ROW()-ROW(_Titres)&lt;=_NbJoueur_Eqp,INDEX(t_Joueurs[Joueur],MATCH(ROW()-ROW(_Titres),t_Joueurs[Rang],0)),""),"")</f>
        <v/>
      </c>
      <c r="C36" s="10" t="str" cm="1">
        <f t="array" ref="C36">IFERROR(IF(ROW()-ROW(_Titres)&lt;=_NbJoueur_Eqp,INDEX(t_Joueurs[Joueur],MATCH(ROW()-ROW(_Titres)+_NbJoueur_Eqp,t_Joueurs[Rang],0)),""),"")</f>
        <v/>
      </c>
      <c r="D36" s="10" t="str" cm="1">
        <f t="array" ref="D36">IFERROR(IF(ROW()-ROW(_Titres)&lt;=_NbJoueur_Eqp,INDEX(t_Joueurs[Joueur],MATCH(ROW()-ROW(_Titres)+_NbJoueur_Eqp*_NbEqp,t_Joueurs[Rang],0)),""),"")</f>
        <v/>
      </c>
      <c r="E36" s="10" t="str" cm="1">
        <f t="array" ref="E36">IFERROR(IF(ROW()-ROW(_Titres)&lt;=_NbJoueur_Eqp,INDEX(t_Joueurs[Joueur],MATCH(ROW()-ROW(_Titres)+(_NbJoueur_Eqp*_NbEqp)+_NbJoueur_Eqp,t_Joueurs[Rang],0)),""),"")</f>
        <v/>
      </c>
      <c r="F36" s="6"/>
      <c r="G36" s="6"/>
    </row>
    <row r="37" spans="2:7">
      <c r="B37" s="10" t="str" cm="1">
        <f t="array" ref="B37">IFERROR(IF(ROW()-ROW(_Titres)&lt;=_NbJoueur_Eqp,INDEX(t_Joueurs[Joueur],MATCH(ROW()-ROW(_Titres),t_Joueurs[Rang],0)),""),"")</f>
        <v/>
      </c>
      <c r="C37" s="10" t="str" cm="1">
        <f t="array" ref="C37">IFERROR(IF(ROW()-ROW(_Titres)&lt;=_NbJoueur_Eqp,INDEX(t_Joueurs[Joueur],MATCH(ROW()-ROW(_Titres)+_NbJoueur_Eqp,t_Joueurs[Rang],0)),""),"")</f>
        <v/>
      </c>
      <c r="D37" s="10" t="str" cm="1">
        <f t="array" ref="D37">IFERROR(IF(ROW()-ROW(_Titres)&lt;=_NbJoueur_Eqp,INDEX(t_Joueurs[Joueur],MATCH(ROW()-ROW(_Titres)+_NbJoueur_Eqp*_NbEqp,t_Joueurs[Rang],0)),""),"")</f>
        <v/>
      </c>
      <c r="E37" s="10" t="str" cm="1">
        <f t="array" ref="E37">IFERROR(IF(ROW()-ROW(_Titres)&lt;=_NbJoueur_Eqp,INDEX(t_Joueurs[Joueur],MATCH(ROW()-ROW(_Titres)+(_NbJoueur_Eqp*_NbEqp)+_NbJoueur_Eqp,t_Joueurs[Rang],0)),""),"")</f>
        <v/>
      </c>
      <c r="F37" s="6"/>
      <c r="G37" s="6"/>
    </row>
    <row r="38" spans="2:7">
      <c r="B38" s="10" t="str" cm="1">
        <f t="array" ref="B38">IFERROR(IF(ROW()-ROW(_Titres)&lt;=_NbJoueur_Eqp,INDEX(t_Joueurs[Joueur],MATCH(ROW()-ROW(_Titres),t_Joueurs[Rang],0)),""),"")</f>
        <v/>
      </c>
      <c r="C38" s="10" t="str" cm="1">
        <f t="array" ref="C38">IFERROR(IF(ROW()-ROW(_Titres)&lt;=_NbJoueur_Eqp,INDEX(t_Joueurs[Joueur],MATCH(ROW()-ROW(_Titres)+_NbJoueur_Eqp,t_Joueurs[Rang],0)),""),"")</f>
        <v/>
      </c>
      <c r="D38" s="10" t="str" cm="1">
        <f t="array" ref="D38">IFERROR(IF(ROW()-ROW(_Titres)&lt;=_NbJoueur_Eqp,INDEX(t_Joueurs[Joueur],MATCH(ROW()-ROW(_Titres)+_NbJoueur_Eqp*_NbEqp,t_Joueurs[Rang],0)),""),"")</f>
        <v/>
      </c>
      <c r="E38" s="10" t="str" cm="1">
        <f t="array" ref="E38">IFERROR(IF(ROW()-ROW(_Titres)&lt;=_NbJoueur_Eqp,INDEX(t_Joueurs[Joueur],MATCH(ROW()-ROW(_Titres)+(_NbJoueur_Eqp*_NbEqp)+_NbJoueur_Eqp,t_Joueurs[Rang],0)),""),"")</f>
        <v/>
      </c>
      <c r="F38" s="6"/>
      <c r="G38" s="6"/>
    </row>
    <row r="39" spans="2:7">
      <c r="B39" s="10" t="str" cm="1">
        <f t="array" ref="B39">IFERROR(IF(ROW()-ROW(_Titres)&lt;=_NbJoueur_Eqp,INDEX(t_Joueurs[Joueur],MATCH(ROW()-ROW(_Titres),t_Joueurs[Rang],0)),""),"")</f>
        <v/>
      </c>
      <c r="C39" s="10" t="str" cm="1">
        <f t="array" ref="C39">IFERROR(IF(ROW()-ROW(_Titres)&lt;=_NbJoueur_Eqp,INDEX(t_Joueurs[Joueur],MATCH(ROW()-ROW(_Titres)+_NbJoueur_Eqp,t_Joueurs[Rang],0)),""),"")</f>
        <v/>
      </c>
      <c r="D39" s="10" t="str" cm="1">
        <f t="array" ref="D39">IFERROR(IF(ROW()-ROW(_Titres)&lt;=_NbJoueur_Eqp,INDEX(t_Joueurs[Joueur],MATCH(ROW()-ROW(_Titres)+_NbJoueur_Eqp*_NbEqp,t_Joueurs[Rang],0)),""),"")</f>
        <v/>
      </c>
      <c r="E39" s="10" t="str" cm="1">
        <f t="array" ref="E39">IFERROR(IF(ROW()-ROW(_Titres)&lt;=_NbJoueur_Eqp,INDEX(t_Joueurs[Joueur],MATCH(ROW()-ROW(_Titres)+(_NbJoueur_Eqp*_NbEqp)+_NbJoueur_Eqp,t_Joueurs[Rang],0)),""),"")</f>
        <v/>
      </c>
      <c r="F39" s="6"/>
      <c r="G39" s="6"/>
    </row>
    <row r="40" spans="2:7">
      <c r="B40" s="10" t="str" cm="1">
        <f t="array" ref="B40">IFERROR(IF(ROW()-ROW(_Titres)&lt;=_NbJoueur_Eqp,INDEX(t_Joueurs[Joueur],MATCH(ROW()-ROW(_Titres),t_Joueurs[Rang],0)),""),"")</f>
        <v/>
      </c>
      <c r="C40" s="10" t="str" cm="1">
        <f t="array" ref="C40">IFERROR(IF(ROW()-ROW(_Titres)&lt;=_NbJoueur_Eqp,INDEX(t_Joueurs[Joueur],MATCH(ROW()-ROW(_Titres)+_NbJoueur_Eqp,t_Joueurs[Rang],0)),""),"")</f>
        <v/>
      </c>
      <c r="D40" s="10" t="str" cm="1">
        <f t="array" ref="D40">IFERROR(IF(ROW()-ROW(_Titres)&lt;=_NbJoueur_Eqp,INDEX(t_Joueurs[Joueur],MATCH(ROW()-ROW(_Titres)+_NbJoueur_Eqp*_NbEqp,t_Joueurs[Rang],0)),""),"")</f>
        <v/>
      </c>
      <c r="E40" s="10" t="str" cm="1">
        <f t="array" ref="E40">IFERROR(IF(ROW()-ROW(_Titres)&lt;=_NbJoueur_Eqp,INDEX(t_Joueurs[Joueur],MATCH(ROW()-ROW(_Titres)+(_NbJoueur_Eqp*_NbEqp)+_NbJoueur_Eqp,t_Joueurs[Rang],0)),""),"")</f>
        <v/>
      </c>
      <c r="F40" s="6"/>
      <c r="G40" s="6"/>
    </row>
    <row r="41" spans="2:7">
      <c r="B41" s="10" t="str" cm="1">
        <f t="array" ref="B41">IFERROR(IF(ROW()-ROW(_Titres)&lt;=_NbJoueur_Eqp,INDEX(t_Joueurs[Joueur],MATCH(ROW()-ROW(_Titres),t_Joueurs[Rang],0)),""),"")</f>
        <v/>
      </c>
      <c r="C41" s="10" t="str" cm="1">
        <f t="array" ref="C41">IFERROR(IF(ROW()-ROW(_Titres)&lt;=_NbJoueur_Eqp,INDEX(t_Joueurs[Joueur],MATCH(ROW()-ROW(_Titres)+_NbJoueur_Eqp,t_Joueurs[Rang],0)),""),"")</f>
        <v/>
      </c>
      <c r="D41" s="10" t="str" cm="1">
        <f t="array" ref="D41">IFERROR(IF(ROW()-ROW(_Titres)&lt;=_NbJoueur_Eqp,INDEX(t_Joueurs[Joueur],MATCH(ROW()-ROW(_Titres)+_NbJoueur_Eqp*_NbEqp,t_Joueurs[Rang],0)),""),"")</f>
        <v/>
      </c>
      <c r="E41" s="10" t="str" cm="1">
        <f t="array" ref="E41">IFERROR(IF(ROW()-ROW(_Titres)&lt;=_NbJoueur_Eqp,INDEX(t_Joueurs[Joueur],MATCH(ROW()-ROW(_Titres)+(_NbJoueur_Eqp*_NbEqp)+_NbJoueur_Eqp,t_Joueurs[Rang],0)),""),"")</f>
        <v/>
      </c>
      <c r="F41" s="6"/>
      <c r="G41" s="6"/>
    </row>
    <row r="42" spans="2:7">
      <c r="B42" s="10" t="str" cm="1">
        <f t="array" ref="B42">IFERROR(IF(ROW()-ROW(_Titres)&lt;=_NbJoueur_Eqp,INDEX(t_Joueurs[Joueur],MATCH(ROW()-ROW(_Titres),t_Joueurs[Rang],0)),""),"")</f>
        <v/>
      </c>
      <c r="C42" s="10" t="str" cm="1">
        <f t="array" ref="C42">IFERROR(IF(ROW()-ROW(_Titres)&lt;=_NbJoueur_Eqp,INDEX(t_Joueurs[Joueur],MATCH(ROW()-ROW(_Titres)+_NbJoueur_Eqp,t_Joueurs[Rang],0)),""),"")</f>
        <v/>
      </c>
      <c r="D42" s="10" t="str" cm="1">
        <f t="array" ref="D42">IFERROR(IF(ROW()-ROW(_Titres)&lt;=_NbJoueur_Eqp,INDEX(t_Joueurs[Joueur],MATCH(ROW()-ROW(_Titres)+_NbJoueur_Eqp*_NbEqp,t_Joueurs[Rang],0)),""),"")</f>
        <v/>
      </c>
      <c r="E42" s="10" t="str" cm="1">
        <f t="array" ref="E42">IFERROR(IF(ROW()-ROW(_Titres)&lt;=_NbJoueur_Eqp,INDEX(t_Joueurs[Joueur],MATCH(ROW()-ROW(_Titres)+(_NbJoueur_Eqp*_NbEqp)+_NbJoueur_Eqp,t_Joueurs[Rang],0)),""),"")</f>
        <v/>
      </c>
      <c r="F42" s="6"/>
      <c r="G42" s="6"/>
    </row>
  </sheetData>
  <mergeCells count="1">
    <mergeCell ref="B9:C9"/>
  </mergeCells>
  <conditionalFormatting sqref="B12:G42">
    <cfRule type="expression" dxfId="2" priority="4">
      <formula>$B12&lt;&gt;""</formula>
    </cfRule>
  </conditionalFormatting>
  <conditionalFormatting sqref="E3:E5">
    <cfRule type="expression" dxfId="1" priority="1">
      <formula>E3&lt;&gt;""</formula>
    </cfRule>
  </conditionalFormatting>
  <dataValidations count="2">
    <dataValidation type="list" allowBlank="1" showInputMessage="1" showErrorMessage="1" sqref="C3" xr:uid="{A63D7F25-C711-4070-8515-1A4C407994B5}">
      <formula1>l_Partie</formula1>
    </dataValidation>
    <dataValidation type="list" allowBlank="1" showInputMessage="1" showErrorMessage="1" sqref="F12:G42" xr:uid="{DCB8E4CF-4815-48D7-84B2-4DF118361D0B}">
      <formula1>l_Equipe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Paramètres</vt:lpstr>
      <vt:lpstr>Equipes</vt:lpstr>
      <vt:lpstr>_NbEqp</vt:lpstr>
      <vt:lpstr>_NbInscrit</vt:lpstr>
      <vt:lpstr>_NbJoueur</vt:lpstr>
      <vt:lpstr>_NbJoueur_Att</vt:lpstr>
      <vt:lpstr>_NbJoueur_Eqp</vt:lpstr>
      <vt:lpstr>_NbJoueur_Match</vt:lpstr>
      <vt:lpstr>_Partie</vt:lpstr>
      <vt:lpstr>_Titres</vt:lpstr>
      <vt:lpstr>l_Equipe</vt:lpstr>
      <vt:lpstr>l_Partie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2024-01-05T11:35:23Z</dcterms:created>
  <dcterms:modified xsi:type="dcterms:W3CDTF">2024-01-06T01:47:54Z</dcterms:modified>
</cp:coreProperties>
</file>