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c621747e81d253d/Documents/"/>
    </mc:Choice>
  </mc:AlternateContent>
  <xr:revisionPtr revIDLastSave="48" documentId="8_{3BA55017-6726-4BD3-9700-E691C988B791}" xr6:coauthVersionLast="47" xr6:coauthVersionMax="47" xr10:uidLastSave="{E34C2A75-D42F-4C20-861A-6821EFEAD76D}"/>
  <bookViews>
    <workbookView xWindow="-108" yWindow="-108" windowWidth="23256" windowHeight="12576" xr2:uid="{0AAFDDD5-CE5F-4E1F-9552-D21F5DEC9146}"/>
  </bookViews>
  <sheets>
    <sheet name="Mensuel" sheetId="2" r:id="rId1"/>
    <sheet name="Pose de jours" sheetId="3" r:id="rId2"/>
    <sheet name="Paramètres" sheetId="1" r:id="rId3"/>
  </sheets>
  <externalReferences>
    <externalReference r:id="rId4"/>
  </externalReferences>
  <definedNames>
    <definedName name="_Annee">Mensuel!$H$2</definedName>
    <definedName name="_Mois">Mensuel!$H$3</definedName>
    <definedName name="DonnéesExternes_1" localSheetId="0" hidden="1">Mensuel!$B$5:$C$371</definedName>
    <definedName name="l_Absence">t_MotifAbsence[Absence]</definedName>
    <definedName name="l_Feries">t_Feries[Date]</definedName>
    <definedName name="l_Mois">t_Mois[Mois]</definedName>
    <definedName name="l_Symbole">t_MotifAbsence[Symbole]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F5" i="2" s="1"/>
  <c r="K24" i="1" a="1"/>
  <c r="K24" i="1" s="1"/>
  <c r="K37" i="1" a="1"/>
  <c r="K37" i="1" s="1"/>
  <c r="K45" i="1" a="1"/>
  <c r="K45" i="1" s="1"/>
  <c r="K53" i="1" a="1"/>
  <c r="K53" i="1" s="1"/>
  <c r="L3" i="1" a="1"/>
  <c r="L3" i="1" s="1"/>
  <c r="K3" i="1" s="1" a="1"/>
  <c r="K3" i="1" s="1"/>
  <c r="L4" i="1" a="1"/>
  <c r="L4" i="1" s="1"/>
  <c r="K4" i="1" s="1" a="1"/>
  <c r="K4" i="1" s="1"/>
  <c r="L5" i="1" a="1"/>
  <c r="L5" i="1" s="1"/>
  <c r="K5" i="1" s="1" a="1"/>
  <c r="K5" i="1" s="1"/>
  <c r="L6" i="1" a="1"/>
  <c r="L6" i="1" s="1"/>
  <c r="K6" i="1" s="1" a="1"/>
  <c r="K6" i="1" s="1"/>
  <c r="L7" i="1" a="1"/>
  <c r="L7" i="1"/>
  <c r="K7" i="1" s="1" a="1"/>
  <c r="K7" i="1" s="1"/>
  <c r="L8" i="1" a="1"/>
  <c r="L8" i="1" s="1"/>
  <c r="K8" i="1" s="1" a="1"/>
  <c r="K8" i="1" s="1"/>
  <c r="L9" i="1" a="1"/>
  <c r="L9" i="1"/>
  <c r="K9" i="1" s="1" a="1"/>
  <c r="K9" i="1" s="1"/>
  <c r="L10" i="1" a="1"/>
  <c r="L10" i="1" s="1"/>
  <c r="K10" i="1" s="1" a="1"/>
  <c r="K10" i="1" s="1"/>
  <c r="L11" i="1" a="1"/>
  <c r="L11" i="1" s="1"/>
  <c r="K11" i="1" s="1" a="1"/>
  <c r="K11" i="1" s="1"/>
  <c r="L12" i="1" a="1"/>
  <c r="L12" i="1" s="1"/>
  <c r="K12" i="1" s="1" a="1"/>
  <c r="K12" i="1" s="1"/>
  <c r="L13" i="1" a="1"/>
  <c r="L13" i="1" s="1"/>
  <c r="K13" i="1" s="1" a="1"/>
  <c r="K13" i="1" s="1"/>
  <c r="L14" i="1" a="1"/>
  <c r="L14" i="1" s="1"/>
  <c r="K14" i="1" s="1" a="1"/>
  <c r="K14" i="1" s="1"/>
  <c r="L15" i="1" a="1"/>
  <c r="L15" i="1"/>
  <c r="K15" i="1" s="1" a="1"/>
  <c r="K15" i="1" s="1"/>
  <c r="L16" i="1" a="1"/>
  <c r="L16" i="1" s="1"/>
  <c r="K16" i="1" s="1" a="1"/>
  <c r="K16" i="1" s="1"/>
  <c r="L17" i="1" a="1"/>
  <c r="L17" i="1"/>
  <c r="K17" i="1" s="1" a="1"/>
  <c r="K17" i="1" s="1"/>
  <c r="L18" i="1" a="1"/>
  <c r="L18" i="1" s="1"/>
  <c r="K18" i="1" s="1" a="1"/>
  <c r="K18" i="1" s="1"/>
  <c r="L19" i="1" a="1"/>
  <c r="L19" i="1" s="1"/>
  <c r="K19" i="1" s="1" a="1"/>
  <c r="K19" i="1" s="1"/>
  <c r="L20" i="1" a="1"/>
  <c r="L20" i="1" s="1"/>
  <c r="K20" i="1" s="1" a="1"/>
  <c r="K20" i="1" s="1"/>
  <c r="L21" i="1" a="1"/>
  <c r="L21" i="1" s="1"/>
  <c r="K21" i="1" s="1" a="1"/>
  <c r="K21" i="1" s="1"/>
  <c r="L22" i="1" a="1"/>
  <c r="L22" i="1" s="1"/>
  <c r="K22" i="1" s="1" a="1"/>
  <c r="K22" i="1" s="1"/>
  <c r="L23" i="1" a="1"/>
  <c r="L23" i="1"/>
  <c r="K23" i="1" s="1" a="1"/>
  <c r="K23" i="1" s="1"/>
  <c r="L24" i="1" a="1"/>
  <c r="L24" i="1" s="1"/>
  <c r="L25" i="1" a="1"/>
  <c r="L25" i="1"/>
  <c r="K25" i="1" s="1" a="1"/>
  <c r="K25" i="1" s="1"/>
  <c r="L26" i="1" a="1"/>
  <c r="L26" i="1" s="1"/>
  <c r="K26" i="1" s="1" a="1"/>
  <c r="K26" i="1" s="1"/>
  <c r="L27" i="1" a="1"/>
  <c r="L27" i="1" s="1"/>
  <c r="K27" i="1" s="1" a="1"/>
  <c r="K27" i="1" s="1"/>
  <c r="L28" i="1" a="1"/>
  <c r="L28" i="1" s="1"/>
  <c r="K28" i="1" s="1" a="1"/>
  <c r="K28" i="1" s="1"/>
  <c r="L29" i="1" a="1"/>
  <c r="L29" i="1" s="1"/>
  <c r="K29" i="1" s="1" a="1"/>
  <c r="K29" i="1" s="1"/>
  <c r="L30" i="1" a="1"/>
  <c r="L30" i="1" s="1"/>
  <c r="K30" i="1" s="1" a="1"/>
  <c r="K30" i="1" s="1"/>
  <c r="L31" i="1" a="1"/>
  <c r="L31" i="1" s="1"/>
  <c r="K31" i="1" s="1" a="1"/>
  <c r="K31" i="1" s="1"/>
  <c r="L32" i="1" a="1"/>
  <c r="L32" i="1" s="1"/>
  <c r="K32" i="1" s="1" a="1"/>
  <c r="K32" i="1" s="1"/>
  <c r="L33" i="1" a="1"/>
  <c r="L33" i="1" s="1"/>
  <c r="K33" i="1" s="1" a="1"/>
  <c r="K33" i="1" s="1"/>
  <c r="L34" i="1" a="1"/>
  <c r="L34" i="1" s="1"/>
  <c r="K34" i="1" s="1" a="1"/>
  <c r="K34" i="1" s="1"/>
  <c r="L35" i="1" a="1"/>
  <c r="L35" i="1" s="1"/>
  <c r="K35" i="1" s="1" a="1"/>
  <c r="K35" i="1" s="1"/>
  <c r="L36" i="1" a="1"/>
  <c r="L36" i="1" s="1"/>
  <c r="K36" i="1" s="1" a="1"/>
  <c r="K36" i="1" s="1"/>
  <c r="L37" i="1" a="1"/>
  <c r="L37" i="1" s="1"/>
  <c r="L38" i="1" a="1"/>
  <c r="L38" i="1" s="1"/>
  <c r="K38" i="1" s="1" a="1"/>
  <c r="K38" i="1" s="1"/>
  <c r="L39" i="1" a="1"/>
  <c r="L39" i="1" s="1"/>
  <c r="K39" i="1" s="1" a="1"/>
  <c r="K39" i="1" s="1"/>
  <c r="L40" i="1" a="1"/>
  <c r="L40" i="1" s="1"/>
  <c r="K40" i="1" s="1" a="1"/>
  <c r="K40" i="1" s="1"/>
  <c r="L41" i="1" a="1"/>
  <c r="L41" i="1" s="1"/>
  <c r="K41" i="1" s="1" a="1"/>
  <c r="K41" i="1" s="1"/>
  <c r="L42" i="1" a="1"/>
  <c r="L42" i="1" s="1"/>
  <c r="K42" i="1" s="1" a="1"/>
  <c r="K42" i="1" s="1"/>
  <c r="L43" i="1" a="1"/>
  <c r="L43" i="1" s="1"/>
  <c r="K43" i="1" s="1" a="1"/>
  <c r="K43" i="1" s="1"/>
  <c r="L44" i="1" a="1"/>
  <c r="L44" i="1" s="1"/>
  <c r="K44" i="1" s="1" a="1"/>
  <c r="K44" i="1" s="1"/>
  <c r="L45" i="1" a="1"/>
  <c r="L45" i="1" s="1"/>
  <c r="L46" i="1" a="1"/>
  <c r="L46" i="1" s="1"/>
  <c r="K46" i="1" s="1" a="1"/>
  <c r="K46" i="1" s="1"/>
  <c r="L47" i="1" a="1"/>
  <c r="L47" i="1" s="1"/>
  <c r="K47" i="1" s="1" a="1"/>
  <c r="K47" i="1" s="1"/>
  <c r="L48" i="1" a="1"/>
  <c r="L48" i="1" s="1"/>
  <c r="K48" i="1" s="1" a="1"/>
  <c r="K48" i="1" s="1"/>
  <c r="L49" i="1" a="1"/>
  <c r="L49" i="1" s="1"/>
  <c r="K49" i="1" s="1" a="1"/>
  <c r="K49" i="1" s="1"/>
  <c r="L50" i="1" a="1"/>
  <c r="L50" i="1" s="1"/>
  <c r="K50" i="1" s="1" a="1"/>
  <c r="K50" i="1" s="1"/>
  <c r="L51" i="1" a="1"/>
  <c r="L51" i="1" s="1"/>
  <c r="K51" i="1" s="1" a="1"/>
  <c r="K51" i="1" s="1"/>
  <c r="L52" i="1" a="1"/>
  <c r="L52" i="1" s="1"/>
  <c r="K52" i="1" s="1" a="1"/>
  <c r="K52" i="1" s="1"/>
  <c r="L53" i="1" a="1"/>
  <c r="L53" i="1" s="1"/>
  <c r="L54" i="1" a="1"/>
  <c r="L54" i="1" s="1"/>
  <c r="K54" i="1" s="1" a="1"/>
  <c r="K54" i="1" s="1"/>
  <c r="L55" i="1" a="1"/>
  <c r="L55" i="1" s="1"/>
  <c r="K55" i="1" s="1" a="1"/>
  <c r="K55" i="1" s="1"/>
  <c r="L56" i="1" a="1"/>
  <c r="L56" i="1" s="1"/>
  <c r="K56" i="1" s="1" a="1"/>
  <c r="K56" i="1" s="1"/>
  <c r="L57" i="1" a="1"/>
  <c r="L57" i="1" s="1"/>
  <c r="K57" i="1" s="1" a="1"/>
  <c r="K57" i="1" s="1"/>
  <c r="L58" i="1" a="1"/>
  <c r="L58" i="1" s="1"/>
  <c r="K58" i="1" s="1" a="1"/>
  <c r="K58" i="1" s="1"/>
  <c r="F6" i="2" l="1"/>
  <c r="F7" i="2"/>
  <c r="G5" i="2"/>
  <c r="E6" i="2"/>
  <c r="E7" i="2"/>
  <c r="E15" i="1"/>
  <c r="E14" i="1"/>
  <c r="E13" i="1"/>
  <c r="E12" i="1"/>
  <c r="E11" i="1"/>
  <c r="E7" i="1"/>
  <c r="E6" i="1"/>
  <c r="E4" i="1"/>
  <c r="E3" i="1"/>
  <c r="G7" i="2" l="1"/>
  <c r="H5" i="2"/>
  <c r="G6" i="2"/>
  <c r="E8" i="1"/>
  <c r="E5" i="1"/>
  <c r="E10" i="1"/>
  <c r="E9" i="1"/>
  <c r="I5" i="2" l="1"/>
  <c r="H7" i="2"/>
  <c r="H6" i="2"/>
  <c r="I7" i="2" l="1"/>
  <c r="J5" i="2"/>
  <c r="I6" i="2"/>
  <c r="J7" i="2" l="1"/>
  <c r="K5" i="2"/>
  <c r="J6" i="2"/>
  <c r="K7" i="2" l="1"/>
  <c r="L5" i="2"/>
  <c r="K6" i="2"/>
  <c r="L7" i="2" l="1"/>
  <c r="L6" i="2"/>
  <c r="M5" i="2"/>
  <c r="M7" i="2" l="1"/>
  <c r="N5" i="2"/>
  <c r="M6" i="2"/>
  <c r="N7" i="2" l="1"/>
  <c r="O5" i="2"/>
  <c r="N6" i="2"/>
  <c r="O7" i="2" l="1"/>
  <c r="O6" i="2"/>
  <c r="P5" i="2"/>
  <c r="P7" i="2" l="1"/>
  <c r="Q5" i="2"/>
  <c r="P6" i="2"/>
  <c r="Q7" i="2" l="1"/>
  <c r="Q6" i="2"/>
  <c r="R5" i="2"/>
  <c r="R7" i="2" l="1"/>
  <c r="S5" i="2"/>
  <c r="R6" i="2"/>
  <c r="S7" i="2" l="1"/>
  <c r="S6" i="2"/>
  <c r="T5" i="2"/>
  <c r="T7" i="2" l="1"/>
  <c r="T6" i="2"/>
  <c r="U5" i="2"/>
  <c r="U7" i="2" l="1"/>
  <c r="U6" i="2"/>
  <c r="V5" i="2"/>
  <c r="V7" i="2" l="1"/>
  <c r="W5" i="2"/>
  <c r="V6" i="2"/>
  <c r="W7" i="2" l="1"/>
  <c r="W6" i="2"/>
  <c r="X5" i="2"/>
  <c r="X7" i="2" l="1"/>
  <c r="X6" i="2"/>
  <c r="Y5" i="2"/>
  <c r="Y7" i="2" l="1"/>
  <c r="Z5" i="2"/>
  <c r="Y6" i="2"/>
  <c r="Z7" i="2" l="1"/>
  <c r="Z6" i="2"/>
  <c r="AA5" i="2"/>
  <c r="AA7" i="2" l="1"/>
  <c r="AA6" i="2"/>
  <c r="AB5" i="2"/>
  <c r="AB7" i="2" l="1"/>
  <c r="AC5" i="2"/>
  <c r="AB6" i="2"/>
  <c r="AC7" i="2" l="1"/>
  <c r="AC6" i="2"/>
  <c r="AD5" i="2"/>
  <c r="AD7" i="2" l="1"/>
  <c r="AE5" i="2"/>
  <c r="AD6" i="2"/>
  <c r="AE7" i="2" l="1"/>
  <c r="AF5" i="2"/>
  <c r="AE6" i="2"/>
  <c r="AG5" i="2" l="1"/>
  <c r="AF7" i="2"/>
  <c r="AF6" i="2"/>
  <c r="AH5" i="2" l="1"/>
  <c r="AG7" i="2"/>
  <c r="AG6" i="2"/>
  <c r="AI5" i="2" l="1"/>
  <c r="AH7" i="2"/>
  <c r="AH6" i="2"/>
  <c r="AI7" i="2" l="1"/>
  <c r="AI6" i="2"/>
  <c r="F13" i="2" l="1"/>
  <c r="F9" i="2"/>
  <c r="F12" i="2"/>
  <c r="F11" i="2"/>
  <c r="F10" i="2"/>
  <c r="F14" i="2"/>
  <c r="F1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34F0A6-42A0-4B93-A7F1-6498E31474AB}" keepAlive="1" name="Requête - Absence" description="Connexion à la requête « Absence » dans le classeur." type="5" refreshedVersion="0" background="1">
    <dbPr connection="Provider=Microsoft.Mashup.OleDb.1;Data Source=$Workbook$;Location=Absence;Extended Properties=&quot;&quot;" command="SELECT * FROM [Absence]"/>
  </connection>
  <connection id="2" xr16:uid="{3BA39CEA-0EA8-4786-BB43-7696B0A2BBBE}" keepAlive="1" name="Requête - Calendrier" description="Connexion à la requête « Calendrier » dans le classeur." type="5" refreshedVersion="8" background="1" saveData="1">
    <dbPr connection="Provider=Microsoft.Mashup.OleDb.1;Data Source=$Workbook$;Location=Calendrier;Extended Properties=&quot;&quot;" command="SELECT * FROM [Calendrier]"/>
  </connection>
  <connection id="3" xr16:uid="{5B07BC58-B4D2-44D1-86AC-870300F56818}" keepAlive="1" name="Requête - fnNumSemISO" description="Connexion à la requête « fnNumSemISO » dans le classeur." type="5" refreshedVersion="0" background="1">
    <dbPr connection="Provider=Microsoft.Mashup.OleDb.1;Data Source=$Workbook$;Location=fnNumSemISO;Extended Properties=&quot;&quot;" command="SELECT * FROM [fnNumSemISO]"/>
  </connection>
  <connection id="4" xr16:uid="{F01D9915-FA3A-4E96-91DC-6AE87C223920}" keepAlive="1" name="Requête - Modulo" description="Connexion à la requête « Modulo » dans le classeur." type="5" refreshedVersion="0" background="1">
    <dbPr connection="Provider=Microsoft.Mashup.OleDb.1;Data Source=$Workbook$;Location=Modulo;Extended Properties=&quot;&quot;" command="SELECT * FROM [Modulo]"/>
  </connection>
  <connection id="5" xr16:uid="{529069FA-A2C2-4063-8DA8-4B769110CB0D}" keepAlive="1" name="Requête - ParamCycle" description="Connexion à la requête « ParamCycle » dans le classeur." type="5" refreshedVersion="0" background="1">
    <dbPr connection="Provider=Microsoft.Mashup.OleDb.1;Data Source=$Workbook$;Location=ParamCycle;Extended Properties=&quot;&quot;" command="SELECT * FROM [ParamCyc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<sst xmlns="http://schemas.openxmlformats.org/spreadsheetml/2006/main" count="495" uniqueCount="52">
  <si>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</si>
  <si>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</si>
  <si>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</si>
  <si>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</si>
  <si>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</si>
  <si>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</si>
  <si>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</si>
  <si>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</si>
  <si>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</si>
  <si>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</si>
  <si>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</si>
  <si>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</si>
  <si>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</si>
  <si>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</si>
  <si>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</si>
  <si>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</si>
  <si>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</si>
  <si>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</si>
  <si>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</si>
  <si>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</si>
  <si>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</si>
  <si>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</si>
  <si>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</si>
  <si>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</si>
  <si>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</si>
  <si>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</si>
  <si>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</si>
  <si>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Année</t>
  </si>
  <si>
    <t>Jour</t>
  </si>
  <si>
    <t>Modulo</t>
  </si>
  <si>
    <t>Debut</t>
  </si>
  <si>
    <t>Duree</t>
  </si>
  <si>
    <t>Compteur</t>
  </si>
  <si>
    <t>Code</t>
  </si>
  <si>
    <t>T</t>
  </si>
  <si>
    <t>R</t>
  </si>
  <si>
    <t>H</t>
  </si>
  <si>
    <t>Absence</t>
  </si>
  <si>
    <t>Symbole</t>
  </si>
  <si>
    <t>Congés payés</t>
  </si>
  <si>
    <t>CP</t>
  </si>
  <si>
    <t>ABS</t>
  </si>
  <si>
    <t>Repos</t>
  </si>
  <si>
    <t>Repos hebdomadaire</t>
  </si>
  <si>
    <t>Jour de travail</t>
  </si>
  <si>
    <t>Formation</t>
  </si>
  <si>
    <t>FM</t>
  </si>
  <si>
    <t>Jours</t>
  </si>
  <si>
    <t>Type</t>
  </si>
  <si>
    <t>Congé payé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</si>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</sst>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6" formatCode="d"/>
    <numFmt numFmtId="167" formatCode="d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 style="thin">
        <color theme="6" tint="0.39997558519241921"/>
      </left>
      <right/>
      <top/>
      <bottom/>
      <diagonal/>
    </border>
    <border>
      <left style="thin">
        <color theme="0" tint="-0.24994659260841701"/>
      </left>
      <right style="hair">
        <color theme="0" tint="-0.24994659260841701"/>
      </right>
      <top style="thin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thin">
        <color theme="0" tint="-0.24994659260841701"/>
      </right>
      <top style="hair">
        <color theme="0" tint="-0.24994659260841701"/>
      </top>
      <bottom/>
      <diagonal/>
    </border>
    <border>
      <left style="thin">
        <color theme="0" tint="-0.24994659260841701"/>
      </left>
      <right style="hair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 indent="1"/>
    </xf>
    <xf numFmtId="3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4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</dxfs>
  <tableStyles count="0" defaultTableStyle="TableStyleMedium2" defaultPivotStyle="PivotStyleLight16"/>
  <colors>
    <mruColors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0" Type="http://schemas.microsoft.com/office/2017/10/relationships/person" Target="persons/perso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Spin" dx="26" fmlaLink="$H$2" max="2050" min="2020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</xdr:colOff>
          <xdr:row>1</xdr:row>
          <xdr:rowOff>7620</xdr:rowOff>
        </xdr:from>
        <xdr:to>
          <xdr:col>10</xdr:col>
          <xdr:colOff>198120</xdr:colOff>
          <xdr:row>2</xdr:row>
          <xdr:rowOff>7620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Dan\Downloads\essai-planningv2.xlsm" TargetMode="External"/><Relationship Id="rId1" Type="http://schemas.openxmlformats.org/officeDocument/2006/relationships/externalLinkPath" Target="file:///C:\Users\JoDan\Downloads\essai-planning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 De Données"/>
      <sheetName val="Cycle"/>
      <sheetName val="Annuel"/>
      <sheetName val="Mensuel"/>
      <sheetName val="Pose de jours"/>
    </sheetNames>
    <sheetDataSet>
      <sheetData sheetId="0"/>
      <sheetData sheetId="1"/>
      <sheetData sheetId="2"/>
      <sheetData sheetId="3"/>
      <sheetData sheetId="4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8ADC053F-5F4A-42CE-B1C5-B420E18E05A9}" autoFormatId="16" applyNumberFormats="0" applyBorderFormats="0" applyFontFormats="0" applyPatternFormats="0" applyAlignmentFormats="0" applyWidthHeightFormats="0">
  <queryTableRefresh nextId="4">
    <queryTableFields count="2">
      <queryTableField id="1" name="Jours" tableColumnId="1"/>
      <queryTableField id="3" name="Cod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BB813F-3452-42C6-ABDC-16A185787C81}" name="Calendrier" displayName="Calendrier" ref="B5:C371" tableType="queryTable" totalsRowShown="0" headerRowDxfId="19" dataDxfId="20">
  <autoFilter ref="B5:C371" xr:uid="{9BBB813F-3452-42C6-ABDC-16A185787C81}">
    <filterColumn colId="0" hiddenButton="1"/>
    <filterColumn colId="1" hiddenButton="1"/>
  </autoFilter>
  <tableColumns count="2">
    <tableColumn id="1" xr3:uid="{051D341F-F464-4053-89F5-05FA4FB13846}" uniqueName="1" name="Jours" queryTableFieldId="1" dataDxfId="12"/>
    <tableColumn id="3" xr3:uid="{05F1B8E6-5307-4405-A925-BA56086B3DCD}" uniqueName="3" name="Code" queryTableFieldId="3" dataDxfId="11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1A99B4A-4CC2-451F-A116-7A19D51260C9}" name="t_Absence" displayName="t_Absence" ref="B2:E7" totalsRowShown="0" headerRowDxfId="18" dataDxfId="17">
  <autoFilter ref="B2:E7" xr:uid="{F1A99B4A-4CC2-451F-A116-7A19D51260C9}">
    <filterColumn colId="0" hiddenButton="1"/>
    <filterColumn colId="1" hiddenButton="1"/>
    <filterColumn colId="2" hiddenButton="1"/>
    <filterColumn colId="3" hiddenButton="1"/>
  </autoFilter>
  <tableColumns count="4">
    <tableColumn id="1" xr3:uid="{F6933EA9-07EC-4A91-9CFE-85BFC9654DF4}" name="Type" dataDxfId="16"/>
    <tableColumn id="2" xr3:uid="{855CA4F7-EDF9-48CE-9266-4D14F652BFB8}" name="date début" dataDxfId="14"/>
    <tableColumn id="3" xr3:uid="{7A25EE69-1E4A-4D15-AA2F-67388B8C3D41}" name="date fin" dataDxfId="13"/>
    <tableColumn id="4" xr3:uid="{AF4E1D81-A9E9-4E6B-B867-7BE24CF02194}" name="Code" dataDxfId="1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15A4DA-237C-4857-9FA8-03E8CFC953A1}" name="t_Mois" displayName="t_Mois" ref="B2:B14" totalsRowShown="0" headerRowDxfId="41" dataDxfId="40">
  <autoFilter ref="B2:B14" xr:uid="{DF15A4DA-237C-4857-9FA8-03E8CFC953A1}">
    <filterColumn colId="0" hiddenButton="1"/>
  </autoFilter>
  <tableColumns count="1">
    <tableColumn id="1" xr3:uid="{21B07E62-69BE-4801-81F5-61CCFC8E555C}" name="Mois" dataDxfId="3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31F09BC-4066-4C86-B351-443387A6AE27}" name="t_Feries" displayName="t_Feries" ref="D2:E15" totalsRowShown="0" headerRowDxfId="38" dataDxfId="37">
  <autoFilter ref="D2:E15" xr:uid="{431F09BC-4066-4C86-B351-443387A6AE27}">
    <filterColumn colId="0" hiddenButton="1"/>
    <filterColumn colId="1" hiddenButton="1"/>
  </autoFilter>
  <tableColumns count="2">
    <tableColumn id="1" xr3:uid="{1092C5A2-7F34-40DE-B730-624227249C5C}" name="Jour" dataDxfId="36"/>
    <tableColumn id="2" xr3:uid="{51081BAF-8669-4DA7-87BE-6A6E5CDEF2BC}" name="Date" dataDxfId="23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99C038D-A062-4E6B-B1CE-572C873104E6}" name="t_Cycle" displayName="t_Cycle" ref="G2:I3" totalsRowShown="0" headerRowDxfId="35" dataDxfId="34">
  <autoFilter ref="G2:I3" xr:uid="{899C038D-A062-4E6B-B1CE-572C873104E6}">
    <filterColumn colId="0" hiddenButton="1"/>
    <filterColumn colId="1" hiddenButton="1"/>
    <filterColumn colId="2" hiddenButton="1"/>
  </autoFilter>
  <tableColumns count="3">
    <tableColumn id="1" xr3:uid="{30EA70C2-8EFE-4672-8219-8503BE2BA746}" name="Debut" dataDxfId="22"/>
    <tableColumn id="2" xr3:uid="{1B98DE7A-6BAB-4C3E-9198-6AEDBE25AF84}" name="Duree" dataDxfId="21"/>
    <tableColumn id="3" xr3:uid="{F8BBB4A2-E974-4916-BF95-4A8FAAB49CD5}" name="Modulo" dataDxfId="3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B5B9ACC-E34F-493F-B9F2-FA194E99FD0F}" name="t_ParamCycle" displayName="t_ParamCycle" ref="K2:M58" totalsRowShown="0" headerRowDxfId="32" dataDxfId="31">
  <autoFilter ref="K2:M58" xr:uid="{FB5B9ACC-E34F-493F-B9F2-FA194E99FD0F}">
    <filterColumn colId="0" hiddenButton="1"/>
    <filterColumn colId="1" hiddenButton="1"/>
    <filterColumn colId="2" hiddenButton="1"/>
  </autoFilter>
  <tableColumns count="3">
    <tableColumn id="1" xr3:uid="{D626A46C-18C8-4969-8559-2767212604A7}" name="Date" dataDxfId="30">
      <calculatedColumnFormula array="1">IF(t_ParamCycle[[#This Row],[Compteur]]&lt;&gt;"",t_Cycle[Debut]+ROW()-ROW($A$3),"")</calculatedColumnFormula>
    </tableColumn>
    <tableColumn id="2" xr3:uid="{632435AD-F5CA-4773-9DCF-87F281A21067}" name="Compteur" dataDxfId="29">
      <calculatedColumnFormula array="1">IF(ROW()-ROW($A$2)&lt;=t_Cycle[Duree],ROW()-ROW($A$2),"")</calculatedColumnFormula>
    </tableColumn>
    <tableColumn id="3" xr3:uid="{46A78A96-2D3D-44BE-9A86-BA775608B4BA}" name="Code" dataDxfId="28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761BB3-6AE6-4373-9918-165FBDE8EB71}" name="t_MotifAbsence" displayName="t_MotifAbsence" ref="O2:P8" totalsRowShown="0" headerRowDxfId="26" dataDxfId="27">
  <autoFilter ref="O2:P8" xr:uid="{8C761BB3-6AE6-4373-9918-165FBDE8EB71}">
    <filterColumn colId="0" hiddenButton="1"/>
    <filterColumn colId="1" hiddenButton="1"/>
  </autoFilter>
  <sortState xmlns:xlrd2="http://schemas.microsoft.com/office/spreadsheetml/2017/richdata2" ref="O3:P8">
    <sortCondition ref="O3:O8"/>
  </sortState>
  <tableColumns count="2">
    <tableColumn id="1" xr3:uid="{A760D979-A50A-41BD-8ED6-9A99D67B7D2C}" name="Absence" dataDxfId="25"/>
    <tableColumn id="2" xr3:uid="{318059DF-C1D0-4C3C-92CA-7B19B3A76CA4}" name="Symbole" dataDxfId="2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419AC-3DEA-49CF-801E-29689F9FA0D4}">
  <sheetPr codeName="Feuil1"/>
  <dimension ref="B2:AI371"/>
  <sheetViews>
    <sheetView showGridLines="0" tabSelected="1" workbookViewId="0">
      <selection activeCell="H3" sqref="H3:J3"/>
    </sheetView>
  </sheetViews>
  <sheetFormatPr baseColWidth="10" defaultRowHeight="14.4" outlineLevelCol="1" x14ac:dyDescent="0.3"/>
  <cols>
    <col min="1" max="1" width="2.77734375" style="1" customWidth="1"/>
    <col min="2" max="2" width="10.77734375" style="1" hidden="1" customWidth="1" outlineLevel="1"/>
    <col min="3" max="4" width="5.77734375" style="1" hidden="1" customWidth="1" outlineLevel="1"/>
    <col min="5" max="5" width="4.33203125" style="1" customWidth="1" collapsed="1"/>
    <col min="6" max="36" width="4.33203125" style="1" customWidth="1"/>
    <col min="37" max="16384" width="11.5546875" style="1"/>
  </cols>
  <sheetData>
    <row r="2" spans="2:35" x14ac:dyDescent="0.3">
      <c r="F2" s="10" t="s">
        <v>27</v>
      </c>
      <c r="G2" s="11"/>
      <c r="H2" s="12">
        <v>2024</v>
      </c>
      <c r="I2" s="12"/>
      <c r="J2" s="12"/>
    </row>
    <row r="3" spans="2:35" x14ac:dyDescent="0.3">
      <c r="F3" s="10" t="s">
        <v>0</v>
      </c>
      <c r="G3" s="11"/>
      <c r="H3" s="12" t="s">
        <v>1</v>
      </c>
      <c r="I3" s="12"/>
      <c r="J3" s="12"/>
    </row>
    <row r="5" spans="2:35" x14ac:dyDescent="0.3">
      <c r="B5" s="3" t="s">
        <v>47</v>
      </c>
      <c r="C5" s="3" t="s">
        <v>33</v>
      </c>
      <c r="E5" s="8">
        <f>DATE(_Annee,MONTH(_Mois&amp;1),1)</f>
        <v>45292</v>
      </c>
      <c r="F5" s="8">
        <f>E5+1</f>
        <v>45293</v>
      </c>
      <c r="G5" s="8">
        <f t="shared" ref="G5:AI5" si="0">F5+1</f>
        <v>45294</v>
      </c>
      <c r="H5" s="8">
        <f t="shared" si="0"/>
        <v>45295</v>
      </c>
      <c r="I5" s="8">
        <f t="shared" si="0"/>
        <v>45296</v>
      </c>
      <c r="J5" s="8">
        <f t="shared" si="0"/>
        <v>45297</v>
      </c>
      <c r="K5" s="8">
        <f t="shared" si="0"/>
        <v>45298</v>
      </c>
      <c r="L5" s="8">
        <f t="shared" si="0"/>
        <v>45299</v>
      </c>
      <c r="M5" s="8">
        <f t="shared" si="0"/>
        <v>45300</v>
      </c>
      <c r="N5" s="8">
        <f t="shared" si="0"/>
        <v>45301</v>
      </c>
      <c r="O5" s="8">
        <f t="shared" si="0"/>
        <v>45302</v>
      </c>
      <c r="P5" s="8">
        <f t="shared" si="0"/>
        <v>45303</v>
      </c>
      <c r="Q5" s="8">
        <f t="shared" si="0"/>
        <v>45304</v>
      </c>
      <c r="R5" s="8">
        <f t="shared" si="0"/>
        <v>45305</v>
      </c>
      <c r="S5" s="8">
        <f t="shared" si="0"/>
        <v>45306</v>
      </c>
      <c r="T5" s="8">
        <f t="shared" si="0"/>
        <v>45307</v>
      </c>
      <c r="U5" s="8">
        <f t="shared" si="0"/>
        <v>45308</v>
      </c>
      <c r="V5" s="8">
        <f t="shared" si="0"/>
        <v>45309</v>
      </c>
      <c r="W5" s="8">
        <f t="shared" si="0"/>
        <v>45310</v>
      </c>
      <c r="X5" s="8">
        <f t="shared" si="0"/>
        <v>45311</v>
      </c>
      <c r="Y5" s="8">
        <f t="shared" si="0"/>
        <v>45312</v>
      </c>
      <c r="Z5" s="8">
        <f t="shared" si="0"/>
        <v>45313</v>
      </c>
      <c r="AA5" s="8">
        <f t="shared" si="0"/>
        <v>45314</v>
      </c>
      <c r="AB5" s="8">
        <f t="shared" si="0"/>
        <v>45315</v>
      </c>
      <c r="AC5" s="8">
        <f t="shared" si="0"/>
        <v>45316</v>
      </c>
      <c r="AD5" s="8">
        <f t="shared" si="0"/>
        <v>45317</v>
      </c>
      <c r="AE5" s="8">
        <f t="shared" si="0"/>
        <v>45318</v>
      </c>
      <c r="AF5" s="8">
        <f t="shared" si="0"/>
        <v>45319</v>
      </c>
      <c r="AG5" s="8">
        <f>IFERROR(IF(MONTH(AF5+1)=MONTH($E$5),AF5+1,""),"")</f>
        <v>45320</v>
      </c>
      <c r="AH5" s="8">
        <f t="shared" ref="AH5:AI5" si="1">IFERROR(IF(MONTH(AG5+1)=MONTH($E$5),AG5+1,""),"")</f>
        <v>45321</v>
      </c>
      <c r="AI5" s="8">
        <f t="shared" si="1"/>
        <v>45322</v>
      </c>
    </row>
    <row r="6" spans="2:35" x14ac:dyDescent="0.3">
      <c r="B6" s="4">
        <v>45292</v>
      </c>
      <c r="C6" s="7" t="s">
        <v>35</v>
      </c>
      <c r="E6" s="9">
        <f>E5</f>
        <v>45292</v>
      </c>
      <c r="F6" s="9">
        <f>F5</f>
        <v>45293</v>
      </c>
      <c r="G6" s="9">
        <f t="shared" ref="G6:AI6" si="2">G5</f>
        <v>45294</v>
      </c>
      <c r="H6" s="9">
        <f t="shared" si="2"/>
        <v>45295</v>
      </c>
      <c r="I6" s="9">
        <f t="shared" si="2"/>
        <v>45296</v>
      </c>
      <c r="J6" s="9">
        <f t="shared" si="2"/>
        <v>45297</v>
      </c>
      <c r="K6" s="9">
        <f t="shared" si="2"/>
        <v>45298</v>
      </c>
      <c r="L6" s="9">
        <f t="shared" si="2"/>
        <v>45299</v>
      </c>
      <c r="M6" s="9">
        <f t="shared" si="2"/>
        <v>45300</v>
      </c>
      <c r="N6" s="9">
        <f t="shared" si="2"/>
        <v>45301</v>
      </c>
      <c r="O6" s="9">
        <f t="shared" si="2"/>
        <v>45302</v>
      </c>
      <c r="P6" s="9">
        <f t="shared" si="2"/>
        <v>45303</v>
      </c>
      <c r="Q6" s="9">
        <f t="shared" si="2"/>
        <v>45304</v>
      </c>
      <c r="R6" s="9">
        <f t="shared" si="2"/>
        <v>45305</v>
      </c>
      <c r="S6" s="9">
        <f t="shared" si="2"/>
        <v>45306</v>
      </c>
      <c r="T6" s="9">
        <f t="shared" si="2"/>
        <v>45307</v>
      </c>
      <c r="U6" s="9">
        <f t="shared" si="2"/>
        <v>45308</v>
      </c>
      <c r="V6" s="9">
        <f t="shared" si="2"/>
        <v>45309</v>
      </c>
      <c r="W6" s="9">
        <f t="shared" si="2"/>
        <v>45310</v>
      </c>
      <c r="X6" s="9">
        <f t="shared" si="2"/>
        <v>45311</v>
      </c>
      <c r="Y6" s="9">
        <f t="shared" si="2"/>
        <v>45312</v>
      </c>
      <c r="Z6" s="9">
        <f t="shared" si="2"/>
        <v>45313</v>
      </c>
      <c r="AA6" s="9">
        <f t="shared" si="2"/>
        <v>45314</v>
      </c>
      <c r="AB6" s="9">
        <f t="shared" si="2"/>
        <v>45315</v>
      </c>
      <c r="AC6" s="9">
        <f t="shared" si="2"/>
        <v>45316</v>
      </c>
      <c r="AD6" s="9">
        <f t="shared" si="2"/>
        <v>45317</v>
      </c>
      <c r="AE6" s="9">
        <f t="shared" si="2"/>
        <v>45318</v>
      </c>
      <c r="AF6" s="9">
        <f t="shared" si="2"/>
        <v>45319</v>
      </c>
      <c r="AG6" s="9">
        <f t="shared" si="2"/>
        <v>45320</v>
      </c>
      <c r="AH6" s="9">
        <f t="shared" si="2"/>
        <v>45321</v>
      </c>
      <c r="AI6" s="9">
        <f t="shared" si="2"/>
        <v>45322</v>
      </c>
    </row>
    <row r="7" spans="2:35" x14ac:dyDescent="0.3">
      <c r="B7" s="4">
        <v>45348</v>
      </c>
      <c r="C7" s="7" t="s">
        <v>35</v>
      </c>
      <c r="E7" s="3" t="str">
        <f>IFERROR(INDEX(Calendrier[Code],MATCH(E$5,Calendrier[Jours],0)),"")</f>
        <v>R</v>
      </c>
      <c r="F7" s="3" t="str">
        <f>IFERROR(INDEX(Calendrier[Code],MATCH(F$5,Calendrier[Jours],0)),"")</f>
        <v>R</v>
      </c>
      <c r="G7" s="3" t="str">
        <f>IFERROR(INDEX(Calendrier[Code],MATCH(G$5,Calendrier[Jours],0)),"")</f>
        <v>T</v>
      </c>
      <c r="H7" s="3" t="str">
        <f>IFERROR(INDEX(Calendrier[Code],MATCH(H$5,Calendrier[Jours],0)),"")</f>
        <v>T</v>
      </c>
      <c r="I7" s="3" t="str">
        <f>IFERROR(INDEX(Calendrier[Code],MATCH(I$5,Calendrier[Jours],0)),"")</f>
        <v>R</v>
      </c>
      <c r="J7" s="3" t="str">
        <f>IFERROR(INDEX(Calendrier[Code],MATCH(J$5,Calendrier[Jours],0)),"")</f>
        <v>H</v>
      </c>
      <c r="K7" s="3" t="str">
        <f>IFERROR(INDEX(Calendrier[Code],MATCH(K$5,Calendrier[Jours],0)),"")</f>
        <v>H</v>
      </c>
      <c r="L7" s="3" t="str">
        <f>IFERROR(INDEX(Calendrier[Code],MATCH(L$5,Calendrier[Jours],0)),"")</f>
        <v>T</v>
      </c>
      <c r="M7" s="3" t="str">
        <f>IFERROR(INDEX(Calendrier[Code],MATCH(M$5,Calendrier[Jours],0)),"")</f>
        <v>T</v>
      </c>
      <c r="N7" s="3" t="str">
        <f>IFERROR(INDEX(Calendrier[Code],MATCH(N$5,Calendrier[Jours],0)),"")</f>
        <v>R</v>
      </c>
      <c r="O7" s="3" t="str">
        <f>IFERROR(INDEX(Calendrier[Code],MATCH(O$5,Calendrier[Jours],0)),"")</f>
        <v>H</v>
      </c>
      <c r="P7" s="3" t="str">
        <f>IFERROR(INDEX(Calendrier[Code],MATCH(P$5,Calendrier[Jours],0)),"")</f>
        <v>H</v>
      </c>
      <c r="Q7" s="3" t="str">
        <f>IFERROR(INDEX(Calendrier[Code],MATCH(Q$5,Calendrier[Jours],0)),"")</f>
        <v>T</v>
      </c>
      <c r="R7" s="3" t="str">
        <f>IFERROR(INDEX(Calendrier[Code],MATCH(R$5,Calendrier[Jours],0)),"")</f>
        <v>T</v>
      </c>
      <c r="S7" s="3" t="str">
        <f>IFERROR(INDEX(Calendrier[Code],MATCH(S$5,Calendrier[Jours],0)),"")</f>
        <v>R</v>
      </c>
      <c r="T7" s="3" t="str">
        <f>IFERROR(INDEX(Calendrier[Code],MATCH(T$5,Calendrier[Jours],0)),"")</f>
        <v>R</v>
      </c>
      <c r="U7" s="3" t="str">
        <f>IFERROR(INDEX(Calendrier[Code],MATCH(U$5,Calendrier[Jours],0)),"")</f>
        <v>T</v>
      </c>
      <c r="V7" s="3" t="str">
        <f>IFERROR(INDEX(Calendrier[Code],MATCH(V$5,Calendrier[Jours],0)),"")</f>
        <v>T</v>
      </c>
      <c r="W7" s="3" t="str">
        <f>IFERROR(INDEX(Calendrier[Code],MATCH(W$5,Calendrier[Jours],0)),"")</f>
        <v>R</v>
      </c>
      <c r="X7" s="3" t="str">
        <f>IFERROR(INDEX(Calendrier[Code],MATCH(X$5,Calendrier[Jours],0)),"")</f>
        <v>H</v>
      </c>
      <c r="Y7" s="3" t="str">
        <f>IFERROR(INDEX(Calendrier[Code],MATCH(Y$5,Calendrier[Jours],0)),"")</f>
        <v>H</v>
      </c>
      <c r="Z7" s="3" t="str">
        <f>IFERROR(INDEX(Calendrier[Code],MATCH(Z$5,Calendrier[Jours],0)),"")</f>
        <v>T</v>
      </c>
      <c r="AA7" s="3" t="str">
        <f>IFERROR(INDEX(Calendrier[Code],MATCH(AA$5,Calendrier[Jours],0)),"")</f>
        <v>T</v>
      </c>
      <c r="AB7" s="3" t="str">
        <f>IFERROR(INDEX(Calendrier[Code],MATCH(AB$5,Calendrier[Jours],0)),"")</f>
        <v>R</v>
      </c>
      <c r="AC7" s="3" t="str">
        <f>IFERROR(INDEX(Calendrier[Code],MATCH(AC$5,Calendrier[Jours],0)),"")</f>
        <v>R</v>
      </c>
      <c r="AD7" s="3" t="str">
        <f>IFERROR(INDEX(Calendrier[Code],MATCH(AD$5,Calendrier[Jours],0)),"")</f>
        <v>T</v>
      </c>
      <c r="AE7" s="3" t="str">
        <f>IFERROR(INDEX(Calendrier[Code],MATCH(AE$5,Calendrier[Jours],0)),"")</f>
        <v>H</v>
      </c>
      <c r="AF7" s="3" t="str">
        <f>IFERROR(INDEX(Calendrier[Code],MATCH(AF$5,Calendrier[Jours],0)),"")</f>
        <v>H</v>
      </c>
      <c r="AG7" s="3" t="str">
        <f>IFERROR(INDEX(Calendrier[Code],MATCH(AG$5,Calendrier[Jours],0)),"")</f>
        <v>T</v>
      </c>
      <c r="AH7" s="3" t="str">
        <f>IFERROR(INDEX(Calendrier[Code],MATCH(AH$5,Calendrier[Jours],0)),"")</f>
        <v>T</v>
      </c>
      <c r="AI7" s="3" t="str">
        <f>IFERROR(INDEX(Calendrier[Code],MATCH(AI$5,Calendrier[Jours],0)),"")</f>
        <v>R</v>
      </c>
    </row>
    <row r="8" spans="2:35" x14ac:dyDescent="0.3">
      <c r="B8" s="4">
        <v>45299</v>
      </c>
      <c r="C8" s="7" t="s">
        <v>34</v>
      </c>
    </row>
    <row r="9" spans="2:35" x14ac:dyDescent="0.3">
      <c r="B9" s="4">
        <v>45293</v>
      </c>
      <c r="C9" s="7" t="s">
        <v>35</v>
      </c>
      <c r="E9" s="13" t="s">
        <v>41</v>
      </c>
      <c r="F9" s="14">
        <f>COUNTIF($E$7:$AI$7,E9)</f>
        <v>0</v>
      </c>
    </row>
    <row r="10" spans="2:35" x14ac:dyDescent="0.3">
      <c r="B10" s="4">
        <v>45300</v>
      </c>
      <c r="C10" s="7" t="s">
        <v>34</v>
      </c>
      <c r="E10" s="15" t="s">
        <v>40</v>
      </c>
      <c r="F10" s="16">
        <f t="shared" ref="F10:F14" si="3">COUNTIF($E$7:$AI$7,E10)</f>
        <v>0</v>
      </c>
    </row>
    <row r="11" spans="2:35" x14ac:dyDescent="0.3">
      <c r="B11" s="4">
        <v>45294</v>
      </c>
      <c r="C11" s="7" t="s">
        <v>34</v>
      </c>
      <c r="E11" s="15" t="s">
        <v>46</v>
      </c>
      <c r="F11" s="16">
        <f t="shared" si="3"/>
        <v>0</v>
      </c>
    </row>
    <row r="12" spans="2:35" x14ac:dyDescent="0.3">
      <c r="B12" s="4">
        <v>45301</v>
      </c>
      <c r="C12" s="7" t="s">
        <v>35</v>
      </c>
      <c r="E12" s="15" t="s">
        <v>36</v>
      </c>
      <c r="F12" s="16">
        <f t="shared" si="3"/>
        <v>8</v>
      </c>
    </row>
    <row r="13" spans="2:35" x14ac:dyDescent="0.3">
      <c r="B13" s="4">
        <v>45295</v>
      </c>
      <c r="C13" s="7" t="s">
        <v>34</v>
      </c>
      <c r="E13" s="15" t="s">
        <v>35</v>
      </c>
      <c r="F13" s="16">
        <f t="shared" si="3"/>
        <v>10</v>
      </c>
    </row>
    <row r="14" spans="2:35" x14ac:dyDescent="0.3">
      <c r="B14" s="4">
        <v>45302</v>
      </c>
      <c r="C14" s="7" t="s">
        <v>36</v>
      </c>
      <c r="E14" s="17" t="s">
        <v>34</v>
      </c>
      <c r="F14" s="18">
        <f t="shared" si="3"/>
        <v>13</v>
      </c>
    </row>
    <row r="15" spans="2:35" x14ac:dyDescent="0.3">
      <c r="B15" s="4">
        <v>45296</v>
      </c>
      <c r="C15" s="7" t="s">
        <v>35</v>
      </c>
      <c r="E15" s="19"/>
      <c r="F15" s="20">
        <f>SUM(F9:F14)</f>
        <v>31</v>
      </c>
    </row>
    <row r="16" spans="2:35" x14ac:dyDescent="0.3">
      <c r="B16" s="4">
        <v>45303</v>
      </c>
      <c r="C16" s="7" t="s">
        <v>36</v>
      </c>
    </row>
    <row r="17" spans="2:3" x14ac:dyDescent="0.3">
      <c r="B17" s="4">
        <v>45297</v>
      </c>
      <c r="C17" s="7" t="s">
        <v>36</v>
      </c>
    </row>
    <row r="18" spans="2:3" x14ac:dyDescent="0.3">
      <c r="B18" s="4">
        <v>45304</v>
      </c>
      <c r="C18" s="7" t="s">
        <v>34</v>
      </c>
    </row>
    <row r="19" spans="2:3" x14ac:dyDescent="0.3">
      <c r="B19" s="4">
        <v>45298</v>
      </c>
      <c r="C19" s="7" t="s">
        <v>36</v>
      </c>
    </row>
    <row r="20" spans="2:3" x14ac:dyDescent="0.3">
      <c r="B20" s="4">
        <v>45305</v>
      </c>
      <c r="C20" s="7" t="s">
        <v>34</v>
      </c>
    </row>
    <row r="21" spans="2:3" x14ac:dyDescent="0.3">
      <c r="B21" s="4">
        <v>45306</v>
      </c>
      <c r="C21" s="7" t="s">
        <v>35</v>
      </c>
    </row>
    <row r="22" spans="2:3" x14ac:dyDescent="0.3">
      <c r="B22" s="4">
        <v>45307</v>
      </c>
      <c r="C22" s="7" t="s">
        <v>35</v>
      </c>
    </row>
    <row r="23" spans="2:3" x14ac:dyDescent="0.3">
      <c r="B23" s="4">
        <v>45308</v>
      </c>
      <c r="C23" s="7" t="s">
        <v>34</v>
      </c>
    </row>
    <row r="24" spans="2:3" x14ac:dyDescent="0.3">
      <c r="B24" s="4">
        <v>45309</v>
      </c>
      <c r="C24" s="7" t="s">
        <v>34</v>
      </c>
    </row>
    <row r="25" spans="2:3" x14ac:dyDescent="0.3">
      <c r="B25" s="4">
        <v>45310</v>
      </c>
      <c r="C25" s="7" t="s">
        <v>35</v>
      </c>
    </row>
    <row r="26" spans="2:3" x14ac:dyDescent="0.3">
      <c r="B26" s="4">
        <v>45311</v>
      </c>
      <c r="C26" s="7" t="s">
        <v>36</v>
      </c>
    </row>
    <row r="27" spans="2:3" x14ac:dyDescent="0.3">
      <c r="B27" s="4">
        <v>45312</v>
      </c>
      <c r="C27" s="7" t="s">
        <v>36</v>
      </c>
    </row>
    <row r="28" spans="2:3" x14ac:dyDescent="0.3">
      <c r="B28" s="4">
        <v>45313</v>
      </c>
      <c r="C28" s="7" t="s">
        <v>34</v>
      </c>
    </row>
    <row r="29" spans="2:3" x14ac:dyDescent="0.3">
      <c r="B29" s="4">
        <v>45314</v>
      </c>
      <c r="C29" s="7" t="s">
        <v>34</v>
      </c>
    </row>
    <row r="30" spans="2:3" x14ac:dyDescent="0.3">
      <c r="B30" s="4">
        <v>45315</v>
      </c>
      <c r="C30" s="7" t="s">
        <v>35</v>
      </c>
    </row>
    <row r="31" spans="2:3" x14ac:dyDescent="0.3">
      <c r="B31" s="4">
        <v>45316</v>
      </c>
      <c r="C31" s="7" t="s">
        <v>35</v>
      </c>
    </row>
    <row r="32" spans="2:3" x14ac:dyDescent="0.3">
      <c r="B32" s="4">
        <v>45317</v>
      </c>
      <c r="C32" s="7" t="s">
        <v>34</v>
      </c>
    </row>
    <row r="33" spans="2:3" x14ac:dyDescent="0.3">
      <c r="B33" s="4">
        <v>45318</v>
      </c>
      <c r="C33" s="7" t="s">
        <v>36</v>
      </c>
    </row>
    <row r="34" spans="2:3" x14ac:dyDescent="0.3">
      <c r="B34" s="4">
        <v>45319</v>
      </c>
      <c r="C34" s="7" t="s">
        <v>36</v>
      </c>
    </row>
    <row r="35" spans="2:3" x14ac:dyDescent="0.3">
      <c r="B35" s="4">
        <v>45320</v>
      </c>
      <c r="C35" s="7" t="s">
        <v>34</v>
      </c>
    </row>
    <row r="36" spans="2:3" x14ac:dyDescent="0.3">
      <c r="B36" s="4">
        <v>45321</v>
      </c>
      <c r="C36" s="7" t="s">
        <v>34</v>
      </c>
    </row>
    <row r="37" spans="2:3" x14ac:dyDescent="0.3">
      <c r="B37" s="4">
        <v>45322</v>
      </c>
      <c r="C37" s="7" t="s">
        <v>35</v>
      </c>
    </row>
    <row r="38" spans="2:3" x14ac:dyDescent="0.3">
      <c r="B38" s="4">
        <v>45323</v>
      </c>
      <c r="C38" s="7" t="s">
        <v>35</v>
      </c>
    </row>
    <row r="39" spans="2:3" x14ac:dyDescent="0.3">
      <c r="B39" s="4">
        <v>45324</v>
      </c>
      <c r="C39" s="7" t="s">
        <v>34</v>
      </c>
    </row>
    <row r="40" spans="2:3" x14ac:dyDescent="0.3">
      <c r="B40" s="4">
        <v>45325</v>
      </c>
      <c r="C40" s="7" t="s">
        <v>36</v>
      </c>
    </row>
    <row r="41" spans="2:3" x14ac:dyDescent="0.3">
      <c r="B41" s="4">
        <v>45326</v>
      </c>
      <c r="C41" s="7" t="s">
        <v>36</v>
      </c>
    </row>
    <row r="42" spans="2:3" x14ac:dyDescent="0.3">
      <c r="B42" s="4">
        <v>45327</v>
      </c>
      <c r="C42" s="7" t="s">
        <v>34</v>
      </c>
    </row>
    <row r="43" spans="2:3" x14ac:dyDescent="0.3">
      <c r="B43" s="4">
        <v>45328</v>
      </c>
      <c r="C43" s="7" t="s">
        <v>34</v>
      </c>
    </row>
    <row r="44" spans="2:3" x14ac:dyDescent="0.3">
      <c r="B44" s="4">
        <v>45329</v>
      </c>
      <c r="C44" s="7" t="s">
        <v>35</v>
      </c>
    </row>
    <row r="45" spans="2:3" x14ac:dyDescent="0.3">
      <c r="B45" s="4">
        <v>45330</v>
      </c>
      <c r="C45" s="7" t="s">
        <v>36</v>
      </c>
    </row>
    <row r="46" spans="2:3" x14ac:dyDescent="0.3">
      <c r="B46" s="4">
        <v>45331</v>
      </c>
      <c r="C46" s="7" t="s">
        <v>36</v>
      </c>
    </row>
    <row r="47" spans="2:3" x14ac:dyDescent="0.3">
      <c r="B47" s="4">
        <v>45332</v>
      </c>
      <c r="C47" s="7" t="s">
        <v>34</v>
      </c>
    </row>
    <row r="48" spans="2:3" x14ac:dyDescent="0.3">
      <c r="B48" s="4">
        <v>45333</v>
      </c>
      <c r="C48" s="7" t="s">
        <v>34</v>
      </c>
    </row>
    <row r="49" spans="2:3" x14ac:dyDescent="0.3">
      <c r="B49" s="4">
        <v>45334</v>
      </c>
      <c r="C49" s="7" t="s">
        <v>35</v>
      </c>
    </row>
    <row r="50" spans="2:3" x14ac:dyDescent="0.3">
      <c r="B50" s="4">
        <v>45335</v>
      </c>
      <c r="C50" s="7" t="s">
        <v>35</v>
      </c>
    </row>
    <row r="51" spans="2:3" x14ac:dyDescent="0.3">
      <c r="B51" s="4">
        <v>45336</v>
      </c>
      <c r="C51" s="7" t="s">
        <v>34</v>
      </c>
    </row>
    <row r="52" spans="2:3" x14ac:dyDescent="0.3">
      <c r="B52" s="4">
        <v>45337</v>
      </c>
      <c r="C52" s="7" t="s">
        <v>34</v>
      </c>
    </row>
    <row r="53" spans="2:3" x14ac:dyDescent="0.3">
      <c r="B53" s="4">
        <v>45338</v>
      </c>
      <c r="C53" s="7" t="s">
        <v>35</v>
      </c>
    </row>
    <row r="54" spans="2:3" x14ac:dyDescent="0.3">
      <c r="B54" s="4">
        <v>45339</v>
      </c>
      <c r="C54" s="7" t="s">
        <v>36</v>
      </c>
    </row>
    <row r="55" spans="2:3" x14ac:dyDescent="0.3">
      <c r="B55" s="4">
        <v>45340</v>
      </c>
      <c r="C55" s="7" t="s">
        <v>36</v>
      </c>
    </row>
    <row r="56" spans="2:3" x14ac:dyDescent="0.3">
      <c r="B56" s="4">
        <v>45341</v>
      </c>
      <c r="C56" s="7" t="s">
        <v>34</v>
      </c>
    </row>
    <row r="57" spans="2:3" x14ac:dyDescent="0.3">
      <c r="B57" s="4">
        <v>45342</v>
      </c>
      <c r="C57" s="7" t="s">
        <v>34</v>
      </c>
    </row>
    <row r="58" spans="2:3" x14ac:dyDescent="0.3">
      <c r="B58" s="4">
        <v>45343</v>
      </c>
      <c r="C58" s="7" t="s">
        <v>35</v>
      </c>
    </row>
    <row r="59" spans="2:3" x14ac:dyDescent="0.3">
      <c r="B59" s="4">
        <v>45344</v>
      </c>
      <c r="C59" s="7" t="s">
        <v>36</v>
      </c>
    </row>
    <row r="60" spans="2:3" x14ac:dyDescent="0.3">
      <c r="B60" s="4">
        <v>45345</v>
      </c>
      <c r="C60" s="7" t="s">
        <v>36</v>
      </c>
    </row>
    <row r="61" spans="2:3" x14ac:dyDescent="0.3">
      <c r="B61" s="4">
        <v>45346</v>
      </c>
      <c r="C61" s="7" t="s">
        <v>34</v>
      </c>
    </row>
    <row r="62" spans="2:3" x14ac:dyDescent="0.3">
      <c r="B62" s="4">
        <v>45347</v>
      </c>
      <c r="C62" s="7" t="s">
        <v>34</v>
      </c>
    </row>
    <row r="63" spans="2:3" x14ac:dyDescent="0.3">
      <c r="B63" s="4">
        <v>45349</v>
      </c>
      <c r="C63" s="7" t="s">
        <v>35</v>
      </c>
    </row>
    <row r="64" spans="2:3" x14ac:dyDescent="0.3">
      <c r="B64" s="4">
        <v>45350</v>
      </c>
      <c r="C64" s="7" t="s">
        <v>34</v>
      </c>
    </row>
    <row r="65" spans="2:3" x14ac:dyDescent="0.3">
      <c r="B65" s="4">
        <v>45351</v>
      </c>
      <c r="C65" s="7" t="s">
        <v>34</v>
      </c>
    </row>
    <row r="66" spans="2:3" x14ac:dyDescent="0.3">
      <c r="B66" s="4">
        <v>45352</v>
      </c>
      <c r="C66" s="7" t="s">
        <v>35</v>
      </c>
    </row>
    <row r="67" spans="2:3" x14ac:dyDescent="0.3">
      <c r="B67" s="4">
        <v>45353</v>
      </c>
      <c r="C67" s="7" t="s">
        <v>36</v>
      </c>
    </row>
    <row r="68" spans="2:3" x14ac:dyDescent="0.3">
      <c r="B68" s="4">
        <v>45354</v>
      </c>
      <c r="C68" s="7" t="s">
        <v>36</v>
      </c>
    </row>
    <row r="69" spans="2:3" x14ac:dyDescent="0.3">
      <c r="B69" s="4">
        <v>45355</v>
      </c>
      <c r="C69" s="7" t="s">
        <v>40</v>
      </c>
    </row>
    <row r="70" spans="2:3" x14ac:dyDescent="0.3">
      <c r="B70" s="4">
        <v>45356</v>
      </c>
      <c r="C70" s="7" t="s">
        <v>40</v>
      </c>
    </row>
    <row r="71" spans="2:3" x14ac:dyDescent="0.3">
      <c r="B71" s="4">
        <v>45357</v>
      </c>
      <c r="C71" s="7" t="s">
        <v>40</v>
      </c>
    </row>
    <row r="72" spans="2:3" x14ac:dyDescent="0.3">
      <c r="B72" s="4">
        <v>45358</v>
      </c>
      <c r="C72" s="7" t="s">
        <v>40</v>
      </c>
    </row>
    <row r="73" spans="2:3" x14ac:dyDescent="0.3">
      <c r="B73" s="4">
        <v>45359</v>
      </c>
      <c r="C73" s="7" t="s">
        <v>40</v>
      </c>
    </row>
    <row r="74" spans="2:3" x14ac:dyDescent="0.3">
      <c r="B74" s="4">
        <v>45360</v>
      </c>
      <c r="C74" s="7" t="s">
        <v>40</v>
      </c>
    </row>
    <row r="75" spans="2:3" x14ac:dyDescent="0.3">
      <c r="B75" s="4">
        <v>45361</v>
      </c>
      <c r="C75" s="7" t="s">
        <v>40</v>
      </c>
    </row>
    <row r="76" spans="2:3" x14ac:dyDescent="0.3">
      <c r="B76" s="4">
        <v>45362</v>
      </c>
      <c r="C76" s="7" t="s">
        <v>35</v>
      </c>
    </row>
    <row r="77" spans="2:3" x14ac:dyDescent="0.3">
      <c r="B77" s="4">
        <v>45363</v>
      </c>
      <c r="C77" s="7" t="s">
        <v>35</v>
      </c>
    </row>
    <row r="78" spans="2:3" x14ac:dyDescent="0.3">
      <c r="B78" s="4">
        <v>45364</v>
      </c>
      <c r="C78" s="7" t="s">
        <v>34</v>
      </c>
    </row>
    <row r="79" spans="2:3" x14ac:dyDescent="0.3">
      <c r="B79" s="4">
        <v>45365</v>
      </c>
      <c r="C79" s="7" t="s">
        <v>34</v>
      </c>
    </row>
    <row r="80" spans="2:3" x14ac:dyDescent="0.3">
      <c r="B80" s="4">
        <v>45366</v>
      </c>
      <c r="C80" s="7" t="s">
        <v>35</v>
      </c>
    </row>
    <row r="81" spans="2:3" x14ac:dyDescent="0.3">
      <c r="B81" s="4">
        <v>45367</v>
      </c>
      <c r="C81" s="7" t="s">
        <v>36</v>
      </c>
    </row>
    <row r="82" spans="2:3" x14ac:dyDescent="0.3">
      <c r="B82" s="4">
        <v>45368</v>
      </c>
      <c r="C82" s="7" t="s">
        <v>36</v>
      </c>
    </row>
    <row r="83" spans="2:3" x14ac:dyDescent="0.3">
      <c r="B83" s="4">
        <v>45369</v>
      </c>
      <c r="C83" s="7" t="s">
        <v>34</v>
      </c>
    </row>
    <row r="84" spans="2:3" x14ac:dyDescent="0.3">
      <c r="B84" s="4">
        <v>45370</v>
      </c>
      <c r="C84" s="7" t="s">
        <v>34</v>
      </c>
    </row>
    <row r="85" spans="2:3" x14ac:dyDescent="0.3">
      <c r="B85" s="4">
        <v>45371</v>
      </c>
      <c r="C85" s="7" t="s">
        <v>35</v>
      </c>
    </row>
    <row r="86" spans="2:3" x14ac:dyDescent="0.3">
      <c r="B86" s="4">
        <v>45372</v>
      </c>
      <c r="C86" s="7" t="s">
        <v>35</v>
      </c>
    </row>
    <row r="87" spans="2:3" x14ac:dyDescent="0.3">
      <c r="B87" s="4">
        <v>45373</v>
      </c>
      <c r="C87" s="7" t="s">
        <v>34</v>
      </c>
    </row>
    <row r="88" spans="2:3" x14ac:dyDescent="0.3">
      <c r="B88" s="4">
        <v>45374</v>
      </c>
      <c r="C88" s="7" t="s">
        <v>36</v>
      </c>
    </row>
    <row r="89" spans="2:3" x14ac:dyDescent="0.3">
      <c r="B89" s="4">
        <v>45375</v>
      </c>
      <c r="C89" s="7" t="s">
        <v>36</v>
      </c>
    </row>
    <row r="90" spans="2:3" x14ac:dyDescent="0.3">
      <c r="B90" s="4">
        <v>45376</v>
      </c>
      <c r="C90" s="7" t="s">
        <v>46</v>
      </c>
    </row>
    <row r="91" spans="2:3" x14ac:dyDescent="0.3">
      <c r="B91" s="4">
        <v>45377</v>
      </c>
      <c r="C91" s="7" t="s">
        <v>46</v>
      </c>
    </row>
    <row r="92" spans="2:3" x14ac:dyDescent="0.3">
      <c r="B92" s="4">
        <v>45378</v>
      </c>
      <c r="C92" s="7" t="s">
        <v>35</v>
      </c>
    </row>
    <row r="93" spans="2:3" x14ac:dyDescent="0.3">
      <c r="B93" s="4">
        <v>45379</v>
      </c>
      <c r="C93" s="7" t="s">
        <v>35</v>
      </c>
    </row>
    <row r="94" spans="2:3" x14ac:dyDescent="0.3">
      <c r="B94" s="4">
        <v>45380</v>
      </c>
      <c r="C94" s="7" t="s">
        <v>34</v>
      </c>
    </row>
    <row r="95" spans="2:3" x14ac:dyDescent="0.3">
      <c r="B95" s="4">
        <v>45381</v>
      </c>
      <c r="C95" s="7" t="s">
        <v>36</v>
      </c>
    </row>
    <row r="96" spans="2:3" x14ac:dyDescent="0.3">
      <c r="B96" s="4">
        <v>45382</v>
      </c>
      <c r="C96" s="7" t="s">
        <v>36</v>
      </c>
    </row>
    <row r="97" spans="2:3" x14ac:dyDescent="0.3">
      <c r="B97" s="4">
        <v>45383</v>
      </c>
      <c r="C97" s="7" t="s">
        <v>34</v>
      </c>
    </row>
    <row r="98" spans="2:3" x14ac:dyDescent="0.3">
      <c r="B98" s="4">
        <v>45384</v>
      </c>
      <c r="C98" s="7" t="s">
        <v>34</v>
      </c>
    </row>
    <row r="99" spans="2:3" x14ac:dyDescent="0.3">
      <c r="B99" s="4">
        <v>45385</v>
      </c>
      <c r="C99" s="7" t="s">
        <v>35</v>
      </c>
    </row>
    <row r="100" spans="2:3" x14ac:dyDescent="0.3">
      <c r="B100" s="4">
        <v>45386</v>
      </c>
      <c r="C100" s="7" t="s">
        <v>36</v>
      </c>
    </row>
    <row r="101" spans="2:3" x14ac:dyDescent="0.3">
      <c r="B101" s="4">
        <v>45387</v>
      </c>
      <c r="C101" s="7" t="s">
        <v>36</v>
      </c>
    </row>
    <row r="102" spans="2:3" x14ac:dyDescent="0.3">
      <c r="B102" s="4">
        <v>45388</v>
      </c>
      <c r="C102" s="7" t="s">
        <v>34</v>
      </c>
    </row>
    <row r="103" spans="2:3" x14ac:dyDescent="0.3">
      <c r="B103" s="4">
        <v>45389</v>
      </c>
      <c r="C103" s="7" t="s">
        <v>34</v>
      </c>
    </row>
    <row r="104" spans="2:3" x14ac:dyDescent="0.3">
      <c r="B104" s="4">
        <v>45390</v>
      </c>
      <c r="C104" s="7" t="s">
        <v>35</v>
      </c>
    </row>
    <row r="105" spans="2:3" x14ac:dyDescent="0.3">
      <c r="B105" s="4">
        <v>45391</v>
      </c>
      <c r="C105" s="7" t="s">
        <v>35</v>
      </c>
    </row>
    <row r="106" spans="2:3" x14ac:dyDescent="0.3">
      <c r="B106" s="4">
        <v>45392</v>
      </c>
      <c r="C106" s="7" t="s">
        <v>34</v>
      </c>
    </row>
    <row r="107" spans="2:3" x14ac:dyDescent="0.3">
      <c r="B107" s="4">
        <v>45393</v>
      </c>
      <c r="C107" s="7" t="s">
        <v>34</v>
      </c>
    </row>
    <row r="108" spans="2:3" x14ac:dyDescent="0.3">
      <c r="B108" s="4">
        <v>45394</v>
      </c>
      <c r="C108" s="7" t="s">
        <v>35</v>
      </c>
    </row>
    <row r="109" spans="2:3" x14ac:dyDescent="0.3">
      <c r="B109" s="4">
        <v>45395</v>
      </c>
      <c r="C109" s="7" t="s">
        <v>36</v>
      </c>
    </row>
    <row r="110" spans="2:3" x14ac:dyDescent="0.3">
      <c r="B110" s="4">
        <v>45396</v>
      </c>
      <c r="C110" s="7" t="s">
        <v>36</v>
      </c>
    </row>
    <row r="111" spans="2:3" x14ac:dyDescent="0.3">
      <c r="B111" s="4">
        <v>45397</v>
      </c>
      <c r="C111" s="7" t="s">
        <v>40</v>
      </c>
    </row>
    <row r="112" spans="2:3" x14ac:dyDescent="0.3">
      <c r="B112" s="4">
        <v>45398</v>
      </c>
      <c r="C112" s="7" t="s">
        <v>40</v>
      </c>
    </row>
    <row r="113" spans="2:3" x14ac:dyDescent="0.3">
      <c r="B113" s="4">
        <v>45399</v>
      </c>
      <c r="C113" s="7" t="s">
        <v>40</v>
      </c>
    </row>
    <row r="114" spans="2:3" x14ac:dyDescent="0.3">
      <c r="B114" s="4">
        <v>45400</v>
      </c>
      <c r="C114" s="7" t="s">
        <v>40</v>
      </c>
    </row>
    <row r="115" spans="2:3" x14ac:dyDescent="0.3">
      <c r="B115" s="4">
        <v>45401</v>
      </c>
      <c r="C115" s="7" t="s">
        <v>40</v>
      </c>
    </row>
    <row r="116" spans="2:3" x14ac:dyDescent="0.3">
      <c r="B116" s="4">
        <v>45402</v>
      </c>
      <c r="C116" s="7" t="s">
        <v>40</v>
      </c>
    </row>
    <row r="117" spans="2:3" x14ac:dyDescent="0.3">
      <c r="B117" s="4">
        <v>45403</v>
      </c>
      <c r="C117" s="7" t="s">
        <v>40</v>
      </c>
    </row>
    <row r="118" spans="2:3" x14ac:dyDescent="0.3">
      <c r="B118" s="4">
        <v>45404</v>
      </c>
      <c r="C118" s="7" t="s">
        <v>35</v>
      </c>
    </row>
    <row r="119" spans="2:3" x14ac:dyDescent="0.3">
      <c r="B119" s="4">
        <v>45405</v>
      </c>
      <c r="C119" s="7" t="s">
        <v>35</v>
      </c>
    </row>
    <row r="120" spans="2:3" x14ac:dyDescent="0.3">
      <c r="B120" s="4">
        <v>45406</v>
      </c>
      <c r="C120" s="7" t="s">
        <v>34</v>
      </c>
    </row>
    <row r="121" spans="2:3" x14ac:dyDescent="0.3">
      <c r="B121" s="4">
        <v>45407</v>
      </c>
      <c r="C121" s="7" t="s">
        <v>34</v>
      </c>
    </row>
    <row r="122" spans="2:3" x14ac:dyDescent="0.3">
      <c r="B122" s="4">
        <v>45408</v>
      </c>
      <c r="C122" s="7" t="s">
        <v>35</v>
      </c>
    </row>
    <row r="123" spans="2:3" x14ac:dyDescent="0.3">
      <c r="B123" s="4">
        <v>45409</v>
      </c>
      <c r="C123" s="7" t="s">
        <v>36</v>
      </c>
    </row>
    <row r="124" spans="2:3" x14ac:dyDescent="0.3">
      <c r="B124" s="4">
        <v>45410</v>
      </c>
      <c r="C124" s="7" t="s">
        <v>36</v>
      </c>
    </row>
    <row r="125" spans="2:3" x14ac:dyDescent="0.3">
      <c r="B125" s="4">
        <v>45411</v>
      </c>
      <c r="C125" s="7" t="s">
        <v>34</v>
      </c>
    </row>
    <row r="126" spans="2:3" x14ac:dyDescent="0.3">
      <c r="B126" s="4">
        <v>45412</v>
      </c>
      <c r="C126" s="7" t="s">
        <v>34</v>
      </c>
    </row>
    <row r="127" spans="2:3" x14ac:dyDescent="0.3">
      <c r="B127" s="4">
        <v>45413</v>
      </c>
      <c r="C127" s="7" t="s">
        <v>35</v>
      </c>
    </row>
    <row r="128" spans="2:3" x14ac:dyDescent="0.3">
      <c r="B128" s="4">
        <v>45414</v>
      </c>
      <c r="C128" s="7" t="s">
        <v>36</v>
      </c>
    </row>
    <row r="129" spans="2:3" x14ac:dyDescent="0.3">
      <c r="B129" s="4">
        <v>45415</v>
      </c>
      <c r="C129" s="7" t="s">
        <v>36</v>
      </c>
    </row>
    <row r="130" spans="2:3" x14ac:dyDescent="0.3">
      <c r="B130" s="4">
        <v>45416</v>
      </c>
      <c r="C130" s="7" t="s">
        <v>34</v>
      </c>
    </row>
    <row r="131" spans="2:3" x14ac:dyDescent="0.3">
      <c r="B131" s="4">
        <v>45417</v>
      </c>
      <c r="C131" s="7" t="s">
        <v>34</v>
      </c>
    </row>
    <row r="132" spans="2:3" x14ac:dyDescent="0.3">
      <c r="B132" s="4">
        <v>45418</v>
      </c>
      <c r="C132" s="7" t="s">
        <v>35</v>
      </c>
    </row>
    <row r="133" spans="2:3" x14ac:dyDescent="0.3">
      <c r="B133" s="4">
        <v>45419</v>
      </c>
      <c r="C133" s="7" t="s">
        <v>35</v>
      </c>
    </row>
    <row r="134" spans="2:3" x14ac:dyDescent="0.3">
      <c r="B134" s="4">
        <v>45420</v>
      </c>
      <c r="C134" s="7" t="s">
        <v>34</v>
      </c>
    </row>
    <row r="135" spans="2:3" x14ac:dyDescent="0.3">
      <c r="B135" s="4">
        <v>45421</v>
      </c>
      <c r="C135" s="7" t="s">
        <v>34</v>
      </c>
    </row>
    <row r="136" spans="2:3" x14ac:dyDescent="0.3">
      <c r="B136" s="4">
        <v>45422</v>
      </c>
      <c r="C136" s="7" t="s">
        <v>35</v>
      </c>
    </row>
    <row r="137" spans="2:3" x14ac:dyDescent="0.3">
      <c r="B137" s="4">
        <v>45423</v>
      </c>
      <c r="C137" s="7" t="s">
        <v>36</v>
      </c>
    </row>
    <row r="138" spans="2:3" x14ac:dyDescent="0.3">
      <c r="B138" s="4">
        <v>45424</v>
      </c>
      <c r="C138" s="7" t="s">
        <v>36</v>
      </c>
    </row>
    <row r="139" spans="2:3" x14ac:dyDescent="0.3">
      <c r="B139" s="4">
        <v>45425</v>
      </c>
      <c r="C139" s="7" t="s">
        <v>34</v>
      </c>
    </row>
    <row r="140" spans="2:3" x14ac:dyDescent="0.3">
      <c r="B140" s="4">
        <v>45426</v>
      </c>
      <c r="C140" s="7" t="s">
        <v>34</v>
      </c>
    </row>
    <row r="141" spans="2:3" x14ac:dyDescent="0.3">
      <c r="B141" s="4">
        <v>45427</v>
      </c>
      <c r="C141" s="7" t="s">
        <v>35</v>
      </c>
    </row>
    <row r="142" spans="2:3" x14ac:dyDescent="0.3">
      <c r="B142" s="4">
        <v>45428</v>
      </c>
      <c r="C142" s="7" t="s">
        <v>35</v>
      </c>
    </row>
    <row r="143" spans="2:3" x14ac:dyDescent="0.3">
      <c r="B143" s="4">
        <v>45429</v>
      </c>
      <c r="C143" s="7" t="s">
        <v>34</v>
      </c>
    </row>
    <row r="144" spans="2:3" x14ac:dyDescent="0.3">
      <c r="B144" s="4">
        <v>45430</v>
      </c>
      <c r="C144" s="7" t="s">
        <v>36</v>
      </c>
    </row>
    <row r="145" spans="2:3" x14ac:dyDescent="0.3">
      <c r="B145" s="4">
        <v>45431</v>
      </c>
      <c r="C145" s="7" t="s">
        <v>36</v>
      </c>
    </row>
    <row r="146" spans="2:3" x14ac:dyDescent="0.3">
      <c r="B146" s="4">
        <v>45432</v>
      </c>
      <c r="C146" s="7" t="s">
        <v>34</v>
      </c>
    </row>
    <row r="147" spans="2:3" x14ac:dyDescent="0.3">
      <c r="B147" s="4">
        <v>45433</v>
      </c>
      <c r="C147" s="7" t="s">
        <v>34</v>
      </c>
    </row>
    <row r="148" spans="2:3" x14ac:dyDescent="0.3">
      <c r="B148" s="4">
        <v>45434</v>
      </c>
      <c r="C148" s="7" t="s">
        <v>35</v>
      </c>
    </row>
    <row r="149" spans="2:3" x14ac:dyDescent="0.3">
      <c r="B149" s="4">
        <v>45435</v>
      </c>
      <c r="C149" s="7" t="s">
        <v>35</v>
      </c>
    </row>
    <row r="150" spans="2:3" x14ac:dyDescent="0.3">
      <c r="B150" s="4">
        <v>45436</v>
      </c>
      <c r="C150" s="7" t="s">
        <v>34</v>
      </c>
    </row>
    <row r="151" spans="2:3" x14ac:dyDescent="0.3">
      <c r="B151" s="4">
        <v>45437</v>
      </c>
      <c r="C151" s="7" t="s">
        <v>36</v>
      </c>
    </row>
    <row r="152" spans="2:3" x14ac:dyDescent="0.3">
      <c r="B152" s="4">
        <v>45438</v>
      </c>
      <c r="C152" s="7" t="s">
        <v>36</v>
      </c>
    </row>
    <row r="153" spans="2:3" x14ac:dyDescent="0.3">
      <c r="B153" s="4">
        <v>45439</v>
      </c>
      <c r="C153" s="7" t="s">
        <v>34</v>
      </c>
    </row>
    <row r="154" spans="2:3" x14ac:dyDescent="0.3">
      <c r="B154" s="4">
        <v>45440</v>
      </c>
      <c r="C154" s="7" t="s">
        <v>34</v>
      </c>
    </row>
    <row r="155" spans="2:3" x14ac:dyDescent="0.3">
      <c r="B155" s="4">
        <v>45441</v>
      </c>
      <c r="C155" s="7" t="s">
        <v>35</v>
      </c>
    </row>
    <row r="156" spans="2:3" x14ac:dyDescent="0.3">
      <c r="B156" s="4">
        <v>45442</v>
      </c>
      <c r="C156" s="7" t="s">
        <v>36</v>
      </c>
    </row>
    <row r="157" spans="2:3" x14ac:dyDescent="0.3">
      <c r="B157" s="4">
        <v>45443</v>
      </c>
      <c r="C157" s="7" t="s">
        <v>36</v>
      </c>
    </row>
    <row r="158" spans="2:3" x14ac:dyDescent="0.3">
      <c r="B158" s="4">
        <v>45444</v>
      </c>
      <c r="C158" s="7" t="s">
        <v>34</v>
      </c>
    </row>
    <row r="159" spans="2:3" x14ac:dyDescent="0.3">
      <c r="B159" s="4">
        <v>45445</v>
      </c>
      <c r="C159" s="7" t="s">
        <v>34</v>
      </c>
    </row>
    <row r="160" spans="2:3" x14ac:dyDescent="0.3">
      <c r="B160" s="4">
        <v>45446</v>
      </c>
      <c r="C160" s="7" t="s">
        <v>35</v>
      </c>
    </row>
    <row r="161" spans="2:3" x14ac:dyDescent="0.3">
      <c r="B161" s="4">
        <v>45447</v>
      </c>
      <c r="C161" s="7" t="s">
        <v>35</v>
      </c>
    </row>
    <row r="162" spans="2:3" x14ac:dyDescent="0.3">
      <c r="B162" s="4">
        <v>45448</v>
      </c>
      <c r="C162" s="7" t="s">
        <v>34</v>
      </c>
    </row>
    <row r="163" spans="2:3" x14ac:dyDescent="0.3">
      <c r="B163" s="4">
        <v>45449</v>
      </c>
      <c r="C163" s="7" t="s">
        <v>34</v>
      </c>
    </row>
    <row r="164" spans="2:3" x14ac:dyDescent="0.3">
      <c r="B164" s="4">
        <v>45450</v>
      </c>
      <c r="C164" s="7" t="s">
        <v>35</v>
      </c>
    </row>
    <row r="165" spans="2:3" x14ac:dyDescent="0.3">
      <c r="B165" s="4">
        <v>45451</v>
      </c>
      <c r="C165" s="7" t="s">
        <v>36</v>
      </c>
    </row>
    <row r="166" spans="2:3" x14ac:dyDescent="0.3">
      <c r="B166" s="4">
        <v>45452</v>
      </c>
      <c r="C166" s="7" t="s">
        <v>36</v>
      </c>
    </row>
    <row r="167" spans="2:3" x14ac:dyDescent="0.3">
      <c r="B167" s="4">
        <v>45453</v>
      </c>
      <c r="C167" s="7" t="s">
        <v>34</v>
      </c>
    </row>
    <row r="168" spans="2:3" x14ac:dyDescent="0.3">
      <c r="B168" s="4">
        <v>45454</v>
      </c>
      <c r="C168" s="7" t="s">
        <v>34</v>
      </c>
    </row>
    <row r="169" spans="2:3" x14ac:dyDescent="0.3">
      <c r="B169" s="4">
        <v>45455</v>
      </c>
      <c r="C169" s="7" t="s">
        <v>35</v>
      </c>
    </row>
    <row r="170" spans="2:3" x14ac:dyDescent="0.3">
      <c r="B170" s="4">
        <v>45456</v>
      </c>
      <c r="C170" s="7" t="s">
        <v>36</v>
      </c>
    </row>
    <row r="171" spans="2:3" x14ac:dyDescent="0.3">
      <c r="B171" s="4">
        <v>45457</v>
      </c>
      <c r="C171" s="7" t="s">
        <v>36</v>
      </c>
    </row>
    <row r="172" spans="2:3" x14ac:dyDescent="0.3">
      <c r="B172" s="4">
        <v>45458</v>
      </c>
      <c r="C172" s="7" t="s">
        <v>34</v>
      </c>
    </row>
    <row r="173" spans="2:3" x14ac:dyDescent="0.3">
      <c r="B173" s="4">
        <v>45459</v>
      </c>
      <c r="C173" s="7" t="s">
        <v>34</v>
      </c>
    </row>
    <row r="174" spans="2:3" x14ac:dyDescent="0.3">
      <c r="B174" s="4">
        <v>45460</v>
      </c>
      <c r="C174" s="7" t="s">
        <v>35</v>
      </c>
    </row>
    <row r="175" spans="2:3" x14ac:dyDescent="0.3">
      <c r="B175" s="4">
        <v>45461</v>
      </c>
      <c r="C175" s="7" t="s">
        <v>35</v>
      </c>
    </row>
    <row r="176" spans="2:3" x14ac:dyDescent="0.3">
      <c r="B176" s="4">
        <v>45462</v>
      </c>
      <c r="C176" s="7" t="s">
        <v>34</v>
      </c>
    </row>
    <row r="177" spans="2:3" x14ac:dyDescent="0.3">
      <c r="B177" s="4">
        <v>45463</v>
      </c>
      <c r="C177" s="7" t="s">
        <v>34</v>
      </c>
    </row>
    <row r="178" spans="2:3" x14ac:dyDescent="0.3">
      <c r="B178" s="4">
        <v>45464</v>
      </c>
      <c r="C178" s="7" t="s">
        <v>35</v>
      </c>
    </row>
    <row r="179" spans="2:3" x14ac:dyDescent="0.3">
      <c r="B179" s="4">
        <v>45465</v>
      </c>
      <c r="C179" s="7" t="s">
        <v>36</v>
      </c>
    </row>
    <row r="180" spans="2:3" x14ac:dyDescent="0.3">
      <c r="B180" s="4">
        <v>45466</v>
      </c>
      <c r="C180" s="7" t="s">
        <v>36</v>
      </c>
    </row>
    <row r="181" spans="2:3" x14ac:dyDescent="0.3">
      <c r="B181" s="4">
        <v>45467</v>
      </c>
      <c r="C181" s="7" t="s">
        <v>34</v>
      </c>
    </row>
    <row r="182" spans="2:3" x14ac:dyDescent="0.3">
      <c r="B182" s="4">
        <v>45468</v>
      </c>
      <c r="C182" s="7" t="s">
        <v>34</v>
      </c>
    </row>
    <row r="183" spans="2:3" x14ac:dyDescent="0.3">
      <c r="B183" s="4">
        <v>45469</v>
      </c>
      <c r="C183" s="7" t="s">
        <v>35</v>
      </c>
    </row>
    <row r="184" spans="2:3" x14ac:dyDescent="0.3">
      <c r="B184" s="4">
        <v>45470</v>
      </c>
      <c r="C184" s="7" t="s">
        <v>36</v>
      </c>
    </row>
    <row r="185" spans="2:3" x14ac:dyDescent="0.3">
      <c r="B185" s="4">
        <v>45471</v>
      </c>
      <c r="C185" s="7" t="s">
        <v>36</v>
      </c>
    </row>
    <row r="186" spans="2:3" x14ac:dyDescent="0.3">
      <c r="B186" s="4">
        <v>45472</v>
      </c>
      <c r="C186" s="7" t="s">
        <v>34</v>
      </c>
    </row>
    <row r="187" spans="2:3" x14ac:dyDescent="0.3">
      <c r="B187" s="4">
        <v>45473</v>
      </c>
      <c r="C187" s="7" t="s">
        <v>34</v>
      </c>
    </row>
    <row r="188" spans="2:3" x14ac:dyDescent="0.3">
      <c r="B188" s="4">
        <v>45474</v>
      </c>
      <c r="C188" s="7" t="s">
        <v>35</v>
      </c>
    </row>
    <row r="189" spans="2:3" x14ac:dyDescent="0.3">
      <c r="B189" s="4">
        <v>45475</v>
      </c>
      <c r="C189" s="7" t="s">
        <v>35</v>
      </c>
    </row>
    <row r="190" spans="2:3" x14ac:dyDescent="0.3">
      <c r="B190" s="4">
        <v>45476</v>
      </c>
      <c r="C190" s="7" t="s">
        <v>34</v>
      </c>
    </row>
    <row r="191" spans="2:3" x14ac:dyDescent="0.3">
      <c r="B191" s="4">
        <v>45477</v>
      </c>
      <c r="C191" s="7" t="s">
        <v>34</v>
      </c>
    </row>
    <row r="192" spans="2:3" x14ac:dyDescent="0.3">
      <c r="B192" s="4">
        <v>45478</v>
      </c>
      <c r="C192" s="7" t="s">
        <v>35</v>
      </c>
    </row>
    <row r="193" spans="2:3" x14ac:dyDescent="0.3">
      <c r="B193" s="4">
        <v>45479</v>
      </c>
      <c r="C193" s="7" t="s">
        <v>36</v>
      </c>
    </row>
    <row r="194" spans="2:3" x14ac:dyDescent="0.3">
      <c r="B194" s="4">
        <v>45480</v>
      </c>
      <c r="C194" s="7" t="s">
        <v>36</v>
      </c>
    </row>
    <row r="195" spans="2:3" x14ac:dyDescent="0.3">
      <c r="B195" s="4">
        <v>45481</v>
      </c>
      <c r="C195" s="7" t="s">
        <v>34</v>
      </c>
    </row>
    <row r="196" spans="2:3" x14ac:dyDescent="0.3">
      <c r="B196" s="4">
        <v>45482</v>
      </c>
      <c r="C196" s="7" t="s">
        <v>34</v>
      </c>
    </row>
    <row r="197" spans="2:3" x14ac:dyDescent="0.3">
      <c r="B197" s="4">
        <v>45483</v>
      </c>
      <c r="C197" s="7" t="s">
        <v>35</v>
      </c>
    </row>
    <row r="198" spans="2:3" x14ac:dyDescent="0.3">
      <c r="B198" s="4">
        <v>45484</v>
      </c>
      <c r="C198" s="7" t="s">
        <v>35</v>
      </c>
    </row>
    <row r="199" spans="2:3" x14ac:dyDescent="0.3">
      <c r="B199" s="4">
        <v>45485</v>
      </c>
      <c r="C199" s="7" t="s">
        <v>34</v>
      </c>
    </row>
    <row r="200" spans="2:3" x14ac:dyDescent="0.3">
      <c r="B200" s="4">
        <v>45486</v>
      </c>
      <c r="C200" s="7" t="s">
        <v>36</v>
      </c>
    </row>
    <row r="201" spans="2:3" x14ac:dyDescent="0.3">
      <c r="B201" s="4">
        <v>45487</v>
      </c>
      <c r="C201" s="7" t="s">
        <v>36</v>
      </c>
    </row>
    <row r="202" spans="2:3" x14ac:dyDescent="0.3">
      <c r="B202" s="4">
        <v>45488</v>
      </c>
      <c r="C202" s="7" t="s">
        <v>40</v>
      </c>
    </row>
    <row r="203" spans="2:3" x14ac:dyDescent="0.3">
      <c r="B203" s="4">
        <v>45489</v>
      </c>
      <c r="C203" s="7" t="s">
        <v>40</v>
      </c>
    </row>
    <row r="204" spans="2:3" x14ac:dyDescent="0.3">
      <c r="B204" s="4">
        <v>45490</v>
      </c>
      <c r="C204" s="7" t="s">
        <v>40</v>
      </c>
    </row>
    <row r="205" spans="2:3" x14ac:dyDescent="0.3">
      <c r="B205" s="4">
        <v>45491</v>
      </c>
      <c r="C205" s="7" t="s">
        <v>40</v>
      </c>
    </row>
    <row r="206" spans="2:3" x14ac:dyDescent="0.3">
      <c r="B206" s="4">
        <v>45492</v>
      </c>
      <c r="C206" s="7" t="s">
        <v>40</v>
      </c>
    </row>
    <row r="207" spans="2:3" x14ac:dyDescent="0.3">
      <c r="B207" s="4">
        <v>45493</v>
      </c>
      <c r="C207" s="7" t="s">
        <v>40</v>
      </c>
    </row>
    <row r="208" spans="2:3" x14ac:dyDescent="0.3">
      <c r="B208" s="4">
        <v>45494</v>
      </c>
      <c r="C208" s="7" t="s">
        <v>40</v>
      </c>
    </row>
    <row r="209" spans="2:3" x14ac:dyDescent="0.3">
      <c r="B209" s="4">
        <v>45495</v>
      </c>
      <c r="C209" s="7" t="s">
        <v>40</v>
      </c>
    </row>
    <row r="210" spans="2:3" x14ac:dyDescent="0.3">
      <c r="B210" s="4">
        <v>45496</v>
      </c>
      <c r="C210" s="7" t="s">
        <v>40</v>
      </c>
    </row>
    <row r="211" spans="2:3" x14ac:dyDescent="0.3">
      <c r="B211" s="4">
        <v>45497</v>
      </c>
      <c r="C211" s="7" t="s">
        <v>40</v>
      </c>
    </row>
    <row r="212" spans="2:3" x14ac:dyDescent="0.3">
      <c r="B212" s="4">
        <v>45498</v>
      </c>
      <c r="C212" s="7" t="s">
        <v>40</v>
      </c>
    </row>
    <row r="213" spans="2:3" x14ac:dyDescent="0.3">
      <c r="B213" s="4">
        <v>45499</v>
      </c>
      <c r="C213" s="7" t="s">
        <v>40</v>
      </c>
    </row>
    <row r="214" spans="2:3" x14ac:dyDescent="0.3">
      <c r="B214" s="4">
        <v>45500</v>
      </c>
      <c r="C214" s="7" t="s">
        <v>40</v>
      </c>
    </row>
    <row r="215" spans="2:3" x14ac:dyDescent="0.3">
      <c r="B215" s="4">
        <v>45501</v>
      </c>
      <c r="C215" s="7" t="s">
        <v>40</v>
      </c>
    </row>
    <row r="216" spans="2:3" x14ac:dyDescent="0.3">
      <c r="B216" s="4">
        <v>45502</v>
      </c>
      <c r="C216" s="7" t="s">
        <v>35</v>
      </c>
    </row>
    <row r="217" spans="2:3" x14ac:dyDescent="0.3">
      <c r="B217" s="4">
        <v>45503</v>
      </c>
      <c r="C217" s="7" t="s">
        <v>35</v>
      </c>
    </row>
    <row r="218" spans="2:3" x14ac:dyDescent="0.3">
      <c r="B218" s="4">
        <v>45504</v>
      </c>
      <c r="C218" s="7" t="s">
        <v>34</v>
      </c>
    </row>
    <row r="219" spans="2:3" x14ac:dyDescent="0.3">
      <c r="B219" s="4">
        <v>45505</v>
      </c>
      <c r="C219" s="7" t="s">
        <v>34</v>
      </c>
    </row>
    <row r="220" spans="2:3" x14ac:dyDescent="0.3">
      <c r="B220" s="4">
        <v>45506</v>
      </c>
      <c r="C220" s="7" t="s">
        <v>35</v>
      </c>
    </row>
    <row r="221" spans="2:3" x14ac:dyDescent="0.3">
      <c r="B221" s="4">
        <v>45507</v>
      </c>
      <c r="C221" s="7" t="s">
        <v>36</v>
      </c>
    </row>
    <row r="222" spans="2:3" x14ac:dyDescent="0.3">
      <c r="B222" s="4">
        <v>45508</v>
      </c>
      <c r="C222" s="7" t="s">
        <v>36</v>
      </c>
    </row>
    <row r="223" spans="2:3" x14ac:dyDescent="0.3">
      <c r="B223" s="4">
        <v>45509</v>
      </c>
      <c r="C223" s="7" t="s">
        <v>34</v>
      </c>
    </row>
    <row r="224" spans="2:3" x14ac:dyDescent="0.3">
      <c r="B224" s="4">
        <v>45510</v>
      </c>
      <c r="C224" s="7" t="s">
        <v>34</v>
      </c>
    </row>
    <row r="225" spans="2:3" x14ac:dyDescent="0.3">
      <c r="B225" s="4">
        <v>45511</v>
      </c>
      <c r="C225" s="7" t="s">
        <v>35</v>
      </c>
    </row>
    <row r="226" spans="2:3" x14ac:dyDescent="0.3">
      <c r="B226" s="4">
        <v>45512</v>
      </c>
      <c r="C226" s="7" t="s">
        <v>36</v>
      </c>
    </row>
    <row r="227" spans="2:3" x14ac:dyDescent="0.3">
      <c r="B227" s="4">
        <v>45513</v>
      </c>
      <c r="C227" s="7" t="s">
        <v>36</v>
      </c>
    </row>
    <row r="228" spans="2:3" x14ac:dyDescent="0.3">
      <c r="B228" s="4">
        <v>45514</v>
      </c>
      <c r="C228" s="7" t="s">
        <v>34</v>
      </c>
    </row>
    <row r="229" spans="2:3" x14ac:dyDescent="0.3">
      <c r="B229" s="4">
        <v>45515</v>
      </c>
      <c r="C229" s="7" t="s">
        <v>34</v>
      </c>
    </row>
    <row r="230" spans="2:3" x14ac:dyDescent="0.3">
      <c r="B230" s="4">
        <v>45516</v>
      </c>
      <c r="C230" s="7" t="s">
        <v>35</v>
      </c>
    </row>
    <row r="231" spans="2:3" x14ac:dyDescent="0.3">
      <c r="B231" s="4">
        <v>45517</v>
      </c>
      <c r="C231" s="7" t="s">
        <v>35</v>
      </c>
    </row>
    <row r="232" spans="2:3" x14ac:dyDescent="0.3">
      <c r="B232" s="4">
        <v>45518</v>
      </c>
      <c r="C232" s="7" t="s">
        <v>34</v>
      </c>
    </row>
    <row r="233" spans="2:3" x14ac:dyDescent="0.3">
      <c r="B233" s="4">
        <v>45519</v>
      </c>
      <c r="C233" s="7" t="s">
        <v>34</v>
      </c>
    </row>
    <row r="234" spans="2:3" x14ac:dyDescent="0.3">
      <c r="B234" s="4">
        <v>45520</v>
      </c>
      <c r="C234" s="7" t="s">
        <v>35</v>
      </c>
    </row>
    <row r="235" spans="2:3" x14ac:dyDescent="0.3">
      <c r="B235" s="4">
        <v>45521</v>
      </c>
      <c r="C235" s="7" t="s">
        <v>36</v>
      </c>
    </row>
    <row r="236" spans="2:3" x14ac:dyDescent="0.3">
      <c r="B236" s="4">
        <v>45522</v>
      </c>
      <c r="C236" s="7" t="s">
        <v>36</v>
      </c>
    </row>
    <row r="237" spans="2:3" x14ac:dyDescent="0.3">
      <c r="B237" s="4">
        <v>45523</v>
      </c>
      <c r="C237" s="7" t="s">
        <v>34</v>
      </c>
    </row>
    <row r="238" spans="2:3" x14ac:dyDescent="0.3">
      <c r="B238" s="4">
        <v>45524</v>
      </c>
      <c r="C238" s="7" t="s">
        <v>34</v>
      </c>
    </row>
    <row r="239" spans="2:3" x14ac:dyDescent="0.3">
      <c r="B239" s="4">
        <v>45525</v>
      </c>
      <c r="C239" s="7" t="s">
        <v>35</v>
      </c>
    </row>
    <row r="240" spans="2:3" x14ac:dyDescent="0.3">
      <c r="B240" s="4">
        <v>45526</v>
      </c>
      <c r="C240" s="7" t="s">
        <v>36</v>
      </c>
    </row>
    <row r="241" spans="2:3" x14ac:dyDescent="0.3">
      <c r="B241" s="4">
        <v>45527</v>
      </c>
      <c r="C241" s="7" t="s">
        <v>36</v>
      </c>
    </row>
    <row r="242" spans="2:3" x14ac:dyDescent="0.3">
      <c r="B242" s="4">
        <v>45528</v>
      </c>
      <c r="C242" s="7" t="s">
        <v>34</v>
      </c>
    </row>
    <row r="243" spans="2:3" x14ac:dyDescent="0.3">
      <c r="B243" s="4">
        <v>45529</v>
      </c>
      <c r="C243" s="7" t="s">
        <v>34</v>
      </c>
    </row>
    <row r="244" spans="2:3" x14ac:dyDescent="0.3">
      <c r="B244" s="4">
        <v>45530</v>
      </c>
      <c r="C244" s="7" t="s">
        <v>35</v>
      </c>
    </row>
    <row r="245" spans="2:3" x14ac:dyDescent="0.3">
      <c r="B245" s="4">
        <v>45531</v>
      </c>
      <c r="C245" s="7" t="s">
        <v>35</v>
      </c>
    </row>
    <row r="246" spans="2:3" x14ac:dyDescent="0.3">
      <c r="B246" s="4">
        <v>45532</v>
      </c>
      <c r="C246" s="7" t="s">
        <v>34</v>
      </c>
    </row>
    <row r="247" spans="2:3" x14ac:dyDescent="0.3">
      <c r="B247" s="4">
        <v>45533</v>
      </c>
      <c r="C247" s="7" t="s">
        <v>34</v>
      </c>
    </row>
    <row r="248" spans="2:3" x14ac:dyDescent="0.3">
      <c r="B248" s="4">
        <v>45534</v>
      </c>
      <c r="C248" s="7" t="s">
        <v>35</v>
      </c>
    </row>
    <row r="249" spans="2:3" x14ac:dyDescent="0.3">
      <c r="B249" s="4">
        <v>45535</v>
      </c>
      <c r="C249" s="7" t="s">
        <v>36</v>
      </c>
    </row>
    <row r="250" spans="2:3" x14ac:dyDescent="0.3">
      <c r="B250" s="4">
        <v>45536</v>
      </c>
      <c r="C250" s="7" t="s">
        <v>36</v>
      </c>
    </row>
    <row r="251" spans="2:3" x14ac:dyDescent="0.3">
      <c r="B251" s="4">
        <v>45537</v>
      </c>
      <c r="C251" s="7" t="s">
        <v>34</v>
      </c>
    </row>
    <row r="252" spans="2:3" x14ac:dyDescent="0.3">
      <c r="B252" s="4">
        <v>45538</v>
      </c>
      <c r="C252" s="7" t="s">
        <v>34</v>
      </c>
    </row>
    <row r="253" spans="2:3" x14ac:dyDescent="0.3">
      <c r="B253" s="4">
        <v>45539</v>
      </c>
      <c r="C253" s="7" t="s">
        <v>35</v>
      </c>
    </row>
    <row r="254" spans="2:3" x14ac:dyDescent="0.3">
      <c r="B254" s="4">
        <v>45540</v>
      </c>
      <c r="C254" s="7" t="s">
        <v>35</v>
      </c>
    </row>
    <row r="255" spans="2:3" x14ac:dyDescent="0.3">
      <c r="B255" s="4">
        <v>45541</v>
      </c>
      <c r="C255" s="7" t="s">
        <v>35</v>
      </c>
    </row>
    <row r="256" spans="2:3" x14ac:dyDescent="0.3">
      <c r="B256" s="4">
        <v>45542</v>
      </c>
      <c r="C256" s="7" t="s">
        <v>36</v>
      </c>
    </row>
    <row r="257" spans="2:3" x14ac:dyDescent="0.3">
      <c r="B257" s="4">
        <v>45543</v>
      </c>
      <c r="C257" s="7" t="s">
        <v>36</v>
      </c>
    </row>
    <row r="258" spans="2:3" x14ac:dyDescent="0.3">
      <c r="B258" s="4">
        <v>45544</v>
      </c>
      <c r="C258" s="7" t="s">
        <v>34</v>
      </c>
    </row>
    <row r="259" spans="2:3" x14ac:dyDescent="0.3">
      <c r="B259" s="4">
        <v>45545</v>
      </c>
      <c r="C259" s="7" t="s">
        <v>34</v>
      </c>
    </row>
    <row r="260" spans="2:3" x14ac:dyDescent="0.3">
      <c r="B260" s="4">
        <v>45546</v>
      </c>
      <c r="C260" s="7" t="s">
        <v>35</v>
      </c>
    </row>
    <row r="261" spans="2:3" x14ac:dyDescent="0.3">
      <c r="B261" s="4">
        <v>45547</v>
      </c>
      <c r="C261" s="7" t="s">
        <v>35</v>
      </c>
    </row>
    <row r="262" spans="2:3" x14ac:dyDescent="0.3">
      <c r="B262" s="4">
        <v>45548</v>
      </c>
      <c r="C262" s="7" t="s">
        <v>34</v>
      </c>
    </row>
    <row r="263" spans="2:3" x14ac:dyDescent="0.3">
      <c r="B263" s="4">
        <v>45549</v>
      </c>
      <c r="C263" s="7" t="s">
        <v>36</v>
      </c>
    </row>
    <row r="264" spans="2:3" x14ac:dyDescent="0.3">
      <c r="B264" s="4">
        <v>45550</v>
      </c>
      <c r="C264" s="7" t="s">
        <v>36</v>
      </c>
    </row>
    <row r="265" spans="2:3" x14ac:dyDescent="0.3">
      <c r="B265" s="4">
        <v>45551</v>
      </c>
      <c r="C265" s="7" t="s">
        <v>34</v>
      </c>
    </row>
    <row r="266" spans="2:3" x14ac:dyDescent="0.3">
      <c r="B266" s="4">
        <v>45552</v>
      </c>
      <c r="C266" s="7" t="s">
        <v>34</v>
      </c>
    </row>
    <row r="267" spans="2:3" x14ac:dyDescent="0.3">
      <c r="B267" s="4">
        <v>45553</v>
      </c>
      <c r="C267" s="7" t="s">
        <v>35</v>
      </c>
    </row>
    <row r="268" spans="2:3" x14ac:dyDescent="0.3">
      <c r="B268" s="4">
        <v>45554</v>
      </c>
      <c r="C268" s="7" t="s">
        <v>36</v>
      </c>
    </row>
    <row r="269" spans="2:3" x14ac:dyDescent="0.3">
      <c r="B269" s="4">
        <v>45555</v>
      </c>
      <c r="C269" s="7" t="s">
        <v>36</v>
      </c>
    </row>
    <row r="270" spans="2:3" x14ac:dyDescent="0.3">
      <c r="B270" s="4">
        <v>45556</v>
      </c>
      <c r="C270" s="7" t="s">
        <v>34</v>
      </c>
    </row>
    <row r="271" spans="2:3" x14ac:dyDescent="0.3">
      <c r="B271" s="4">
        <v>45557</v>
      </c>
      <c r="C271" s="7" t="s">
        <v>34</v>
      </c>
    </row>
    <row r="272" spans="2:3" x14ac:dyDescent="0.3">
      <c r="B272" s="4">
        <v>45558</v>
      </c>
      <c r="C272" s="7" t="s">
        <v>35</v>
      </c>
    </row>
    <row r="273" spans="2:3" x14ac:dyDescent="0.3">
      <c r="B273" s="4">
        <v>45559</v>
      </c>
      <c r="C273" s="7" t="s">
        <v>35</v>
      </c>
    </row>
    <row r="274" spans="2:3" x14ac:dyDescent="0.3">
      <c r="B274" s="4">
        <v>45560</v>
      </c>
      <c r="C274" s="7" t="s">
        <v>34</v>
      </c>
    </row>
    <row r="275" spans="2:3" x14ac:dyDescent="0.3">
      <c r="B275" s="4">
        <v>45561</v>
      </c>
      <c r="C275" s="7" t="s">
        <v>34</v>
      </c>
    </row>
    <row r="276" spans="2:3" x14ac:dyDescent="0.3">
      <c r="B276" s="4">
        <v>45562</v>
      </c>
      <c r="C276" s="7" t="s">
        <v>35</v>
      </c>
    </row>
    <row r="277" spans="2:3" x14ac:dyDescent="0.3">
      <c r="B277" s="4">
        <v>45563</v>
      </c>
      <c r="C277" s="7" t="s">
        <v>36</v>
      </c>
    </row>
    <row r="278" spans="2:3" x14ac:dyDescent="0.3">
      <c r="B278" s="4">
        <v>45564</v>
      </c>
      <c r="C278" s="7" t="s">
        <v>36</v>
      </c>
    </row>
    <row r="279" spans="2:3" x14ac:dyDescent="0.3">
      <c r="B279" s="4">
        <v>45565</v>
      </c>
      <c r="C279" s="7" t="s">
        <v>34</v>
      </c>
    </row>
    <row r="280" spans="2:3" x14ac:dyDescent="0.3">
      <c r="B280" s="4">
        <v>45566</v>
      </c>
      <c r="C280" s="7" t="s">
        <v>34</v>
      </c>
    </row>
    <row r="281" spans="2:3" x14ac:dyDescent="0.3">
      <c r="B281" s="4">
        <v>45567</v>
      </c>
      <c r="C281" s="7" t="s">
        <v>35</v>
      </c>
    </row>
    <row r="282" spans="2:3" x14ac:dyDescent="0.3">
      <c r="B282" s="4">
        <v>45568</v>
      </c>
      <c r="C282" s="7" t="s">
        <v>36</v>
      </c>
    </row>
    <row r="283" spans="2:3" x14ac:dyDescent="0.3">
      <c r="B283" s="4">
        <v>45569</v>
      </c>
      <c r="C283" s="7" t="s">
        <v>36</v>
      </c>
    </row>
    <row r="284" spans="2:3" x14ac:dyDescent="0.3">
      <c r="B284" s="4">
        <v>45570</v>
      </c>
      <c r="C284" s="7" t="s">
        <v>34</v>
      </c>
    </row>
    <row r="285" spans="2:3" x14ac:dyDescent="0.3">
      <c r="B285" s="4">
        <v>45571</v>
      </c>
      <c r="C285" s="7" t="s">
        <v>34</v>
      </c>
    </row>
    <row r="286" spans="2:3" x14ac:dyDescent="0.3">
      <c r="B286" s="4">
        <v>45572</v>
      </c>
      <c r="C286" s="7" t="s">
        <v>35</v>
      </c>
    </row>
    <row r="287" spans="2:3" x14ac:dyDescent="0.3">
      <c r="B287" s="4">
        <v>45573</v>
      </c>
      <c r="C287" s="7" t="s">
        <v>35</v>
      </c>
    </row>
    <row r="288" spans="2:3" x14ac:dyDescent="0.3">
      <c r="B288" s="4">
        <v>45574</v>
      </c>
      <c r="C288" s="7" t="s">
        <v>34</v>
      </c>
    </row>
    <row r="289" spans="2:3" x14ac:dyDescent="0.3">
      <c r="B289" s="4">
        <v>45575</v>
      </c>
      <c r="C289" s="7" t="s">
        <v>34</v>
      </c>
    </row>
    <row r="290" spans="2:3" x14ac:dyDescent="0.3">
      <c r="B290" s="4">
        <v>45576</v>
      </c>
      <c r="C290" s="7" t="s">
        <v>35</v>
      </c>
    </row>
    <row r="291" spans="2:3" x14ac:dyDescent="0.3">
      <c r="B291" s="4">
        <v>45577</v>
      </c>
      <c r="C291" s="7" t="s">
        <v>36</v>
      </c>
    </row>
    <row r="292" spans="2:3" x14ac:dyDescent="0.3">
      <c r="B292" s="4">
        <v>45578</v>
      </c>
      <c r="C292" s="7" t="s">
        <v>36</v>
      </c>
    </row>
    <row r="293" spans="2:3" x14ac:dyDescent="0.3">
      <c r="B293" s="4">
        <v>45579</v>
      </c>
      <c r="C293" s="7" t="s">
        <v>34</v>
      </c>
    </row>
    <row r="294" spans="2:3" x14ac:dyDescent="0.3">
      <c r="B294" s="4">
        <v>45580</v>
      </c>
      <c r="C294" s="7" t="s">
        <v>34</v>
      </c>
    </row>
    <row r="295" spans="2:3" x14ac:dyDescent="0.3">
      <c r="B295" s="4">
        <v>45581</v>
      </c>
      <c r="C295" s="7" t="s">
        <v>35</v>
      </c>
    </row>
    <row r="296" spans="2:3" x14ac:dyDescent="0.3">
      <c r="B296" s="4">
        <v>45582</v>
      </c>
      <c r="C296" s="7" t="s">
        <v>36</v>
      </c>
    </row>
    <row r="297" spans="2:3" x14ac:dyDescent="0.3">
      <c r="B297" s="4">
        <v>45583</v>
      </c>
      <c r="C297" s="7" t="s">
        <v>36</v>
      </c>
    </row>
    <row r="298" spans="2:3" x14ac:dyDescent="0.3">
      <c r="B298" s="4">
        <v>45584</v>
      </c>
      <c r="C298" s="7" t="s">
        <v>34</v>
      </c>
    </row>
    <row r="299" spans="2:3" x14ac:dyDescent="0.3">
      <c r="B299" s="4">
        <v>45585</v>
      </c>
      <c r="C299" s="7" t="s">
        <v>34</v>
      </c>
    </row>
    <row r="300" spans="2:3" x14ac:dyDescent="0.3">
      <c r="B300" s="4">
        <v>45586</v>
      </c>
      <c r="C300" s="7" t="s">
        <v>35</v>
      </c>
    </row>
    <row r="301" spans="2:3" x14ac:dyDescent="0.3">
      <c r="B301" s="4">
        <v>45587</v>
      </c>
      <c r="C301" s="7" t="s">
        <v>35</v>
      </c>
    </row>
    <row r="302" spans="2:3" x14ac:dyDescent="0.3">
      <c r="B302" s="4">
        <v>45588</v>
      </c>
      <c r="C302" s="7" t="s">
        <v>34</v>
      </c>
    </row>
    <row r="303" spans="2:3" x14ac:dyDescent="0.3">
      <c r="B303" s="4">
        <v>45589</v>
      </c>
      <c r="C303" s="7" t="s">
        <v>34</v>
      </c>
    </row>
    <row r="304" spans="2:3" x14ac:dyDescent="0.3">
      <c r="B304" s="4">
        <v>45590</v>
      </c>
      <c r="C304" s="7" t="s">
        <v>35</v>
      </c>
    </row>
    <row r="305" spans="2:3" x14ac:dyDescent="0.3">
      <c r="B305" s="4">
        <v>45591</v>
      </c>
      <c r="C305" s="7" t="s">
        <v>36</v>
      </c>
    </row>
    <row r="306" spans="2:3" x14ac:dyDescent="0.3">
      <c r="B306" s="4">
        <v>45592</v>
      </c>
      <c r="C306" s="7" t="s">
        <v>36</v>
      </c>
    </row>
    <row r="307" spans="2:3" x14ac:dyDescent="0.3">
      <c r="B307" s="4">
        <v>45593</v>
      </c>
      <c r="C307" s="7" t="s">
        <v>34</v>
      </c>
    </row>
    <row r="308" spans="2:3" x14ac:dyDescent="0.3">
      <c r="B308" s="4">
        <v>45594</v>
      </c>
      <c r="C308" s="7" t="s">
        <v>34</v>
      </c>
    </row>
    <row r="309" spans="2:3" x14ac:dyDescent="0.3">
      <c r="B309" s="4">
        <v>45595</v>
      </c>
      <c r="C309" s="7" t="s">
        <v>35</v>
      </c>
    </row>
    <row r="310" spans="2:3" x14ac:dyDescent="0.3">
      <c r="B310" s="4">
        <v>45596</v>
      </c>
      <c r="C310" s="7" t="s">
        <v>35</v>
      </c>
    </row>
    <row r="311" spans="2:3" x14ac:dyDescent="0.3">
      <c r="B311" s="4">
        <v>45597</v>
      </c>
      <c r="C311" s="7" t="s">
        <v>34</v>
      </c>
    </row>
    <row r="312" spans="2:3" x14ac:dyDescent="0.3">
      <c r="B312" s="4">
        <v>45598</v>
      </c>
      <c r="C312" s="7" t="s">
        <v>36</v>
      </c>
    </row>
    <row r="313" spans="2:3" x14ac:dyDescent="0.3">
      <c r="B313" s="4">
        <v>45599</v>
      </c>
      <c r="C313" s="7" t="s">
        <v>36</v>
      </c>
    </row>
    <row r="314" spans="2:3" x14ac:dyDescent="0.3">
      <c r="B314" s="4">
        <v>45600</v>
      </c>
      <c r="C314" s="7" t="s">
        <v>34</v>
      </c>
    </row>
    <row r="315" spans="2:3" x14ac:dyDescent="0.3">
      <c r="B315" s="4">
        <v>45601</v>
      </c>
      <c r="C315" s="7" t="s">
        <v>34</v>
      </c>
    </row>
    <row r="316" spans="2:3" x14ac:dyDescent="0.3">
      <c r="B316" s="4">
        <v>45602</v>
      </c>
      <c r="C316" s="7" t="s">
        <v>35</v>
      </c>
    </row>
    <row r="317" spans="2:3" x14ac:dyDescent="0.3">
      <c r="B317" s="4">
        <v>45603</v>
      </c>
      <c r="C317" s="7" t="s">
        <v>35</v>
      </c>
    </row>
    <row r="318" spans="2:3" x14ac:dyDescent="0.3">
      <c r="B318" s="4">
        <v>45604</v>
      </c>
      <c r="C318" s="7" t="s">
        <v>34</v>
      </c>
    </row>
    <row r="319" spans="2:3" x14ac:dyDescent="0.3">
      <c r="B319" s="4">
        <v>45605</v>
      </c>
      <c r="C319" s="7" t="s">
        <v>36</v>
      </c>
    </row>
    <row r="320" spans="2:3" x14ac:dyDescent="0.3">
      <c r="B320" s="4">
        <v>45606</v>
      </c>
      <c r="C320" s="7" t="s">
        <v>36</v>
      </c>
    </row>
    <row r="321" spans="2:3" x14ac:dyDescent="0.3">
      <c r="B321" s="4">
        <v>45607</v>
      </c>
      <c r="C321" s="7" t="s">
        <v>34</v>
      </c>
    </row>
    <row r="322" spans="2:3" x14ac:dyDescent="0.3">
      <c r="B322" s="4">
        <v>45608</v>
      </c>
      <c r="C322" s="7" t="s">
        <v>34</v>
      </c>
    </row>
    <row r="323" spans="2:3" x14ac:dyDescent="0.3">
      <c r="B323" s="4">
        <v>45609</v>
      </c>
      <c r="C323" s="7" t="s">
        <v>35</v>
      </c>
    </row>
    <row r="324" spans="2:3" x14ac:dyDescent="0.3">
      <c r="B324" s="4">
        <v>45610</v>
      </c>
      <c r="C324" s="7" t="s">
        <v>36</v>
      </c>
    </row>
    <row r="325" spans="2:3" x14ac:dyDescent="0.3">
      <c r="B325" s="4">
        <v>45611</v>
      </c>
      <c r="C325" s="7" t="s">
        <v>36</v>
      </c>
    </row>
    <row r="326" spans="2:3" x14ac:dyDescent="0.3">
      <c r="B326" s="4">
        <v>45612</v>
      </c>
      <c r="C326" s="7" t="s">
        <v>34</v>
      </c>
    </row>
    <row r="327" spans="2:3" x14ac:dyDescent="0.3">
      <c r="B327" s="4">
        <v>45613</v>
      </c>
      <c r="C327" s="7" t="s">
        <v>34</v>
      </c>
    </row>
    <row r="328" spans="2:3" x14ac:dyDescent="0.3">
      <c r="B328" s="4">
        <v>45614</v>
      </c>
      <c r="C328" s="7" t="s">
        <v>35</v>
      </c>
    </row>
    <row r="329" spans="2:3" x14ac:dyDescent="0.3">
      <c r="B329" s="4">
        <v>45615</v>
      </c>
      <c r="C329" s="7" t="s">
        <v>35</v>
      </c>
    </row>
    <row r="330" spans="2:3" x14ac:dyDescent="0.3">
      <c r="B330" s="4">
        <v>45616</v>
      </c>
      <c r="C330" s="7" t="s">
        <v>34</v>
      </c>
    </row>
    <row r="331" spans="2:3" x14ac:dyDescent="0.3">
      <c r="B331" s="4">
        <v>45617</v>
      </c>
      <c r="C331" s="7" t="s">
        <v>34</v>
      </c>
    </row>
    <row r="332" spans="2:3" x14ac:dyDescent="0.3">
      <c r="B332" s="4">
        <v>45618</v>
      </c>
      <c r="C332" s="7" t="s">
        <v>35</v>
      </c>
    </row>
    <row r="333" spans="2:3" x14ac:dyDescent="0.3">
      <c r="B333" s="4">
        <v>45619</v>
      </c>
      <c r="C333" s="7" t="s">
        <v>36</v>
      </c>
    </row>
    <row r="334" spans="2:3" x14ac:dyDescent="0.3">
      <c r="B334" s="4">
        <v>45620</v>
      </c>
      <c r="C334" s="7" t="s">
        <v>36</v>
      </c>
    </row>
    <row r="335" spans="2:3" x14ac:dyDescent="0.3">
      <c r="B335" s="4">
        <v>45621</v>
      </c>
      <c r="C335" s="7" t="s">
        <v>34</v>
      </c>
    </row>
    <row r="336" spans="2:3" x14ac:dyDescent="0.3">
      <c r="B336" s="4">
        <v>45622</v>
      </c>
      <c r="C336" s="7" t="s">
        <v>34</v>
      </c>
    </row>
    <row r="337" spans="2:3" x14ac:dyDescent="0.3">
      <c r="B337" s="4">
        <v>45623</v>
      </c>
      <c r="C337" s="7" t="s">
        <v>35</v>
      </c>
    </row>
    <row r="338" spans="2:3" x14ac:dyDescent="0.3">
      <c r="B338" s="4">
        <v>45624</v>
      </c>
      <c r="C338" s="7" t="s">
        <v>36</v>
      </c>
    </row>
    <row r="339" spans="2:3" x14ac:dyDescent="0.3">
      <c r="B339" s="4">
        <v>45625</v>
      </c>
      <c r="C339" s="7" t="s">
        <v>36</v>
      </c>
    </row>
    <row r="340" spans="2:3" x14ac:dyDescent="0.3">
      <c r="B340" s="4">
        <v>45626</v>
      </c>
      <c r="C340" s="7" t="s">
        <v>34</v>
      </c>
    </row>
    <row r="341" spans="2:3" x14ac:dyDescent="0.3">
      <c r="B341" s="4">
        <v>45627</v>
      </c>
      <c r="C341" s="7" t="s">
        <v>34</v>
      </c>
    </row>
    <row r="342" spans="2:3" x14ac:dyDescent="0.3">
      <c r="B342" s="4">
        <v>45628</v>
      </c>
      <c r="C342" s="7" t="s">
        <v>35</v>
      </c>
    </row>
    <row r="343" spans="2:3" x14ac:dyDescent="0.3">
      <c r="B343" s="4">
        <v>45629</v>
      </c>
      <c r="C343" s="7" t="s">
        <v>35</v>
      </c>
    </row>
    <row r="344" spans="2:3" x14ac:dyDescent="0.3">
      <c r="B344" s="4">
        <v>45630</v>
      </c>
      <c r="C344" s="7" t="s">
        <v>34</v>
      </c>
    </row>
    <row r="345" spans="2:3" x14ac:dyDescent="0.3">
      <c r="B345" s="4">
        <v>45631</v>
      </c>
      <c r="C345" s="7" t="s">
        <v>34</v>
      </c>
    </row>
    <row r="346" spans="2:3" x14ac:dyDescent="0.3">
      <c r="B346" s="4">
        <v>45632</v>
      </c>
      <c r="C346" s="7" t="s">
        <v>35</v>
      </c>
    </row>
    <row r="347" spans="2:3" x14ac:dyDescent="0.3">
      <c r="B347" s="4">
        <v>45633</v>
      </c>
      <c r="C347" s="7" t="s">
        <v>36</v>
      </c>
    </row>
    <row r="348" spans="2:3" x14ac:dyDescent="0.3">
      <c r="B348" s="4">
        <v>45634</v>
      </c>
      <c r="C348" s="7" t="s">
        <v>36</v>
      </c>
    </row>
    <row r="349" spans="2:3" x14ac:dyDescent="0.3">
      <c r="B349" s="4">
        <v>45635</v>
      </c>
      <c r="C349" s="7" t="s">
        <v>34</v>
      </c>
    </row>
    <row r="350" spans="2:3" x14ac:dyDescent="0.3">
      <c r="B350" s="4">
        <v>45636</v>
      </c>
      <c r="C350" s="7" t="s">
        <v>34</v>
      </c>
    </row>
    <row r="351" spans="2:3" x14ac:dyDescent="0.3">
      <c r="B351" s="4">
        <v>45637</v>
      </c>
      <c r="C351" s="7" t="s">
        <v>35</v>
      </c>
    </row>
    <row r="352" spans="2:3" x14ac:dyDescent="0.3">
      <c r="B352" s="4">
        <v>45638</v>
      </c>
      <c r="C352" s="7" t="s">
        <v>36</v>
      </c>
    </row>
    <row r="353" spans="2:3" x14ac:dyDescent="0.3">
      <c r="B353" s="4">
        <v>45639</v>
      </c>
      <c r="C353" s="7" t="s">
        <v>36</v>
      </c>
    </row>
    <row r="354" spans="2:3" x14ac:dyDescent="0.3">
      <c r="B354" s="4">
        <v>45640</v>
      </c>
      <c r="C354" s="7" t="s">
        <v>34</v>
      </c>
    </row>
    <row r="355" spans="2:3" x14ac:dyDescent="0.3">
      <c r="B355" s="4">
        <v>45641</v>
      </c>
      <c r="C355" s="7" t="s">
        <v>34</v>
      </c>
    </row>
    <row r="356" spans="2:3" x14ac:dyDescent="0.3">
      <c r="B356" s="4">
        <v>45642</v>
      </c>
      <c r="C356" s="7" t="s">
        <v>35</v>
      </c>
    </row>
    <row r="357" spans="2:3" x14ac:dyDescent="0.3">
      <c r="B357" s="4">
        <v>45643</v>
      </c>
      <c r="C357" s="7" t="s">
        <v>35</v>
      </c>
    </row>
    <row r="358" spans="2:3" x14ac:dyDescent="0.3">
      <c r="B358" s="4">
        <v>45644</v>
      </c>
      <c r="C358" s="7" t="s">
        <v>34</v>
      </c>
    </row>
    <row r="359" spans="2:3" x14ac:dyDescent="0.3">
      <c r="B359" s="4">
        <v>45645</v>
      </c>
      <c r="C359" s="7" t="s">
        <v>34</v>
      </c>
    </row>
    <row r="360" spans="2:3" x14ac:dyDescent="0.3">
      <c r="B360" s="4">
        <v>45646</v>
      </c>
      <c r="C360" s="7" t="s">
        <v>35</v>
      </c>
    </row>
    <row r="361" spans="2:3" x14ac:dyDescent="0.3">
      <c r="B361" s="4">
        <v>45647</v>
      </c>
      <c r="C361" s="7" t="s">
        <v>36</v>
      </c>
    </row>
    <row r="362" spans="2:3" x14ac:dyDescent="0.3">
      <c r="B362" s="4">
        <v>45648</v>
      </c>
      <c r="C362" s="7" t="s">
        <v>36</v>
      </c>
    </row>
    <row r="363" spans="2:3" x14ac:dyDescent="0.3">
      <c r="B363" s="4">
        <v>45649</v>
      </c>
      <c r="C363" s="7" t="s">
        <v>34</v>
      </c>
    </row>
    <row r="364" spans="2:3" x14ac:dyDescent="0.3">
      <c r="B364" s="4">
        <v>45650</v>
      </c>
      <c r="C364" s="7" t="s">
        <v>34</v>
      </c>
    </row>
    <row r="365" spans="2:3" x14ac:dyDescent="0.3">
      <c r="B365" s="4">
        <v>45651</v>
      </c>
      <c r="C365" s="7" t="s">
        <v>35</v>
      </c>
    </row>
    <row r="366" spans="2:3" x14ac:dyDescent="0.3">
      <c r="B366" s="4">
        <v>45652</v>
      </c>
      <c r="C366" s="7" t="s">
        <v>35</v>
      </c>
    </row>
    <row r="367" spans="2:3" x14ac:dyDescent="0.3">
      <c r="B367" s="4">
        <v>45653</v>
      </c>
      <c r="C367" s="7" t="s">
        <v>34</v>
      </c>
    </row>
    <row r="368" spans="2:3" x14ac:dyDescent="0.3">
      <c r="B368" s="4">
        <v>45654</v>
      </c>
      <c r="C368" s="7" t="s">
        <v>36</v>
      </c>
    </row>
    <row r="369" spans="2:3" x14ac:dyDescent="0.3">
      <c r="B369" s="4">
        <v>45655</v>
      </c>
      <c r="C369" s="7" t="s">
        <v>36</v>
      </c>
    </row>
    <row r="370" spans="2:3" x14ac:dyDescent="0.3">
      <c r="B370" s="4">
        <v>45656</v>
      </c>
      <c r="C370" s="7" t="s">
        <v>35</v>
      </c>
    </row>
    <row r="371" spans="2:3" x14ac:dyDescent="0.3">
      <c r="B371" s="4">
        <v>45657</v>
      </c>
      <c r="C371" s="7" t="s">
        <v>35</v>
      </c>
    </row>
  </sheetData>
  <mergeCells count="4">
    <mergeCell ref="F2:G2"/>
    <mergeCell ref="F3:G3"/>
    <mergeCell ref="H2:J2"/>
    <mergeCell ref="H3:J3"/>
  </mergeCells>
  <conditionalFormatting sqref="E5:AI7">
    <cfRule type="expression" dxfId="7" priority="6">
      <formula>COUNTIF(l_Feries,E$5)</formula>
    </cfRule>
    <cfRule type="expression" dxfId="6" priority="7">
      <formula>WEEKDAY(E$5,2)&gt;5</formula>
    </cfRule>
    <cfRule type="expression" dxfId="5" priority="8">
      <formula>E$5&lt;&gt;""</formula>
    </cfRule>
  </conditionalFormatting>
  <conditionalFormatting sqref="E7:AI7">
    <cfRule type="expression" dxfId="4" priority="1">
      <formula>E$7="H"</formula>
    </cfRule>
    <cfRule type="expression" dxfId="3" priority="2">
      <formula>E$7="R"</formula>
    </cfRule>
    <cfRule type="expression" dxfId="2" priority="3">
      <formula>E$7="FM"</formula>
    </cfRule>
    <cfRule type="expression" dxfId="1" priority="4">
      <formula>E$7="CP"</formula>
    </cfRule>
    <cfRule type="expression" dxfId="0" priority="5">
      <formula>OR(E$7="T",E$7="ABS")</formula>
    </cfRule>
  </conditionalFormatting>
  <dataValidations count="2">
    <dataValidation type="list" allowBlank="1" showInputMessage="1" showErrorMessage="1" sqref="H3" xr:uid="{4005C0D0-6E5E-4013-9226-FD71285E5FE8}">
      <formula1>l_Mois</formula1>
    </dataValidation>
    <dataValidation allowBlank="1" showInputMessage="1" showErrorMessage="1" promptTitle="Actualisation" prompt="Si changement d'année, pour actualiser la requête :_x000a_Onglet Données, Requêtes et connexions, Actualiser tout." sqref="H2:J2" xr:uid="{C58293EE-23CC-4EB7-B744-3DB14C40CFFB}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10</xdr:col>
                    <xdr:colOff>15240</xdr:colOff>
                    <xdr:row>1</xdr:row>
                    <xdr:rowOff>7620</xdr:rowOff>
                  </from>
                  <to>
                    <xdr:col>10</xdr:col>
                    <xdr:colOff>198120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127D20-A07B-4C6E-B547-EB658E1ED0A2}">
  <dimension ref="B2:E7"/>
  <sheetViews>
    <sheetView showGridLines="0" workbookViewId="0">
      <selection activeCell="B3" sqref="B3"/>
    </sheetView>
  </sheetViews>
  <sheetFormatPr baseColWidth="10" defaultRowHeight="14.4" x14ac:dyDescent="0.3"/>
  <cols>
    <col min="1" max="1" width="3.77734375" style="1" customWidth="1"/>
    <col min="2" max="4" width="12.77734375" style="1" customWidth="1"/>
    <col min="5" max="5" width="7.77734375" style="1" customWidth="1"/>
    <col min="6" max="6" width="3.77734375" style="1" customWidth="1"/>
    <col min="7" max="16384" width="11.5546875" style="1"/>
  </cols>
  <sheetData>
    <row r="2" spans="2:5" x14ac:dyDescent="0.3">
      <c r="B2" s="2" t="s">
        <v>48</v>
      </c>
      <c r="C2" s="3" t="s">
        <v>50</v>
      </c>
      <c r="D2" s="3" t="s">
        <v>51</v>
      </c>
      <c r="E2" s="3" t="s">
        <v>33</v>
      </c>
    </row>
    <row r="3" spans="2:5" x14ac:dyDescent="0.3">
      <c r="B3" s="2" t="s">
        <v>49</v>
      </c>
      <c r="C3" s="4">
        <v>45355</v>
      </c>
      <c r="D3" s="4">
        <v>45361</v>
      </c>
      <c r="E3" s="3" t="s">
        <v>40</v>
      </c>
    </row>
    <row r="4" spans="2:5" x14ac:dyDescent="0.3">
      <c r="B4" s="2" t="s">
        <v>45</v>
      </c>
      <c r="C4" s="4">
        <v>45376</v>
      </c>
      <c r="D4" s="4">
        <v>45377</v>
      </c>
      <c r="E4" s="3" t="s">
        <v>46</v>
      </c>
    </row>
    <row r="5" spans="2:5" x14ac:dyDescent="0.3">
      <c r="B5" s="2" t="s">
        <v>49</v>
      </c>
      <c r="C5" s="4">
        <v>45397</v>
      </c>
      <c r="D5" s="4">
        <v>45403</v>
      </c>
      <c r="E5" s="3" t="s">
        <v>40</v>
      </c>
    </row>
    <row r="6" spans="2:5" x14ac:dyDescent="0.3">
      <c r="B6" s="2" t="s">
        <v>49</v>
      </c>
      <c r="C6" s="4">
        <v>45488</v>
      </c>
      <c r="D6" s="4">
        <v>45501</v>
      </c>
      <c r="E6" s="3" t="s">
        <v>40</v>
      </c>
    </row>
    <row r="7" spans="2:5" x14ac:dyDescent="0.3">
      <c r="B7" s="2" t="s">
        <v>42</v>
      </c>
      <c r="C7" s="4">
        <v>45541</v>
      </c>
      <c r="D7" s="4">
        <v>45541</v>
      </c>
      <c r="E7" s="3" t="s">
        <v>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36C4B-67BA-44BF-991E-D9B320E55D64}">
  <sheetPr codeName="Feuil2"/>
  <dimension ref="B2:P58"/>
  <sheetViews>
    <sheetView showGridLines="0" workbookViewId="0">
      <selection activeCell="O14" sqref="O14"/>
    </sheetView>
  </sheetViews>
  <sheetFormatPr baseColWidth="10" defaultRowHeight="14.4" x14ac:dyDescent="0.3"/>
  <cols>
    <col min="1" max="1" width="3.77734375" style="1" customWidth="1"/>
    <col min="2" max="2" width="11.5546875" style="1"/>
    <col min="3" max="3" width="3.77734375" style="1" customWidth="1"/>
    <col min="4" max="4" width="20.77734375" style="1" customWidth="1"/>
    <col min="5" max="5" width="27.77734375" style="1" customWidth="1"/>
    <col min="6" max="6" width="3.77734375" style="1" customWidth="1"/>
    <col min="7" max="7" width="11.77734375" style="3" customWidth="1"/>
    <col min="8" max="9" width="8.77734375" style="1" customWidth="1"/>
    <col min="10" max="10" width="3.77734375" style="1" customWidth="1"/>
    <col min="11" max="11" width="21.77734375" style="1" customWidth="1"/>
    <col min="12" max="12" width="10.77734375" style="1" customWidth="1"/>
    <col min="13" max="13" width="7.77734375" style="1" customWidth="1"/>
    <col min="14" max="14" width="3.77734375" style="1" customWidth="1"/>
    <col min="15" max="15" width="20.77734375" style="1" customWidth="1"/>
    <col min="16" max="16" width="9.77734375" style="1" customWidth="1"/>
    <col min="17" max="17" width="3.77734375" style="1" customWidth="1"/>
    <col min="18" max="16384" width="11.5546875" style="1"/>
  </cols>
  <sheetData>
    <row r="2" spans="2:16" x14ac:dyDescent="0.3">
      <c r="B2" s="2" t="s">
        <v>0</v>
      </c>
      <c r="D2" s="2" t="s">
        <v>28</v>
      </c>
      <c r="E2" s="2" t="s">
        <v>13</v>
      </c>
      <c r="G2" s="3" t="s">
        <v>30</v>
      </c>
      <c r="H2" s="3" t="s">
        <v>31</v>
      </c>
      <c r="I2" s="3" t="s">
        <v>29</v>
      </c>
      <c r="K2" s="2" t="s">
        <v>13</v>
      </c>
      <c r="L2" s="3" t="s">
        <v>32</v>
      </c>
      <c r="M2" s="3" t="s">
        <v>33</v>
      </c>
      <c r="O2" s="2" t="s">
        <v>37</v>
      </c>
      <c r="P2" s="3" t="s">
        <v>38</v>
      </c>
    </row>
    <row r="3" spans="2:16" x14ac:dyDescent="0.3">
      <c r="B3" s="2" t="s">
        <v>1</v>
      </c>
      <c r="D3" s="2" t="s">
        <v>14</v>
      </c>
      <c r="E3" s="5">
        <f>DATE(_Annee,1,1)</f>
        <v>45292</v>
      </c>
      <c r="G3" s="4">
        <v>44683</v>
      </c>
      <c r="H3" s="6">
        <v>56</v>
      </c>
      <c r="I3" s="6">
        <v>8</v>
      </c>
      <c r="K3" s="5" cm="1">
        <f t="array" ref="K3">IF(t_ParamCycle[[#This Row],[Compteur]]&lt;&gt;"",t_Cycle[Debut]+ROW()-ROW($A$3),"")</f>
        <v>44683</v>
      </c>
      <c r="L3" s="3" cm="1">
        <f t="array" ref="L3">IF(ROW()-ROW($A$2)&lt;=t_Cycle[Duree],ROW()-ROW($A$2),"")</f>
        <v>1</v>
      </c>
      <c r="M3" s="3" t="s">
        <v>34</v>
      </c>
      <c r="O3" s="2" t="s">
        <v>37</v>
      </c>
      <c r="P3" s="3" t="s">
        <v>41</v>
      </c>
    </row>
    <row r="4" spans="2:16" x14ac:dyDescent="0.3">
      <c r="B4" s="2" t="s">
        <v>2</v>
      </c>
      <c r="D4" s="2" t="s">
        <v>15</v>
      </c>
      <c r="E4" s="5">
        <f>FLOOR(DAY(MINUTE(_Annee/38)/2+56)&amp;"/5/"&amp;_Annee,7)-34</f>
        <v>45382</v>
      </c>
      <c r="K4" s="5" cm="1">
        <f t="array" ref="K4">IF(t_ParamCycle[[#This Row],[Compteur]]&lt;&gt;"",t_Cycle[Debut]+ROW()-ROW($A$3),"")</f>
        <v>44684</v>
      </c>
      <c r="L4" s="3" cm="1">
        <f t="array" ref="L4">IF(ROW()-ROW($A$2)&lt;=t_Cycle[Duree],ROW()-ROW($A$2),"")</f>
        <v>2</v>
      </c>
      <c r="M4" s="3" t="s">
        <v>34</v>
      </c>
      <c r="O4" s="2" t="s">
        <v>39</v>
      </c>
      <c r="P4" s="3" t="s">
        <v>40</v>
      </c>
    </row>
    <row r="5" spans="2:16" x14ac:dyDescent="0.3">
      <c r="B5" s="2" t="s">
        <v>3</v>
      </c>
      <c r="D5" s="2" t="s">
        <v>16</v>
      </c>
      <c r="E5" s="5">
        <f>E4+1</f>
        <v>45383</v>
      </c>
      <c r="K5" s="5" cm="1">
        <f t="array" ref="K5">IF(t_ParamCycle[[#This Row],[Compteur]]&lt;&gt;"",t_Cycle[Debut]+ROW()-ROW($A$3),"")</f>
        <v>44685</v>
      </c>
      <c r="L5" s="3" cm="1">
        <f t="array" ref="L5">IF(ROW()-ROW($A$2)&lt;=t_Cycle[Duree],ROW()-ROW($A$2),"")</f>
        <v>3</v>
      </c>
      <c r="M5" s="3" t="s">
        <v>35</v>
      </c>
      <c r="O5" s="2" t="s">
        <v>45</v>
      </c>
      <c r="P5" s="3" t="s">
        <v>46</v>
      </c>
    </row>
    <row r="6" spans="2:16" x14ac:dyDescent="0.3">
      <c r="B6" s="2" t="s">
        <v>4</v>
      </c>
      <c r="D6" s="2" t="s">
        <v>17</v>
      </c>
      <c r="E6" s="5">
        <f>DATE(_Annee,5,1)</f>
        <v>45413</v>
      </c>
      <c r="K6" s="5" cm="1">
        <f t="array" ref="K6">IF(t_ParamCycle[[#This Row],[Compteur]]&lt;&gt;"",t_Cycle[Debut]+ROW()-ROW($A$3),"")</f>
        <v>44686</v>
      </c>
      <c r="L6" s="3" cm="1">
        <f t="array" ref="L6">IF(ROW()-ROW($A$2)&lt;=t_Cycle[Duree],ROW()-ROW($A$2),"")</f>
        <v>4</v>
      </c>
      <c r="M6" s="3" t="s">
        <v>36</v>
      </c>
      <c r="O6" s="2" t="s">
        <v>44</v>
      </c>
      <c r="P6" s="3" t="s">
        <v>34</v>
      </c>
    </row>
    <row r="7" spans="2:16" x14ac:dyDescent="0.3">
      <c r="B7" s="2" t="s">
        <v>5</v>
      </c>
      <c r="D7" s="2" t="s">
        <v>18</v>
      </c>
      <c r="E7" s="5">
        <f>DATE(_Annee,5,8)</f>
        <v>45420</v>
      </c>
      <c r="K7" s="5" cm="1">
        <f t="array" ref="K7">IF(t_ParamCycle[[#This Row],[Compteur]]&lt;&gt;"",t_Cycle[Debut]+ROW()-ROW($A$3),"")</f>
        <v>44687</v>
      </c>
      <c r="L7" s="3" cm="1">
        <f t="array" ref="L7">IF(ROW()-ROW($A$2)&lt;=t_Cycle[Duree],ROW()-ROW($A$2),"")</f>
        <v>5</v>
      </c>
      <c r="M7" s="3" t="s">
        <v>36</v>
      </c>
      <c r="O7" s="2" t="s">
        <v>42</v>
      </c>
      <c r="P7" s="3" t="s">
        <v>35</v>
      </c>
    </row>
    <row r="8" spans="2:16" x14ac:dyDescent="0.3">
      <c r="B8" s="2" t="s">
        <v>6</v>
      </c>
      <c r="D8" s="2" t="s">
        <v>19</v>
      </c>
      <c r="E8" s="5">
        <f>E4+39</f>
        <v>45421</v>
      </c>
      <c r="K8" s="5" cm="1">
        <f t="array" ref="K8">IF(t_ParamCycle[[#This Row],[Compteur]]&lt;&gt;"",t_Cycle[Debut]+ROW()-ROW($A$3),"")</f>
        <v>44688</v>
      </c>
      <c r="L8" s="3" cm="1">
        <f t="array" ref="L8">IF(ROW()-ROW($A$2)&lt;=t_Cycle[Duree],ROW()-ROW($A$2),"")</f>
        <v>6</v>
      </c>
      <c r="M8" s="3" t="s">
        <v>34</v>
      </c>
      <c r="O8" s="2" t="s">
        <v>43</v>
      </c>
      <c r="P8" s="3" t="s">
        <v>36</v>
      </c>
    </row>
    <row r="9" spans="2:16" x14ac:dyDescent="0.3">
      <c r="B9" s="2" t="s">
        <v>7</v>
      </c>
      <c r="D9" s="2" t="s">
        <v>20</v>
      </c>
      <c r="E9" s="5">
        <f>E4+49</f>
        <v>45431</v>
      </c>
      <c r="K9" s="5" cm="1">
        <f t="array" ref="K9">IF(t_ParamCycle[[#This Row],[Compteur]]&lt;&gt;"",t_Cycle[Debut]+ROW()-ROW($A$3),"")</f>
        <v>44689</v>
      </c>
      <c r="L9" s="3" cm="1">
        <f t="array" ref="L9">IF(ROW()-ROW($A$2)&lt;=t_Cycle[Duree],ROW()-ROW($A$2),"")</f>
        <v>7</v>
      </c>
      <c r="M9" s="3" t="s">
        <v>34</v>
      </c>
    </row>
    <row r="10" spans="2:16" x14ac:dyDescent="0.3">
      <c r="B10" s="2" t="s">
        <v>8</v>
      </c>
      <c r="D10" s="2" t="s">
        <v>21</v>
      </c>
      <c r="E10" s="5">
        <f>E4+50</f>
        <v>45432</v>
      </c>
      <c r="K10" s="5" cm="1">
        <f t="array" ref="K10">IF(t_ParamCycle[[#This Row],[Compteur]]&lt;&gt;"",t_Cycle[Debut]+ROW()-ROW($A$3),"")</f>
        <v>44690</v>
      </c>
      <c r="L10" s="3" cm="1">
        <f t="array" ref="L10">IF(ROW()-ROW($A$2)&lt;=t_Cycle[Duree],ROW()-ROW($A$2),"")</f>
        <v>8</v>
      </c>
      <c r="M10" s="3" t="s">
        <v>35</v>
      </c>
    </row>
    <row r="11" spans="2:16" x14ac:dyDescent="0.3">
      <c r="B11" s="2" t="s">
        <v>9</v>
      </c>
      <c r="D11" s="2" t="s">
        <v>22</v>
      </c>
      <c r="E11" s="5">
        <f>DATE(_Annee,7,14)</f>
        <v>45487</v>
      </c>
      <c r="K11" s="5" cm="1">
        <f t="array" ref="K11">IF(t_ParamCycle[[#This Row],[Compteur]]&lt;&gt;"",t_Cycle[Debut]+ROW()-ROW($A$3),"")</f>
        <v>44691</v>
      </c>
      <c r="L11" s="3" cm="1">
        <f t="array" ref="L11">IF(ROW()-ROW($A$2)&lt;=t_Cycle[Duree],ROW()-ROW($A$2),"")</f>
        <v>9</v>
      </c>
      <c r="M11" s="3" t="s">
        <v>35</v>
      </c>
    </row>
    <row r="12" spans="2:16" x14ac:dyDescent="0.3">
      <c r="B12" s="2" t="s">
        <v>10</v>
      </c>
      <c r="D12" s="2" t="s">
        <v>23</v>
      </c>
      <c r="E12" s="5">
        <f>DATE(_Annee,8,15)</f>
        <v>45519</v>
      </c>
      <c r="K12" s="5" cm="1">
        <f t="array" ref="K12">IF(t_ParamCycle[[#This Row],[Compteur]]&lt;&gt;"",t_Cycle[Debut]+ROW()-ROW($A$3),"")</f>
        <v>44692</v>
      </c>
      <c r="L12" s="3" cm="1">
        <f t="array" ref="L12">IF(ROW()-ROW($A$2)&lt;=t_Cycle[Duree],ROW()-ROW($A$2),"")</f>
        <v>10</v>
      </c>
      <c r="M12" s="3" t="s">
        <v>34</v>
      </c>
    </row>
    <row r="13" spans="2:16" x14ac:dyDescent="0.3">
      <c r="B13" s="2" t="s">
        <v>11</v>
      </c>
      <c r="D13" s="2" t="s">
        <v>24</v>
      </c>
      <c r="E13" s="5">
        <f>DATE(_Annee,11,1)</f>
        <v>45597</v>
      </c>
      <c r="K13" s="5" cm="1">
        <f t="array" ref="K13">IF(t_ParamCycle[[#This Row],[Compteur]]&lt;&gt;"",t_Cycle[Debut]+ROW()-ROW($A$3),"")</f>
        <v>44693</v>
      </c>
      <c r="L13" s="3" cm="1">
        <f t="array" ref="L13">IF(ROW()-ROW($A$2)&lt;=t_Cycle[Duree],ROW()-ROW($A$2),"")</f>
        <v>11</v>
      </c>
      <c r="M13" s="3" t="s">
        <v>34</v>
      </c>
    </row>
    <row r="14" spans="2:16" x14ac:dyDescent="0.3">
      <c r="B14" s="2" t="s">
        <v>12</v>
      </c>
      <c r="D14" s="2" t="s">
        <v>25</v>
      </c>
      <c r="E14" s="5">
        <f>DATE(_Annee,11,11)</f>
        <v>45607</v>
      </c>
      <c r="K14" s="5" cm="1">
        <f t="array" ref="K14">IF(t_ParamCycle[[#This Row],[Compteur]]&lt;&gt;"",t_Cycle[Debut]+ROW()-ROW($A$3),"")</f>
        <v>44694</v>
      </c>
      <c r="L14" s="3" cm="1">
        <f t="array" ref="L14">IF(ROW()-ROW($A$2)&lt;=t_Cycle[Duree],ROW()-ROW($A$2),"")</f>
        <v>12</v>
      </c>
      <c r="M14" s="3" t="s">
        <v>35</v>
      </c>
    </row>
    <row r="15" spans="2:16" x14ac:dyDescent="0.3">
      <c r="D15" s="2" t="s">
        <v>26</v>
      </c>
      <c r="E15" s="5">
        <f>DATE(_Annee,12,25)</f>
        <v>45651</v>
      </c>
      <c r="K15" s="5" cm="1">
        <f t="array" ref="K15">IF(t_ParamCycle[[#This Row],[Compteur]]&lt;&gt;"",t_Cycle[Debut]+ROW()-ROW($A$3),"")</f>
        <v>44695</v>
      </c>
      <c r="L15" s="3" cm="1">
        <f t="array" ref="L15">IF(ROW()-ROW($A$2)&lt;=t_Cycle[Duree],ROW()-ROW($A$2),"")</f>
        <v>13</v>
      </c>
      <c r="M15" s="3" t="s">
        <v>36</v>
      </c>
    </row>
    <row r="16" spans="2:16" x14ac:dyDescent="0.3">
      <c r="K16" s="5" cm="1">
        <f t="array" ref="K16">IF(t_ParamCycle[[#This Row],[Compteur]]&lt;&gt;"",t_Cycle[Debut]+ROW()-ROW($A$3),"")</f>
        <v>44696</v>
      </c>
      <c r="L16" s="3" cm="1">
        <f t="array" ref="L16">IF(ROW()-ROW($A$2)&lt;=t_Cycle[Duree],ROW()-ROW($A$2),"")</f>
        <v>14</v>
      </c>
      <c r="M16" s="3" t="s">
        <v>36</v>
      </c>
    </row>
    <row r="17" spans="11:13" x14ac:dyDescent="0.3">
      <c r="K17" s="5" cm="1">
        <f t="array" ref="K17">IF(t_ParamCycle[[#This Row],[Compteur]]&lt;&gt;"",t_Cycle[Debut]+ROW()-ROW($A$3),"")</f>
        <v>44697</v>
      </c>
      <c r="L17" s="3" cm="1">
        <f t="array" ref="L17">IF(ROW()-ROW($A$2)&lt;=t_Cycle[Duree],ROW()-ROW($A$2),"")</f>
        <v>15</v>
      </c>
      <c r="M17" s="3" t="s">
        <v>34</v>
      </c>
    </row>
    <row r="18" spans="11:13" x14ac:dyDescent="0.3">
      <c r="K18" s="5" cm="1">
        <f t="array" ref="K18">IF(t_ParamCycle[[#This Row],[Compteur]]&lt;&gt;"",t_Cycle[Debut]+ROW()-ROW($A$3),"")</f>
        <v>44698</v>
      </c>
      <c r="L18" s="3" cm="1">
        <f t="array" ref="L18">IF(ROW()-ROW($A$2)&lt;=t_Cycle[Duree],ROW()-ROW($A$2),"")</f>
        <v>16</v>
      </c>
      <c r="M18" s="3" t="s">
        <v>34</v>
      </c>
    </row>
    <row r="19" spans="11:13" x14ac:dyDescent="0.3">
      <c r="K19" s="5" cm="1">
        <f t="array" ref="K19">IF(t_ParamCycle[[#This Row],[Compteur]]&lt;&gt;"",t_Cycle[Debut]+ROW()-ROW($A$3),"")</f>
        <v>44699</v>
      </c>
      <c r="L19" s="3" cm="1">
        <f t="array" ref="L19">IF(ROW()-ROW($A$2)&lt;=t_Cycle[Duree],ROW()-ROW($A$2),"")</f>
        <v>17</v>
      </c>
      <c r="M19" s="3" t="s">
        <v>35</v>
      </c>
    </row>
    <row r="20" spans="11:13" x14ac:dyDescent="0.3">
      <c r="K20" s="5" cm="1">
        <f t="array" ref="K20">IF(t_ParamCycle[[#This Row],[Compteur]]&lt;&gt;"",t_Cycle[Debut]+ROW()-ROW($A$3),"")</f>
        <v>44700</v>
      </c>
      <c r="L20" s="3" cm="1">
        <f t="array" ref="L20">IF(ROW()-ROW($A$2)&lt;=t_Cycle[Duree],ROW()-ROW($A$2),"")</f>
        <v>18</v>
      </c>
      <c r="M20" s="3" t="s">
        <v>35</v>
      </c>
    </row>
    <row r="21" spans="11:13" x14ac:dyDescent="0.3">
      <c r="K21" s="5" cm="1">
        <f t="array" ref="K21">IF(t_ParamCycle[[#This Row],[Compteur]]&lt;&gt;"",t_Cycle[Debut]+ROW()-ROW($A$3),"")</f>
        <v>44701</v>
      </c>
      <c r="L21" s="3" cm="1">
        <f t="array" ref="L21">IF(ROW()-ROW($A$2)&lt;=t_Cycle[Duree],ROW()-ROW($A$2),"")</f>
        <v>19</v>
      </c>
      <c r="M21" s="3" t="s">
        <v>34</v>
      </c>
    </row>
    <row r="22" spans="11:13" x14ac:dyDescent="0.3">
      <c r="K22" s="5" cm="1">
        <f t="array" ref="K22">IF(t_ParamCycle[[#This Row],[Compteur]]&lt;&gt;"",t_Cycle[Debut]+ROW()-ROW($A$3),"")</f>
        <v>44702</v>
      </c>
      <c r="L22" s="3" cm="1">
        <f t="array" ref="L22">IF(ROW()-ROW($A$2)&lt;=t_Cycle[Duree],ROW()-ROW($A$2),"")</f>
        <v>20</v>
      </c>
      <c r="M22" s="3" t="s">
        <v>36</v>
      </c>
    </row>
    <row r="23" spans="11:13" x14ac:dyDescent="0.3">
      <c r="K23" s="5" cm="1">
        <f t="array" ref="K23">IF(t_ParamCycle[[#This Row],[Compteur]]&lt;&gt;"",t_Cycle[Debut]+ROW()-ROW($A$3),"")</f>
        <v>44703</v>
      </c>
      <c r="L23" s="3" cm="1">
        <f t="array" ref="L23">IF(ROW()-ROW($A$2)&lt;=t_Cycle[Duree],ROW()-ROW($A$2),"")</f>
        <v>21</v>
      </c>
      <c r="M23" s="3" t="s">
        <v>36</v>
      </c>
    </row>
    <row r="24" spans="11:13" x14ac:dyDescent="0.3">
      <c r="K24" s="5" cm="1">
        <f t="array" ref="K24">IF(t_ParamCycle[[#This Row],[Compteur]]&lt;&gt;"",t_Cycle[Debut]+ROW()-ROW($A$3),"")</f>
        <v>44704</v>
      </c>
      <c r="L24" s="3" cm="1">
        <f t="array" ref="L24">IF(ROW()-ROW($A$2)&lt;=t_Cycle[Duree],ROW()-ROW($A$2),"")</f>
        <v>22</v>
      </c>
      <c r="M24" s="3" t="s">
        <v>34</v>
      </c>
    </row>
    <row r="25" spans="11:13" x14ac:dyDescent="0.3">
      <c r="K25" s="5" cm="1">
        <f t="array" ref="K25">IF(t_ParamCycle[[#This Row],[Compteur]]&lt;&gt;"",t_Cycle[Debut]+ROW()-ROW($A$3),"")</f>
        <v>44705</v>
      </c>
      <c r="L25" s="3" cm="1">
        <f t="array" ref="L25">IF(ROW()-ROW($A$2)&lt;=t_Cycle[Duree],ROW()-ROW($A$2),"")</f>
        <v>23</v>
      </c>
      <c r="M25" s="3" t="s">
        <v>34</v>
      </c>
    </row>
    <row r="26" spans="11:13" x14ac:dyDescent="0.3">
      <c r="K26" s="5" cm="1">
        <f t="array" ref="K26">IF(t_ParamCycle[[#This Row],[Compteur]]&lt;&gt;"",t_Cycle[Debut]+ROW()-ROW($A$3),"")</f>
        <v>44706</v>
      </c>
      <c r="L26" s="3" cm="1">
        <f t="array" ref="L26">IF(ROW()-ROW($A$2)&lt;=t_Cycle[Duree],ROW()-ROW($A$2),"")</f>
        <v>24</v>
      </c>
      <c r="M26" s="3" t="s">
        <v>35</v>
      </c>
    </row>
    <row r="27" spans="11:13" x14ac:dyDescent="0.3">
      <c r="K27" s="5" cm="1">
        <f t="array" ref="K27">IF(t_ParamCycle[[#This Row],[Compteur]]&lt;&gt;"",t_Cycle[Debut]+ROW()-ROW($A$3),"")</f>
        <v>44707</v>
      </c>
      <c r="L27" s="3" cm="1">
        <f t="array" ref="L27">IF(ROW()-ROW($A$2)&lt;=t_Cycle[Duree],ROW()-ROW($A$2),"")</f>
        <v>25</v>
      </c>
      <c r="M27" s="3" t="s">
        <v>35</v>
      </c>
    </row>
    <row r="28" spans="11:13" x14ac:dyDescent="0.3">
      <c r="K28" s="5" cm="1">
        <f t="array" ref="K28">IF(t_ParamCycle[[#This Row],[Compteur]]&lt;&gt;"",t_Cycle[Debut]+ROW()-ROW($A$3),"")</f>
        <v>44708</v>
      </c>
      <c r="L28" s="3" cm="1">
        <f t="array" ref="L28">IF(ROW()-ROW($A$2)&lt;=t_Cycle[Duree],ROW()-ROW($A$2),"")</f>
        <v>26</v>
      </c>
      <c r="M28" s="3" t="s">
        <v>34</v>
      </c>
    </row>
    <row r="29" spans="11:13" x14ac:dyDescent="0.3">
      <c r="K29" s="5" cm="1">
        <f t="array" ref="K29">IF(t_ParamCycle[[#This Row],[Compteur]]&lt;&gt;"",t_Cycle[Debut]+ROW()-ROW($A$3),"")</f>
        <v>44709</v>
      </c>
      <c r="L29" s="3" cm="1">
        <f t="array" ref="L29">IF(ROW()-ROW($A$2)&lt;=t_Cycle[Duree],ROW()-ROW($A$2),"")</f>
        <v>27</v>
      </c>
      <c r="M29" s="3" t="s">
        <v>36</v>
      </c>
    </row>
    <row r="30" spans="11:13" x14ac:dyDescent="0.3">
      <c r="K30" s="5" cm="1">
        <f t="array" ref="K30">IF(t_ParamCycle[[#This Row],[Compteur]]&lt;&gt;"",t_Cycle[Debut]+ROW()-ROW($A$3),"")</f>
        <v>44710</v>
      </c>
      <c r="L30" s="3" cm="1">
        <f t="array" ref="L30">IF(ROW()-ROW($A$2)&lt;=t_Cycle[Duree],ROW()-ROW($A$2),"")</f>
        <v>28</v>
      </c>
      <c r="M30" s="3" t="s">
        <v>36</v>
      </c>
    </row>
    <row r="31" spans="11:13" x14ac:dyDescent="0.3">
      <c r="K31" s="5" cm="1">
        <f t="array" ref="K31">IF(t_ParamCycle[[#This Row],[Compteur]]&lt;&gt;"",t_Cycle[Debut]+ROW()-ROW($A$3),"")</f>
        <v>44711</v>
      </c>
      <c r="L31" s="3" cm="1">
        <f t="array" ref="L31">IF(ROW()-ROW($A$2)&lt;=t_Cycle[Duree],ROW()-ROW($A$2),"")</f>
        <v>29</v>
      </c>
      <c r="M31" s="3" t="s">
        <v>34</v>
      </c>
    </row>
    <row r="32" spans="11:13" x14ac:dyDescent="0.3">
      <c r="K32" s="5" cm="1">
        <f t="array" ref="K32">IF(t_ParamCycle[[#This Row],[Compteur]]&lt;&gt;"",t_Cycle[Debut]+ROW()-ROW($A$3),"")</f>
        <v>44712</v>
      </c>
      <c r="L32" s="3" cm="1">
        <f t="array" ref="L32">IF(ROW()-ROW($A$2)&lt;=t_Cycle[Duree],ROW()-ROW($A$2),"")</f>
        <v>30</v>
      </c>
      <c r="M32" s="3" t="s">
        <v>34</v>
      </c>
    </row>
    <row r="33" spans="11:13" x14ac:dyDescent="0.3">
      <c r="K33" s="5" cm="1">
        <f t="array" ref="K33">IF(t_ParamCycle[[#This Row],[Compteur]]&lt;&gt;"",t_Cycle[Debut]+ROW()-ROW($A$3),"")</f>
        <v>44713</v>
      </c>
      <c r="L33" s="3" cm="1">
        <f t="array" ref="L33">IF(ROW()-ROW($A$2)&lt;=t_Cycle[Duree],ROW()-ROW($A$2),"")</f>
        <v>31</v>
      </c>
      <c r="M33" s="3" t="s">
        <v>35</v>
      </c>
    </row>
    <row r="34" spans="11:13" x14ac:dyDescent="0.3">
      <c r="K34" s="5" cm="1">
        <f t="array" ref="K34">IF(t_ParamCycle[[#This Row],[Compteur]]&lt;&gt;"",t_Cycle[Debut]+ROW()-ROW($A$3),"")</f>
        <v>44714</v>
      </c>
      <c r="L34" s="3" cm="1">
        <f t="array" ref="L34">IF(ROW()-ROW($A$2)&lt;=t_Cycle[Duree],ROW()-ROW($A$2),"")</f>
        <v>32</v>
      </c>
      <c r="M34" s="3" t="s">
        <v>36</v>
      </c>
    </row>
    <row r="35" spans="11:13" x14ac:dyDescent="0.3">
      <c r="K35" s="5" cm="1">
        <f t="array" ref="K35">IF(t_ParamCycle[[#This Row],[Compteur]]&lt;&gt;"",t_Cycle[Debut]+ROW()-ROW($A$3),"")</f>
        <v>44715</v>
      </c>
      <c r="L35" s="3" cm="1">
        <f t="array" ref="L35">IF(ROW()-ROW($A$2)&lt;=t_Cycle[Duree],ROW()-ROW($A$2),"")</f>
        <v>33</v>
      </c>
      <c r="M35" s="3" t="s">
        <v>36</v>
      </c>
    </row>
    <row r="36" spans="11:13" x14ac:dyDescent="0.3">
      <c r="K36" s="5" cm="1">
        <f t="array" ref="K36">IF(t_ParamCycle[[#This Row],[Compteur]]&lt;&gt;"",t_Cycle[Debut]+ROW()-ROW($A$3),"")</f>
        <v>44716</v>
      </c>
      <c r="L36" s="3" cm="1">
        <f t="array" ref="L36">IF(ROW()-ROW($A$2)&lt;=t_Cycle[Duree],ROW()-ROW($A$2),"")</f>
        <v>34</v>
      </c>
      <c r="M36" s="3" t="s">
        <v>34</v>
      </c>
    </row>
    <row r="37" spans="11:13" x14ac:dyDescent="0.3">
      <c r="K37" s="5" cm="1">
        <f t="array" ref="K37">IF(t_ParamCycle[[#This Row],[Compteur]]&lt;&gt;"",t_Cycle[Debut]+ROW()-ROW($A$3),"")</f>
        <v>44717</v>
      </c>
      <c r="L37" s="3" cm="1">
        <f t="array" ref="L37">IF(ROW()-ROW($A$2)&lt;=t_Cycle[Duree],ROW()-ROW($A$2),"")</f>
        <v>35</v>
      </c>
      <c r="M37" s="3" t="s">
        <v>34</v>
      </c>
    </row>
    <row r="38" spans="11:13" x14ac:dyDescent="0.3">
      <c r="K38" s="5" cm="1">
        <f t="array" ref="K38">IF(t_ParamCycle[[#This Row],[Compteur]]&lt;&gt;"",t_Cycle[Debut]+ROW()-ROW($A$3),"")</f>
        <v>44718</v>
      </c>
      <c r="L38" s="3" cm="1">
        <f t="array" ref="L38">IF(ROW()-ROW($A$2)&lt;=t_Cycle[Duree],ROW()-ROW($A$2),"")</f>
        <v>36</v>
      </c>
      <c r="M38" s="3" t="s">
        <v>35</v>
      </c>
    </row>
    <row r="39" spans="11:13" x14ac:dyDescent="0.3">
      <c r="K39" s="5" cm="1">
        <f t="array" ref="K39">IF(t_ParamCycle[[#This Row],[Compteur]]&lt;&gt;"",t_Cycle[Debut]+ROW()-ROW($A$3),"")</f>
        <v>44719</v>
      </c>
      <c r="L39" s="3" cm="1">
        <f t="array" ref="L39">IF(ROW()-ROW($A$2)&lt;=t_Cycle[Duree],ROW()-ROW($A$2),"")</f>
        <v>37</v>
      </c>
      <c r="M39" s="3" t="s">
        <v>35</v>
      </c>
    </row>
    <row r="40" spans="11:13" x14ac:dyDescent="0.3">
      <c r="K40" s="5" cm="1">
        <f t="array" ref="K40">IF(t_ParamCycle[[#This Row],[Compteur]]&lt;&gt;"",t_Cycle[Debut]+ROW()-ROW($A$3),"")</f>
        <v>44720</v>
      </c>
      <c r="L40" s="3" cm="1">
        <f t="array" ref="L40">IF(ROW()-ROW($A$2)&lt;=t_Cycle[Duree],ROW()-ROW($A$2),"")</f>
        <v>38</v>
      </c>
      <c r="M40" s="3" t="s">
        <v>34</v>
      </c>
    </row>
    <row r="41" spans="11:13" x14ac:dyDescent="0.3">
      <c r="K41" s="5" cm="1">
        <f t="array" ref="K41">IF(t_ParamCycle[[#This Row],[Compteur]]&lt;&gt;"",t_Cycle[Debut]+ROW()-ROW($A$3),"")</f>
        <v>44721</v>
      </c>
      <c r="L41" s="3" cm="1">
        <f t="array" ref="L41">IF(ROW()-ROW($A$2)&lt;=t_Cycle[Duree],ROW()-ROW($A$2),"")</f>
        <v>39</v>
      </c>
      <c r="M41" s="3" t="s">
        <v>34</v>
      </c>
    </row>
    <row r="42" spans="11:13" x14ac:dyDescent="0.3">
      <c r="K42" s="5" cm="1">
        <f t="array" ref="K42">IF(t_ParamCycle[[#This Row],[Compteur]]&lt;&gt;"",t_Cycle[Debut]+ROW()-ROW($A$3),"")</f>
        <v>44722</v>
      </c>
      <c r="L42" s="3" cm="1">
        <f t="array" ref="L42">IF(ROW()-ROW($A$2)&lt;=t_Cycle[Duree],ROW()-ROW($A$2),"")</f>
        <v>40</v>
      </c>
      <c r="M42" s="3" t="s">
        <v>35</v>
      </c>
    </row>
    <row r="43" spans="11:13" x14ac:dyDescent="0.3">
      <c r="K43" s="5" cm="1">
        <f t="array" ref="K43">IF(t_ParamCycle[[#This Row],[Compteur]]&lt;&gt;"",t_Cycle[Debut]+ROW()-ROW($A$3),"")</f>
        <v>44723</v>
      </c>
      <c r="L43" s="3" cm="1">
        <f t="array" ref="L43">IF(ROW()-ROW($A$2)&lt;=t_Cycle[Duree],ROW()-ROW($A$2),"")</f>
        <v>41</v>
      </c>
      <c r="M43" s="3" t="s">
        <v>36</v>
      </c>
    </row>
    <row r="44" spans="11:13" x14ac:dyDescent="0.3">
      <c r="K44" s="5" cm="1">
        <f t="array" ref="K44">IF(t_ParamCycle[[#This Row],[Compteur]]&lt;&gt;"",t_Cycle[Debut]+ROW()-ROW($A$3),"")</f>
        <v>44724</v>
      </c>
      <c r="L44" s="3" cm="1">
        <f t="array" ref="L44">IF(ROW()-ROW($A$2)&lt;=t_Cycle[Duree],ROW()-ROW($A$2),"")</f>
        <v>42</v>
      </c>
      <c r="M44" s="3" t="s">
        <v>36</v>
      </c>
    </row>
    <row r="45" spans="11:13" x14ac:dyDescent="0.3">
      <c r="K45" s="5" cm="1">
        <f t="array" ref="K45">IF(t_ParamCycle[[#This Row],[Compteur]]&lt;&gt;"",t_Cycle[Debut]+ROW()-ROW($A$3),"")</f>
        <v>44725</v>
      </c>
      <c r="L45" s="3" cm="1">
        <f t="array" ref="L45">IF(ROW()-ROW($A$2)&lt;=t_Cycle[Duree],ROW()-ROW($A$2),"")</f>
        <v>43</v>
      </c>
      <c r="M45" s="3" t="s">
        <v>34</v>
      </c>
    </row>
    <row r="46" spans="11:13" x14ac:dyDescent="0.3">
      <c r="K46" s="5" cm="1">
        <f t="array" ref="K46">IF(t_ParamCycle[[#This Row],[Compteur]]&lt;&gt;"",t_Cycle[Debut]+ROW()-ROW($A$3),"")</f>
        <v>44726</v>
      </c>
      <c r="L46" s="3" cm="1">
        <f t="array" ref="L46">IF(ROW()-ROW($A$2)&lt;=t_Cycle[Duree],ROW()-ROW($A$2),"")</f>
        <v>44</v>
      </c>
      <c r="M46" s="3" t="s">
        <v>34</v>
      </c>
    </row>
    <row r="47" spans="11:13" x14ac:dyDescent="0.3">
      <c r="K47" s="5" cm="1">
        <f t="array" ref="K47">IF(t_ParamCycle[[#This Row],[Compteur]]&lt;&gt;"",t_Cycle[Debut]+ROW()-ROW($A$3),"")</f>
        <v>44727</v>
      </c>
      <c r="L47" s="3" cm="1">
        <f t="array" ref="L47">IF(ROW()-ROW($A$2)&lt;=t_Cycle[Duree],ROW()-ROW($A$2),"")</f>
        <v>45</v>
      </c>
      <c r="M47" s="3" t="s">
        <v>35</v>
      </c>
    </row>
    <row r="48" spans="11:13" x14ac:dyDescent="0.3">
      <c r="K48" s="5" cm="1">
        <f t="array" ref="K48">IF(t_ParamCycle[[#This Row],[Compteur]]&lt;&gt;"",t_Cycle[Debut]+ROW()-ROW($A$3),"")</f>
        <v>44728</v>
      </c>
      <c r="L48" s="3" cm="1">
        <f t="array" ref="L48">IF(ROW()-ROW($A$2)&lt;=t_Cycle[Duree],ROW()-ROW($A$2),"")</f>
        <v>46</v>
      </c>
      <c r="M48" s="3" t="s">
        <v>36</v>
      </c>
    </row>
    <row r="49" spans="11:13" x14ac:dyDescent="0.3">
      <c r="K49" s="5" cm="1">
        <f t="array" ref="K49">IF(t_ParamCycle[[#This Row],[Compteur]]&lt;&gt;"",t_Cycle[Debut]+ROW()-ROW($A$3),"")</f>
        <v>44729</v>
      </c>
      <c r="L49" s="3" cm="1">
        <f t="array" ref="L49">IF(ROW()-ROW($A$2)&lt;=t_Cycle[Duree],ROW()-ROW($A$2),"")</f>
        <v>47</v>
      </c>
      <c r="M49" s="3" t="s">
        <v>36</v>
      </c>
    </row>
    <row r="50" spans="11:13" x14ac:dyDescent="0.3">
      <c r="K50" s="5" cm="1">
        <f t="array" ref="K50">IF(t_ParamCycle[[#This Row],[Compteur]]&lt;&gt;"",t_Cycle[Debut]+ROW()-ROW($A$3),"")</f>
        <v>44730</v>
      </c>
      <c r="L50" s="3" cm="1">
        <f t="array" ref="L50">IF(ROW()-ROW($A$2)&lt;=t_Cycle[Duree],ROW()-ROW($A$2),"")</f>
        <v>48</v>
      </c>
      <c r="M50" s="3" t="s">
        <v>34</v>
      </c>
    </row>
    <row r="51" spans="11:13" x14ac:dyDescent="0.3">
      <c r="K51" s="5" cm="1">
        <f t="array" ref="K51">IF(t_ParamCycle[[#This Row],[Compteur]]&lt;&gt;"",t_Cycle[Debut]+ROW()-ROW($A$3),"")</f>
        <v>44731</v>
      </c>
      <c r="L51" s="3" cm="1">
        <f t="array" ref="L51">IF(ROW()-ROW($A$2)&lt;=t_Cycle[Duree],ROW()-ROW($A$2),"")</f>
        <v>49</v>
      </c>
      <c r="M51" s="3" t="s">
        <v>34</v>
      </c>
    </row>
    <row r="52" spans="11:13" x14ac:dyDescent="0.3">
      <c r="K52" s="5" cm="1">
        <f t="array" ref="K52">IF(t_ParamCycle[[#This Row],[Compteur]]&lt;&gt;"",t_Cycle[Debut]+ROW()-ROW($A$3),"")</f>
        <v>44732</v>
      </c>
      <c r="L52" s="3" cm="1">
        <f t="array" ref="L52">IF(ROW()-ROW($A$2)&lt;=t_Cycle[Duree],ROW()-ROW($A$2),"")</f>
        <v>50</v>
      </c>
      <c r="M52" s="3" t="s">
        <v>35</v>
      </c>
    </row>
    <row r="53" spans="11:13" x14ac:dyDescent="0.3">
      <c r="K53" s="5" cm="1">
        <f t="array" ref="K53">IF(t_ParamCycle[[#This Row],[Compteur]]&lt;&gt;"",t_Cycle[Debut]+ROW()-ROW($A$3),"")</f>
        <v>44733</v>
      </c>
      <c r="L53" s="3" cm="1">
        <f t="array" ref="L53">IF(ROW()-ROW($A$2)&lt;=t_Cycle[Duree],ROW()-ROW($A$2),"")</f>
        <v>51</v>
      </c>
      <c r="M53" s="3" t="s">
        <v>35</v>
      </c>
    </row>
    <row r="54" spans="11:13" x14ac:dyDescent="0.3">
      <c r="K54" s="5" cm="1">
        <f t="array" ref="K54">IF(t_ParamCycle[[#This Row],[Compteur]]&lt;&gt;"",t_Cycle[Debut]+ROW()-ROW($A$3),"")</f>
        <v>44734</v>
      </c>
      <c r="L54" s="3" cm="1">
        <f t="array" ref="L54">IF(ROW()-ROW($A$2)&lt;=t_Cycle[Duree],ROW()-ROW($A$2),"")</f>
        <v>52</v>
      </c>
      <c r="M54" s="3" t="s">
        <v>34</v>
      </c>
    </row>
    <row r="55" spans="11:13" x14ac:dyDescent="0.3">
      <c r="K55" s="5" cm="1">
        <f t="array" ref="K55">IF(t_ParamCycle[[#This Row],[Compteur]]&lt;&gt;"",t_Cycle[Debut]+ROW()-ROW($A$3),"")</f>
        <v>44735</v>
      </c>
      <c r="L55" s="3" cm="1">
        <f t="array" ref="L55">IF(ROW()-ROW($A$2)&lt;=t_Cycle[Duree],ROW()-ROW($A$2),"")</f>
        <v>53</v>
      </c>
      <c r="M55" s="3" t="s">
        <v>34</v>
      </c>
    </row>
    <row r="56" spans="11:13" x14ac:dyDescent="0.3">
      <c r="K56" s="5" cm="1">
        <f t="array" ref="K56">IF(t_ParamCycle[[#This Row],[Compteur]]&lt;&gt;"",t_Cycle[Debut]+ROW()-ROW($A$3),"")</f>
        <v>44736</v>
      </c>
      <c r="L56" s="3" cm="1">
        <f t="array" ref="L56">IF(ROW()-ROW($A$2)&lt;=t_Cycle[Duree],ROW()-ROW($A$2),"")</f>
        <v>54</v>
      </c>
      <c r="M56" s="3" t="s">
        <v>35</v>
      </c>
    </row>
    <row r="57" spans="11:13" x14ac:dyDescent="0.3">
      <c r="K57" s="5" cm="1">
        <f t="array" ref="K57">IF(t_ParamCycle[[#This Row],[Compteur]]&lt;&gt;"",t_Cycle[Debut]+ROW()-ROW($A$3),"")</f>
        <v>44737</v>
      </c>
      <c r="L57" s="3" cm="1">
        <f t="array" ref="L57">IF(ROW()-ROW($A$2)&lt;=t_Cycle[Duree],ROW()-ROW($A$2),"")</f>
        <v>55</v>
      </c>
      <c r="M57" s="3" t="s">
        <v>36</v>
      </c>
    </row>
    <row r="58" spans="11:13" x14ac:dyDescent="0.3">
      <c r="K58" s="5" cm="1">
        <f t="array" ref="K58">IF(t_ParamCycle[[#This Row],[Compteur]]&lt;&gt;"",t_Cycle[Debut]+ROW()-ROW($A$3),"")</f>
        <v>44738</v>
      </c>
      <c r="L58" s="3" cm="1">
        <f t="array" ref="L58">IF(ROW()-ROW($A$2)&lt;=t_Cycle[Duree],ROW()-ROW($A$2),"")</f>
        <v>56</v>
      </c>
      <c r="M58" s="3" t="s">
        <v>36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406C7F-DDCB-448D-BB43-89AE187CD1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Mensuel</vt:lpstr>
      <vt:lpstr>Pose de jours</vt:lpstr>
      <vt:lpstr>Paramètres</vt:lpstr>
      <vt:lpstr>_Annee</vt:lpstr>
      <vt:lpstr>_Mois</vt:lpstr>
      <vt:lpstr>l_Absence</vt:lpstr>
      <vt:lpstr>l_Feries</vt:lpstr>
      <vt:lpstr>l_Mois</vt:lpstr>
      <vt:lpstr>l_Symbole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2023-12-17T18:04:34Z</dcterms:created>
  <dcterms:modified xsi:type="dcterms:W3CDTF">2023-12-18T03:09:29Z</dcterms:modified>
</cp:coreProperties>
</file>