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CA82340-C24D-4BF9-BC13-4369A34E2794}" xr6:coauthVersionLast="47" xr6:coauthVersionMax="47" xr10:uidLastSave="{00000000-0000-0000-0000-000000000000}"/>
  <bookViews>
    <workbookView xWindow="-108" yWindow="-108" windowWidth="23256" windowHeight="12576" activeTab="4" xr2:uid="{A5993311-EF75-46E2-BE9A-E38688804319}"/>
  </bookViews>
  <sheets>
    <sheet name="Caisse" sheetId="2" r:id="rId1"/>
    <sheet name="BCF" sheetId="20" r:id="rId2"/>
    <sheet name="Caisse Jura" sheetId="21" r:id="rId3"/>
    <sheet name="Stock matériel" sheetId="43" r:id="rId4"/>
    <sheet name="Compte de résultat" sheetId="7" r:id="rId5"/>
    <sheet name="Bilan" sheetId="9" r:id="rId6"/>
    <sheet name="Détail d'un compte" sheetId="23" r:id="rId7"/>
    <sheet name="Plan comptable" sheetId="8" r:id="rId8"/>
  </sheets>
  <functionGroups builtInGroupCount="19"/>
  <definedNames>
    <definedName name="_xlnm._FilterDatabase" localSheetId="0" hidden="1">Caisse!$A$3:$G$3</definedName>
    <definedName name="_xlnm._FilterDatabase" localSheetId="6" hidden="1">'Détail d''un compte'!#REF!</definedName>
    <definedName name="_xlnm.Print_Titles" localSheetId="1">BCF!$1:$2</definedName>
    <definedName name="_xlnm.Print_Titles" localSheetId="0">Caisse!$1:$2</definedName>
    <definedName name="_xlnm.Print_Titles" localSheetId="2">'Caisse Jura'!$1:$2</definedName>
    <definedName name="_xlnm.Print_Titles" localSheetId="3">'Stock matériel'!$1:$2</definedName>
    <definedName name="_xlnm.Print_Area" localSheetId="1">BCF!$A$1:$G$12</definedName>
    <definedName name="_xlnm.Print_Area" localSheetId="5">Bilan!$A$1:$C$20</definedName>
    <definedName name="_xlnm.Print_Area" localSheetId="0">Caisse!$A$1:$G$89</definedName>
    <definedName name="_xlnm.Print_Area" localSheetId="2">'Caisse Jura'!$A$1:$G$3</definedName>
    <definedName name="_xlnm.Print_Area" localSheetId="4">'Compte de résultat'!$A$1:$D$38</definedName>
    <definedName name="_xlnm.Print_Area" localSheetId="3">'Stock matériel'!$A$1:$G$3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" i="7" l="1"/>
  <c r="C21" i="7"/>
  <c r="C22" i="7"/>
  <c r="C23" i="7"/>
  <c r="C24" i="7"/>
  <c r="C25" i="7"/>
  <c r="C26" i="7"/>
  <c r="C27" i="7"/>
  <c r="C28" i="7"/>
  <c r="C29" i="7"/>
  <c r="C19" i="7"/>
  <c r="C6" i="7"/>
  <c r="C7" i="7"/>
  <c r="C8" i="7"/>
  <c r="C9" i="7"/>
  <c r="C10" i="7"/>
  <c r="C11" i="7"/>
  <c r="C12" i="7"/>
  <c r="C13" i="7"/>
  <c r="C14" i="7"/>
  <c r="C15" i="7"/>
  <c r="D5" i="43"/>
  <c r="F62" i="43"/>
  <c r="F61" i="43"/>
  <c r="F60" i="43"/>
  <c r="F59" i="43"/>
  <c r="F58" i="43"/>
  <c r="F57" i="43"/>
  <c r="F56" i="43"/>
  <c r="F55" i="43"/>
  <c r="F54" i="43"/>
  <c r="F53" i="43"/>
  <c r="F52" i="43"/>
  <c r="F51" i="43"/>
  <c r="F50" i="43"/>
  <c r="F49" i="43"/>
  <c r="F48" i="43"/>
  <c r="F47" i="43"/>
  <c r="F46" i="43"/>
  <c r="F45" i="43"/>
  <c r="F44" i="43"/>
  <c r="F43" i="43"/>
  <c r="F42" i="43"/>
  <c r="F41" i="43"/>
  <c r="F40" i="43"/>
  <c r="F39" i="43"/>
  <c r="F38" i="43"/>
  <c r="F37" i="43"/>
  <c r="F36" i="43"/>
  <c r="F35" i="43"/>
  <c r="F34" i="43"/>
  <c r="F33" i="43"/>
  <c r="F32" i="43"/>
  <c r="F31" i="43"/>
  <c r="F30" i="43"/>
  <c r="F29" i="43"/>
  <c r="F28" i="43"/>
  <c r="F27" i="43"/>
  <c r="F26" i="43"/>
  <c r="F25" i="43"/>
  <c r="F24" i="43"/>
  <c r="F23" i="43"/>
  <c r="F22" i="43"/>
  <c r="F21" i="43"/>
  <c r="F20" i="43"/>
  <c r="F19" i="43"/>
  <c r="F18" i="43"/>
  <c r="F17" i="43"/>
  <c r="F16" i="43"/>
  <c r="F15" i="43"/>
  <c r="F14" i="43"/>
  <c r="F13" i="43"/>
  <c r="F12" i="43"/>
  <c r="F11" i="43"/>
  <c r="F10" i="43"/>
  <c r="F9" i="43"/>
  <c r="F8" i="43"/>
  <c r="F7" i="43"/>
  <c r="F6" i="43"/>
  <c r="F4" i="43"/>
  <c r="F5" i="43" s="1"/>
  <c r="A3" i="43"/>
  <c r="D1" i="43"/>
  <c r="F123" i="2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/>
  <c r="F139" i="2"/>
  <c r="F140" i="2"/>
  <c r="F141" i="2" s="1"/>
  <c r="F142" i="2" s="1"/>
  <c r="F143" i="2" s="1"/>
  <c r="F144" i="2"/>
  <c r="F145" i="2"/>
  <c r="F146" i="2"/>
  <c r="F147" i="2" s="1"/>
  <c r="F148" i="2" s="1"/>
  <c r="F149" i="2"/>
  <c r="F150" i="2" s="1"/>
  <c r="F151" i="2" s="1"/>
  <c r="F152" i="2"/>
  <c r="F153" i="2"/>
  <c r="F154" i="2" s="1"/>
  <c r="F155" i="2" s="1"/>
  <c r="F156" i="2"/>
  <c r="F157" i="2"/>
  <c r="F158" i="2" s="1"/>
  <c r="F159" i="2" s="1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D123" i="2"/>
  <c r="H3" i="7"/>
  <c r="I1" i="43" a="1"/>
  <c r="I1" i="43" l="1"/>
  <c r="B9" i="9" s="1"/>
  <c r="C40" i="7" l="1"/>
  <c r="D31" i="7" l="1"/>
  <c r="A14" i="9" l="1"/>
  <c r="I2" i="20" l="1"/>
  <c r="H2" i="7" l="1"/>
  <c r="C39" i="7"/>
  <c r="C17" i="7" l="1"/>
  <c r="F4" i="2" l="1"/>
  <c r="F5" i="2" s="1"/>
  <c r="F6" i="2" s="1"/>
  <c r="F7" i="2" s="1"/>
  <c r="F8" i="2" s="1"/>
  <c r="F9" i="2" l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l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I2" i="2"/>
  <c r="D1" i="23" l="1"/>
  <c r="A34" i="7" l="1"/>
  <c r="A20" i="9" s="1"/>
  <c r="C7" i="9" l="1"/>
  <c r="C6" i="9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" i="21"/>
  <c r="F5" i="21" s="1"/>
  <c r="F6" i="21" s="1"/>
  <c r="F7" i="21" s="1"/>
  <c r="F8" i="21" s="1"/>
  <c r="F9" i="21" s="1"/>
  <c r="F10" i="21" s="1"/>
  <c r="F11" i="21" s="1"/>
  <c r="F12" i="21" s="1"/>
  <c r="F13" i="21" s="1"/>
  <c r="F14" i="21" s="1"/>
  <c r="F15" i="21" s="1"/>
  <c r="F16" i="21" s="1"/>
  <c r="F17" i="21" s="1"/>
  <c r="F18" i="21" s="1"/>
  <c r="F19" i="21" s="1"/>
  <c r="F20" i="21" s="1"/>
  <c r="F21" i="21" s="1"/>
  <c r="F22" i="21" s="1"/>
  <c r="F23" i="21" s="1"/>
  <c r="F24" i="21" s="1"/>
  <c r="F25" i="21" s="1"/>
  <c r="F26" i="21" s="1"/>
  <c r="F27" i="21" s="1"/>
  <c r="F28" i="21" s="1"/>
  <c r="F29" i="21" s="1"/>
  <c r="F30" i="21" s="1"/>
  <c r="F31" i="21" s="1"/>
  <c r="F32" i="21" s="1"/>
  <c r="F33" i="21" s="1"/>
  <c r="F34" i="21" s="1"/>
  <c r="F35" i="21" s="1"/>
  <c r="F36" i="21" s="1"/>
  <c r="F37" i="21" s="1"/>
  <c r="F38" i="21" s="1"/>
  <c r="F39" i="21" s="1"/>
  <c r="F40" i="21" s="1"/>
  <c r="F41" i="21" s="1"/>
  <c r="F42" i="21" s="1"/>
  <c r="F43" i="21" s="1"/>
  <c r="F44" i="21" s="1"/>
  <c r="F45" i="21" s="1"/>
  <c r="F46" i="21" s="1"/>
  <c r="F47" i="21" s="1"/>
  <c r="F48" i="21" s="1"/>
  <c r="F49" i="21" s="1"/>
  <c r="A3" i="21"/>
  <c r="D1" i="21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A3" i="20"/>
  <c r="D1" i="20"/>
  <c r="I1" i="21" a="1"/>
  <c r="C38" i="7" l="1"/>
  <c r="I1" i="21"/>
  <c r="B7" i="9" s="1"/>
  <c r="H4" i="7"/>
  <c r="G4" i="7" s="1"/>
  <c r="F15" i="20" l="1"/>
  <c r="F16" i="20" s="1"/>
  <c r="F17" i="20" s="1"/>
  <c r="C31" i="7"/>
  <c r="D17" i="7" l="1"/>
  <c r="D32" i="7" l="1"/>
  <c r="C15" i="9" s="1"/>
  <c r="C17" i="9" s="1"/>
  <c r="A3" i="2"/>
  <c r="D1" i="2" l="1"/>
  <c r="D4" i="7"/>
  <c r="C4" i="7"/>
  <c r="A1" i="7"/>
  <c r="C4" i="9"/>
  <c r="B4" i="9"/>
  <c r="A1" i="9"/>
  <c r="C32" i="7" l="1"/>
  <c r="B32" i="7" s="1"/>
  <c r="B15" i="9" l="1"/>
  <c r="I1" i="2" a="1"/>
  <c r="A15" i="9" l="1"/>
  <c r="I1" i="2"/>
  <c r="B6" i="9" l="1"/>
  <c r="F14" i="20" l="1"/>
  <c r="F13" i="20"/>
  <c r="F4" i="20"/>
  <c r="F5" i="20" s="1"/>
  <c r="F6" i="20" s="1"/>
  <c r="F7" i="20" s="1"/>
  <c r="F8" i="20" s="1"/>
  <c r="F9" i="20" s="1"/>
  <c r="F10" i="20" s="1"/>
  <c r="F11" i="20" s="1"/>
  <c r="F12" i="20" s="1"/>
  <c r="I1" i="20" a="1"/>
  <c r="I1" i="20" l="1"/>
  <c r="B8" i="9" s="1"/>
  <c r="B11" i="9" s="1"/>
  <c r="C8" i="9"/>
  <c r="C11" i="9" s="1"/>
  <c r="B14" i="9" s="1"/>
  <c r="B17" i="9" s="1"/>
</calcChain>
</file>

<file path=xl/sharedStrings.xml><?xml version="1.0" encoding="utf-8"?>
<sst xmlns="http://schemas.openxmlformats.org/spreadsheetml/2006/main" count="322" uniqueCount="162">
  <si>
    <t>Entrées</t>
  </si>
  <si>
    <t>Solde</t>
  </si>
  <si>
    <t>Sorties</t>
  </si>
  <si>
    <t>Caisse</t>
  </si>
  <si>
    <t>Date</t>
  </si>
  <si>
    <t>Pièces</t>
  </si>
  <si>
    <t>(comparaison avec l'exercice précédent)</t>
  </si>
  <si>
    <t>CHF</t>
  </si>
  <si>
    <t>Produits d'exploitation</t>
  </si>
  <si>
    <t>Actifs</t>
  </si>
  <si>
    <t xml:space="preserve">Total des produits </t>
  </si>
  <si>
    <t>Total des actifs</t>
  </si>
  <si>
    <t>Passifs</t>
  </si>
  <si>
    <t>Charges d'exploitation</t>
  </si>
  <si>
    <t xml:space="preserve">Total des charges </t>
  </si>
  <si>
    <t>Total des passifs</t>
  </si>
  <si>
    <t>Cotisations</t>
  </si>
  <si>
    <t>Frais divers</t>
  </si>
  <si>
    <t>Frais Sorties</t>
  </si>
  <si>
    <t>Frais Verrées</t>
  </si>
  <si>
    <t>Ventilation</t>
  </si>
  <si>
    <t>Libellé</t>
  </si>
  <si>
    <t>Année traitée</t>
  </si>
  <si>
    <t>Plan comptable</t>
  </si>
  <si>
    <t>Solde initial</t>
  </si>
  <si>
    <t>MATRICIELLE  /  INDIRECT(ADRESSE(MAX(SI(NON(ESTVIDE(A1:A10000));LIGNE(A1:A10000)));6))</t>
  </si>
  <si>
    <t>Frais administratifs</t>
  </si>
  <si>
    <t>Frais Poste/Banque</t>
  </si>
  <si>
    <t>Dons</t>
  </si>
  <si>
    <t>Intérêts Poste/Banque</t>
  </si>
  <si>
    <t>Matchs perdus</t>
  </si>
  <si>
    <t>Achat boissons Terrains</t>
  </si>
  <si>
    <t>Vente boissons Terrains</t>
  </si>
  <si>
    <t>Vente Boissons/terrains</t>
  </si>
  <si>
    <t>Achat Boissons/terrains</t>
  </si>
  <si>
    <t>Prochaine pièce</t>
  </si>
  <si>
    <t>Compte</t>
  </si>
  <si>
    <t>Vente / Manifestations</t>
  </si>
  <si>
    <t>Achat pour Manifestations</t>
  </si>
  <si>
    <t>BCF</t>
  </si>
  <si>
    <t>Transferts internes</t>
  </si>
  <si>
    <t>Caisse Jura</t>
  </si>
  <si>
    <t>Boissons : 3500 - 4500</t>
  </si>
  <si>
    <t>Frais Assemblée générale</t>
  </si>
  <si>
    <t>F3</t>
  </si>
  <si>
    <t>C13</t>
  </si>
  <si>
    <t>Bilan</t>
  </si>
  <si>
    <t>D6:D14 et D18:D27</t>
  </si>
  <si>
    <t>Compte de résultat</t>
  </si>
  <si>
    <t>Feuille</t>
  </si>
  <si>
    <t>Cellules</t>
  </si>
  <si>
    <t>Pour une nouvelle année, reporter manuellement les chiffres de l'année passée :</t>
  </si>
  <si>
    <t>Prix lors de l'AG pour mélées 2022</t>
  </si>
  <si>
    <t>Cotisations José, Rui, Roger, Raymond, Manu, Marie-Laure, Joaquim, Hans-Peter, Yves</t>
  </si>
  <si>
    <t>Repas AG à Guin, bonne-main spéciale au garçon</t>
  </si>
  <si>
    <t>Hans-Peter, participation au frais du repas de l'AG</t>
  </si>
  <si>
    <t>Taxi Sarine - Aller-retour à Guin pour l'AG</t>
  </si>
  <si>
    <t>Colonne O utilisée pour la liste alphabétique des feuilles</t>
  </si>
  <si>
    <t>Réunion du Comité</t>
  </si>
  <si>
    <t>Matériel pour les terrains - Yves</t>
  </si>
  <si>
    <t>Achats de boissons</t>
  </si>
  <si>
    <t>Pizzas pour remise en état des terrains</t>
  </si>
  <si>
    <t>Vente de boissons sur les terrains</t>
  </si>
  <si>
    <t>Dons pour le décès de Lulu la Canadienne, surplus</t>
  </si>
  <si>
    <t>Cotisations Hélène, Stéphane, Laurence</t>
  </si>
  <si>
    <t>Cotisations Charly, Patrick</t>
  </si>
  <si>
    <t>Achats de stylos</t>
  </si>
  <si>
    <t>Cotisations Alexis, Linda, Robert</t>
  </si>
  <si>
    <t>Timbres-poste</t>
  </si>
  <si>
    <t>Alexis Jose</t>
  </si>
  <si>
    <t>Media f - Annonce pour le décès de Cesario</t>
  </si>
  <si>
    <t>Cotisations Alain</t>
  </si>
  <si>
    <t>Media f - Annonce pour le décès de Jean-Claude</t>
  </si>
  <si>
    <t>Transfert sur BCF</t>
  </si>
  <si>
    <t>Transfert de Caisse</t>
  </si>
  <si>
    <t>Media f - Annonce pour le décès de Markus</t>
  </si>
  <si>
    <t>Glaçons pour les terrains</t>
  </si>
  <si>
    <t>Achats divers pour broche - Charly</t>
  </si>
  <si>
    <t>Achats divers pour broche - Joaquim</t>
  </si>
  <si>
    <t>Achats divers pour broche - Bubu</t>
  </si>
  <si>
    <t>Achats divers pour broche - Marie-Laure et Hélène</t>
  </si>
  <si>
    <t>Sable pour les terrains</t>
  </si>
  <si>
    <t>Cotisation Rudi</t>
  </si>
  <si>
    <t>Achat d'un rateau métalique</t>
  </si>
  <si>
    <t>Verrées aux Membres au Mini-Golf</t>
  </si>
  <si>
    <t>Réunion du Comité au Boulodrome</t>
  </si>
  <si>
    <t>Enveloppes A5</t>
  </si>
  <si>
    <t>Entrées Vente de vin</t>
  </si>
  <si>
    <t>Sorties Vente de vin</t>
  </si>
  <si>
    <t>Entrées Tournoi</t>
  </si>
  <si>
    <t>Sorties Tournoi</t>
  </si>
  <si>
    <t>Achat de timbres</t>
  </si>
  <si>
    <t>Achat pour l'action ''Vente de vin"</t>
  </si>
  <si>
    <t>Vente de vin : 3100 - 4100</t>
  </si>
  <si>
    <t>Tournoi 2023 : 3101 - 4101</t>
  </si>
  <si>
    <t>Achat de boissons</t>
  </si>
  <si>
    <t>Achat de matériel pour rateau</t>
  </si>
  <si>
    <t>Reçu pour la "Vente de vin" (Yves)</t>
  </si>
  <si>
    <t>Inscriptions au tournoi - David et Nicolas / Thomas et Mathias</t>
  </si>
  <si>
    <t>Transfert de BCF à Caisse</t>
  </si>
  <si>
    <t>Inscription au tournoi - Duplinic</t>
  </si>
  <si>
    <t>Inscription au tournoi - CC et Riquiet / Andy et James</t>
  </si>
  <si>
    <t>Inscription au tournoi - Agnès et Pedro</t>
  </si>
  <si>
    <t>Inscription au tournoi - Hacienda Napoli</t>
  </si>
  <si>
    <t>Inscription au tournoi - Sonia et Bobo</t>
  </si>
  <si>
    <t>Inscription au tournoi - Fabrice et Babu</t>
  </si>
  <si>
    <t>Frais bancaires</t>
  </si>
  <si>
    <t>Transfert spécial sur BCF</t>
  </si>
  <si>
    <t>Prix en espèce aux 3 premiers du tournoi</t>
  </si>
  <si>
    <t>Matériel pour le tournoi</t>
  </si>
  <si>
    <t>Achat de 50 menus pour le tournoi</t>
  </si>
  <si>
    <t>Vente de 35 menus</t>
  </si>
  <si>
    <t>Montant donné à Charly pour verrées aux Sponsors</t>
  </si>
  <si>
    <t>Inscriptions au tournoi - Encaissé au Boulodrome</t>
  </si>
  <si>
    <t>Retour net "Caisse Saucisses"</t>
  </si>
  <si>
    <t>Retour net "Caisse Bar"</t>
  </si>
  <si>
    <t>Retour net "Caisse Tombola"</t>
  </si>
  <si>
    <t>Rembousement à José (Equipe David et Nicolas)</t>
  </si>
  <si>
    <t>Tournoi - Achat de matériel ''Saucisses''</t>
  </si>
  <si>
    <t>Tournoi - Achat de matériel ''Tombola''</t>
  </si>
  <si>
    <t>Pain pour finir la viande du Tournoi sur les terrains</t>
  </si>
  <si>
    <t>Transfert de Caisse à BCF</t>
  </si>
  <si>
    <t>Transfert de Caisse du Jura à Caisse</t>
  </si>
  <si>
    <t>Transfert de Caisse à Caisse du Jura</t>
  </si>
  <si>
    <t>Transfert Caisse du Jura sur Caisse</t>
  </si>
  <si>
    <t>Transfert Caisse à Caisse du Jura</t>
  </si>
  <si>
    <t>Transfert spécial Caisse - BCF</t>
  </si>
  <si>
    <t>Facture Jambor SA</t>
  </si>
  <si>
    <t>Compte ?</t>
  </si>
  <si>
    <t>Possibilité d'avoir le détail d'un compte par un clic sur un numéro de compte de la colonne A de la feuille ''Compte de résultat''</t>
  </si>
  <si>
    <t>Reçu pour la "Vente de vin" (Charly)</t>
  </si>
  <si>
    <t>Reçu pour la "Vente de vin" (Manu)</t>
  </si>
  <si>
    <t>Reçu pour la "Vente de vin" (José)</t>
  </si>
  <si>
    <t>Reçu pour la "Vente de vin" (Roger)</t>
  </si>
  <si>
    <t>Reçu pour la "Vente de vin" (Patrick)</t>
  </si>
  <si>
    <t>Vente de vin lors du tournoi (Stéphane)</t>
  </si>
  <si>
    <t>Vente de vin lors du tournoi (Chraly)</t>
  </si>
  <si>
    <t>Facture UCPVF (Boulodromme)</t>
  </si>
  <si>
    <t>Prix en nature du 5ème au 8ème du tournoi (vin)</t>
  </si>
  <si>
    <t>Vin goûté sur les terrains</t>
  </si>
  <si>
    <t>Nouvelle carte bancaire</t>
  </si>
  <si>
    <t>Reçu pour la "Vente de vin" (Marie-Laure)</t>
  </si>
  <si>
    <t>Tournoi ''Coupe fribourgeoise"</t>
  </si>
  <si>
    <t>Stock matériel</t>
  </si>
  <si>
    <t>Valeur</t>
  </si>
  <si>
    <t>3 magnums au prix d'achat de CHF 25.00</t>
  </si>
  <si>
    <t>5 bouteilles au prix d'acaht de CHF 12.50</t>
  </si>
  <si>
    <t>Vin offert à Coblet pour don</t>
  </si>
  <si>
    <t>Don Tournoi - Restaurant Thai</t>
  </si>
  <si>
    <t>Don de Claude</t>
  </si>
  <si>
    <t>Don Tournoi - Restaurant l'Escalade</t>
  </si>
  <si>
    <t>Don Tournoi - ''Anonyme'' Alex</t>
  </si>
  <si>
    <t>Don Tournoi - Snack</t>
  </si>
  <si>
    <t>Don Tournoi - Coblet</t>
  </si>
  <si>
    <t>Don Tournoi - Restaurant</t>
  </si>
  <si>
    <t>Don Tournoi - Boulangerie</t>
  </si>
  <si>
    <t>Hôtel des Alpes - Assemblée générale</t>
  </si>
  <si>
    <t>Benoît - Cotisation</t>
  </si>
  <si>
    <t>Louis - Cotisation</t>
  </si>
  <si>
    <t>Mario - Cotisation</t>
  </si>
  <si>
    <t>Sortie Stock</t>
  </si>
  <si>
    <t>Entrée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</si>
</sst>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_C_H_F_-;\-* #,##0.00\ _C_H_F_-;_-* &quot;-&quot;??\ _C_H_F_-;_-@_-"/>
    <numFmt numFmtId="166" formatCode="#,##0.00_ ;\-#,##0.00\ "/>
    <numFmt numFmtId="167" formatCode="0_ ;\-0\ "/>
    <numFmt numFmtId="168" formatCode="#,##0_ ;\-#,##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141414"/>
      <name val="Arial"/>
      <family val="2"/>
    </font>
    <font>
      <sz val="7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/>
    <xf numFmtId="0" fontId="4" fillId="0" borderId="0" xfId="0" applyFont="1"/>
    <xf numFmtId="165" fontId="4" fillId="0" borderId="0" xfId="1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textRotation="90"/>
    </xf>
    <xf numFmtId="39" fontId="4" fillId="0" borderId="0" xfId="1" applyNumberFormat="1" applyFont="1"/>
    <xf numFmtId="2" fontId="4" fillId="0" borderId="0" xfId="1" applyNumberFormat="1" applyFont="1"/>
    <xf numFmtId="1" fontId="4" fillId="0" borderId="0" xfId="1" applyNumberFormat="1" applyFont="1"/>
    <xf numFmtId="1" fontId="5" fillId="0" borderId="0" xfId="1" applyNumberFormat="1" applyFont="1" applyAlignment="1">
      <alignment horizontal="right" vertical="center"/>
    </xf>
    <xf numFmtId="0" fontId="7" fillId="0" borderId="0" xfId="0" applyFont="1"/>
    <xf numFmtId="0" fontId="8" fillId="0" borderId="0" xfId="0" applyFont="1" applyAlignment="1">
      <alignment horizontal="left" indent="2"/>
    </xf>
    <xf numFmtId="0" fontId="11" fillId="0" borderId="0" xfId="2" applyFont="1"/>
    <xf numFmtId="0" fontId="11" fillId="3" borderId="5" xfId="2" applyFont="1" applyFill="1" applyBorder="1"/>
    <xf numFmtId="0" fontId="9" fillId="3" borderId="6" xfId="2" applyFont="1" applyFill="1" applyBorder="1"/>
    <xf numFmtId="164" fontId="9" fillId="3" borderId="10" xfId="3" applyFont="1" applyFill="1" applyBorder="1" applyAlignment="1">
      <alignment horizontal="center"/>
    </xf>
    <xf numFmtId="0" fontId="4" fillId="3" borderId="7" xfId="0" applyFont="1" applyFill="1" applyBorder="1" applyAlignment="1">
      <alignment horizontal="left"/>
    </xf>
    <xf numFmtId="0" fontId="11" fillId="3" borderId="7" xfId="2" applyFont="1" applyFill="1" applyBorder="1" applyAlignment="1">
      <alignment horizontal="left"/>
    </xf>
    <xf numFmtId="0" fontId="11" fillId="3" borderId="8" xfId="2" applyFont="1" applyFill="1" applyBorder="1" applyAlignment="1">
      <alignment horizontal="left"/>
    </xf>
    <xf numFmtId="0" fontId="9" fillId="3" borderId="9" xfId="2" applyFont="1" applyFill="1" applyBorder="1"/>
    <xf numFmtId="0" fontId="11" fillId="3" borderId="5" xfId="2" applyFont="1" applyFill="1" applyBorder="1" applyAlignment="1">
      <alignment horizontal="left"/>
    </xf>
    <xf numFmtId="14" fontId="4" fillId="2" borderId="0" xfId="0" applyNumberFormat="1" applyFont="1" applyFill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1" fontId="4" fillId="2" borderId="0" xfId="1" applyNumberFormat="1" applyFont="1" applyFill="1" applyProtection="1">
      <protection locked="0"/>
    </xf>
    <xf numFmtId="0" fontId="13" fillId="0" borderId="0" xfId="2" applyFont="1" applyAlignment="1">
      <alignment horizontal="left" vertical="center"/>
    </xf>
    <xf numFmtId="0" fontId="13" fillId="2" borderId="0" xfId="2" applyFont="1" applyFill="1" applyAlignment="1" applyProtection="1">
      <alignment horizontal="center" vertical="center"/>
      <protection locked="0"/>
    </xf>
    <xf numFmtId="4" fontId="4" fillId="0" borderId="0" xfId="1" applyNumberFormat="1" applyFont="1"/>
    <xf numFmtId="4" fontId="5" fillId="0" borderId="0" xfId="1" applyNumberFormat="1" applyFont="1" applyAlignment="1">
      <alignment horizontal="right" vertical="center"/>
    </xf>
    <xf numFmtId="4" fontId="4" fillId="2" borderId="0" xfId="1" applyNumberFormat="1" applyFont="1" applyFill="1" applyProtection="1">
      <protection locked="0"/>
    </xf>
    <xf numFmtId="166" fontId="5" fillId="0" borderId="3" xfId="1" applyNumberFormat="1" applyFont="1" applyBorder="1"/>
    <xf numFmtId="1" fontId="15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right"/>
    </xf>
    <xf numFmtId="14" fontId="4" fillId="2" borderId="0" xfId="0" applyNumberFormat="1" applyFont="1" applyFill="1" applyAlignment="1" applyProtection="1">
      <alignment horizontal="right"/>
      <protection locked="0"/>
    </xf>
    <xf numFmtId="0" fontId="4" fillId="2" borderId="0" xfId="0" applyFont="1" applyFill="1" applyAlignment="1" applyProtection="1">
      <alignment horizontal="right"/>
      <protection locked="0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167" fontId="9" fillId="3" borderId="12" xfId="3" quotePrefix="1" applyNumberFormat="1" applyFont="1" applyFill="1" applyBorder="1" applyAlignment="1">
      <alignment horizontal="center" vertical="center"/>
    </xf>
    <xf numFmtId="165" fontId="5" fillId="0" borderId="2" xfId="1" applyFont="1" applyBorder="1" applyAlignment="1">
      <alignment horizontal="center" vertical="center" wrapText="1"/>
    </xf>
    <xf numFmtId="168" fontId="5" fillId="0" borderId="3" xfId="1" applyNumberFormat="1" applyFont="1" applyBorder="1" applyAlignment="1">
      <alignment horizontal="right" vertical="center"/>
    </xf>
    <xf numFmtId="165" fontId="5" fillId="0" borderId="2" xfId="1" applyFont="1" applyBorder="1" applyAlignment="1">
      <alignment horizontal="center"/>
    </xf>
    <xf numFmtId="164" fontId="11" fillId="0" borderId="0" xfId="3" applyFont="1" applyFill="1" applyBorder="1"/>
    <xf numFmtId="0" fontId="13" fillId="0" borderId="17" xfId="2" applyFont="1" applyBorder="1"/>
    <xf numFmtId="0" fontId="11" fillId="0" borderId="18" xfId="2" applyFont="1" applyBorder="1"/>
    <xf numFmtId="0" fontId="11" fillId="0" borderId="19" xfId="2" applyFont="1" applyBorder="1"/>
    <xf numFmtId="0" fontId="11" fillId="0" borderId="20" xfId="2" applyFont="1" applyBorder="1"/>
    <xf numFmtId="0" fontId="11" fillId="0" borderId="21" xfId="2" applyFont="1" applyBorder="1"/>
    <xf numFmtId="164" fontId="11" fillId="0" borderId="1" xfId="3" applyFont="1" applyFill="1" applyBorder="1"/>
    <xf numFmtId="0" fontId="11" fillId="0" borderId="23" xfId="2" applyFont="1" applyBorder="1"/>
    <xf numFmtId="0" fontId="16" fillId="0" borderId="22" xfId="2" applyFont="1" applyBorder="1" applyAlignment="1">
      <alignment horizontal="center"/>
    </xf>
    <xf numFmtId="4" fontId="4" fillId="2" borderId="0" xfId="1" quotePrefix="1" applyNumberFormat="1" applyFont="1" applyFill="1" applyProtection="1">
      <protection locked="0"/>
    </xf>
    <xf numFmtId="0" fontId="17" fillId="0" borderId="0" xfId="2" applyFont="1"/>
    <xf numFmtId="0" fontId="11" fillId="0" borderId="0" xfId="2" applyFont="1" applyAlignment="1">
      <alignment horizontal="left" vertical="center"/>
    </xf>
    <xf numFmtId="0" fontId="11" fillId="3" borderId="13" xfId="2" applyFont="1" applyFill="1" applyBorder="1" applyAlignment="1">
      <alignment horizontal="left" vertical="center"/>
    </xf>
    <xf numFmtId="0" fontId="9" fillId="3" borderId="24" xfId="2" applyFont="1" applyFill="1" applyBorder="1" applyAlignment="1">
      <alignment horizontal="left" vertical="center"/>
    </xf>
    <xf numFmtId="0" fontId="9" fillId="3" borderId="5" xfId="2" applyFont="1" applyFill="1" applyBorder="1"/>
    <xf numFmtId="0" fontId="9" fillId="3" borderId="7" xfId="2" applyFont="1" applyFill="1" applyBorder="1"/>
    <xf numFmtId="0" fontId="11" fillId="3" borderId="7" xfId="2" applyFont="1" applyFill="1" applyBorder="1"/>
    <xf numFmtId="0" fontId="9" fillId="3" borderId="8" xfId="2" applyFont="1" applyFill="1" applyBorder="1"/>
    <xf numFmtId="164" fontId="9" fillId="3" borderId="27" xfId="3" applyFont="1" applyFill="1" applyBorder="1" applyAlignment="1">
      <alignment horizontal="center"/>
    </xf>
    <xf numFmtId="4" fontId="4" fillId="0" borderId="0" xfId="1" applyNumberFormat="1" applyFont="1" applyFill="1"/>
    <xf numFmtId="4" fontId="5" fillId="0" borderId="0" xfId="1" applyNumberFormat="1" applyFont="1" applyFill="1" applyAlignment="1">
      <alignment horizontal="center" vertical="center" wrapText="1"/>
    </xf>
    <xf numFmtId="4" fontId="4" fillId="0" borderId="0" xfId="1" applyNumberFormat="1" applyFont="1" applyFill="1" applyProtection="1">
      <protection locked="0"/>
    </xf>
    <xf numFmtId="165" fontId="4" fillId="0" borderId="0" xfId="1" applyFont="1" applyFill="1"/>
    <xf numFmtId="4" fontId="18" fillId="0" borderId="0" xfId="1" applyNumberFormat="1" applyFont="1" applyFill="1" applyProtection="1">
      <protection locked="0"/>
    </xf>
    <xf numFmtId="4" fontId="5" fillId="0" borderId="0" xfId="1" applyNumberFormat="1" applyFont="1" applyFill="1" applyProtection="1">
      <protection locked="0"/>
    </xf>
    <xf numFmtId="0" fontId="11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center"/>
      <protection locked="0"/>
    </xf>
    <xf numFmtId="4" fontId="11" fillId="2" borderId="0" xfId="1" applyNumberFormat="1" applyFont="1" applyFill="1" applyProtection="1">
      <protection locked="0"/>
    </xf>
    <xf numFmtId="167" fontId="5" fillId="0" borderId="3" xfId="1" applyNumberFormat="1" applyFont="1" applyBorder="1" applyAlignment="1">
      <alignment horizontal="right" vertical="center"/>
    </xf>
    <xf numFmtId="0" fontId="11" fillId="0" borderId="0" xfId="2" applyFont="1" applyAlignment="1">
      <alignment horizontal="center"/>
    </xf>
    <xf numFmtId="0" fontId="12" fillId="3" borderId="7" xfId="2" applyFont="1" applyFill="1" applyBorder="1" applyAlignment="1">
      <alignment horizontal="center"/>
    </xf>
    <xf numFmtId="0" fontId="12" fillId="3" borderId="0" xfId="2" applyFont="1" applyFill="1" applyAlignment="1">
      <alignment horizontal="center"/>
    </xf>
    <xf numFmtId="0" fontId="12" fillId="3" borderId="16" xfId="2" applyFont="1" applyFill="1" applyBorder="1" applyAlignment="1">
      <alignment horizontal="center"/>
    </xf>
    <xf numFmtId="167" fontId="9" fillId="3" borderId="14" xfId="3" quotePrefix="1" applyNumberFormat="1" applyFont="1" applyFill="1" applyBorder="1" applyAlignment="1">
      <alignment horizontal="center" vertical="center"/>
    </xf>
    <xf numFmtId="0" fontId="13" fillId="3" borderId="5" xfId="2" applyFont="1" applyFill="1" applyBorder="1"/>
    <xf numFmtId="0" fontId="10" fillId="3" borderId="6" xfId="2" applyFont="1" applyFill="1" applyBorder="1"/>
    <xf numFmtId="0" fontId="10" fillId="3" borderId="15" xfId="2" applyFont="1" applyFill="1" applyBorder="1"/>
    <xf numFmtId="0" fontId="12" fillId="3" borderId="0" xfId="2" applyFont="1" applyFill="1" applyAlignment="1">
      <alignment vertical="center"/>
    </xf>
    <xf numFmtId="0" fontId="12" fillId="3" borderId="0" xfId="2" applyFont="1" applyFill="1"/>
    <xf numFmtId="0" fontId="12" fillId="3" borderId="16" xfId="2" applyFont="1" applyFill="1" applyBorder="1"/>
    <xf numFmtId="0" fontId="9" fillId="3" borderId="0" xfId="2" applyFont="1" applyFill="1"/>
    <xf numFmtId="0" fontId="4" fillId="3" borderId="0" xfId="0" applyFont="1" applyFill="1"/>
    <xf numFmtId="0" fontId="11" fillId="3" borderId="0" xfId="2" applyFont="1" applyFill="1"/>
    <xf numFmtId="4" fontId="4" fillId="0" borderId="0" xfId="0" applyNumberFormat="1" applyFont="1"/>
    <xf numFmtId="0" fontId="11" fillId="0" borderId="0" xfId="2" applyFont="1" applyAlignment="1">
      <alignment vertical="top"/>
    </xf>
    <xf numFmtId="164" fontId="11" fillId="0" borderId="0" xfId="2" applyNumberFormat="1" applyFont="1"/>
    <xf numFmtId="0" fontId="4" fillId="2" borderId="0" xfId="0" applyFont="1" applyFill="1" applyAlignment="1" applyProtection="1">
      <alignment shrinkToFit="1"/>
      <protection locked="0"/>
    </xf>
    <xf numFmtId="0" fontId="18" fillId="0" borderId="0" xfId="2" applyFont="1"/>
    <xf numFmtId="4" fontId="5" fillId="0" borderId="0" xfId="1" applyNumberFormat="1" applyFont="1" applyAlignment="1">
      <alignment horizontal="center" vertical="center"/>
    </xf>
    <xf numFmtId="4" fontId="11" fillId="3" borderId="4" xfId="3" applyNumberFormat="1" applyFont="1" applyFill="1" applyBorder="1"/>
    <xf numFmtId="4" fontId="11" fillId="3" borderId="28" xfId="3" applyNumberFormat="1" applyFont="1" applyFill="1" applyBorder="1"/>
    <xf numFmtId="4" fontId="9" fillId="3" borderId="11" xfId="3" applyNumberFormat="1" applyFont="1" applyFill="1" applyBorder="1"/>
    <xf numFmtId="4" fontId="9" fillId="3" borderId="29" xfId="3" applyNumberFormat="1" applyFont="1" applyFill="1" applyBorder="1"/>
    <xf numFmtId="4" fontId="9" fillId="3" borderId="10" xfId="2" applyNumberFormat="1" applyFont="1" applyFill="1" applyBorder="1" applyAlignment="1">
      <alignment horizontal="center"/>
    </xf>
    <xf numFmtId="4" fontId="9" fillId="3" borderId="27" xfId="2" applyNumberFormat="1" applyFont="1" applyFill="1" applyBorder="1" applyAlignment="1">
      <alignment horizontal="center"/>
    </xf>
    <xf numFmtId="4" fontId="9" fillId="3" borderId="4" xfId="2" applyNumberFormat="1" applyFont="1" applyFill="1" applyBorder="1" applyAlignment="1">
      <alignment horizontal="center"/>
    </xf>
    <xf numFmtId="4" fontId="9" fillId="3" borderId="28" xfId="2" applyNumberFormat="1" applyFont="1" applyFill="1" applyBorder="1" applyAlignment="1">
      <alignment horizontal="center"/>
    </xf>
    <xf numFmtId="4" fontId="9" fillId="3" borderId="10" xfId="3" applyNumberFormat="1" applyFont="1" applyFill="1" applyBorder="1" applyAlignment="1">
      <alignment horizontal="right"/>
    </xf>
    <xf numFmtId="4" fontId="9" fillId="3" borderId="27" xfId="3" applyNumberFormat="1" applyFont="1" applyFill="1" applyBorder="1" applyAlignment="1">
      <alignment horizontal="right"/>
    </xf>
    <xf numFmtId="4" fontId="11" fillId="3" borderId="4" xfId="3" applyNumberFormat="1" applyFont="1" applyFill="1" applyBorder="1" applyAlignment="1">
      <alignment horizontal="right"/>
    </xf>
    <xf numFmtId="4" fontId="11" fillId="3" borderId="28" xfId="3" applyNumberFormat="1" applyFont="1" applyFill="1" applyBorder="1" applyAlignment="1">
      <alignment horizontal="right"/>
    </xf>
    <xf numFmtId="4" fontId="9" fillId="3" borderId="11" xfId="3" applyNumberFormat="1" applyFont="1" applyFill="1" applyBorder="1" applyAlignment="1">
      <alignment horizontal="right"/>
    </xf>
    <xf numFmtId="4" fontId="9" fillId="3" borderId="29" xfId="3" applyNumberFormat="1" applyFont="1" applyFill="1" applyBorder="1" applyAlignment="1">
      <alignment horizontal="right"/>
    </xf>
    <xf numFmtId="4" fontId="9" fillId="3" borderId="10" xfId="2" applyNumberFormat="1" applyFont="1" applyFill="1" applyBorder="1" applyAlignment="1">
      <alignment horizontal="right"/>
    </xf>
    <xf numFmtId="4" fontId="9" fillId="3" borderId="27" xfId="2" applyNumberFormat="1" applyFont="1" applyFill="1" applyBorder="1" applyAlignment="1">
      <alignment horizontal="right"/>
    </xf>
    <xf numFmtId="4" fontId="9" fillId="3" borderId="25" xfId="3" applyNumberFormat="1" applyFont="1" applyFill="1" applyBorder="1" applyAlignment="1">
      <alignment horizontal="right" vertical="center"/>
    </xf>
    <xf numFmtId="4" fontId="9" fillId="3" borderId="26" xfId="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14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shrinkToFit="1"/>
      <protection locked="0"/>
    </xf>
    <xf numFmtId="14" fontId="4" fillId="0" borderId="0" xfId="0" applyNumberFormat="1" applyFont="1" applyAlignment="1" applyProtection="1">
      <alignment horizontal="right"/>
      <protection locked="0"/>
    </xf>
    <xf numFmtId="14" fontId="18" fillId="0" borderId="0" xfId="0" applyNumberFormat="1" applyFont="1" applyProtection="1"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14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14" fillId="3" borderId="5" xfId="2" applyFont="1" applyFill="1" applyBorder="1" applyAlignment="1">
      <alignment horizontal="center"/>
    </xf>
    <xf numFmtId="0" fontId="14" fillId="3" borderId="6" xfId="2" applyFont="1" applyFill="1" applyBorder="1" applyAlignment="1">
      <alignment horizontal="center"/>
    </xf>
    <xf numFmtId="0" fontId="14" fillId="3" borderId="15" xfId="2" applyFont="1" applyFill="1" applyBorder="1" applyAlignment="1">
      <alignment horizontal="center"/>
    </xf>
    <xf numFmtId="0" fontId="12" fillId="3" borderId="7" xfId="2" applyFont="1" applyFill="1" applyBorder="1" applyAlignment="1">
      <alignment horizontal="center"/>
    </xf>
    <xf numFmtId="0" fontId="12" fillId="3" borderId="0" xfId="2" applyFont="1" applyFill="1" applyAlignment="1">
      <alignment horizontal="center"/>
    </xf>
    <xf numFmtId="0" fontId="12" fillId="3" borderId="16" xfId="2" applyFont="1" applyFill="1" applyBorder="1" applyAlignment="1">
      <alignment horizontal="center"/>
    </xf>
    <xf numFmtId="4" fontId="11" fillId="0" borderId="0" xfId="2" applyNumberFormat="1" applyFont="1"/>
  </cellXfs>
  <cellStyles count="4">
    <cellStyle name="Milliers" xfId="1" builtinId="3"/>
    <cellStyle name="Milliers 2" xfId="3" xr:uid="{52A03682-422C-4860-9D01-2D8C15F8358F}"/>
    <cellStyle name="Normal" xfId="0" builtinId="0"/>
    <cellStyle name="Normal 2" xfId="2" xr:uid="{350ADE2C-0A78-408C-9A8C-8A5F61EC691B}"/>
  </cellStyles>
  <dxfs count="0"/>
  <tableStyles count="0" defaultTableStyle="TableStyleMedium2" defaultPivotStyle="PivotStyleLight16"/>
  <colors>
    <mruColors>
      <color rgb="FF00FFFF"/>
      <color rgb="FF66FF66"/>
      <color rgb="FF33CC33"/>
      <color rgb="FFFFCC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87</xdr:row>
          <xdr:rowOff>19050</xdr:rowOff>
        </xdr:from>
        <xdr:to>
          <xdr:col>11</xdr:col>
          <xdr:colOff>638175</xdr:colOff>
          <xdr:row>111</xdr:row>
          <xdr:rowOff>47625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15275" y="14563725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297180</xdr:colOff>
          <xdr:row>1</xdr:row>
          <xdr:rowOff>76200</xdr:rowOff>
        </xdr:from>
        <xdr:to>
          <xdr:col>11</xdr:col>
          <xdr:colOff>114300</xdr:colOff>
          <xdr:row>1</xdr:row>
          <xdr:rowOff>350520</xdr:rowOff>
        </xdr:to>
        <xdr:sp macro="" textlink="">
          <xdr:nvSpPr>
            <xdr:cNvPr id="2757" name="Button 709" hidden="1">
              <a:extLst>
                <a:ext uri="{63B3BB69-23CF-44E3-9099-C40C66FF867C}">
                  <a14:compatExt spid="_x0000_s2757"/>
                </a:ext>
                <a:ext uri="{FF2B5EF4-FFF2-40B4-BE49-F238E27FC236}">
                  <a16:creationId xmlns:a16="http://schemas.microsoft.com/office/drawing/2014/main" id="{00000000-0008-0000-0000-0000C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</xdr:row>
          <xdr:rowOff>19050</xdr:rowOff>
        </xdr:from>
        <xdr:to>
          <xdr:col>11</xdr:col>
          <xdr:colOff>647700</xdr:colOff>
          <xdr:row>30</xdr:row>
          <xdr:rowOff>28575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24800" y="1428750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48</xdr:row>
          <xdr:rowOff>9525</xdr:rowOff>
        </xdr:from>
        <xdr:to>
          <xdr:col>11</xdr:col>
          <xdr:colOff>638175</xdr:colOff>
          <xdr:row>72</xdr:row>
          <xdr:rowOff>38100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915275" y="8239125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148</xdr:row>
          <xdr:rowOff>152400</xdr:rowOff>
        </xdr:from>
        <xdr:to>
          <xdr:col>11</xdr:col>
          <xdr:colOff>666750</xdr:colOff>
          <xdr:row>173</xdr:row>
          <xdr:rowOff>19050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4493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43850" y="24574500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9292</xdr:colOff>
          <xdr:row>6</xdr:row>
          <xdr:rowOff>162622</xdr:rowOff>
        </xdr:from>
        <xdr:to>
          <xdr:col>11</xdr:col>
          <xdr:colOff>628417</xdr:colOff>
          <xdr:row>35</xdr:row>
          <xdr:rowOff>133350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29749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08072" y="1556524"/>
              <a:ext cx="2143125" cy="468676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160020</xdr:colOff>
          <xdr:row>1</xdr:row>
          <xdr:rowOff>76200</xdr:rowOff>
        </xdr:from>
        <xdr:to>
          <xdr:col>10</xdr:col>
          <xdr:colOff>746760</xdr:colOff>
          <xdr:row>1</xdr:row>
          <xdr:rowOff>350520</xdr:rowOff>
        </xdr:to>
        <xdr:sp macro="" textlink="">
          <xdr:nvSpPr>
            <xdr:cNvPr id="9703" name="Button 487" hidden="1">
              <a:extLst>
                <a:ext uri="{63B3BB69-23CF-44E3-9099-C40C66FF867C}">
                  <a14:compatExt spid="_x0000_s9703"/>
                </a:ext>
                <a:ext uri="{FF2B5EF4-FFF2-40B4-BE49-F238E27FC236}">
                  <a16:creationId xmlns:a16="http://schemas.microsoft.com/office/drawing/2014/main" id="{00000000-0008-0000-0100-0000E72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19050</xdr:rowOff>
        </xdr:from>
        <xdr:to>
          <xdr:col>11</xdr:col>
          <xdr:colOff>628650</xdr:colOff>
          <xdr:row>43</xdr:row>
          <xdr:rowOff>152400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2103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15275" y="2905125"/>
              <a:ext cx="2143125" cy="46672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45720</xdr:rowOff>
        </xdr:from>
        <xdr:to>
          <xdr:col>11</xdr:col>
          <xdr:colOff>83820</xdr:colOff>
          <xdr:row>1</xdr:row>
          <xdr:rowOff>327660</xdr:rowOff>
        </xdr:to>
        <xdr:sp macro="" textlink="">
          <xdr:nvSpPr>
            <xdr:cNvPr id="15838" name="Button 478" hidden="1">
              <a:extLst>
                <a:ext uri="{63B3BB69-23CF-44E3-9099-C40C66FF867C}">
                  <a14:compatExt spid="_x0000_s15838"/>
                </a:ext>
                <a:ext uri="{FF2B5EF4-FFF2-40B4-BE49-F238E27FC236}">
                  <a16:creationId xmlns:a16="http://schemas.microsoft.com/office/drawing/2014/main" id="{00000000-0008-0000-0200-0000DE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</xdr:row>
          <xdr:rowOff>19050</xdr:rowOff>
        </xdr:from>
        <xdr:to>
          <xdr:col>11</xdr:col>
          <xdr:colOff>628650</xdr:colOff>
          <xdr:row>46</xdr:row>
          <xdr:rowOff>47625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36969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915275" y="2905125"/>
              <a:ext cx="2143125" cy="50482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45720</xdr:rowOff>
        </xdr:from>
        <xdr:to>
          <xdr:col>11</xdr:col>
          <xdr:colOff>83820</xdr:colOff>
          <xdr:row>1</xdr:row>
          <xdr:rowOff>327660</xdr:rowOff>
        </xdr:to>
        <xdr:sp macro="" textlink="">
          <xdr:nvSpPr>
            <xdr:cNvPr id="369665" name="Button 1" hidden="1">
              <a:extLst>
                <a:ext uri="{63B3BB69-23CF-44E3-9099-C40C66FF867C}">
                  <a14:compatExt spid="_x0000_s369665"/>
                </a:ext>
                <a:ext uri="{FF2B5EF4-FFF2-40B4-BE49-F238E27FC236}">
                  <a16:creationId xmlns:a16="http://schemas.microsoft.com/office/drawing/2014/main" id="{00000000-0008-0000-0300-000001A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409575</xdr:colOff>
          <xdr:row>8</xdr:row>
          <xdr:rowOff>66675</xdr:rowOff>
        </xdr:from>
        <xdr:to>
          <xdr:col>9</xdr:col>
          <xdr:colOff>209550</xdr:colOff>
          <xdr:row>29</xdr:row>
          <xdr:rowOff>66675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Plan comptable'!$A$1:$C$26" spid="_x0000_s25263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838825" y="1647825"/>
              <a:ext cx="2152650" cy="3914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10</xdr:col>
      <xdr:colOff>409575</xdr:colOff>
      <xdr:row>2</xdr:row>
      <xdr:rowOff>171450</xdr:rowOff>
    </xdr:from>
    <xdr:to>
      <xdr:col>13</xdr:col>
      <xdr:colOff>600075</xdr:colOff>
      <xdr:row>5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953500" y="723900"/>
          <a:ext cx="2476500" cy="5238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Double-clic</a:t>
          </a:r>
          <a:r>
            <a:rPr lang="fr-CH" sz="1100" baseline="0"/>
            <a:t> sur un compt en colonne A pour avoir son résumé.</a:t>
          </a:r>
          <a:endParaRPr lang="fr-CH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670560</xdr:colOff>
          <xdr:row>0</xdr:row>
          <xdr:rowOff>30480</xdr:rowOff>
        </xdr:from>
        <xdr:to>
          <xdr:col>11</xdr:col>
          <xdr:colOff>487680</xdr:colOff>
          <xdr:row>0</xdr:row>
          <xdr:rowOff>304800</xdr:rowOff>
        </xdr:to>
        <xdr:sp macro="" textlink="">
          <xdr:nvSpPr>
            <xdr:cNvPr id="4782" name="Button 686" hidden="1">
              <a:extLst>
                <a:ext uri="{63B3BB69-23CF-44E3-9099-C40C66FF867C}">
                  <a14:compatExt spid="_x0000_s4782"/>
                </a:ext>
                <a:ext uri="{FF2B5EF4-FFF2-40B4-BE49-F238E27FC236}">
                  <a16:creationId xmlns:a16="http://schemas.microsoft.com/office/drawing/2014/main" id="{00000000-0008-0000-0400-0000AE1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502920</xdr:colOff>
          <xdr:row>0</xdr:row>
          <xdr:rowOff>22860</xdr:rowOff>
        </xdr:from>
        <xdr:to>
          <xdr:col>9</xdr:col>
          <xdr:colOff>327660</xdr:colOff>
          <xdr:row>0</xdr:row>
          <xdr:rowOff>297180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5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175260</xdr:colOff>
          <xdr:row>0</xdr:row>
          <xdr:rowOff>7620</xdr:rowOff>
        </xdr:from>
        <xdr:to>
          <xdr:col>7</xdr:col>
          <xdr:colOff>754380</xdr:colOff>
          <xdr:row>0</xdr:row>
          <xdr:rowOff>289560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6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579120</xdr:colOff>
          <xdr:row>0</xdr:row>
          <xdr:rowOff>76200</xdr:rowOff>
        </xdr:from>
        <xdr:to>
          <xdr:col>9</xdr:col>
          <xdr:colOff>403860</xdr:colOff>
          <xdr:row>1</xdr:row>
          <xdr:rowOff>160020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7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F549F-9089-4FE5-982A-AFB5A7537523}">
  <sheetPr codeName="Feuil2"/>
  <dimension ref="A1:O252"/>
  <sheetViews>
    <sheetView zoomScaleNormal="100" workbookViewId="0">
      <pane ySplit="3" topLeftCell="A8" activePane="bottomLeft" state="frozen"/>
      <selection pane="bottomLeft" activeCell="B12" sqref="B12"/>
    </sheetView>
  </sheetViews>
  <sheetFormatPr baseColWidth="10" defaultColWidth="11.44140625" defaultRowHeight="13.8" x14ac:dyDescent="0.3"/>
  <cols>
    <col min="1" max="1" width="9.5546875" style="2" customWidth="1"/>
    <col min="2" max="2" width="46.109375" style="2" customWidth="1"/>
    <col min="3" max="3" width="5" style="5" customWidth="1"/>
    <col min="4" max="6" width="9" style="28" customWidth="1"/>
    <col min="7" max="7" width="9" style="9" customWidth="1"/>
    <col min="8" max="8" width="9.6640625" style="3" customWidth="1"/>
    <col min="9" max="9" width="12.109375" style="3" customWidth="1"/>
    <col min="10" max="16384" width="11.44140625" style="2"/>
  </cols>
  <sheetData>
    <row r="1" spans="1:10" ht="25.8" x14ac:dyDescent="0.5">
      <c r="A1" s="1" t="s">
        <v>3</v>
      </c>
      <c r="D1" s="32">
        <f>Bilan!G1</f>
        <v>2023</v>
      </c>
      <c r="H1" s="42" t="s">
        <v>1</v>
      </c>
      <c r="I1" s="31">
        <f t="array" aca="1" ref="I1" ca="1">INDIRECT(ADDRESS(MAX(IF(NOT(ISBLANK(A1:A9918)),ROW(A1:A9918))),6))</f>
        <v>833.04999999999984</v>
      </c>
      <c r="J1" s="12" t="s">
        <v>25</v>
      </c>
    </row>
    <row r="2" spans="1:10" s="4" customFormat="1" ht="32.25" customHeight="1" x14ac:dyDescent="0.3">
      <c r="A2" s="4" t="s">
        <v>4</v>
      </c>
      <c r="B2" s="4" t="s">
        <v>21</v>
      </c>
      <c r="C2" s="6" t="s">
        <v>5</v>
      </c>
      <c r="D2" s="29" t="s">
        <v>0</v>
      </c>
      <c r="E2" s="29" t="s">
        <v>2</v>
      </c>
      <c r="F2" s="91" t="s">
        <v>1</v>
      </c>
      <c r="G2" s="10" t="s">
        <v>20</v>
      </c>
      <c r="H2" s="40" t="s">
        <v>35</v>
      </c>
      <c r="I2" s="41">
        <f>MAX(C:C)+1</f>
        <v>126</v>
      </c>
    </row>
    <row r="3" spans="1:10" x14ac:dyDescent="0.3">
      <c r="A3" s="33" t="str">
        <f>"01.01."&amp;Bilan!G1</f>
        <v>01.01.2023</v>
      </c>
      <c r="B3" s="2" t="s">
        <v>24</v>
      </c>
      <c r="F3" s="30">
        <v>280</v>
      </c>
      <c r="H3" s="8"/>
    </row>
    <row r="4" spans="1:10" x14ac:dyDescent="0.3">
      <c r="A4" s="22">
        <v>44947</v>
      </c>
      <c r="B4" s="23" t="s">
        <v>52</v>
      </c>
      <c r="C4" s="24">
        <v>1</v>
      </c>
      <c r="D4" s="30"/>
      <c r="E4" s="30">
        <v>110</v>
      </c>
      <c r="F4" s="28">
        <f t="shared" ref="F4:F67" si="0">IF(A4&lt;&gt;"",F3+D4-E4,"_")</f>
        <v>170</v>
      </c>
      <c r="G4" s="25">
        <v>4000</v>
      </c>
      <c r="H4" s="8"/>
    </row>
    <row r="5" spans="1:10" x14ac:dyDescent="0.3">
      <c r="A5" s="22">
        <v>44947</v>
      </c>
      <c r="B5" s="89" t="s">
        <v>53</v>
      </c>
      <c r="C5" s="24">
        <v>2</v>
      </c>
      <c r="D5" s="30">
        <v>270</v>
      </c>
      <c r="E5" s="30"/>
      <c r="F5" s="28">
        <f t="shared" si="0"/>
        <v>440</v>
      </c>
      <c r="G5" s="25">
        <v>3000</v>
      </c>
      <c r="H5" s="8"/>
    </row>
    <row r="6" spans="1:10" ht="14.4" x14ac:dyDescent="0.3">
      <c r="A6" s="22">
        <v>44947</v>
      </c>
      <c r="B6" s="23" t="s">
        <v>54</v>
      </c>
      <c r="C6" s="24">
        <v>3</v>
      </c>
      <c r="D6" s="30"/>
      <c r="E6" s="30">
        <v>10</v>
      </c>
      <c r="F6" s="28">
        <f t="shared" si="0"/>
        <v>430</v>
      </c>
      <c r="G6" s="25">
        <v>4000</v>
      </c>
      <c r="H6" s="8"/>
      <c r="J6" s="11"/>
    </row>
    <row r="7" spans="1:10" x14ac:dyDescent="0.3">
      <c r="A7" s="22">
        <v>44947</v>
      </c>
      <c r="B7" s="23" t="s">
        <v>55</v>
      </c>
      <c r="C7" s="24">
        <v>4</v>
      </c>
      <c r="D7" s="30">
        <v>55</v>
      </c>
      <c r="E7" s="30"/>
      <c r="F7" s="28">
        <f t="shared" si="0"/>
        <v>485</v>
      </c>
      <c r="G7" s="25">
        <v>3300</v>
      </c>
      <c r="H7" s="8"/>
    </row>
    <row r="8" spans="1:10" x14ac:dyDescent="0.3">
      <c r="A8" s="22">
        <v>44947</v>
      </c>
      <c r="B8" s="23" t="s">
        <v>56</v>
      </c>
      <c r="C8" s="24">
        <v>5</v>
      </c>
      <c r="D8" s="30"/>
      <c r="E8" s="30">
        <v>110</v>
      </c>
      <c r="F8" s="28">
        <f t="shared" si="0"/>
        <v>375</v>
      </c>
      <c r="G8" s="25">
        <v>4000</v>
      </c>
      <c r="H8" s="8"/>
    </row>
    <row r="9" spans="1:10" ht="14.4" x14ac:dyDescent="0.3">
      <c r="A9" s="22">
        <v>44978</v>
      </c>
      <c r="B9" s="23" t="s">
        <v>58</v>
      </c>
      <c r="C9" s="24">
        <v>6</v>
      </c>
      <c r="D9" s="30"/>
      <c r="E9" s="30">
        <v>25.5</v>
      </c>
      <c r="F9" s="28">
        <f t="shared" si="0"/>
        <v>349.5</v>
      </c>
      <c r="G9" s="25">
        <v>4200</v>
      </c>
      <c r="H9" s="8"/>
      <c r="J9" s="11"/>
    </row>
    <row r="10" spans="1:10" x14ac:dyDescent="0.3">
      <c r="A10" s="22">
        <v>44989</v>
      </c>
      <c r="B10" s="23" t="s">
        <v>59</v>
      </c>
      <c r="C10" s="24">
        <v>7</v>
      </c>
      <c r="D10" s="30"/>
      <c r="E10" s="30">
        <v>29.2</v>
      </c>
      <c r="F10" s="28">
        <f t="shared" si="0"/>
        <v>320.3</v>
      </c>
      <c r="G10" s="25">
        <v>4700</v>
      </c>
      <c r="H10" s="8"/>
    </row>
    <row r="11" spans="1:10" x14ac:dyDescent="0.3">
      <c r="A11" s="22">
        <v>45006</v>
      </c>
      <c r="B11" s="23" t="s">
        <v>59</v>
      </c>
      <c r="C11" s="24">
        <v>8</v>
      </c>
      <c r="D11" s="30"/>
      <c r="E11" s="30">
        <v>4.5999999999999996</v>
      </c>
      <c r="F11" s="28">
        <f t="shared" si="0"/>
        <v>315.7</v>
      </c>
      <c r="G11" s="25">
        <v>4700</v>
      </c>
      <c r="H11" s="8"/>
    </row>
    <row r="12" spans="1:10" x14ac:dyDescent="0.3">
      <c r="A12" s="22">
        <v>45024</v>
      </c>
      <c r="B12" s="23" t="s">
        <v>60</v>
      </c>
      <c r="C12" s="24">
        <v>9</v>
      </c>
      <c r="D12" s="30"/>
      <c r="E12" s="30">
        <v>48.85</v>
      </c>
      <c r="F12" s="28">
        <f t="shared" si="0"/>
        <v>266.84999999999997</v>
      </c>
      <c r="G12" s="25">
        <v>4500</v>
      </c>
      <c r="H12" s="8"/>
    </row>
    <row r="13" spans="1:10" x14ac:dyDescent="0.3">
      <c r="A13" s="22">
        <v>45024</v>
      </c>
      <c r="B13" s="23" t="s">
        <v>61</v>
      </c>
      <c r="C13" s="24">
        <v>10</v>
      </c>
      <c r="D13" s="30"/>
      <c r="E13" s="30">
        <v>76.8</v>
      </c>
      <c r="F13" s="28">
        <f t="shared" si="0"/>
        <v>190.04999999999995</v>
      </c>
      <c r="G13" s="25">
        <v>4700</v>
      </c>
      <c r="H13" s="8"/>
    </row>
    <row r="14" spans="1:10" x14ac:dyDescent="0.3">
      <c r="A14" s="22">
        <v>45039</v>
      </c>
      <c r="B14" s="23" t="s">
        <v>30</v>
      </c>
      <c r="C14" s="24">
        <v>11</v>
      </c>
      <c r="D14" s="30">
        <v>56</v>
      </c>
      <c r="E14" s="30"/>
      <c r="F14" s="28">
        <f t="shared" si="0"/>
        <v>246.04999999999995</v>
      </c>
      <c r="G14" s="25">
        <v>3400</v>
      </c>
      <c r="H14" s="8"/>
    </row>
    <row r="15" spans="1:10" x14ac:dyDescent="0.3">
      <c r="A15" s="22">
        <v>45039</v>
      </c>
      <c r="B15" s="23" t="s">
        <v>62</v>
      </c>
      <c r="C15" s="24">
        <v>11</v>
      </c>
      <c r="D15" s="30">
        <v>63.3</v>
      </c>
      <c r="E15" s="30"/>
      <c r="F15" s="28">
        <f t="shared" si="0"/>
        <v>309.34999999999997</v>
      </c>
      <c r="G15" s="25">
        <v>3500</v>
      </c>
      <c r="H15" s="8"/>
    </row>
    <row r="16" spans="1:10" x14ac:dyDescent="0.3">
      <c r="A16" s="22">
        <v>45039</v>
      </c>
      <c r="B16" s="23" t="s">
        <v>63</v>
      </c>
      <c r="C16" s="24">
        <v>12</v>
      </c>
      <c r="D16" s="30">
        <v>5</v>
      </c>
      <c r="E16" s="30"/>
      <c r="F16" s="28">
        <f t="shared" si="0"/>
        <v>314.34999999999997</v>
      </c>
      <c r="G16" s="25">
        <v>3300</v>
      </c>
      <c r="H16" s="8"/>
    </row>
    <row r="17" spans="1:8" x14ac:dyDescent="0.3">
      <c r="A17" s="22">
        <v>45039</v>
      </c>
      <c r="B17" s="23" t="s">
        <v>64</v>
      </c>
      <c r="C17" s="24">
        <v>13</v>
      </c>
      <c r="D17" s="30">
        <v>90</v>
      </c>
      <c r="E17" s="30"/>
      <c r="F17" s="28">
        <f t="shared" si="0"/>
        <v>404.34999999999997</v>
      </c>
      <c r="G17" s="25">
        <v>3000</v>
      </c>
      <c r="H17" s="8"/>
    </row>
    <row r="18" spans="1:8" x14ac:dyDescent="0.3">
      <c r="A18" s="22">
        <v>45046</v>
      </c>
      <c r="B18" s="23" t="s">
        <v>65</v>
      </c>
      <c r="C18" s="24">
        <v>14</v>
      </c>
      <c r="D18" s="30">
        <v>60</v>
      </c>
      <c r="E18" s="30"/>
      <c r="F18" s="28">
        <f t="shared" si="0"/>
        <v>464.34999999999997</v>
      </c>
      <c r="G18" s="25">
        <v>3000</v>
      </c>
      <c r="H18" s="8"/>
    </row>
    <row r="19" spans="1:8" x14ac:dyDescent="0.3">
      <c r="A19" s="22">
        <v>45046</v>
      </c>
      <c r="B19" s="23" t="s">
        <v>30</v>
      </c>
      <c r="C19" s="24">
        <v>15</v>
      </c>
      <c r="D19" s="30">
        <v>56</v>
      </c>
      <c r="E19" s="30"/>
      <c r="F19" s="28">
        <f t="shared" si="0"/>
        <v>520.34999999999991</v>
      </c>
      <c r="G19" s="25">
        <v>3400</v>
      </c>
      <c r="H19" s="8"/>
    </row>
    <row r="20" spans="1:8" x14ac:dyDescent="0.3">
      <c r="A20" s="22">
        <v>45046</v>
      </c>
      <c r="B20" s="23" t="s">
        <v>62</v>
      </c>
      <c r="C20" s="24">
        <v>15</v>
      </c>
      <c r="D20" s="30">
        <v>60.1</v>
      </c>
      <c r="E20" s="30"/>
      <c r="F20" s="28">
        <f t="shared" si="0"/>
        <v>580.44999999999993</v>
      </c>
      <c r="G20" s="25">
        <v>3500</v>
      </c>
      <c r="H20" s="8"/>
    </row>
    <row r="21" spans="1:8" x14ac:dyDescent="0.3">
      <c r="A21" s="22">
        <v>45046</v>
      </c>
      <c r="B21" s="23" t="s">
        <v>60</v>
      </c>
      <c r="C21" s="24">
        <v>16</v>
      </c>
      <c r="D21" s="30"/>
      <c r="E21" s="30">
        <v>94.95</v>
      </c>
      <c r="F21" s="28">
        <f t="shared" si="0"/>
        <v>485.49999999999994</v>
      </c>
      <c r="G21" s="25">
        <v>4500</v>
      </c>
      <c r="H21" s="7"/>
    </row>
    <row r="22" spans="1:8" x14ac:dyDescent="0.3">
      <c r="A22" s="22">
        <v>45040</v>
      </c>
      <c r="B22" s="23" t="s">
        <v>66</v>
      </c>
      <c r="C22" s="24">
        <v>17</v>
      </c>
      <c r="D22" s="30"/>
      <c r="E22" s="30">
        <v>3.6</v>
      </c>
      <c r="F22" s="28">
        <f t="shared" si="0"/>
        <v>481.89999999999992</v>
      </c>
      <c r="G22" s="25">
        <v>4400</v>
      </c>
      <c r="H22" s="7"/>
    </row>
    <row r="23" spans="1:8" x14ac:dyDescent="0.3">
      <c r="A23" s="22">
        <v>45053</v>
      </c>
      <c r="B23" s="23" t="s">
        <v>30</v>
      </c>
      <c r="C23" s="24">
        <v>18</v>
      </c>
      <c r="D23" s="30">
        <v>12</v>
      </c>
      <c r="E23" s="30"/>
      <c r="F23" s="28">
        <f t="shared" si="0"/>
        <v>493.89999999999992</v>
      </c>
      <c r="G23" s="25">
        <v>3400</v>
      </c>
      <c r="H23" s="7"/>
    </row>
    <row r="24" spans="1:8" x14ac:dyDescent="0.3">
      <c r="A24" s="22">
        <v>45053</v>
      </c>
      <c r="B24" s="23" t="s">
        <v>62</v>
      </c>
      <c r="C24" s="24">
        <v>18</v>
      </c>
      <c r="D24" s="30">
        <v>31</v>
      </c>
      <c r="E24" s="30"/>
      <c r="F24" s="28">
        <f t="shared" si="0"/>
        <v>524.89999999999986</v>
      </c>
      <c r="G24" s="25">
        <v>3500</v>
      </c>
      <c r="H24" s="7"/>
    </row>
    <row r="25" spans="1:8" x14ac:dyDescent="0.3">
      <c r="A25" s="22">
        <v>45053</v>
      </c>
      <c r="B25" s="23" t="s">
        <v>60</v>
      </c>
      <c r="C25" s="24">
        <v>19</v>
      </c>
      <c r="D25" s="30"/>
      <c r="E25" s="30">
        <v>16.95</v>
      </c>
      <c r="F25" s="28">
        <f t="shared" si="0"/>
        <v>507.94999999999987</v>
      </c>
      <c r="G25" s="25">
        <v>4500</v>
      </c>
      <c r="H25" s="7"/>
    </row>
    <row r="26" spans="1:8" x14ac:dyDescent="0.3">
      <c r="A26" s="22">
        <v>45053</v>
      </c>
      <c r="B26" s="23" t="s">
        <v>67</v>
      </c>
      <c r="C26" s="24">
        <v>20</v>
      </c>
      <c r="D26" s="30">
        <v>90</v>
      </c>
      <c r="E26" s="30"/>
      <c r="F26" s="28">
        <f t="shared" si="0"/>
        <v>597.94999999999982</v>
      </c>
      <c r="G26" s="25">
        <v>3000</v>
      </c>
      <c r="H26" s="7"/>
    </row>
    <row r="27" spans="1:8" x14ac:dyDescent="0.3">
      <c r="A27" s="22">
        <v>45054</v>
      </c>
      <c r="B27" s="23" t="s">
        <v>68</v>
      </c>
      <c r="C27" s="24">
        <v>21</v>
      </c>
      <c r="D27" s="30"/>
      <c r="E27" s="30">
        <v>18</v>
      </c>
      <c r="F27" s="28">
        <f t="shared" si="0"/>
        <v>579.94999999999982</v>
      </c>
      <c r="G27" s="25">
        <v>4400</v>
      </c>
      <c r="H27" s="7"/>
    </row>
    <row r="28" spans="1:8" x14ac:dyDescent="0.3">
      <c r="A28" s="22">
        <v>45057</v>
      </c>
      <c r="B28" s="23" t="s">
        <v>58</v>
      </c>
      <c r="C28" s="24">
        <v>22</v>
      </c>
      <c r="D28" s="30"/>
      <c r="E28" s="30">
        <v>19.5</v>
      </c>
      <c r="F28" s="28">
        <f t="shared" si="0"/>
        <v>560.44999999999982</v>
      </c>
      <c r="G28" s="25">
        <v>4200</v>
      </c>
      <c r="H28" s="7"/>
    </row>
    <row r="29" spans="1:8" x14ac:dyDescent="0.3">
      <c r="A29" s="22">
        <v>45060</v>
      </c>
      <c r="B29" s="23" t="s">
        <v>30</v>
      </c>
      <c r="C29" s="24">
        <v>23</v>
      </c>
      <c r="D29" s="30">
        <v>50</v>
      </c>
      <c r="E29" s="30"/>
      <c r="F29" s="28">
        <f t="shared" si="0"/>
        <v>610.44999999999982</v>
      </c>
      <c r="G29" s="25">
        <v>3400</v>
      </c>
      <c r="H29" s="7"/>
    </row>
    <row r="30" spans="1:8" x14ac:dyDescent="0.3">
      <c r="A30" s="22">
        <v>45060</v>
      </c>
      <c r="B30" s="23" t="s">
        <v>62</v>
      </c>
      <c r="C30" s="24">
        <v>23</v>
      </c>
      <c r="D30" s="30">
        <v>74.900000000000006</v>
      </c>
      <c r="E30" s="30"/>
      <c r="F30" s="28">
        <f t="shared" si="0"/>
        <v>685.3499999999998</v>
      </c>
      <c r="G30" s="25">
        <v>3500</v>
      </c>
      <c r="H30" s="7"/>
    </row>
    <row r="31" spans="1:8" x14ac:dyDescent="0.3">
      <c r="A31" s="22">
        <v>45060</v>
      </c>
      <c r="B31" s="23" t="s">
        <v>60</v>
      </c>
      <c r="C31" s="24">
        <v>24</v>
      </c>
      <c r="D31" s="30"/>
      <c r="E31" s="30">
        <v>12.95</v>
      </c>
      <c r="F31" s="28">
        <f t="shared" si="0"/>
        <v>672.39999999999975</v>
      </c>
      <c r="G31" s="25">
        <v>4500</v>
      </c>
      <c r="H31" s="7"/>
    </row>
    <row r="32" spans="1:8" x14ac:dyDescent="0.3">
      <c r="A32" s="22">
        <v>45065</v>
      </c>
      <c r="B32" s="23" t="s">
        <v>58</v>
      </c>
      <c r="C32" s="24">
        <v>25</v>
      </c>
      <c r="D32" s="30"/>
      <c r="E32" s="30">
        <v>15.2</v>
      </c>
      <c r="F32" s="28">
        <f t="shared" si="0"/>
        <v>657.1999999999997</v>
      </c>
      <c r="G32" s="25">
        <v>4200</v>
      </c>
      <c r="H32" s="7"/>
    </row>
    <row r="33" spans="1:15" x14ac:dyDescent="0.3">
      <c r="A33" s="22">
        <v>45067</v>
      </c>
      <c r="B33" s="23" t="s">
        <v>60</v>
      </c>
      <c r="C33" s="24">
        <v>26</v>
      </c>
      <c r="D33" s="30"/>
      <c r="E33" s="30">
        <v>52.8</v>
      </c>
      <c r="F33" s="28">
        <f t="shared" si="0"/>
        <v>604.39999999999975</v>
      </c>
      <c r="G33" s="25">
        <v>4500</v>
      </c>
      <c r="H33" s="7"/>
    </row>
    <row r="34" spans="1:15" x14ac:dyDescent="0.3">
      <c r="A34" s="22">
        <v>45067</v>
      </c>
      <c r="B34" s="23" t="s">
        <v>30</v>
      </c>
      <c r="C34" s="24">
        <v>27</v>
      </c>
      <c r="D34" s="30">
        <v>62</v>
      </c>
      <c r="E34" s="30"/>
      <c r="F34" s="28">
        <f t="shared" si="0"/>
        <v>666.39999999999975</v>
      </c>
      <c r="G34" s="25">
        <v>3400</v>
      </c>
      <c r="H34" s="7"/>
    </row>
    <row r="35" spans="1:15" x14ac:dyDescent="0.3">
      <c r="A35" s="22">
        <v>45067</v>
      </c>
      <c r="B35" s="23" t="s">
        <v>62</v>
      </c>
      <c r="C35" s="24">
        <v>27</v>
      </c>
      <c r="D35" s="30">
        <v>109.5</v>
      </c>
      <c r="E35" s="30"/>
      <c r="F35" s="28">
        <f t="shared" si="0"/>
        <v>775.89999999999975</v>
      </c>
      <c r="G35" s="25">
        <v>3500</v>
      </c>
      <c r="H35" s="7"/>
    </row>
    <row r="36" spans="1:15" x14ac:dyDescent="0.3">
      <c r="A36" s="22">
        <v>45074</v>
      </c>
      <c r="B36" s="23" t="s">
        <v>30</v>
      </c>
      <c r="C36" s="24">
        <v>28</v>
      </c>
      <c r="D36" s="30">
        <v>56</v>
      </c>
      <c r="E36" s="30"/>
      <c r="F36" s="28">
        <f t="shared" si="0"/>
        <v>831.89999999999975</v>
      </c>
      <c r="G36" s="25">
        <v>3400</v>
      </c>
      <c r="H36" s="7"/>
    </row>
    <row r="37" spans="1:15" x14ac:dyDescent="0.3">
      <c r="A37" s="22">
        <v>45074</v>
      </c>
      <c r="B37" s="23" t="s">
        <v>62</v>
      </c>
      <c r="C37" s="24">
        <v>28</v>
      </c>
      <c r="D37" s="30">
        <v>84.8</v>
      </c>
      <c r="E37" s="30"/>
      <c r="F37" s="28">
        <f t="shared" si="0"/>
        <v>916.6999999999997</v>
      </c>
      <c r="G37" s="25">
        <v>3500</v>
      </c>
      <c r="H37" s="7"/>
    </row>
    <row r="38" spans="1:15" x14ac:dyDescent="0.3">
      <c r="A38" s="22">
        <v>45074</v>
      </c>
      <c r="B38" s="23" t="s">
        <v>60</v>
      </c>
      <c r="C38" s="24">
        <v>29</v>
      </c>
      <c r="D38" s="30"/>
      <c r="E38" s="30">
        <v>59.8</v>
      </c>
      <c r="F38" s="28">
        <f t="shared" si="0"/>
        <v>856.89999999999975</v>
      </c>
      <c r="G38" s="25">
        <v>4500</v>
      </c>
    </row>
    <row r="39" spans="1:15" x14ac:dyDescent="0.3">
      <c r="A39" s="22">
        <v>45074</v>
      </c>
      <c r="B39" s="23" t="s">
        <v>71</v>
      </c>
      <c r="C39" s="24">
        <v>30</v>
      </c>
      <c r="D39" s="30">
        <v>30</v>
      </c>
      <c r="E39" s="30"/>
      <c r="F39" s="28">
        <f t="shared" si="0"/>
        <v>886.89999999999975</v>
      </c>
      <c r="G39" s="25">
        <v>3000</v>
      </c>
    </row>
    <row r="40" spans="1:15" x14ac:dyDescent="0.3">
      <c r="A40" s="22">
        <v>45081</v>
      </c>
      <c r="B40" s="23" t="s">
        <v>30</v>
      </c>
      <c r="C40" s="24">
        <v>31</v>
      </c>
      <c r="D40" s="30">
        <v>64</v>
      </c>
      <c r="E40" s="30"/>
      <c r="F40" s="28">
        <f t="shared" si="0"/>
        <v>950.89999999999975</v>
      </c>
      <c r="G40" s="25">
        <v>3400</v>
      </c>
    </row>
    <row r="41" spans="1:15" x14ac:dyDescent="0.3">
      <c r="A41" s="22">
        <v>45081</v>
      </c>
      <c r="B41" s="23" t="s">
        <v>62</v>
      </c>
      <c r="C41" s="24">
        <v>31</v>
      </c>
      <c r="D41" s="30">
        <v>102.4</v>
      </c>
      <c r="E41" s="30"/>
      <c r="F41" s="28">
        <f t="shared" si="0"/>
        <v>1053.2999999999997</v>
      </c>
      <c r="G41" s="25">
        <v>3500</v>
      </c>
      <c r="O41" s="86"/>
    </row>
    <row r="42" spans="1:15" x14ac:dyDescent="0.3">
      <c r="A42" s="22">
        <v>45075</v>
      </c>
      <c r="B42" s="23" t="s">
        <v>59</v>
      </c>
      <c r="C42" s="24">
        <v>32</v>
      </c>
      <c r="D42" s="30"/>
      <c r="E42" s="30">
        <v>23.45</v>
      </c>
      <c r="F42" s="28">
        <f t="shared" si="0"/>
        <v>1029.8499999999997</v>
      </c>
      <c r="G42" s="25">
        <v>4700</v>
      </c>
    </row>
    <row r="43" spans="1:15" x14ac:dyDescent="0.3">
      <c r="A43" s="22">
        <v>45088</v>
      </c>
      <c r="B43" s="23" t="s">
        <v>30</v>
      </c>
      <c r="C43" s="24">
        <v>33</v>
      </c>
      <c r="D43" s="30">
        <v>40</v>
      </c>
      <c r="E43" s="30"/>
      <c r="F43" s="28">
        <f t="shared" si="0"/>
        <v>1069.8499999999997</v>
      </c>
      <c r="G43" s="25">
        <v>3400</v>
      </c>
    </row>
    <row r="44" spans="1:15" x14ac:dyDescent="0.3">
      <c r="A44" s="22">
        <v>45088</v>
      </c>
      <c r="B44" s="23" t="s">
        <v>62</v>
      </c>
      <c r="C44" s="24">
        <v>33</v>
      </c>
      <c r="D44" s="30">
        <v>50</v>
      </c>
      <c r="E44" s="30"/>
      <c r="F44" s="28">
        <f t="shared" si="0"/>
        <v>1119.8499999999997</v>
      </c>
      <c r="G44" s="25">
        <v>3500</v>
      </c>
    </row>
    <row r="45" spans="1:15" x14ac:dyDescent="0.3">
      <c r="A45" s="22">
        <v>45088</v>
      </c>
      <c r="B45" s="23" t="s">
        <v>60</v>
      </c>
      <c r="C45" s="24">
        <v>34</v>
      </c>
      <c r="D45" s="30"/>
      <c r="E45" s="30">
        <v>29.9</v>
      </c>
      <c r="F45" s="28">
        <f t="shared" si="0"/>
        <v>1089.9499999999996</v>
      </c>
      <c r="G45" s="25">
        <v>4500</v>
      </c>
    </row>
    <row r="46" spans="1:15" x14ac:dyDescent="0.3">
      <c r="A46" s="22">
        <v>45095</v>
      </c>
      <c r="B46" s="23" t="s">
        <v>30</v>
      </c>
      <c r="C46" s="24">
        <v>35</v>
      </c>
      <c r="D46" s="30">
        <v>46</v>
      </c>
      <c r="E46" s="30"/>
      <c r="F46" s="28">
        <f t="shared" si="0"/>
        <v>1135.9499999999996</v>
      </c>
      <c r="G46" s="25">
        <v>3400</v>
      </c>
    </row>
    <row r="47" spans="1:15" x14ac:dyDescent="0.3">
      <c r="A47" s="22">
        <v>45095</v>
      </c>
      <c r="B47" s="23" t="s">
        <v>62</v>
      </c>
      <c r="C47" s="24">
        <v>35</v>
      </c>
      <c r="D47" s="30">
        <v>78.7</v>
      </c>
      <c r="E47" s="30"/>
      <c r="F47" s="28">
        <f t="shared" si="0"/>
        <v>1214.6499999999996</v>
      </c>
      <c r="G47" s="25">
        <v>3500</v>
      </c>
    </row>
    <row r="48" spans="1:15" x14ac:dyDescent="0.3">
      <c r="A48" s="22">
        <v>45095</v>
      </c>
      <c r="B48" s="23" t="s">
        <v>60</v>
      </c>
      <c r="C48" s="24">
        <v>36</v>
      </c>
      <c r="D48" s="30"/>
      <c r="E48" s="30">
        <v>29.9</v>
      </c>
      <c r="F48" s="28">
        <f t="shared" si="0"/>
        <v>1184.7499999999995</v>
      </c>
      <c r="G48" s="25">
        <v>4500</v>
      </c>
    </row>
    <row r="49" spans="1:7" x14ac:dyDescent="0.3">
      <c r="A49" s="22">
        <v>45096</v>
      </c>
      <c r="B49" s="23" t="s">
        <v>73</v>
      </c>
      <c r="C49" s="24">
        <v>37</v>
      </c>
      <c r="D49" s="30"/>
      <c r="E49" s="30">
        <v>824.75</v>
      </c>
      <c r="F49" s="28">
        <f t="shared" si="0"/>
        <v>359.99999999999955</v>
      </c>
      <c r="G49" s="25">
        <v>4999</v>
      </c>
    </row>
    <row r="50" spans="1:7" x14ac:dyDescent="0.3">
      <c r="A50" s="22">
        <v>45102</v>
      </c>
      <c r="B50" s="23" t="s">
        <v>76</v>
      </c>
      <c r="C50" s="24">
        <v>38</v>
      </c>
      <c r="D50" s="30"/>
      <c r="E50" s="30">
        <v>10.5</v>
      </c>
      <c r="F50" s="28">
        <f t="shared" si="0"/>
        <v>349.49999999999955</v>
      </c>
      <c r="G50" s="25">
        <v>4500</v>
      </c>
    </row>
    <row r="51" spans="1:7" x14ac:dyDescent="0.3">
      <c r="A51" s="22">
        <v>45102</v>
      </c>
      <c r="B51" s="23" t="s">
        <v>30</v>
      </c>
      <c r="C51" s="24">
        <v>39</v>
      </c>
      <c r="D51" s="30">
        <v>52</v>
      </c>
      <c r="E51" s="30"/>
      <c r="F51" s="28">
        <f t="shared" si="0"/>
        <v>401.49999999999955</v>
      </c>
      <c r="G51" s="25">
        <v>3400</v>
      </c>
    </row>
    <row r="52" spans="1:7" x14ac:dyDescent="0.3">
      <c r="A52" s="22">
        <v>45102</v>
      </c>
      <c r="B52" s="23" t="s">
        <v>62</v>
      </c>
      <c r="C52" s="24">
        <v>39</v>
      </c>
      <c r="D52" s="30">
        <v>82</v>
      </c>
      <c r="E52" s="30"/>
      <c r="F52" s="28">
        <f t="shared" si="0"/>
        <v>483.49999999999955</v>
      </c>
      <c r="G52" s="25">
        <v>3500</v>
      </c>
    </row>
    <row r="53" spans="1:7" x14ac:dyDescent="0.3">
      <c r="A53" s="22">
        <v>45109</v>
      </c>
      <c r="B53" s="23" t="s">
        <v>30</v>
      </c>
      <c r="C53" s="24">
        <v>40</v>
      </c>
      <c r="D53" s="30">
        <v>68</v>
      </c>
      <c r="E53" s="30"/>
      <c r="F53" s="28">
        <f t="shared" si="0"/>
        <v>551.49999999999955</v>
      </c>
      <c r="G53" s="25">
        <v>3400</v>
      </c>
    </row>
    <row r="54" spans="1:7" x14ac:dyDescent="0.3">
      <c r="A54" s="22">
        <v>45109</v>
      </c>
      <c r="B54" s="23" t="s">
        <v>62</v>
      </c>
      <c r="C54" s="24">
        <v>40</v>
      </c>
      <c r="D54" s="30">
        <v>99</v>
      </c>
      <c r="E54" s="30"/>
      <c r="F54" s="28">
        <f t="shared" si="0"/>
        <v>650.49999999999955</v>
      </c>
      <c r="G54" s="25">
        <v>3500</v>
      </c>
    </row>
    <row r="55" spans="1:7" x14ac:dyDescent="0.3">
      <c r="A55" s="22">
        <v>45109</v>
      </c>
      <c r="B55" s="23" t="s">
        <v>77</v>
      </c>
      <c r="C55" s="24">
        <v>41</v>
      </c>
      <c r="D55" s="30"/>
      <c r="E55" s="30">
        <v>211.4</v>
      </c>
      <c r="F55" s="28">
        <f t="shared" si="0"/>
        <v>439.09999999999957</v>
      </c>
      <c r="G55" s="25">
        <v>4510</v>
      </c>
    </row>
    <row r="56" spans="1:7" x14ac:dyDescent="0.3">
      <c r="A56" s="22">
        <v>45109</v>
      </c>
      <c r="B56" s="23" t="s">
        <v>78</v>
      </c>
      <c r="C56" s="24">
        <v>42</v>
      </c>
      <c r="D56" s="30"/>
      <c r="E56" s="30">
        <v>40</v>
      </c>
      <c r="F56" s="28">
        <f t="shared" si="0"/>
        <v>399.09999999999957</v>
      </c>
      <c r="G56" s="25">
        <v>4510</v>
      </c>
    </row>
    <row r="57" spans="1:7" x14ac:dyDescent="0.3">
      <c r="A57" s="22">
        <v>45109</v>
      </c>
      <c r="B57" s="23" t="s">
        <v>79</v>
      </c>
      <c r="C57" s="24">
        <v>43</v>
      </c>
      <c r="D57" s="30"/>
      <c r="E57" s="30">
        <v>165</v>
      </c>
      <c r="F57" s="28">
        <f t="shared" si="0"/>
        <v>234.09999999999957</v>
      </c>
      <c r="G57" s="25">
        <v>4510</v>
      </c>
    </row>
    <row r="58" spans="1:7" x14ac:dyDescent="0.3">
      <c r="A58" s="22">
        <v>45109</v>
      </c>
      <c r="B58" s="23" t="s">
        <v>80</v>
      </c>
      <c r="C58" s="24">
        <v>44</v>
      </c>
      <c r="D58" s="30"/>
      <c r="E58" s="52">
        <v>23.75</v>
      </c>
      <c r="F58" s="28">
        <f t="shared" si="0"/>
        <v>210.34999999999957</v>
      </c>
      <c r="G58" s="25">
        <v>4510</v>
      </c>
    </row>
    <row r="59" spans="1:7" x14ac:dyDescent="0.3">
      <c r="A59" s="22">
        <v>45109</v>
      </c>
      <c r="B59" s="23" t="s">
        <v>81</v>
      </c>
      <c r="C59" s="24">
        <v>45</v>
      </c>
      <c r="D59" s="30"/>
      <c r="E59" s="30">
        <v>60</v>
      </c>
      <c r="F59" s="28">
        <f t="shared" si="0"/>
        <v>150.34999999999957</v>
      </c>
      <c r="G59" s="25">
        <v>4700</v>
      </c>
    </row>
    <row r="60" spans="1:7" x14ac:dyDescent="0.3">
      <c r="A60" s="22">
        <v>45116</v>
      </c>
      <c r="B60" s="23" t="s">
        <v>30</v>
      </c>
      <c r="C60" s="24">
        <v>46</v>
      </c>
      <c r="D60" s="30">
        <v>54</v>
      </c>
      <c r="E60" s="30"/>
      <c r="F60" s="28">
        <f t="shared" si="0"/>
        <v>204.34999999999957</v>
      </c>
      <c r="G60" s="25">
        <v>3400</v>
      </c>
    </row>
    <row r="61" spans="1:7" x14ac:dyDescent="0.3">
      <c r="A61" s="22">
        <v>45116</v>
      </c>
      <c r="B61" s="23" t="s">
        <v>62</v>
      </c>
      <c r="C61" s="24">
        <v>46</v>
      </c>
      <c r="D61" s="30">
        <v>74.8</v>
      </c>
      <c r="E61" s="30"/>
      <c r="F61" s="28">
        <f t="shared" si="0"/>
        <v>279.14999999999958</v>
      </c>
      <c r="G61" s="25">
        <v>3500</v>
      </c>
    </row>
    <row r="62" spans="1:7" x14ac:dyDescent="0.3">
      <c r="A62" s="22">
        <v>45116</v>
      </c>
      <c r="B62" s="23" t="s">
        <v>60</v>
      </c>
      <c r="C62" s="24">
        <v>47</v>
      </c>
      <c r="D62" s="30"/>
      <c r="E62" s="30">
        <v>71.75</v>
      </c>
      <c r="F62" s="28">
        <f t="shared" si="0"/>
        <v>207.39999999999958</v>
      </c>
      <c r="G62" s="25">
        <v>4500</v>
      </c>
    </row>
    <row r="63" spans="1:7" x14ac:dyDescent="0.3">
      <c r="A63" s="22">
        <v>45123</v>
      </c>
      <c r="B63" s="23" t="s">
        <v>82</v>
      </c>
      <c r="C63" s="24">
        <v>48</v>
      </c>
      <c r="D63" s="30">
        <v>30</v>
      </c>
      <c r="E63" s="30"/>
      <c r="F63" s="28">
        <f t="shared" si="0"/>
        <v>237.39999999999958</v>
      </c>
      <c r="G63" s="25">
        <v>3000</v>
      </c>
    </row>
    <row r="64" spans="1:7" x14ac:dyDescent="0.3">
      <c r="A64" s="22">
        <v>45123</v>
      </c>
      <c r="B64" s="23" t="s">
        <v>30</v>
      </c>
      <c r="C64" s="24">
        <v>49</v>
      </c>
      <c r="D64" s="30">
        <v>48</v>
      </c>
      <c r="E64" s="30"/>
      <c r="F64" s="28">
        <f t="shared" si="0"/>
        <v>285.39999999999958</v>
      </c>
      <c r="G64" s="25">
        <v>3400</v>
      </c>
    </row>
    <row r="65" spans="1:7" x14ac:dyDescent="0.3">
      <c r="A65" s="22">
        <v>45123</v>
      </c>
      <c r="B65" s="23" t="s">
        <v>62</v>
      </c>
      <c r="C65" s="69">
        <v>49</v>
      </c>
      <c r="D65" s="70">
        <v>95</v>
      </c>
      <c r="E65" s="70"/>
      <c r="F65" s="28">
        <f t="shared" si="0"/>
        <v>380.39999999999958</v>
      </c>
      <c r="G65" s="25">
        <v>3500</v>
      </c>
    </row>
    <row r="66" spans="1:7" x14ac:dyDescent="0.3">
      <c r="A66" s="22">
        <v>45130</v>
      </c>
      <c r="B66" s="23" t="s">
        <v>30</v>
      </c>
      <c r="C66" s="69">
        <v>50</v>
      </c>
      <c r="D66" s="70">
        <v>58</v>
      </c>
      <c r="E66" s="70"/>
      <c r="F66" s="28">
        <f t="shared" si="0"/>
        <v>438.39999999999958</v>
      </c>
      <c r="G66" s="25">
        <v>3400</v>
      </c>
    </row>
    <row r="67" spans="1:7" x14ac:dyDescent="0.3">
      <c r="A67" s="22">
        <v>45130</v>
      </c>
      <c r="B67" s="23" t="s">
        <v>62</v>
      </c>
      <c r="C67" s="69">
        <v>50</v>
      </c>
      <c r="D67" s="70">
        <v>73</v>
      </c>
      <c r="E67" s="70"/>
      <c r="F67" s="28">
        <f t="shared" si="0"/>
        <v>511.39999999999958</v>
      </c>
      <c r="G67" s="25">
        <v>3500</v>
      </c>
    </row>
    <row r="68" spans="1:7" x14ac:dyDescent="0.3">
      <c r="A68" s="22">
        <v>45130</v>
      </c>
      <c r="B68" s="23" t="s">
        <v>60</v>
      </c>
      <c r="C68" s="69">
        <v>51</v>
      </c>
      <c r="D68" s="70"/>
      <c r="E68" s="70">
        <v>81.95</v>
      </c>
      <c r="F68" s="28">
        <f t="shared" ref="F68:F92" si="1">IF(A68&lt;&gt;"",F67+D68-E68,"_")</f>
        <v>429.44999999999959</v>
      </c>
      <c r="G68" s="25">
        <v>4500</v>
      </c>
    </row>
    <row r="69" spans="1:7" x14ac:dyDescent="0.3">
      <c r="A69" s="22">
        <v>45137</v>
      </c>
      <c r="B69" s="23" t="s">
        <v>30</v>
      </c>
      <c r="C69" s="69">
        <v>52</v>
      </c>
      <c r="D69" s="70">
        <v>56</v>
      </c>
      <c r="E69" s="70"/>
      <c r="F69" s="28">
        <f t="shared" si="1"/>
        <v>485.44999999999959</v>
      </c>
      <c r="G69" s="25">
        <v>3400</v>
      </c>
    </row>
    <row r="70" spans="1:7" x14ac:dyDescent="0.3">
      <c r="A70" s="22">
        <v>45137</v>
      </c>
      <c r="B70" s="68" t="s">
        <v>62</v>
      </c>
      <c r="C70" s="69">
        <v>52</v>
      </c>
      <c r="D70" s="70">
        <v>63.2</v>
      </c>
      <c r="E70" s="70"/>
      <c r="F70" s="28">
        <f t="shared" si="1"/>
        <v>548.64999999999964</v>
      </c>
      <c r="G70" s="25">
        <v>3500</v>
      </c>
    </row>
    <row r="71" spans="1:7" x14ac:dyDescent="0.3">
      <c r="A71" s="22">
        <v>45137</v>
      </c>
      <c r="B71" s="23" t="s">
        <v>83</v>
      </c>
      <c r="C71" s="69">
        <v>53</v>
      </c>
      <c r="D71" s="70"/>
      <c r="E71" s="70">
        <v>78.95</v>
      </c>
      <c r="F71" s="28">
        <f t="shared" si="1"/>
        <v>469.69999999999965</v>
      </c>
      <c r="G71" s="25">
        <v>4700</v>
      </c>
    </row>
    <row r="72" spans="1:7" x14ac:dyDescent="0.3">
      <c r="A72" s="22">
        <v>45137</v>
      </c>
      <c r="B72" s="23" t="s">
        <v>84</v>
      </c>
      <c r="C72" s="69">
        <v>54</v>
      </c>
      <c r="D72" s="70"/>
      <c r="E72" s="70">
        <v>110</v>
      </c>
      <c r="F72" s="28">
        <f t="shared" si="1"/>
        <v>359.69999999999965</v>
      </c>
      <c r="G72" s="25">
        <v>4200</v>
      </c>
    </row>
    <row r="73" spans="1:7" x14ac:dyDescent="0.3">
      <c r="A73" s="22">
        <v>45139</v>
      </c>
      <c r="B73" s="68" t="s">
        <v>85</v>
      </c>
      <c r="C73" s="69">
        <v>55</v>
      </c>
      <c r="D73" s="70"/>
      <c r="E73" s="70">
        <v>14</v>
      </c>
      <c r="F73" s="28">
        <f t="shared" si="1"/>
        <v>345.69999999999965</v>
      </c>
      <c r="G73" s="25">
        <v>4200</v>
      </c>
    </row>
    <row r="74" spans="1:7" x14ac:dyDescent="0.3">
      <c r="A74" s="22">
        <v>45144</v>
      </c>
      <c r="B74" s="23" t="s">
        <v>30</v>
      </c>
      <c r="C74" s="69">
        <v>56</v>
      </c>
      <c r="D74" s="70">
        <v>50</v>
      </c>
      <c r="E74" s="70"/>
      <c r="F74" s="28">
        <f t="shared" si="1"/>
        <v>395.69999999999965</v>
      </c>
      <c r="G74" s="25">
        <v>3400</v>
      </c>
    </row>
    <row r="75" spans="1:7" x14ac:dyDescent="0.3">
      <c r="A75" s="22">
        <v>45144</v>
      </c>
      <c r="B75" s="23" t="s">
        <v>62</v>
      </c>
      <c r="C75" s="24">
        <v>56</v>
      </c>
      <c r="D75" s="30">
        <v>44.8</v>
      </c>
      <c r="E75" s="30"/>
      <c r="F75" s="28">
        <f t="shared" si="1"/>
        <v>440.49999999999966</v>
      </c>
      <c r="G75" s="25">
        <v>3500</v>
      </c>
    </row>
    <row r="76" spans="1:7" x14ac:dyDescent="0.3">
      <c r="A76" s="22">
        <v>45151</v>
      </c>
      <c r="B76" s="68" t="s">
        <v>30</v>
      </c>
      <c r="C76" s="69">
        <v>57</v>
      </c>
      <c r="D76" s="70">
        <v>72</v>
      </c>
      <c r="E76" s="70"/>
      <c r="F76" s="28">
        <f t="shared" si="1"/>
        <v>512.49999999999966</v>
      </c>
      <c r="G76" s="25">
        <v>3400</v>
      </c>
    </row>
    <row r="77" spans="1:7" x14ac:dyDescent="0.3">
      <c r="A77" s="22">
        <v>45151</v>
      </c>
      <c r="B77" s="23" t="s">
        <v>62</v>
      </c>
      <c r="C77" s="24">
        <v>57</v>
      </c>
      <c r="D77" s="30">
        <v>93.1</v>
      </c>
      <c r="E77" s="30"/>
      <c r="F77" s="28">
        <f t="shared" si="1"/>
        <v>605.59999999999968</v>
      </c>
      <c r="G77" s="25">
        <v>3500</v>
      </c>
    </row>
    <row r="78" spans="1:7" x14ac:dyDescent="0.3">
      <c r="A78" s="22">
        <v>45151</v>
      </c>
      <c r="B78" s="23" t="s">
        <v>60</v>
      </c>
      <c r="C78" s="24">
        <v>58</v>
      </c>
      <c r="D78" s="30"/>
      <c r="E78" s="30">
        <v>75</v>
      </c>
      <c r="F78" s="28">
        <f t="shared" si="1"/>
        <v>530.59999999999968</v>
      </c>
      <c r="G78" s="25">
        <v>4500</v>
      </c>
    </row>
    <row r="79" spans="1:7" x14ac:dyDescent="0.3">
      <c r="A79" s="22">
        <v>45151</v>
      </c>
      <c r="B79" s="23" t="s">
        <v>86</v>
      </c>
      <c r="C79" s="24">
        <v>59</v>
      </c>
      <c r="D79" s="30"/>
      <c r="E79" s="30">
        <v>3.95</v>
      </c>
      <c r="F79" s="28">
        <f t="shared" si="1"/>
        <v>526.64999999999964</v>
      </c>
      <c r="G79" s="25">
        <v>4400</v>
      </c>
    </row>
    <row r="80" spans="1:7" x14ac:dyDescent="0.3">
      <c r="A80" s="22">
        <v>45165</v>
      </c>
      <c r="B80" s="23" t="s">
        <v>148</v>
      </c>
      <c r="C80" s="24">
        <v>60</v>
      </c>
      <c r="D80" s="30">
        <v>100</v>
      </c>
      <c r="E80" s="30"/>
      <c r="F80" s="28">
        <f t="shared" si="1"/>
        <v>626.64999999999964</v>
      </c>
      <c r="G80" s="25">
        <v>3101</v>
      </c>
    </row>
    <row r="81" spans="1:7" x14ac:dyDescent="0.3">
      <c r="A81" s="22">
        <v>45164</v>
      </c>
      <c r="B81" s="23" t="s">
        <v>91</v>
      </c>
      <c r="C81" s="24">
        <v>61</v>
      </c>
      <c r="D81" s="30"/>
      <c r="E81" s="30">
        <v>31</v>
      </c>
      <c r="F81" s="28">
        <f t="shared" si="1"/>
        <v>595.64999999999964</v>
      </c>
      <c r="G81" s="25">
        <v>4600</v>
      </c>
    </row>
    <row r="82" spans="1:7" x14ac:dyDescent="0.3">
      <c r="A82" s="22">
        <v>45158</v>
      </c>
      <c r="B82" s="23" t="s">
        <v>30</v>
      </c>
      <c r="C82" s="24">
        <v>62</v>
      </c>
      <c r="D82" s="30">
        <v>54</v>
      </c>
      <c r="E82" s="30"/>
      <c r="F82" s="28">
        <f t="shared" si="1"/>
        <v>649.64999999999964</v>
      </c>
      <c r="G82" s="25">
        <v>3400</v>
      </c>
    </row>
    <row r="83" spans="1:7" x14ac:dyDescent="0.3">
      <c r="A83" s="22">
        <v>45158</v>
      </c>
      <c r="B83" s="23" t="s">
        <v>62</v>
      </c>
      <c r="C83" s="24">
        <v>62</v>
      </c>
      <c r="D83" s="30">
        <v>61.4</v>
      </c>
      <c r="E83" s="30"/>
      <c r="F83" s="28">
        <f t="shared" si="1"/>
        <v>711.04999999999961</v>
      </c>
      <c r="G83" s="25">
        <v>3500</v>
      </c>
    </row>
    <row r="84" spans="1:7" x14ac:dyDescent="0.3">
      <c r="A84" s="22">
        <v>45158</v>
      </c>
      <c r="B84" s="23" t="s">
        <v>60</v>
      </c>
      <c r="C84" s="24">
        <v>63</v>
      </c>
      <c r="D84" s="30"/>
      <c r="E84" s="30">
        <v>97.35</v>
      </c>
      <c r="F84" s="28">
        <f t="shared" si="1"/>
        <v>613.69999999999959</v>
      </c>
      <c r="G84" s="25">
        <v>4500</v>
      </c>
    </row>
    <row r="85" spans="1:7" x14ac:dyDescent="0.3">
      <c r="A85" s="22">
        <v>45165</v>
      </c>
      <c r="B85" s="23" t="s">
        <v>30</v>
      </c>
      <c r="C85" s="24">
        <v>64</v>
      </c>
      <c r="D85" s="30">
        <v>8</v>
      </c>
      <c r="E85" s="30"/>
      <c r="F85" s="28">
        <f t="shared" si="1"/>
        <v>621.69999999999959</v>
      </c>
      <c r="G85" s="25">
        <v>3400</v>
      </c>
    </row>
    <row r="86" spans="1:7" x14ac:dyDescent="0.3">
      <c r="A86" s="22">
        <v>45165</v>
      </c>
      <c r="B86" s="23" t="s">
        <v>62</v>
      </c>
      <c r="C86" s="24">
        <v>64</v>
      </c>
      <c r="D86" s="30">
        <v>16</v>
      </c>
      <c r="E86" s="30"/>
      <c r="F86" s="28">
        <f t="shared" si="1"/>
        <v>637.69999999999959</v>
      </c>
      <c r="G86" s="25">
        <v>3500</v>
      </c>
    </row>
    <row r="87" spans="1:7" x14ac:dyDescent="0.3">
      <c r="A87" s="22">
        <v>45172</v>
      </c>
      <c r="B87" s="23" t="s">
        <v>30</v>
      </c>
      <c r="C87" s="24">
        <v>65</v>
      </c>
      <c r="D87" s="30">
        <v>68</v>
      </c>
      <c r="E87" s="30"/>
      <c r="F87" s="28">
        <f t="shared" si="1"/>
        <v>705.69999999999959</v>
      </c>
      <c r="G87" s="25">
        <v>3400</v>
      </c>
    </row>
    <row r="88" spans="1:7" x14ac:dyDescent="0.3">
      <c r="A88" s="22">
        <v>45172</v>
      </c>
      <c r="B88" s="23" t="s">
        <v>62</v>
      </c>
      <c r="C88" s="24">
        <v>65</v>
      </c>
      <c r="D88" s="30">
        <v>87</v>
      </c>
      <c r="E88" s="30"/>
      <c r="F88" s="28">
        <f t="shared" si="1"/>
        <v>792.69999999999959</v>
      </c>
      <c r="G88" s="25">
        <v>3500</v>
      </c>
    </row>
    <row r="89" spans="1:7" x14ac:dyDescent="0.3">
      <c r="A89" s="22">
        <v>45172</v>
      </c>
      <c r="B89" s="23" t="s">
        <v>130</v>
      </c>
      <c r="C89" s="24">
        <v>66</v>
      </c>
      <c r="D89" s="30">
        <v>200</v>
      </c>
      <c r="E89" s="30"/>
      <c r="F89" s="28">
        <f t="shared" si="1"/>
        <v>992.69999999999959</v>
      </c>
      <c r="G89" s="25">
        <v>3100</v>
      </c>
    </row>
    <row r="90" spans="1:7" x14ac:dyDescent="0.3">
      <c r="A90" s="22">
        <v>45172</v>
      </c>
      <c r="B90" s="23" t="s">
        <v>149</v>
      </c>
      <c r="C90" s="24">
        <v>67</v>
      </c>
      <c r="D90" s="30">
        <v>50</v>
      </c>
      <c r="E90" s="30"/>
      <c r="F90" s="28">
        <f t="shared" si="1"/>
        <v>1042.6999999999996</v>
      </c>
      <c r="G90" s="25">
        <v>3300</v>
      </c>
    </row>
    <row r="91" spans="1:7" x14ac:dyDescent="0.3">
      <c r="A91" s="22">
        <v>45172</v>
      </c>
      <c r="B91" s="23" t="s">
        <v>92</v>
      </c>
      <c r="C91" s="24">
        <v>68</v>
      </c>
      <c r="D91" s="30"/>
      <c r="E91" s="30">
        <v>400</v>
      </c>
      <c r="F91" s="28">
        <f t="shared" si="1"/>
        <v>642.69999999999959</v>
      </c>
      <c r="G91" s="25">
        <v>4100</v>
      </c>
    </row>
    <row r="92" spans="1:7" x14ac:dyDescent="0.3">
      <c r="A92" s="22">
        <v>45173</v>
      </c>
      <c r="B92" s="23" t="s">
        <v>73</v>
      </c>
      <c r="C92" s="24">
        <v>69</v>
      </c>
      <c r="D92" s="30"/>
      <c r="E92" s="30">
        <v>329.7</v>
      </c>
      <c r="F92" s="28">
        <f t="shared" si="1"/>
        <v>312.9999999999996</v>
      </c>
      <c r="G92" s="25">
        <v>4999</v>
      </c>
    </row>
    <row r="93" spans="1:7" x14ac:dyDescent="0.3">
      <c r="A93" s="22">
        <v>45179</v>
      </c>
      <c r="B93" s="23" t="s">
        <v>30</v>
      </c>
      <c r="C93" s="24">
        <v>70</v>
      </c>
      <c r="D93" s="30">
        <v>64</v>
      </c>
      <c r="E93" s="30"/>
      <c r="F93" s="28">
        <f t="shared" ref="F93:F158" si="2">IF(A93&lt;&gt;"",F92+D93-E93,"_")</f>
        <v>376.9999999999996</v>
      </c>
      <c r="G93" s="25">
        <v>3400</v>
      </c>
    </row>
    <row r="94" spans="1:7" x14ac:dyDescent="0.3">
      <c r="A94" s="22">
        <v>45179</v>
      </c>
      <c r="B94" s="23" t="s">
        <v>62</v>
      </c>
      <c r="C94" s="24">
        <v>70</v>
      </c>
      <c r="D94" s="30">
        <v>73</v>
      </c>
      <c r="E94" s="30"/>
      <c r="F94" s="28">
        <f t="shared" si="2"/>
        <v>449.9999999999996</v>
      </c>
      <c r="G94" s="25">
        <v>3500</v>
      </c>
    </row>
    <row r="95" spans="1:7" x14ac:dyDescent="0.3">
      <c r="A95" s="22">
        <v>45179</v>
      </c>
      <c r="B95" s="23" t="s">
        <v>130</v>
      </c>
      <c r="C95" s="24">
        <v>71</v>
      </c>
      <c r="D95" s="30">
        <v>50</v>
      </c>
      <c r="E95" s="30"/>
      <c r="F95" s="28">
        <f t="shared" si="2"/>
        <v>499.9999999999996</v>
      </c>
      <c r="G95" s="25">
        <v>3100</v>
      </c>
    </row>
    <row r="96" spans="1:7" x14ac:dyDescent="0.3">
      <c r="A96" s="22">
        <v>45179</v>
      </c>
      <c r="B96" s="23" t="s">
        <v>131</v>
      </c>
      <c r="C96" s="24">
        <v>71</v>
      </c>
      <c r="D96" s="30">
        <v>250</v>
      </c>
      <c r="E96" s="30"/>
      <c r="F96" s="28">
        <f t="shared" si="2"/>
        <v>749.99999999999955</v>
      </c>
      <c r="G96" s="25">
        <v>3100</v>
      </c>
    </row>
    <row r="97" spans="1:7" x14ac:dyDescent="0.3">
      <c r="A97" s="22">
        <v>45179</v>
      </c>
      <c r="B97" s="23" t="s">
        <v>132</v>
      </c>
      <c r="C97" s="24">
        <v>71</v>
      </c>
      <c r="D97" s="30">
        <v>250</v>
      </c>
      <c r="E97" s="30"/>
      <c r="F97" s="28">
        <f t="shared" si="2"/>
        <v>999.99999999999955</v>
      </c>
      <c r="G97" s="25">
        <v>3100</v>
      </c>
    </row>
    <row r="98" spans="1:7" x14ac:dyDescent="0.3">
      <c r="A98" s="22">
        <v>45179</v>
      </c>
      <c r="B98" s="23" t="s">
        <v>95</v>
      </c>
      <c r="C98" s="24">
        <v>72</v>
      </c>
      <c r="D98" s="30"/>
      <c r="E98" s="30">
        <v>61.8</v>
      </c>
      <c r="F98" s="28">
        <f t="shared" si="2"/>
        <v>938.19999999999959</v>
      </c>
      <c r="G98" s="25">
        <v>4500</v>
      </c>
    </row>
    <row r="99" spans="1:7" x14ac:dyDescent="0.3">
      <c r="A99" s="22">
        <v>45179</v>
      </c>
      <c r="B99" s="23" t="s">
        <v>92</v>
      </c>
      <c r="C99" s="24">
        <v>73</v>
      </c>
      <c r="D99" s="30"/>
      <c r="E99" s="30">
        <v>400</v>
      </c>
      <c r="F99" s="28">
        <f t="shared" si="2"/>
        <v>538.19999999999959</v>
      </c>
      <c r="G99" s="25">
        <v>4100</v>
      </c>
    </row>
    <row r="100" spans="1:7" x14ac:dyDescent="0.3">
      <c r="A100" s="22">
        <v>45179</v>
      </c>
      <c r="B100" s="23" t="s">
        <v>96</v>
      </c>
      <c r="C100" s="24">
        <v>74</v>
      </c>
      <c r="D100" s="30"/>
      <c r="E100" s="30">
        <v>35</v>
      </c>
      <c r="F100" s="28">
        <f t="shared" si="2"/>
        <v>503.19999999999959</v>
      </c>
      <c r="G100" s="25">
        <v>4700</v>
      </c>
    </row>
    <row r="101" spans="1:7" x14ac:dyDescent="0.3">
      <c r="A101" s="22">
        <v>45180</v>
      </c>
      <c r="B101" s="23" t="s">
        <v>97</v>
      </c>
      <c r="C101" s="24">
        <v>75</v>
      </c>
      <c r="D101" s="30">
        <v>100</v>
      </c>
      <c r="E101" s="30"/>
      <c r="F101" s="28">
        <f t="shared" si="2"/>
        <v>603.19999999999959</v>
      </c>
      <c r="G101" s="25">
        <v>3100</v>
      </c>
    </row>
    <row r="102" spans="1:7" x14ac:dyDescent="0.3">
      <c r="A102" s="22">
        <v>45180</v>
      </c>
      <c r="B102" s="23" t="s">
        <v>59</v>
      </c>
      <c r="C102" s="24">
        <v>76</v>
      </c>
      <c r="D102" s="30"/>
      <c r="E102" s="30">
        <v>151.1</v>
      </c>
      <c r="F102" s="28">
        <f t="shared" si="2"/>
        <v>452.09999999999957</v>
      </c>
      <c r="G102" s="25">
        <v>4700</v>
      </c>
    </row>
    <row r="103" spans="1:7" x14ac:dyDescent="0.3">
      <c r="A103" s="22">
        <v>45183</v>
      </c>
      <c r="B103" s="23" t="s">
        <v>58</v>
      </c>
      <c r="C103" s="24">
        <v>77</v>
      </c>
      <c r="D103" s="30"/>
      <c r="E103" s="30">
        <v>20</v>
      </c>
      <c r="F103" s="28">
        <f t="shared" si="2"/>
        <v>432.09999999999957</v>
      </c>
      <c r="G103" s="25">
        <v>4200</v>
      </c>
    </row>
    <row r="104" spans="1:7" x14ac:dyDescent="0.3">
      <c r="A104" s="22">
        <v>45183</v>
      </c>
      <c r="B104" s="23" t="s">
        <v>150</v>
      </c>
      <c r="C104" s="24">
        <v>78</v>
      </c>
      <c r="D104" s="30">
        <v>50</v>
      </c>
      <c r="E104" s="30"/>
      <c r="F104" s="28">
        <f t="shared" si="2"/>
        <v>482.09999999999957</v>
      </c>
      <c r="G104" s="25">
        <v>3101</v>
      </c>
    </row>
    <row r="105" spans="1:7" x14ac:dyDescent="0.3">
      <c r="A105" s="22">
        <v>45186</v>
      </c>
      <c r="B105" s="23" t="s">
        <v>30</v>
      </c>
      <c r="C105" s="24">
        <v>79</v>
      </c>
      <c r="D105" s="30">
        <v>60</v>
      </c>
      <c r="E105" s="30"/>
      <c r="F105" s="28">
        <f t="shared" si="2"/>
        <v>542.09999999999957</v>
      </c>
      <c r="G105" s="25">
        <v>3400</v>
      </c>
    </row>
    <row r="106" spans="1:7" x14ac:dyDescent="0.3">
      <c r="A106" s="22">
        <v>45186</v>
      </c>
      <c r="B106" s="23" t="s">
        <v>62</v>
      </c>
      <c r="C106" s="24">
        <v>79</v>
      </c>
      <c r="D106" s="30">
        <v>57.8</v>
      </c>
      <c r="E106" s="30"/>
      <c r="F106" s="28">
        <f t="shared" si="2"/>
        <v>599.89999999999952</v>
      </c>
      <c r="G106" s="25">
        <v>3500</v>
      </c>
    </row>
    <row r="107" spans="1:7" x14ac:dyDescent="0.3">
      <c r="A107" s="22">
        <v>45186</v>
      </c>
      <c r="B107" s="23" t="s">
        <v>133</v>
      </c>
      <c r="C107" s="24">
        <v>80</v>
      </c>
      <c r="D107" s="30">
        <v>300</v>
      </c>
      <c r="E107" s="30"/>
      <c r="F107" s="28">
        <f t="shared" si="2"/>
        <v>899.89999999999952</v>
      </c>
      <c r="G107" s="25">
        <v>3100</v>
      </c>
    </row>
    <row r="108" spans="1:7" x14ac:dyDescent="0.3">
      <c r="A108" s="22">
        <v>45186</v>
      </c>
      <c r="B108" s="23" t="s">
        <v>134</v>
      </c>
      <c r="C108" s="24">
        <v>80</v>
      </c>
      <c r="D108" s="30">
        <v>150</v>
      </c>
      <c r="E108" s="30"/>
      <c r="F108" s="28">
        <f t="shared" si="2"/>
        <v>1049.8999999999996</v>
      </c>
      <c r="G108" s="25">
        <v>3100</v>
      </c>
    </row>
    <row r="109" spans="1:7" x14ac:dyDescent="0.3">
      <c r="A109" s="22">
        <v>45186</v>
      </c>
      <c r="B109" s="23" t="s">
        <v>92</v>
      </c>
      <c r="C109" s="24">
        <v>81</v>
      </c>
      <c r="D109" s="30"/>
      <c r="E109" s="30">
        <v>350</v>
      </c>
      <c r="F109" s="28">
        <f t="shared" si="2"/>
        <v>699.89999999999964</v>
      </c>
      <c r="G109" s="25">
        <v>4100</v>
      </c>
    </row>
    <row r="110" spans="1:7" x14ac:dyDescent="0.3">
      <c r="A110" s="22">
        <v>45186</v>
      </c>
      <c r="B110" s="23" t="s">
        <v>151</v>
      </c>
      <c r="C110" s="24">
        <v>82</v>
      </c>
      <c r="D110" s="30">
        <v>100</v>
      </c>
      <c r="E110" s="30"/>
      <c r="F110" s="28">
        <f t="shared" si="2"/>
        <v>799.89999999999964</v>
      </c>
      <c r="G110" s="25">
        <v>3101</v>
      </c>
    </row>
    <row r="111" spans="1:7" x14ac:dyDescent="0.3">
      <c r="A111" s="22">
        <v>45186</v>
      </c>
      <c r="B111" s="23" t="s">
        <v>152</v>
      </c>
      <c r="C111" s="24">
        <v>83</v>
      </c>
      <c r="D111" s="30">
        <v>50</v>
      </c>
      <c r="E111" s="30"/>
      <c r="F111" s="28">
        <f t="shared" si="2"/>
        <v>849.89999999999964</v>
      </c>
      <c r="G111" s="25">
        <v>3101</v>
      </c>
    </row>
    <row r="112" spans="1:7" x14ac:dyDescent="0.3">
      <c r="A112" s="22">
        <v>45186</v>
      </c>
      <c r="B112" s="89" t="s">
        <v>98</v>
      </c>
      <c r="C112" s="24">
        <v>84</v>
      </c>
      <c r="D112" s="30">
        <v>60</v>
      </c>
      <c r="E112" s="30"/>
      <c r="F112" s="28">
        <f t="shared" si="2"/>
        <v>909.89999999999964</v>
      </c>
      <c r="G112" s="25">
        <v>3101</v>
      </c>
    </row>
    <row r="113" spans="1:7" x14ac:dyDescent="0.3">
      <c r="A113" s="22">
        <v>45186</v>
      </c>
      <c r="B113" s="23" t="s">
        <v>122</v>
      </c>
      <c r="C113" s="24">
        <v>85</v>
      </c>
      <c r="D113" s="30">
        <v>150</v>
      </c>
      <c r="E113" s="30"/>
      <c r="F113" s="28">
        <f t="shared" si="2"/>
        <v>1059.8999999999996</v>
      </c>
      <c r="G113" s="25">
        <v>3999</v>
      </c>
    </row>
    <row r="114" spans="1:7" x14ac:dyDescent="0.3">
      <c r="A114" s="22">
        <v>45190</v>
      </c>
      <c r="B114" s="23" t="s">
        <v>153</v>
      </c>
      <c r="C114" s="24">
        <v>86</v>
      </c>
      <c r="D114" s="30">
        <v>200</v>
      </c>
      <c r="E114" s="30"/>
      <c r="F114" s="28">
        <f t="shared" si="2"/>
        <v>1259.8999999999996</v>
      </c>
      <c r="G114" s="25">
        <v>3101</v>
      </c>
    </row>
    <row r="115" spans="1:7" x14ac:dyDescent="0.3">
      <c r="A115" s="22">
        <v>45190</v>
      </c>
      <c r="B115" s="23" t="s">
        <v>154</v>
      </c>
      <c r="C115" s="24">
        <v>87</v>
      </c>
      <c r="D115" s="30">
        <v>150</v>
      </c>
      <c r="E115" s="30"/>
      <c r="F115" s="28">
        <f t="shared" si="2"/>
        <v>1409.8999999999996</v>
      </c>
      <c r="G115" s="25">
        <v>3101</v>
      </c>
    </row>
    <row r="116" spans="1:7" x14ac:dyDescent="0.3">
      <c r="A116" s="22">
        <v>45190</v>
      </c>
      <c r="B116" s="23" t="s">
        <v>99</v>
      </c>
      <c r="C116" s="24">
        <v>88</v>
      </c>
      <c r="D116" s="30">
        <v>650</v>
      </c>
      <c r="E116" s="30"/>
      <c r="F116" s="28">
        <f t="shared" si="2"/>
        <v>2059.8999999999996</v>
      </c>
      <c r="G116" s="25">
        <v>3999</v>
      </c>
    </row>
    <row r="117" spans="1:7" x14ac:dyDescent="0.3">
      <c r="A117" s="22">
        <v>45192</v>
      </c>
      <c r="B117" s="23" t="s">
        <v>107</v>
      </c>
      <c r="C117" s="24">
        <v>89</v>
      </c>
      <c r="D117" s="30"/>
      <c r="E117" s="30">
        <v>150</v>
      </c>
      <c r="F117" s="28">
        <f t="shared" si="2"/>
        <v>1909.8999999999996</v>
      </c>
      <c r="G117" s="25">
        <v>4999</v>
      </c>
    </row>
    <row r="118" spans="1:7" x14ac:dyDescent="0.3">
      <c r="A118" s="22">
        <v>45192</v>
      </c>
      <c r="B118" s="23" t="s">
        <v>108</v>
      </c>
      <c r="C118" s="24">
        <v>90</v>
      </c>
      <c r="D118" s="30"/>
      <c r="E118" s="30">
        <v>440</v>
      </c>
      <c r="F118" s="28">
        <f t="shared" si="2"/>
        <v>1469.8999999999996</v>
      </c>
      <c r="G118" s="25">
        <v>4101</v>
      </c>
    </row>
    <row r="119" spans="1:7" x14ac:dyDescent="0.3">
      <c r="A119" s="22">
        <v>45192</v>
      </c>
      <c r="B119" s="23" t="s">
        <v>109</v>
      </c>
      <c r="C119" s="24">
        <v>91</v>
      </c>
      <c r="D119" s="30"/>
      <c r="E119" s="30">
        <v>9.1999999999999993</v>
      </c>
      <c r="F119" s="28">
        <f t="shared" si="2"/>
        <v>1460.6999999999996</v>
      </c>
      <c r="G119" s="25">
        <v>4101</v>
      </c>
    </row>
    <row r="120" spans="1:7" x14ac:dyDescent="0.3">
      <c r="A120" s="22">
        <v>45192</v>
      </c>
      <c r="B120" s="23" t="s">
        <v>110</v>
      </c>
      <c r="C120" s="24">
        <v>92</v>
      </c>
      <c r="D120" s="30"/>
      <c r="E120" s="30">
        <v>620</v>
      </c>
      <c r="F120" s="28">
        <f t="shared" si="2"/>
        <v>840.69999999999959</v>
      </c>
      <c r="G120" s="25">
        <v>4101</v>
      </c>
    </row>
    <row r="121" spans="1:7" x14ac:dyDescent="0.3">
      <c r="A121" s="22">
        <v>45192</v>
      </c>
      <c r="B121" s="23" t="s">
        <v>155</v>
      </c>
      <c r="C121" s="24">
        <v>93</v>
      </c>
      <c r="D121" s="30">
        <v>120</v>
      </c>
      <c r="E121" s="30"/>
      <c r="F121" s="28">
        <f t="shared" si="2"/>
        <v>960.69999999999959</v>
      </c>
      <c r="G121" s="25">
        <v>3101</v>
      </c>
    </row>
    <row r="122" spans="1:7" x14ac:dyDescent="0.3">
      <c r="A122" s="22">
        <v>45192</v>
      </c>
      <c r="B122" s="23" t="s">
        <v>114</v>
      </c>
      <c r="C122" s="24">
        <v>94</v>
      </c>
      <c r="D122" s="30">
        <v>174</v>
      </c>
      <c r="E122" s="30"/>
      <c r="F122" s="28">
        <f t="shared" si="2"/>
        <v>1134.6999999999996</v>
      </c>
      <c r="G122" s="25">
        <v>3101</v>
      </c>
    </row>
    <row r="123" spans="1:7" x14ac:dyDescent="0.3">
      <c r="A123" s="22">
        <v>45192</v>
      </c>
      <c r="B123" s="23" t="s">
        <v>115</v>
      </c>
      <c r="C123" s="24">
        <v>95</v>
      </c>
      <c r="D123" s="30">
        <f>2477.8-120</f>
        <v>2357.8000000000002</v>
      </c>
      <c r="E123" s="30"/>
      <c r="F123" s="28">
        <f t="shared" si="2"/>
        <v>3492.5</v>
      </c>
      <c r="G123" s="25">
        <v>3101</v>
      </c>
    </row>
    <row r="124" spans="1:7" x14ac:dyDescent="0.3">
      <c r="A124" s="22">
        <v>45192</v>
      </c>
      <c r="B124" s="23" t="s">
        <v>111</v>
      </c>
      <c r="C124" s="24">
        <v>96</v>
      </c>
      <c r="D124" s="30">
        <v>630</v>
      </c>
      <c r="E124" s="30"/>
      <c r="F124" s="28">
        <f t="shared" si="2"/>
        <v>4122.5</v>
      </c>
      <c r="G124" s="25">
        <v>3101</v>
      </c>
    </row>
    <row r="125" spans="1:7" x14ac:dyDescent="0.3">
      <c r="A125" s="22">
        <v>45192</v>
      </c>
      <c r="B125" s="23" t="s">
        <v>112</v>
      </c>
      <c r="C125" s="24">
        <v>97</v>
      </c>
      <c r="D125" s="30"/>
      <c r="E125" s="30">
        <v>50</v>
      </c>
      <c r="F125" s="28">
        <f t="shared" si="2"/>
        <v>4072.5</v>
      </c>
      <c r="G125" s="25">
        <v>4101</v>
      </c>
    </row>
    <row r="126" spans="1:7" x14ac:dyDescent="0.3">
      <c r="A126" s="22">
        <v>45192</v>
      </c>
      <c r="B126" s="23" t="s">
        <v>135</v>
      </c>
      <c r="C126" s="24">
        <v>98</v>
      </c>
      <c r="D126" s="30">
        <v>75</v>
      </c>
      <c r="E126" s="30"/>
      <c r="F126" s="28">
        <f t="shared" si="2"/>
        <v>4147.5</v>
      </c>
      <c r="G126" s="25">
        <v>3100</v>
      </c>
    </row>
    <row r="127" spans="1:7" x14ac:dyDescent="0.3">
      <c r="A127" s="22">
        <v>45192</v>
      </c>
      <c r="B127" s="23" t="s">
        <v>136</v>
      </c>
      <c r="C127" s="24">
        <v>98</v>
      </c>
      <c r="D127" s="30">
        <v>75</v>
      </c>
      <c r="E127" s="30"/>
      <c r="F127" s="28">
        <f t="shared" si="2"/>
        <v>4222.5</v>
      </c>
      <c r="G127" s="25">
        <v>3100</v>
      </c>
    </row>
    <row r="128" spans="1:7" x14ac:dyDescent="0.3">
      <c r="A128" s="22">
        <v>45192</v>
      </c>
      <c r="B128" s="23" t="s">
        <v>116</v>
      </c>
      <c r="C128" s="24">
        <v>99</v>
      </c>
      <c r="D128" s="30">
        <v>200</v>
      </c>
      <c r="E128" s="30"/>
      <c r="F128" s="28">
        <f t="shared" si="2"/>
        <v>4422.5</v>
      </c>
      <c r="G128" s="25">
        <v>3101</v>
      </c>
    </row>
    <row r="129" spans="1:7" x14ac:dyDescent="0.3">
      <c r="A129" s="22">
        <v>45192</v>
      </c>
      <c r="B129" s="23" t="s">
        <v>113</v>
      </c>
      <c r="C129" s="24">
        <v>100</v>
      </c>
      <c r="D129" s="30">
        <v>465</v>
      </c>
      <c r="E129" s="30"/>
      <c r="F129" s="28">
        <f t="shared" si="2"/>
        <v>4887.5</v>
      </c>
      <c r="G129" s="25">
        <v>3101</v>
      </c>
    </row>
    <row r="130" spans="1:7" x14ac:dyDescent="0.3">
      <c r="A130" s="22">
        <v>45192</v>
      </c>
      <c r="B130" s="23" t="s">
        <v>117</v>
      </c>
      <c r="C130" s="24">
        <v>101</v>
      </c>
      <c r="D130" s="30"/>
      <c r="E130" s="30">
        <v>30</v>
      </c>
      <c r="F130" s="28">
        <f t="shared" si="2"/>
        <v>4857.5</v>
      </c>
      <c r="G130" s="25">
        <v>4101</v>
      </c>
    </row>
    <row r="131" spans="1:7" x14ac:dyDescent="0.3">
      <c r="A131" s="22">
        <v>45193</v>
      </c>
      <c r="B131" s="23" t="s">
        <v>30</v>
      </c>
      <c r="C131" s="24">
        <v>102</v>
      </c>
      <c r="D131" s="30">
        <v>40</v>
      </c>
      <c r="E131" s="30"/>
      <c r="F131" s="28">
        <f t="shared" si="2"/>
        <v>4897.5</v>
      </c>
      <c r="G131" s="25">
        <v>3400</v>
      </c>
    </row>
    <row r="132" spans="1:7" x14ac:dyDescent="0.3">
      <c r="A132" s="22">
        <v>45193</v>
      </c>
      <c r="B132" s="23" t="s">
        <v>62</v>
      </c>
      <c r="C132" s="24">
        <v>102</v>
      </c>
      <c r="D132" s="30">
        <v>39.25</v>
      </c>
      <c r="E132" s="30"/>
      <c r="F132" s="28">
        <f t="shared" si="2"/>
        <v>4936.75</v>
      </c>
      <c r="G132" s="25">
        <v>3500</v>
      </c>
    </row>
    <row r="133" spans="1:7" x14ac:dyDescent="0.3">
      <c r="A133" s="22">
        <v>45193</v>
      </c>
      <c r="B133" s="23" t="s">
        <v>118</v>
      </c>
      <c r="C133" s="24">
        <v>103</v>
      </c>
      <c r="D133" s="30"/>
      <c r="E133" s="30">
        <v>8.85</v>
      </c>
      <c r="F133" s="28">
        <f t="shared" si="2"/>
        <v>4927.8999999999996</v>
      </c>
      <c r="G133" s="25">
        <v>4101</v>
      </c>
    </row>
    <row r="134" spans="1:7" x14ac:dyDescent="0.3">
      <c r="A134" s="22">
        <v>45193</v>
      </c>
      <c r="B134" s="23" t="s">
        <v>119</v>
      </c>
      <c r="C134" s="24">
        <v>104</v>
      </c>
      <c r="D134" s="30"/>
      <c r="E134" s="30">
        <v>36.1</v>
      </c>
      <c r="F134" s="28">
        <f t="shared" si="2"/>
        <v>4891.7999999999993</v>
      </c>
      <c r="G134" s="25">
        <v>4101</v>
      </c>
    </row>
    <row r="135" spans="1:7" x14ac:dyDescent="0.3">
      <c r="A135" s="22">
        <v>45193</v>
      </c>
      <c r="B135" s="23" t="s">
        <v>120</v>
      </c>
      <c r="C135" s="24">
        <v>105</v>
      </c>
      <c r="D135" s="30"/>
      <c r="E135" s="30">
        <v>8.4</v>
      </c>
      <c r="F135" s="28">
        <f t="shared" si="2"/>
        <v>4883.3999999999996</v>
      </c>
      <c r="G135" s="25">
        <v>4200</v>
      </c>
    </row>
    <row r="136" spans="1:7" x14ac:dyDescent="0.3">
      <c r="A136" s="22">
        <v>45195</v>
      </c>
      <c r="B136" s="23" t="s">
        <v>121</v>
      </c>
      <c r="C136" s="24">
        <v>106</v>
      </c>
      <c r="D136" s="30"/>
      <c r="E136" s="30">
        <v>4445.3999999999996</v>
      </c>
      <c r="F136" s="28">
        <f t="shared" si="2"/>
        <v>438</v>
      </c>
      <c r="G136" s="25">
        <v>4999</v>
      </c>
    </row>
    <row r="137" spans="1:7" x14ac:dyDescent="0.3">
      <c r="A137" s="22">
        <v>45193</v>
      </c>
      <c r="B137" s="23" t="s">
        <v>123</v>
      </c>
      <c r="C137" s="24">
        <v>107</v>
      </c>
      <c r="D137" s="30"/>
      <c r="E137" s="30">
        <v>150</v>
      </c>
      <c r="F137" s="28">
        <f t="shared" si="2"/>
        <v>288</v>
      </c>
      <c r="G137" s="25">
        <v>4999</v>
      </c>
    </row>
    <row r="138" spans="1:7" x14ac:dyDescent="0.3">
      <c r="A138" s="22">
        <v>45192</v>
      </c>
      <c r="B138" s="23" t="s">
        <v>138</v>
      </c>
      <c r="C138" s="24">
        <v>108</v>
      </c>
      <c r="D138" s="30"/>
      <c r="E138" s="30">
        <v>150</v>
      </c>
      <c r="F138" s="28">
        <f t="shared" si="2"/>
        <v>138</v>
      </c>
      <c r="G138" s="25">
        <v>4101</v>
      </c>
    </row>
    <row r="139" spans="1:7" x14ac:dyDescent="0.3">
      <c r="A139" s="22">
        <v>45192</v>
      </c>
      <c r="B139" s="23" t="s">
        <v>138</v>
      </c>
      <c r="C139" s="24">
        <v>108</v>
      </c>
      <c r="D139" s="30">
        <v>150</v>
      </c>
      <c r="E139" s="30"/>
      <c r="F139" s="28">
        <f t="shared" si="2"/>
        <v>288</v>
      </c>
      <c r="G139" s="25">
        <v>3100</v>
      </c>
    </row>
    <row r="140" spans="1:7" x14ac:dyDescent="0.3">
      <c r="A140" s="22">
        <v>45165</v>
      </c>
      <c r="B140" s="23" t="s">
        <v>139</v>
      </c>
      <c r="C140" s="24">
        <v>109</v>
      </c>
      <c r="D140" s="30">
        <v>25</v>
      </c>
      <c r="E140" s="30"/>
      <c r="F140" s="28">
        <f t="shared" si="2"/>
        <v>313</v>
      </c>
      <c r="G140" s="25">
        <v>3100</v>
      </c>
    </row>
    <row r="141" spans="1:7" x14ac:dyDescent="0.3">
      <c r="A141" s="22">
        <v>45165</v>
      </c>
      <c r="B141" s="23" t="s">
        <v>139</v>
      </c>
      <c r="C141" s="24">
        <v>109</v>
      </c>
      <c r="D141" s="30"/>
      <c r="E141" s="30">
        <v>25</v>
      </c>
      <c r="F141" s="28">
        <f t="shared" si="2"/>
        <v>288</v>
      </c>
      <c r="G141" s="25">
        <v>4200</v>
      </c>
    </row>
    <row r="142" spans="1:7" x14ac:dyDescent="0.3">
      <c r="A142" s="22">
        <v>45199</v>
      </c>
      <c r="B142" s="23" t="s">
        <v>147</v>
      </c>
      <c r="C142" s="24">
        <v>110</v>
      </c>
      <c r="D142" s="30"/>
      <c r="E142" s="30">
        <v>12.5</v>
      </c>
      <c r="F142" s="28">
        <f t="shared" si="2"/>
        <v>275.5</v>
      </c>
      <c r="G142" s="25">
        <v>4101</v>
      </c>
    </row>
    <row r="143" spans="1:7" x14ac:dyDescent="0.3">
      <c r="A143" s="22">
        <v>45199</v>
      </c>
      <c r="B143" s="23" t="s">
        <v>147</v>
      </c>
      <c r="C143" s="24">
        <v>110</v>
      </c>
      <c r="D143" s="30">
        <v>12.5</v>
      </c>
      <c r="E143" s="30"/>
      <c r="F143" s="28">
        <f t="shared" si="2"/>
        <v>288</v>
      </c>
      <c r="G143" s="25">
        <v>3100</v>
      </c>
    </row>
    <row r="144" spans="1:7" x14ac:dyDescent="0.3">
      <c r="A144" s="22">
        <v>45200</v>
      </c>
      <c r="B144" s="23" t="s">
        <v>30</v>
      </c>
      <c r="C144" s="24">
        <v>111</v>
      </c>
      <c r="D144" s="30">
        <v>40</v>
      </c>
      <c r="E144" s="30"/>
      <c r="F144" s="28">
        <f t="shared" si="2"/>
        <v>328</v>
      </c>
      <c r="G144" s="25">
        <v>3400</v>
      </c>
    </row>
    <row r="145" spans="1:7" x14ac:dyDescent="0.3">
      <c r="A145" s="22">
        <v>45200</v>
      </c>
      <c r="B145" s="23" t="s">
        <v>62</v>
      </c>
      <c r="C145" s="24">
        <v>111</v>
      </c>
      <c r="D145" s="30">
        <v>42</v>
      </c>
      <c r="E145" s="30"/>
      <c r="F145" s="28">
        <f t="shared" si="2"/>
        <v>370</v>
      </c>
      <c r="G145" s="25">
        <v>3500</v>
      </c>
    </row>
    <row r="146" spans="1:7" x14ac:dyDescent="0.3">
      <c r="A146" s="22">
        <v>45207</v>
      </c>
      <c r="B146" s="23" t="s">
        <v>30</v>
      </c>
      <c r="C146" s="24">
        <v>112</v>
      </c>
      <c r="D146" s="30">
        <v>46</v>
      </c>
      <c r="E146" s="30"/>
      <c r="F146" s="28">
        <f t="shared" si="2"/>
        <v>416</v>
      </c>
      <c r="G146" s="25">
        <v>3400</v>
      </c>
    </row>
    <row r="147" spans="1:7" x14ac:dyDescent="0.3">
      <c r="A147" s="22">
        <v>45207</v>
      </c>
      <c r="B147" s="23" t="s">
        <v>62</v>
      </c>
      <c r="C147" s="24">
        <v>112</v>
      </c>
      <c r="D147" s="30">
        <v>76</v>
      </c>
      <c r="E147" s="30"/>
      <c r="F147" s="28">
        <f t="shared" si="2"/>
        <v>492</v>
      </c>
      <c r="G147" s="25">
        <v>3500</v>
      </c>
    </row>
    <row r="148" spans="1:7" x14ac:dyDescent="0.3">
      <c r="A148" s="22">
        <v>45207</v>
      </c>
      <c r="B148" s="23" t="s">
        <v>60</v>
      </c>
      <c r="C148" s="24">
        <v>113</v>
      </c>
      <c r="D148" s="30"/>
      <c r="E148" s="30">
        <v>16.95</v>
      </c>
      <c r="F148" s="28">
        <f t="shared" si="2"/>
        <v>475.05</v>
      </c>
      <c r="G148" s="25">
        <v>4500</v>
      </c>
    </row>
    <row r="149" spans="1:7" x14ac:dyDescent="0.3">
      <c r="A149" s="22">
        <v>45214</v>
      </c>
      <c r="B149" s="23" t="s">
        <v>30</v>
      </c>
      <c r="C149" s="24">
        <v>114</v>
      </c>
      <c r="D149" s="30">
        <v>48</v>
      </c>
      <c r="E149" s="30"/>
      <c r="F149" s="28">
        <f t="shared" si="2"/>
        <v>523.04999999999995</v>
      </c>
      <c r="G149" s="25">
        <v>3400</v>
      </c>
    </row>
    <row r="150" spans="1:7" x14ac:dyDescent="0.3">
      <c r="A150" s="22">
        <v>45214</v>
      </c>
      <c r="B150" s="23" t="s">
        <v>62</v>
      </c>
      <c r="C150" s="24">
        <v>114</v>
      </c>
      <c r="D150" s="30">
        <v>58</v>
      </c>
      <c r="E150" s="30"/>
      <c r="F150" s="28">
        <f t="shared" si="2"/>
        <v>581.04999999999995</v>
      </c>
      <c r="G150" s="25">
        <v>3500</v>
      </c>
    </row>
    <row r="151" spans="1:7" x14ac:dyDescent="0.3">
      <c r="A151" s="22">
        <v>45214</v>
      </c>
      <c r="B151" s="23" t="s">
        <v>60</v>
      </c>
      <c r="C151" s="24">
        <v>115</v>
      </c>
      <c r="D151" s="30"/>
      <c r="E151" s="30">
        <v>38.700000000000003</v>
      </c>
      <c r="F151" s="28">
        <f t="shared" si="2"/>
        <v>542.34999999999991</v>
      </c>
      <c r="G151" s="25">
        <v>4500</v>
      </c>
    </row>
    <row r="152" spans="1:7" x14ac:dyDescent="0.3">
      <c r="A152" s="22">
        <v>45221</v>
      </c>
      <c r="B152" s="23" t="s">
        <v>92</v>
      </c>
      <c r="C152" s="24">
        <v>116</v>
      </c>
      <c r="D152" s="30"/>
      <c r="E152" s="30">
        <v>75</v>
      </c>
      <c r="F152" s="28">
        <f t="shared" si="2"/>
        <v>467.34999999999991</v>
      </c>
      <c r="G152" s="25">
        <v>4100</v>
      </c>
    </row>
    <row r="153" spans="1:7" x14ac:dyDescent="0.3">
      <c r="A153" s="22">
        <v>45221</v>
      </c>
      <c r="B153" s="23" t="s">
        <v>60</v>
      </c>
      <c r="C153" s="24">
        <v>117</v>
      </c>
      <c r="D153" s="30"/>
      <c r="E153" s="30">
        <v>14.95</v>
      </c>
      <c r="F153" s="28">
        <f t="shared" si="2"/>
        <v>452.39999999999992</v>
      </c>
      <c r="G153" s="25">
        <v>4500</v>
      </c>
    </row>
    <row r="154" spans="1:7" x14ac:dyDescent="0.3">
      <c r="A154" s="22">
        <v>45221</v>
      </c>
      <c r="B154" s="23" t="s">
        <v>30</v>
      </c>
      <c r="C154" s="24">
        <v>118</v>
      </c>
      <c r="D154" s="30">
        <v>52</v>
      </c>
      <c r="E154" s="30"/>
      <c r="F154" s="28">
        <f t="shared" si="2"/>
        <v>504.39999999999992</v>
      </c>
      <c r="G154" s="25">
        <v>3400</v>
      </c>
    </row>
    <row r="155" spans="1:7" x14ac:dyDescent="0.3">
      <c r="A155" s="22">
        <v>45221</v>
      </c>
      <c r="B155" s="23" t="s">
        <v>62</v>
      </c>
      <c r="C155" s="24">
        <v>118</v>
      </c>
      <c r="D155" s="30">
        <v>67</v>
      </c>
      <c r="E155" s="30"/>
      <c r="F155" s="28">
        <f t="shared" si="2"/>
        <v>571.39999999999986</v>
      </c>
      <c r="G155" s="25">
        <v>3500</v>
      </c>
    </row>
    <row r="156" spans="1:7" x14ac:dyDescent="0.3">
      <c r="A156" s="22">
        <v>45228</v>
      </c>
      <c r="B156" s="23" t="s">
        <v>141</v>
      </c>
      <c r="C156" s="24">
        <v>119</v>
      </c>
      <c r="D156" s="30">
        <v>150</v>
      </c>
      <c r="E156" s="30"/>
      <c r="F156" s="28">
        <f t="shared" si="2"/>
        <v>721.39999999999986</v>
      </c>
      <c r="G156" s="25">
        <v>3100</v>
      </c>
    </row>
    <row r="157" spans="1:7" x14ac:dyDescent="0.3">
      <c r="A157" s="22">
        <v>45228</v>
      </c>
      <c r="B157" s="23" t="s">
        <v>60</v>
      </c>
      <c r="C157" s="24">
        <v>120</v>
      </c>
      <c r="D157" s="30"/>
      <c r="E157" s="30">
        <v>16.95</v>
      </c>
      <c r="F157" s="28">
        <f t="shared" si="2"/>
        <v>704.44999999999982</v>
      </c>
      <c r="G157" s="25">
        <v>4500</v>
      </c>
    </row>
    <row r="158" spans="1:7" x14ac:dyDescent="0.3">
      <c r="A158" s="22">
        <v>45228</v>
      </c>
      <c r="B158" s="23" t="s">
        <v>30</v>
      </c>
      <c r="C158" s="24">
        <v>121</v>
      </c>
      <c r="D158" s="30">
        <v>50</v>
      </c>
      <c r="E158" s="30"/>
      <c r="F158" s="28">
        <f t="shared" si="2"/>
        <v>754.44999999999982</v>
      </c>
      <c r="G158" s="25">
        <v>3400</v>
      </c>
    </row>
    <row r="159" spans="1:7" x14ac:dyDescent="0.3">
      <c r="A159" s="22">
        <v>45228</v>
      </c>
      <c r="B159" s="23" t="s">
        <v>62</v>
      </c>
      <c r="C159" s="24">
        <v>121</v>
      </c>
      <c r="D159" s="30">
        <v>64.099999999999994</v>
      </c>
      <c r="E159" s="30"/>
      <c r="F159" s="28">
        <f t="shared" ref="F159:F222" si="3">IF(A159&lt;&gt;"",F158+D159-E159,"_")</f>
        <v>818.54999999999984</v>
      </c>
      <c r="G159" s="25">
        <v>3500</v>
      </c>
    </row>
    <row r="160" spans="1:7" x14ac:dyDescent="0.3">
      <c r="A160" s="22">
        <v>45242</v>
      </c>
      <c r="B160" s="23" t="s">
        <v>142</v>
      </c>
      <c r="C160" s="24">
        <v>122</v>
      </c>
      <c r="D160" s="30"/>
      <c r="E160" s="30">
        <v>82</v>
      </c>
      <c r="F160" s="28">
        <f t="shared" si="3"/>
        <v>736.54999999999984</v>
      </c>
      <c r="G160" s="25">
        <v>4200</v>
      </c>
    </row>
    <row r="161" spans="1:7" x14ac:dyDescent="0.3">
      <c r="A161" s="22">
        <v>45260</v>
      </c>
      <c r="B161" s="23" t="s">
        <v>58</v>
      </c>
      <c r="C161" s="24">
        <v>123</v>
      </c>
      <c r="D161" s="30"/>
      <c r="E161" s="30">
        <v>38</v>
      </c>
      <c r="F161" s="28">
        <f t="shared" si="3"/>
        <v>698.54999999999984</v>
      </c>
      <c r="G161" s="25">
        <v>4200</v>
      </c>
    </row>
    <row r="162" spans="1:7" x14ac:dyDescent="0.3">
      <c r="A162" s="22">
        <v>45260</v>
      </c>
      <c r="B162" s="23" t="s">
        <v>130</v>
      </c>
      <c r="C162" s="24">
        <v>124</v>
      </c>
      <c r="D162" s="30">
        <v>150</v>
      </c>
      <c r="E162" s="30"/>
      <c r="F162" s="28">
        <f t="shared" si="3"/>
        <v>848.54999999999984</v>
      </c>
      <c r="G162" s="25">
        <v>3100</v>
      </c>
    </row>
    <row r="163" spans="1:7" x14ac:dyDescent="0.3">
      <c r="A163" s="22">
        <v>45262</v>
      </c>
      <c r="B163" s="23" t="s">
        <v>59</v>
      </c>
      <c r="C163" s="24">
        <v>125</v>
      </c>
      <c r="D163" s="30"/>
      <c r="E163" s="30">
        <v>15.5</v>
      </c>
      <c r="F163" s="28">
        <f t="shared" si="3"/>
        <v>833.04999999999984</v>
      </c>
      <c r="G163" s="25">
        <v>4700</v>
      </c>
    </row>
    <row r="164" spans="1:7" x14ac:dyDescent="0.3">
      <c r="A164" s="22"/>
      <c r="B164" s="23"/>
      <c r="C164" s="24"/>
      <c r="D164" s="30"/>
      <c r="E164" s="30"/>
      <c r="F164" s="28" t="str">
        <f t="shared" si="3"/>
        <v>_</v>
      </c>
      <c r="G164" s="25"/>
    </row>
    <row r="165" spans="1:7" x14ac:dyDescent="0.3">
      <c r="A165" s="22"/>
      <c r="B165" s="23"/>
      <c r="C165" s="24"/>
      <c r="D165" s="30"/>
      <c r="E165" s="30"/>
      <c r="F165" s="28" t="str">
        <f t="shared" si="3"/>
        <v>_</v>
      </c>
      <c r="G165" s="25"/>
    </row>
    <row r="166" spans="1:7" x14ac:dyDescent="0.3">
      <c r="A166" s="22"/>
      <c r="B166" s="23"/>
      <c r="C166" s="24"/>
      <c r="D166" s="30"/>
      <c r="E166" s="30"/>
      <c r="F166" s="28" t="str">
        <f t="shared" si="3"/>
        <v>_</v>
      </c>
      <c r="G166" s="25"/>
    </row>
    <row r="167" spans="1:7" x14ac:dyDescent="0.3">
      <c r="A167" s="22"/>
      <c r="B167" s="23"/>
      <c r="C167" s="24"/>
      <c r="D167" s="30"/>
      <c r="E167" s="30"/>
      <c r="F167" s="28" t="str">
        <f t="shared" si="3"/>
        <v>_</v>
      </c>
      <c r="G167" s="25"/>
    </row>
    <row r="168" spans="1:7" x14ac:dyDescent="0.3">
      <c r="A168" s="22"/>
      <c r="B168" s="23"/>
      <c r="C168" s="24"/>
      <c r="D168" s="30"/>
      <c r="E168" s="30"/>
      <c r="F168" s="28" t="str">
        <f t="shared" si="3"/>
        <v>_</v>
      </c>
      <c r="G168" s="25"/>
    </row>
    <row r="169" spans="1:7" x14ac:dyDescent="0.3">
      <c r="A169" s="22"/>
      <c r="B169" s="23"/>
      <c r="C169" s="24"/>
      <c r="D169" s="30"/>
      <c r="E169" s="30"/>
      <c r="F169" s="28" t="str">
        <f t="shared" si="3"/>
        <v>_</v>
      </c>
      <c r="G169" s="25"/>
    </row>
    <row r="170" spans="1:7" x14ac:dyDescent="0.3">
      <c r="A170" s="22"/>
      <c r="B170" s="23"/>
      <c r="C170" s="24"/>
      <c r="D170" s="30"/>
      <c r="E170" s="30"/>
      <c r="F170" s="28" t="str">
        <f t="shared" si="3"/>
        <v>_</v>
      </c>
      <c r="G170" s="25"/>
    </row>
    <row r="171" spans="1:7" x14ac:dyDescent="0.3">
      <c r="A171" s="22"/>
      <c r="B171" s="23"/>
      <c r="C171" s="24"/>
      <c r="D171" s="30"/>
      <c r="E171" s="30"/>
      <c r="F171" s="28" t="str">
        <f t="shared" si="3"/>
        <v>_</v>
      </c>
      <c r="G171" s="25"/>
    </row>
    <row r="172" spans="1:7" x14ac:dyDescent="0.3">
      <c r="A172" s="22"/>
      <c r="B172" s="23"/>
      <c r="C172" s="24"/>
      <c r="D172" s="30"/>
      <c r="E172" s="30"/>
      <c r="F172" s="28" t="str">
        <f t="shared" si="3"/>
        <v>_</v>
      </c>
      <c r="G172" s="25"/>
    </row>
    <row r="173" spans="1:7" x14ac:dyDescent="0.3">
      <c r="A173" s="22"/>
      <c r="B173" s="23"/>
      <c r="C173" s="24"/>
      <c r="D173" s="30"/>
      <c r="E173" s="30"/>
      <c r="F173" s="28" t="str">
        <f t="shared" si="3"/>
        <v>_</v>
      </c>
      <c r="G173" s="25"/>
    </row>
    <row r="174" spans="1:7" x14ac:dyDescent="0.3">
      <c r="A174" s="22"/>
      <c r="B174" s="23"/>
      <c r="C174" s="24"/>
      <c r="D174" s="30"/>
      <c r="E174" s="30"/>
      <c r="F174" s="28" t="str">
        <f t="shared" si="3"/>
        <v>_</v>
      </c>
      <c r="G174" s="25"/>
    </row>
    <row r="175" spans="1:7" x14ac:dyDescent="0.3">
      <c r="A175" s="22"/>
      <c r="B175" s="23"/>
      <c r="C175" s="24"/>
      <c r="D175" s="30"/>
      <c r="E175" s="30"/>
      <c r="F175" s="28" t="str">
        <f t="shared" si="3"/>
        <v>_</v>
      </c>
      <c r="G175" s="25"/>
    </row>
    <row r="176" spans="1:7" x14ac:dyDescent="0.3">
      <c r="A176" s="22"/>
      <c r="B176" s="23"/>
      <c r="C176" s="24"/>
      <c r="D176" s="30"/>
      <c r="E176" s="30"/>
      <c r="F176" s="28" t="str">
        <f t="shared" si="3"/>
        <v>_</v>
      </c>
      <c r="G176" s="25"/>
    </row>
    <row r="177" spans="1:7" x14ac:dyDescent="0.3">
      <c r="A177" s="22"/>
      <c r="B177" s="23"/>
      <c r="C177" s="24"/>
      <c r="D177" s="30"/>
      <c r="E177" s="30"/>
      <c r="F177" s="28" t="str">
        <f t="shared" si="3"/>
        <v>_</v>
      </c>
      <c r="G177" s="25"/>
    </row>
    <row r="178" spans="1:7" x14ac:dyDescent="0.3">
      <c r="A178" s="22"/>
      <c r="B178" s="23"/>
      <c r="C178" s="24"/>
      <c r="D178" s="30"/>
      <c r="E178" s="30"/>
      <c r="F178" s="28" t="str">
        <f t="shared" si="3"/>
        <v>_</v>
      </c>
      <c r="G178" s="25"/>
    </row>
    <row r="179" spans="1:7" x14ac:dyDescent="0.3">
      <c r="A179" s="22"/>
      <c r="B179" s="23"/>
      <c r="C179" s="24"/>
      <c r="D179" s="30"/>
      <c r="E179" s="30"/>
      <c r="F179" s="28" t="str">
        <f t="shared" si="3"/>
        <v>_</v>
      </c>
      <c r="G179" s="25"/>
    </row>
    <row r="180" spans="1:7" x14ac:dyDescent="0.3">
      <c r="A180" s="22"/>
      <c r="B180" s="23"/>
      <c r="C180" s="24"/>
      <c r="D180" s="30"/>
      <c r="E180" s="30"/>
      <c r="F180" s="28" t="str">
        <f t="shared" si="3"/>
        <v>_</v>
      </c>
      <c r="G180" s="25"/>
    </row>
    <row r="181" spans="1:7" x14ac:dyDescent="0.3">
      <c r="A181" s="22"/>
      <c r="B181" s="23"/>
      <c r="C181" s="24"/>
      <c r="D181" s="30"/>
      <c r="E181" s="30"/>
      <c r="F181" s="28" t="str">
        <f t="shared" si="3"/>
        <v>_</v>
      </c>
      <c r="G181" s="25"/>
    </row>
    <row r="182" spans="1:7" x14ac:dyDescent="0.3">
      <c r="A182" s="22"/>
      <c r="B182" s="23"/>
      <c r="C182" s="24"/>
      <c r="D182" s="30"/>
      <c r="E182" s="30"/>
      <c r="F182" s="28" t="str">
        <f t="shared" si="3"/>
        <v>_</v>
      </c>
      <c r="G182" s="25"/>
    </row>
    <row r="183" spans="1:7" x14ac:dyDescent="0.3">
      <c r="A183" s="22"/>
      <c r="B183" s="23"/>
      <c r="C183" s="24"/>
      <c r="D183" s="30"/>
      <c r="E183" s="30"/>
      <c r="F183" s="28" t="str">
        <f t="shared" si="3"/>
        <v>_</v>
      </c>
      <c r="G183" s="25"/>
    </row>
    <row r="184" spans="1:7" x14ac:dyDescent="0.3">
      <c r="A184" s="22"/>
      <c r="B184" s="23"/>
      <c r="C184" s="24"/>
      <c r="D184" s="30"/>
      <c r="E184" s="30"/>
      <c r="F184" s="28" t="str">
        <f t="shared" si="3"/>
        <v>_</v>
      </c>
      <c r="G184" s="25"/>
    </row>
    <row r="185" spans="1:7" x14ac:dyDescent="0.3">
      <c r="A185" s="22"/>
      <c r="B185" s="23"/>
      <c r="C185" s="24"/>
      <c r="D185" s="30"/>
      <c r="E185" s="30"/>
      <c r="F185" s="28" t="str">
        <f t="shared" si="3"/>
        <v>_</v>
      </c>
      <c r="G185" s="25"/>
    </row>
    <row r="186" spans="1:7" x14ac:dyDescent="0.3">
      <c r="A186" s="22"/>
      <c r="B186" s="23"/>
      <c r="C186" s="24"/>
      <c r="D186" s="30"/>
      <c r="E186" s="30"/>
      <c r="F186" s="28" t="str">
        <f t="shared" si="3"/>
        <v>_</v>
      </c>
      <c r="G186" s="25"/>
    </row>
    <row r="187" spans="1:7" x14ac:dyDescent="0.3">
      <c r="A187" s="22"/>
      <c r="B187" s="23"/>
      <c r="C187" s="24"/>
      <c r="D187" s="30"/>
      <c r="E187" s="30"/>
      <c r="F187" s="28" t="str">
        <f t="shared" si="3"/>
        <v>_</v>
      </c>
      <c r="G187" s="25"/>
    </row>
    <row r="188" spans="1:7" x14ac:dyDescent="0.3">
      <c r="A188" s="22"/>
      <c r="B188" s="23"/>
      <c r="C188" s="24"/>
      <c r="D188" s="30"/>
      <c r="E188" s="30"/>
      <c r="F188" s="28" t="str">
        <f t="shared" si="3"/>
        <v>_</v>
      </c>
      <c r="G188" s="25"/>
    </row>
    <row r="189" spans="1:7" x14ac:dyDescent="0.3">
      <c r="A189" s="22"/>
      <c r="B189" s="23"/>
      <c r="C189" s="24"/>
      <c r="D189" s="30"/>
      <c r="E189" s="30"/>
      <c r="F189" s="28" t="str">
        <f t="shared" si="3"/>
        <v>_</v>
      </c>
      <c r="G189" s="25"/>
    </row>
    <row r="190" spans="1:7" x14ac:dyDescent="0.3">
      <c r="A190" s="22"/>
      <c r="B190" s="23"/>
      <c r="C190" s="24"/>
      <c r="D190" s="30"/>
      <c r="E190" s="30"/>
      <c r="F190" s="28" t="str">
        <f t="shared" si="3"/>
        <v>_</v>
      </c>
      <c r="G190" s="25"/>
    </row>
    <row r="191" spans="1:7" x14ac:dyDescent="0.3">
      <c r="A191" s="22"/>
      <c r="B191" s="23"/>
      <c r="C191" s="24"/>
      <c r="D191" s="30"/>
      <c r="E191" s="30"/>
      <c r="F191" s="28" t="str">
        <f t="shared" si="3"/>
        <v>_</v>
      </c>
      <c r="G191" s="25"/>
    </row>
    <row r="192" spans="1:7" x14ac:dyDescent="0.3">
      <c r="A192" s="22"/>
      <c r="B192" s="23"/>
      <c r="C192" s="24"/>
      <c r="D192" s="30"/>
      <c r="E192" s="30"/>
      <c r="F192" s="28" t="str">
        <f t="shared" si="3"/>
        <v>_</v>
      </c>
      <c r="G192" s="25"/>
    </row>
    <row r="193" spans="1:7" x14ac:dyDescent="0.3">
      <c r="A193" s="22"/>
      <c r="B193" s="23"/>
      <c r="C193" s="24"/>
      <c r="D193" s="30"/>
      <c r="E193" s="30"/>
      <c r="F193" s="28" t="str">
        <f t="shared" si="3"/>
        <v>_</v>
      </c>
      <c r="G193" s="25"/>
    </row>
    <row r="194" spans="1:7" x14ac:dyDescent="0.3">
      <c r="A194" s="22"/>
      <c r="B194" s="23"/>
      <c r="C194" s="24"/>
      <c r="D194" s="30"/>
      <c r="E194" s="30"/>
      <c r="F194" s="28" t="str">
        <f t="shared" si="3"/>
        <v>_</v>
      </c>
      <c r="G194" s="25"/>
    </row>
    <row r="195" spans="1:7" x14ac:dyDescent="0.3">
      <c r="A195" s="22"/>
      <c r="B195" s="23"/>
      <c r="C195" s="24"/>
      <c r="D195" s="30"/>
      <c r="E195" s="30"/>
      <c r="F195" s="28" t="str">
        <f t="shared" si="3"/>
        <v>_</v>
      </c>
      <c r="G195" s="25"/>
    </row>
    <row r="196" spans="1:7" x14ac:dyDescent="0.3">
      <c r="A196" s="22"/>
      <c r="B196" s="23"/>
      <c r="C196" s="24"/>
      <c r="D196" s="30"/>
      <c r="E196" s="30"/>
      <c r="F196" s="28" t="str">
        <f t="shared" si="3"/>
        <v>_</v>
      </c>
      <c r="G196" s="25"/>
    </row>
    <row r="197" spans="1:7" x14ac:dyDescent="0.3">
      <c r="A197" s="22"/>
      <c r="B197" s="23"/>
      <c r="C197" s="24"/>
      <c r="D197" s="30"/>
      <c r="E197" s="30"/>
      <c r="F197" s="28" t="str">
        <f t="shared" si="3"/>
        <v>_</v>
      </c>
      <c r="G197" s="25"/>
    </row>
    <row r="198" spans="1:7" x14ac:dyDescent="0.3">
      <c r="A198" s="22"/>
      <c r="B198" s="23"/>
      <c r="C198" s="24"/>
      <c r="D198" s="30"/>
      <c r="E198" s="30"/>
      <c r="F198" s="28" t="str">
        <f t="shared" si="3"/>
        <v>_</v>
      </c>
      <c r="G198" s="25"/>
    </row>
    <row r="199" spans="1:7" x14ac:dyDescent="0.3">
      <c r="A199" s="22"/>
      <c r="B199" s="23"/>
      <c r="C199" s="24"/>
      <c r="D199" s="30"/>
      <c r="E199" s="30"/>
      <c r="F199" s="28" t="str">
        <f t="shared" si="3"/>
        <v>_</v>
      </c>
      <c r="G199" s="25"/>
    </row>
    <row r="200" spans="1:7" x14ac:dyDescent="0.3">
      <c r="A200" s="22"/>
      <c r="B200" s="23"/>
      <c r="C200" s="24"/>
      <c r="D200" s="30"/>
      <c r="E200" s="30"/>
      <c r="F200" s="28" t="str">
        <f t="shared" si="3"/>
        <v>_</v>
      </c>
      <c r="G200" s="25"/>
    </row>
    <row r="201" spans="1:7" x14ac:dyDescent="0.3">
      <c r="A201" s="22"/>
      <c r="B201" s="23"/>
      <c r="C201" s="24"/>
      <c r="D201" s="30"/>
      <c r="E201" s="30"/>
      <c r="F201" s="28" t="str">
        <f t="shared" si="3"/>
        <v>_</v>
      </c>
      <c r="G201" s="25"/>
    </row>
    <row r="202" spans="1:7" x14ac:dyDescent="0.3">
      <c r="A202" s="22"/>
      <c r="B202" s="23"/>
      <c r="C202" s="24"/>
      <c r="D202" s="30"/>
      <c r="E202" s="30"/>
      <c r="F202" s="28" t="str">
        <f t="shared" si="3"/>
        <v>_</v>
      </c>
      <c r="G202" s="25"/>
    </row>
    <row r="203" spans="1:7" x14ac:dyDescent="0.3">
      <c r="A203" s="22"/>
      <c r="B203" s="23"/>
      <c r="C203" s="24"/>
      <c r="D203" s="30"/>
      <c r="E203" s="30"/>
      <c r="F203" s="28" t="str">
        <f t="shared" si="3"/>
        <v>_</v>
      </c>
      <c r="G203" s="25"/>
    </row>
    <row r="204" spans="1:7" x14ac:dyDescent="0.3">
      <c r="A204" s="22"/>
      <c r="B204" s="23"/>
      <c r="C204" s="24"/>
      <c r="D204" s="30"/>
      <c r="E204" s="30"/>
      <c r="F204" s="28" t="str">
        <f t="shared" si="3"/>
        <v>_</v>
      </c>
      <c r="G204" s="25"/>
    </row>
    <row r="205" spans="1:7" x14ac:dyDescent="0.3">
      <c r="A205" s="22"/>
      <c r="B205" s="23"/>
      <c r="C205" s="24"/>
      <c r="D205" s="30"/>
      <c r="E205" s="30"/>
      <c r="F205" s="28" t="str">
        <f t="shared" si="3"/>
        <v>_</v>
      </c>
      <c r="G205" s="25"/>
    </row>
    <row r="206" spans="1:7" x14ac:dyDescent="0.3">
      <c r="A206" s="22"/>
      <c r="B206" s="23"/>
      <c r="C206" s="24"/>
      <c r="D206" s="30"/>
      <c r="E206" s="30"/>
      <c r="F206" s="28" t="str">
        <f t="shared" si="3"/>
        <v>_</v>
      </c>
      <c r="G206" s="25"/>
    </row>
    <row r="207" spans="1:7" x14ac:dyDescent="0.3">
      <c r="A207" s="22"/>
      <c r="B207" s="23"/>
      <c r="C207" s="24"/>
      <c r="D207" s="30"/>
      <c r="E207" s="30"/>
      <c r="F207" s="28" t="str">
        <f t="shared" si="3"/>
        <v>_</v>
      </c>
      <c r="G207" s="25"/>
    </row>
    <row r="208" spans="1:7" x14ac:dyDescent="0.3">
      <c r="A208" s="22"/>
      <c r="B208" s="23"/>
      <c r="C208" s="24"/>
      <c r="D208" s="30"/>
      <c r="E208" s="30"/>
      <c r="F208" s="28" t="str">
        <f t="shared" si="3"/>
        <v>_</v>
      </c>
      <c r="G208" s="25"/>
    </row>
    <row r="209" spans="1:7" x14ac:dyDescent="0.3">
      <c r="A209" s="22"/>
      <c r="B209" s="23"/>
      <c r="C209" s="24"/>
      <c r="D209" s="30"/>
      <c r="E209" s="30"/>
      <c r="F209" s="28" t="str">
        <f t="shared" si="3"/>
        <v>_</v>
      </c>
      <c r="G209" s="25"/>
    </row>
    <row r="210" spans="1:7" x14ac:dyDescent="0.3">
      <c r="A210" s="22"/>
      <c r="B210" s="23"/>
      <c r="C210" s="24"/>
      <c r="D210" s="30"/>
      <c r="E210" s="30"/>
      <c r="F210" s="28" t="str">
        <f t="shared" si="3"/>
        <v>_</v>
      </c>
      <c r="G210" s="25"/>
    </row>
    <row r="211" spans="1:7" x14ac:dyDescent="0.3">
      <c r="A211" s="22"/>
      <c r="B211" s="23"/>
      <c r="C211" s="24"/>
      <c r="D211" s="30"/>
      <c r="E211" s="30"/>
      <c r="F211" s="28" t="str">
        <f t="shared" si="3"/>
        <v>_</v>
      </c>
      <c r="G211" s="25"/>
    </row>
    <row r="212" spans="1:7" x14ac:dyDescent="0.3">
      <c r="A212" s="22"/>
      <c r="B212" s="23"/>
      <c r="C212" s="24"/>
      <c r="D212" s="30"/>
      <c r="E212" s="30"/>
      <c r="F212" s="28" t="str">
        <f t="shared" si="3"/>
        <v>_</v>
      </c>
      <c r="G212" s="25"/>
    </row>
    <row r="213" spans="1:7" x14ac:dyDescent="0.3">
      <c r="A213" s="22"/>
      <c r="B213" s="23"/>
      <c r="C213" s="24"/>
      <c r="D213" s="30"/>
      <c r="E213" s="30"/>
      <c r="F213" s="28" t="str">
        <f t="shared" si="3"/>
        <v>_</v>
      </c>
      <c r="G213" s="25"/>
    </row>
    <row r="214" spans="1:7" x14ac:dyDescent="0.3">
      <c r="A214" s="22"/>
      <c r="B214" s="23"/>
      <c r="C214" s="24"/>
      <c r="D214" s="30"/>
      <c r="E214" s="30"/>
      <c r="F214" s="28" t="str">
        <f t="shared" si="3"/>
        <v>_</v>
      </c>
      <c r="G214" s="25"/>
    </row>
    <row r="215" spans="1:7" x14ac:dyDescent="0.3">
      <c r="A215" s="22"/>
      <c r="B215" s="23"/>
      <c r="C215" s="24"/>
      <c r="D215" s="30"/>
      <c r="E215" s="30"/>
      <c r="F215" s="28" t="str">
        <f t="shared" si="3"/>
        <v>_</v>
      </c>
      <c r="G215" s="25"/>
    </row>
    <row r="216" spans="1:7" x14ac:dyDescent="0.3">
      <c r="A216" s="22"/>
      <c r="B216" s="23"/>
      <c r="C216" s="24"/>
      <c r="D216" s="30"/>
      <c r="E216" s="30"/>
      <c r="F216" s="28" t="str">
        <f t="shared" si="3"/>
        <v>_</v>
      </c>
      <c r="G216" s="25"/>
    </row>
    <row r="217" spans="1:7" x14ac:dyDescent="0.3">
      <c r="A217" s="22"/>
      <c r="B217" s="23"/>
      <c r="C217" s="24"/>
      <c r="D217" s="30"/>
      <c r="E217" s="30"/>
      <c r="F217" s="28" t="str">
        <f t="shared" si="3"/>
        <v>_</v>
      </c>
      <c r="G217" s="25"/>
    </row>
    <row r="218" spans="1:7" x14ac:dyDescent="0.3">
      <c r="A218" s="22"/>
      <c r="B218" s="23"/>
      <c r="C218" s="24"/>
      <c r="D218" s="30"/>
      <c r="E218" s="30"/>
      <c r="F218" s="28" t="str">
        <f t="shared" si="3"/>
        <v>_</v>
      </c>
      <c r="G218" s="25"/>
    </row>
    <row r="219" spans="1:7" x14ac:dyDescent="0.3">
      <c r="A219" s="22"/>
      <c r="B219" s="23"/>
      <c r="C219" s="24"/>
      <c r="D219" s="30"/>
      <c r="E219" s="30"/>
      <c r="F219" s="28" t="str">
        <f t="shared" si="3"/>
        <v>_</v>
      </c>
      <c r="G219" s="25"/>
    </row>
    <row r="220" spans="1:7" x14ac:dyDescent="0.3">
      <c r="A220" s="22"/>
      <c r="B220" s="23"/>
      <c r="C220" s="24"/>
      <c r="D220" s="30"/>
      <c r="E220" s="30"/>
      <c r="F220" s="28" t="str">
        <f t="shared" si="3"/>
        <v>_</v>
      </c>
      <c r="G220" s="25"/>
    </row>
    <row r="221" spans="1:7" x14ac:dyDescent="0.3">
      <c r="A221" s="22"/>
      <c r="B221" s="23"/>
      <c r="C221" s="24"/>
      <c r="D221" s="30"/>
      <c r="E221" s="30"/>
      <c r="F221" s="28" t="str">
        <f t="shared" si="3"/>
        <v>_</v>
      </c>
      <c r="G221" s="25"/>
    </row>
    <row r="222" spans="1:7" x14ac:dyDescent="0.3">
      <c r="A222" s="22"/>
      <c r="B222" s="23"/>
      <c r="C222" s="24"/>
      <c r="D222" s="30"/>
      <c r="E222" s="30"/>
      <c r="F222" s="28" t="str">
        <f t="shared" si="3"/>
        <v>_</v>
      </c>
      <c r="G222" s="25"/>
    </row>
    <row r="223" spans="1:7" x14ac:dyDescent="0.3">
      <c r="A223" s="22"/>
      <c r="B223" s="23"/>
      <c r="C223" s="24"/>
      <c r="D223" s="30"/>
      <c r="E223" s="30"/>
      <c r="F223" s="28" t="str">
        <f t="shared" ref="F223:F252" si="4">IF(A223&lt;&gt;"",F222+D223-E223,"_")</f>
        <v>_</v>
      </c>
      <c r="G223" s="25"/>
    </row>
    <row r="224" spans="1:7" x14ac:dyDescent="0.3">
      <c r="A224" s="22"/>
      <c r="B224" s="23"/>
      <c r="C224" s="24"/>
      <c r="D224" s="30"/>
      <c r="E224" s="30"/>
      <c r="F224" s="28" t="str">
        <f t="shared" si="4"/>
        <v>_</v>
      </c>
      <c r="G224" s="25"/>
    </row>
    <row r="225" spans="1:7" x14ac:dyDescent="0.3">
      <c r="A225" s="22"/>
      <c r="B225" s="23"/>
      <c r="C225" s="24"/>
      <c r="D225" s="30"/>
      <c r="E225" s="30"/>
      <c r="F225" s="28" t="str">
        <f t="shared" si="4"/>
        <v>_</v>
      </c>
      <c r="G225" s="25"/>
    </row>
    <row r="226" spans="1:7" x14ac:dyDescent="0.3">
      <c r="A226" s="22"/>
      <c r="B226" s="23"/>
      <c r="C226" s="24"/>
      <c r="D226" s="30"/>
      <c r="E226" s="30"/>
      <c r="F226" s="28" t="str">
        <f t="shared" si="4"/>
        <v>_</v>
      </c>
      <c r="G226" s="25"/>
    </row>
    <row r="227" spans="1:7" x14ac:dyDescent="0.3">
      <c r="A227" s="22"/>
      <c r="B227" s="23"/>
      <c r="C227" s="24"/>
      <c r="D227" s="30"/>
      <c r="E227" s="30"/>
      <c r="F227" s="28" t="str">
        <f t="shared" si="4"/>
        <v>_</v>
      </c>
      <c r="G227" s="25"/>
    </row>
    <row r="228" spans="1:7" x14ac:dyDescent="0.3">
      <c r="A228" s="22"/>
      <c r="B228" s="23"/>
      <c r="C228" s="24"/>
      <c r="D228" s="30"/>
      <c r="E228" s="30"/>
      <c r="F228" s="28" t="str">
        <f t="shared" si="4"/>
        <v>_</v>
      </c>
      <c r="G228" s="25"/>
    </row>
    <row r="229" spans="1:7" x14ac:dyDescent="0.3">
      <c r="A229" s="22"/>
      <c r="B229" s="23"/>
      <c r="C229" s="24"/>
      <c r="D229" s="30"/>
      <c r="E229" s="30"/>
      <c r="F229" s="28" t="str">
        <f t="shared" si="4"/>
        <v>_</v>
      </c>
      <c r="G229" s="25"/>
    </row>
    <row r="230" spans="1:7" x14ac:dyDescent="0.3">
      <c r="A230" s="22"/>
      <c r="B230" s="23"/>
      <c r="C230" s="24"/>
      <c r="D230" s="30"/>
      <c r="E230" s="30"/>
      <c r="F230" s="28" t="str">
        <f t="shared" si="4"/>
        <v>_</v>
      </c>
      <c r="G230" s="25"/>
    </row>
    <row r="231" spans="1:7" x14ac:dyDescent="0.3">
      <c r="A231" s="22"/>
      <c r="B231" s="23"/>
      <c r="C231" s="24"/>
      <c r="D231" s="30"/>
      <c r="E231" s="30"/>
      <c r="F231" s="28" t="str">
        <f t="shared" si="4"/>
        <v>_</v>
      </c>
      <c r="G231" s="25"/>
    </row>
    <row r="232" spans="1:7" x14ac:dyDescent="0.3">
      <c r="A232" s="22"/>
      <c r="B232" s="23"/>
      <c r="C232" s="24"/>
      <c r="D232" s="30"/>
      <c r="E232" s="30"/>
      <c r="F232" s="28" t="str">
        <f t="shared" si="4"/>
        <v>_</v>
      </c>
      <c r="G232" s="25"/>
    </row>
    <row r="233" spans="1:7" x14ac:dyDescent="0.3">
      <c r="A233" s="22"/>
      <c r="B233" s="23"/>
      <c r="C233" s="24"/>
      <c r="D233" s="30"/>
      <c r="E233" s="30"/>
      <c r="F233" s="28" t="str">
        <f t="shared" si="4"/>
        <v>_</v>
      </c>
      <c r="G233" s="25"/>
    </row>
    <row r="234" spans="1:7" x14ac:dyDescent="0.3">
      <c r="A234" s="22"/>
      <c r="B234" s="23"/>
      <c r="C234" s="24"/>
      <c r="D234" s="30"/>
      <c r="E234" s="30"/>
      <c r="F234" s="28" t="str">
        <f t="shared" si="4"/>
        <v>_</v>
      </c>
      <c r="G234" s="25"/>
    </row>
    <row r="235" spans="1:7" x14ac:dyDescent="0.3">
      <c r="A235" s="22"/>
      <c r="B235" s="23"/>
      <c r="C235" s="24"/>
      <c r="D235" s="30"/>
      <c r="E235" s="30"/>
      <c r="F235" s="28" t="str">
        <f t="shared" si="4"/>
        <v>_</v>
      </c>
      <c r="G235" s="25"/>
    </row>
    <row r="236" spans="1:7" x14ac:dyDescent="0.3">
      <c r="A236" s="22"/>
      <c r="B236" s="23"/>
      <c r="C236" s="24"/>
      <c r="D236" s="30"/>
      <c r="E236" s="30"/>
      <c r="F236" s="28" t="str">
        <f t="shared" si="4"/>
        <v>_</v>
      </c>
      <c r="G236" s="25"/>
    </row>
    <row r="237" spans="1:7" x14ac:dyDescent="0.3">
      <c r="A237" s="22"/>
      <c r="B237" s="23"/>
      <c r="C237" s="24"/>
      <c r="D237" s="30"/>
      <c r="E237" s="30"/>
      <c r="F237" s="28" t="str">
        <f t="shared" si="4"/>
        <v>_</v>
      </c>
      <c r="G237" s="25"/>
    </row>
    <row r="238" spans="1:7" x14ac:dyDescent="0.3">
      <c r="A238" s="22"/>
      <c r="B238" s="23"/>
      <c r="C238" s="24"/>
      <c r="D238" s="30"/>
      <c r="E238" s="30"/>
      <c r="F238" s="28" t="str">
        <f t="shared" si="4"/>
        <v>_</v>
      </c>
      <c r="G238" s="25"/>
    </row>
    <row r="239" spans="1:7" x14ac:dyDescent="0.3">
      <c r="A239" s="22"/>
      <c r="B239" s="23"/>
      <c r="C239" s="24"/>
      <c r="D239" s="30"/>
      <c r="E239" s="30"/>
      <c r="F239" s="28" t="str">
        <f t="shared" si="4"/>
        <v>_</v>
      </c>
      <c r="G239" s="25"/>
    </row>
    <row r="240" spans="1:7" x14ac:dyDescent="0.3">
      <c r="A240" s="22"/>
      <c r="B240" s="23"/>
      <c r="C240" s="24"/>
      <c r="D240" s="30"/>
      <c r="E240" s="30"/>
      <c r="F240" s="28" t="str">
        <f t="shared" si="4"/>
        <v>_</v>
      </c>
      <c r="G240" s="25"/>
    </row>
    <row r="241" spans="1:7" x14ac:dyDescent="0.3">
      <c r="A241" s="22"/>
      <c r="B241" s="23"/>
      <c r="C241" s="24"/>
      <c r="D241" s="30"/>
      <c r="E241" s="30"/>
      <c r="F241" s="28" t="str">
        <f t="shared" si="4"/>
        <v>_</v>
      </c>
      <c r="G241" s="25"/>
    </row>
    <row r="242" spans="1:7" x14ac:dyDescent="0.3">
      <c r="A242" s="22"/>
      <c r="B242" s="23"/>
      <c r="C242" s="24"/>
      <c r="D242" s="30"/>
      <c r="E242" s="30"/>
      <c r="F242" s="28" t="str">
        <f t="shared" si="4"/>
        <v>_</v>
      </c>
      <c r="G242" s="25"/>
    </row>
    <row r="243" spans="1:7" x14ac:dyDescent="0.3">
      <c r="A243" s="22"/>
      <c r="B243" s="23"/>
      <c r="C243" s="24"/>
      <c r="D243" s="30"/>
      <c r="E243" s="30"/>
      <c r="F243" s="28" t="str">
        <f t="shared" si="4"/>
        <v>_</v>
      </c>
      <c r="G243" s="25"/>
    </row>
    <row r="244" spans="1:7" x14ac:dyDescent="0.3">
      <c r="A244" s="22"/>
      <c r="B244" s="23"/>
      <c r="C244" s="24"/>
      <c r="D244" s="30"/>
      <c r="E244" s="30"/>
      <c r="F244" s="28" t="str">
        <f t="shared" si="4"/>
        <v>_</v>
      </c>
      <c r="G244" s="25"/>
    </row>
    <row r="245" spans="1:7" x14ac:dyDescent="0.3">
      <c r="A245" s="22"/>
      <c r="B245" s="23"/>
      <c r="C245" s="24"/>
      <c r="D245" s="30"/>
      <c r="E245" s="30"/>
      <c r="F245" s="28" t="str">
        <f t="shared" si="4"/>
        <v>_</v>
      </c>
      <c r="G245" s="25"/>
    </row>
    <row r="246" spans="1:7" x14ac:dyDescent="0.3">
      <c r="A246" s="22"/>
      <c r="B246" s="23"/>
      <c r="C246" s="24"/>
      <c r="D246" s="30"/>
      <c r="E246" s="30"/>
      <c r="F246" s="28" t="str">
        <f t="shared" si="4"/>
        <v>_</v>
      </c>
      <c r="G246" s="25"/>
    </row>
    <row r="247" spans="1:7" x14ac:dyDescent="0.3">
      <c r="A247" s="22"/>
      <c r="B247" s="23"/>
      <c r="C247" s="24"/>
      <c r="D247" s="30"/>
      <c r="E247" s="30"/>
      <c r="F247" s="28" t="str">
        <f t="shared" si="4"/>
        <v>_</v>
      </c>
      <c r="G247" s="25"/>
    </row>
    <row r="248" spans="1:7" x14ac:dyDescent="0.3">
      <c r="A248" s="22"/>
      <c r="B248" s="23"/>
      <c r="C248" s="24"/>
      <c r="D248" s="30"/>
      <c r="E248" s="30"/>
      <c r="F248" s="28" t="str">
        <f t="shared" si="4"/>
        <v>_</v>
      </c>
      <c r="G248" s="25"/>
    </row>
    <row r="249" spans="1:7" x14ac:dyDescent="0.3">
      <c r="A249" s="22"/>
      <c r="B249" s="23"/>
      <c r="C249" s="24"/>
      <c r="D249" s="30"/>
      <c r="E249" s="30"/>
      <c r="F249" s="28" t="str">
        <f t="shared" si="4"/>
        <v>_</v>
      </c>
      <c r="G249" s="25"/>
    </row>
    <row r="250" spans="1:7" x14ac:dyDescent="0.3">
      <c r="A250" s="22"/>
      <c r="B250" s="23"/>
      <c r="C250" s="24"/>
      <c r="D250" s="30"/>
      <c r="E250" s="30"/>
      <c r="F250" s="28" t="str">
        <f t="shared" si="4"/>
        <v>_</v>
      </c>
      <c r="G250" s="25"/>
    </row>
    <row r="251" spans="1:7" x14ac:dyDescent="0.3">
      <c r="A251" s="22"/>
      <c r="B251" s="23"/>
      <c r="C251" s="24"/>
      <c r="D251" s="30"/>
      <c r="E251" s="30"/>
      <c r="F251" s="28" t="str">
        <f t="shared" si="4"/>
        <v>_</v>
      </c>
      <c r="G251" s="25"/>
    </row>
    <row r="252" spans="1:7" x14ac:dyDescent="0.3">
      <c r="A252" s="22"/>
      <c r="B252" s="23"/>
      <c r="C252" s="24"/>
      <c r="D252" s="30"/>
      <c r="E252" s="30"/>
      <c r="F252" s="28" t="str">
        <f t="shared" si="4"/>
        <v>_</v>
      </c>
      <c r="G252" s="25"/>
    </row>
  </sheetData>
  <pageMargins left="0.47244094488188981" right="0.15748031496062992" top="0.74803149606299213" bottom="0.31496062992125984" header="0.31496062992125984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57" r:id="rId4" name="Button 709">
              <controlPr defaultSize="0" print="0" autoFill="0" autoPict="0" macro="[0]!affichage_formulaire">
                <anchor moveWithCells="1" sizeWithCells="1">
                  <from>
                    <xdr:col>9</xdr:col>
                    <xdr:colOff>297180</xdr:colOff>
                    <xdr:row>1</xdr:row>
                    <xdr:rowOff>76200</xdr:rowOff>
                  </from>
                  <to>
                    <xdr:col>11</xdr:col>
                    <xdr:colOff>114300</xdr:colOff>
                    <xdr:row>1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5EC4-2DB4-473B-AB3C-58EDB9BCAA3A}">
  <sheetPr codeName="Feuil13"/>
  <dimension ref="A1:J45"/>
  <sheetViews>
    <sheetView topLeftCell="A20" zoomScaleNormal="100" workbookViewId="0">
      <selection activeCell="A2" sqref="A2"/>
    </sheetView>
  </sheetViews>
  <sheetFormatPr baseColWidth="10" defaultColWidth="11.44140625" defaultRowHeight="13.8" x14ac:dyDescent="0.3"/>
  <cols>
    <col min="1" max="1" width="9.5546875" style="2" customWidth="1"/>
    <col min="2" max="2" width="46.109375" style="2" customWidth="1"/>
    <col min="3" max="3" width="5" style="5" bestFit="1" customWidth="1"/>
    <col min="4" max="6" width="9" style="28" customWidth="1"/>
    <col min="7" max="7" width="9" style="9" customWidth="1"/>
    <col min="8" max="8" width="9.6640625" style="3" customWidth="1"/>
    <col min="9" max="9" width="12.109375" style="3" customWidth="1"/>
    <col min="10" max="16384" width="11.44140625" style="2"/>
  </cols>
  <sheetData>
    <row r="1" spans="1:10" ht="25.8" x14ac:dyDescent="0.5">
      <c r="A1" s="1" t="s">
        <v>39</v>
      </c>
      <c r="D1" s="32">
        <f>Bilan!G1</f>
        <v>2023</v>
      </c>
      <c r="H1" s="42" t="s">
        <v>1</v>
      </c>
      <c r="I1" s="31">
        <f t="array" aca="1" ref="I1" ca="1">INDIRECT(ADDRESS(MAX(IF(NOT(ISBLANK(A1:A10012)),ROW(A1:A10012))),6))</f>
        <v>8442.4</v>
      </c>
      <c r="J1" s="12" t="s">
        <v>25</v>
      </c>
    </row>
    <row r="2" spans="1:10" s="4" customFormat="1" ht="32.25" customHeight="1" x14ac:dyDescent="0.3">
      <c r="A2" s="4" t="s">
        <v>4</v>
      </c>
      <c r="B2" s="4" t="s">
        <v>21</v>
      </c>
      <c r="C2" s="6" t="s">
        <v>5</v>
      </c>
      <c r="D2" s="29" t="s">
        <v>0</v>
      </c>
      <c r="E2" s="29" t="s">
        <v>2</v>
      </c>
      <c r="F2" s="91" t="s">
        <v>1</v>
      </c>
      <c r="G2" s="10" t="s">
        <v>20</v>
      </c>
      <c r="H2" s="40" t="s">
        <v>35</v>
      </c>
      <c r="I2" s="71">
        <f>MAX(MAX(C:C)+1,1001)</f>
        <v>1025</v>
      </c>
    </row>
    <row r="3" spans="1:10" x14ac:dyDescent="0.3">
      <c r="A3" s="33" t="str">
        <f>"01.01."&amp;Bilan!G1</f>
        <v>01.01.2023</v>
      </c>
      <c r="B3" s="2" t="s">
        <v>24</v>
      </c>
      <c r="F3" s="30">
        <v>7148.7</v>
      </c>
      <c r="H3" s="8"/>
    </row>
    <row r="4" spans="1:10" x14ac:dyDescent="0.3">
      <c r="A4" s="34">
        <v>44963</v>
      </c>
      <c r="B4" s="23" t="s">
        <v>156</v>
      </c>
      <c r="C4" s="24">
        <v>1001</v>
      </c>
      <c r="D4" s="30"/>
      <c r="E4" s="30">
        <v>1492.1</v>
      </c>
      <c r="F4" s="28">
        <f t="shared" ref="F4:F44" si="0">IF(A4&lt;&gt;"",F3+D4-E4,"_")</f>
        <v>5656.6</v>
      </c>
      <c r="G4" s="25">
        <v>4000</v>
      </c>
      <c r="H4" s="8"/>
    </row>
    <row r="5" spans="1:10" x14ac:dyDescent="0.3">
      <c r="A5" s="34">
        <v>45057</v>
      </c>
      <c r="B5" s="23" t="s">
        <v>157</v>
      </c>
      <c r="C5" s="24">
        <v>1002</v>
      </c>
      <c r="D5" s="30">
        <v>30</v>
      </c>
      <c r="E5" s="30"/>
      <c r="F5" s="28">
        <f t="shared" si="0"/>
        <v>5686.6</v>
      </c>
      <c r="G5" s="25">
        <v>3000</v>
      </c>
      <c r="H5" s="8"/>
    </row>
    <row r="6" spans="1:10" x14ac:dyDescent="0.3">
      <c r="A6" s="34">
        <v>45058</v>
      </c>
      <c r="B6" s="23" t="s">
        <v>69</v>
      </c>
      <c r="C6" s="24">
        <v>1003</v>
      </c>
      <c r="D6" s="30">
        <v>30</v>
      </c>
      <c r="E6" s="30"/>
      <c r="F6" s="28">
        <f t="shared" si="0"/>
        <v>5716.6</v>
      </c>
      <c r="G6" s="25">
        <v>3000</v>
      </c>
      <c r="H6" s="8"/>
    </row>
    <row r="7" spans="1:10" x14ac:dyDescent="0.3">
      <c r="A7" s="34">
        <v>45068</v>
      </c>
      <c r="B7" s="23" t="s">
        <v>70</v>
      </c>
      <c r="C7" s="24">
        <v>1004</v>
      </c>
      <c r="D7" s="30"/>
      <c r="E7" s="30">
        <v>175</v>
      </c>
      <c r="F7" s="28">
        <f t="shared" si="0"/>
        <v>5541.6</v>
      </c>
      <c r="G7" s="25">
        <v>4700</v>
      </c>
      <c r="H7" s="8"/>
    </row>
    <row r="8" spans="1:10" x14ac:dyDescent="0.3">
      <c r="A8" s="34">
        <v>45077</v>
      </c>
      <c r="B8" s="23" t="s">
        <v>158</v>
      </c>
      <c r="C8" s="24">
        <v>1005</v>
      </c>
      <c r="D8" s="30">
        <v>30</v>
      </c>
      <c r="E8" s="30"/>
      <c r="F8" s="28">
        <f t="shared" si="0"/>
        <v>5571.6</v>
      </c>
      <c r="G8" s="25">
        <v>3000</v>
      </c>
      <c r="H8" s="8"/>
    </row>
    <row r="9" spans="1:10" x14ac:dyDescent="0.3">
      <c r="A9" s="34">
        <v>45083</v>
      </c>
      <c r="B9" s="23" t="s">
        <v>159</v>
      </c>
      <c r="C9" s="24">
        <v>1006</v>
      </c>
      <c r="D9" s="30">
        <v>30</v>
      </c>
      <c r="E9" s="30"/>
      <c r="F9" s="28">
        <f t="shared" si="0"/>
        <v>5601.6</v>
      </c>
      <c r="G9" s="25">
        <v>3000</v>
      </c>
      <c r="H9" s="8"/>
    </row>
    <row r="10" spans="1:10" x14ac:dyDescent="0.3">
      <c r="A10" s="34">
        <v>45083</v>
      </c>
      <c r="B10" s="23" t="s">
        <v>72</v>
      </c>
      <c r="C10" s="24">
        <v>1007</v>
      </c>
      <c r="D10" s="30"/>
      <c r="E10" s="30">
        <v>185.8</v>
      </c>
      <c r="F10" s="28">
        <f t="shared" si="0"/>
        <v>5415.8</v>
      </c>
      <c r="G10" s="25">
        <v>4700</v>
      </c>
      <c r="H10" s="8"/>
    </row>
    <row r="11" spans="1:10" x14ac:dyDescent="0.3">
      <c r="A11" s="34">
        <v>45096</v>
      </c>
      <c r="B11" s="23" t="s">
        <v>74</v>
      </c>
      <c r="C11" s="24">
        <v>1008</v>
      </c>
      <c r="D11" s="30">
        <v>824.75</v>
      </c>
      <c r="E11" s="30"/>
      <c r="F11" s="28">
        <f t="shared" si="0"/>
        <v>6240.55</v>
      </c>
      <c r="G11" s="25">
        <v>3999</v>
      </c>
      <c r="H11" s="8"/>
    </row>
    <row r="12" spans="1:10" x14ac:dyDescent="0.3">
      <c r="A12" s="34">
        <v>45097</v>
      </c>
      <c r="B12" s="23" t="s">
        <v>75</v>
      </c>
      <c r="C12" s="24">
        <v>1009</v>
      </c>
      <c r="D12" s="30"/>
      <c r="E12" s="30">
        <v>164.25</v>
      </c>
      <c r="F12" s="28">
        <f t="shared" si="0"/>
        <v>6076.3</v>
      </c>
      <c r="G12" s="25">
        <v>4700</v>
      </c>
      <c r="H12" s="8"/>
    </row>
    <row r="13" spans="1:10" x14ac:dyDescent="0.3">
      <c r="A13" s="34">
        <v>45173</v>
      </c>
      <c r="B13" s="23" t="s">
        <v>121</v>
      </c>
      <c r="C13" s="24">
        <v>1010</v>
      </c>
      <c r="D13" s="30">
        <v>329.7</v>
      </c>
      <c r="E13" s="30"/>
      <c r="F13" s="28">
        <f t="shared" si="0"/>
        <v>6406</v>
      </c>
      <c r="G13" s="25">
        <v>3999</v>
      </c>
      <c r="H13" s="8"/>
    </row>
    <row r="14" spans="1:10" x14ac:dyDescent="0.3">
      <c r="A14" s="34">
        <v>45190</v>
      </c>
      <c r="B14" s="23" t="s">
        <v>99</v>
      </c>
      <c r="C14" s="24">
        <v>1011</v>
      </c>
      <c r="D14" s="30"/>
      <c r="E14" s="30">
        <v>650</v>
      </c>
      <c r="F14" s="28">
        <f t="shared" si="0"/>
        <v>5756</v>
      </c>
      <c r="G14" s="25">
        <v>4999</v>
      </c>
      <c r="H14" s="8"/>
    </row>
    <row r="15" spans="1:10" x14ac:dyDescent="0.3">
      <c r="A15" s="34">
        <v>45145</v>
      </c>
      <c r="B15" s="23" t="s">
        <v>100</v>
      </c>
      <c r="C15" s="24">
        <v>1012</v>
      </c>
      <c r="D15" s="30">
        <v>30</v>
      </c>
      <c r="E15" s="30"/>
      <c r="F15" s="28">
        <f t="shared" si="0"/>
        <v>5786</v>
      </c>
      <c r="G15" s="25">
        <v>3101</v>
      </c>
      <c r="H15" s="8"/>
    </row>
    <row r="16" spans="1:10" x14ac:dyDescent="0.3">
      <c r="A16" s="34">
        <v>45152</v>
      </c>
      <c r="B16" s="23" t="s">
        <v>101</v>
      </c>
      <c r="C16" s="24">
        <v>1013</v>
      </c>
      <c r="D16" s="30">
        <v>60</v>
      </c>
      <c r="E16" s="30"/>
      <c r="F16" s="28">
        <f t="shared" si="0"/>
        <v>5846</v>
      </c>
      <c r="G16" s="25">
        <v>3101</v>
      </c>
      <c r="H16" s="8"/>
    </row>
    <row r="17" spans="1:8" x14ac:dyDescent="0.3">
      <c r="A17" s="34">
        <v>45176</v>
      </c>
      <c r="B17" s="23" t="s">
        <v>102</v>
      </c>
      <c r="C17" s="24">
        <v>1014</v>
      </c>
      <c r="D17" s="30">
        <v>30</v>
      </c>
      <c r="E17" s="30"/>
      <c r="F17" s="28">
        <f t="shared" si="0"/>
        <v>5876</v>
      </c>
      <c r="G17" s="25">
        <v>3101</v>
      </c>
      <c r="H17" s="8"/>
    </row>
    <row r="18" spans="1:8" x14ac:dyDescent="0.3">
      <c r="A18" s="34">
        <v>45177</v>
      </c>
      <c r="B18" s="23" t="s">
        <v>103</v>
      </c>
      <c r="C18" s="24">
        <v>1015</v>
      </c>
      <c r="D18" s="30">
        <v>30</v>
      </c>
      <c r="E18" s="30"/>
      <c r="F18" s="28">
        <f t="shared" si="0"/>
        <v>5906</v>
      </c>
      <c r="G18" s="25">
        <v>3101</v>
      </c>
      <c r="H18" s="8"/>
    </row>
    <row r="19" spans="1:8" x14ac:dyDescent="0.3">
      <c r="A19" s="34">
        <v>45180</v>
      </c>
      <c r="B19" s="23" t="s">
        <v>104</v>
      </c>
      <c r="C19" s="24">
        <v>1016</v>
      </c>
      <c r="D19" s="30">
        <v>30</v>
      </c>
      <c r="E19" s="30"/>
      <c r="F19" s="28">
        <f t="shared" si="0"/>
        <v>5936</v>
      </c>
      <c r="G19" s="25">
        <v>3101</v>
      </c>
      <c r="H19" s="8"/>
    </row>
    <row r="20" spans="1:8" x14ac:dyDescent="0.3">
      <c r="A20" s="34">
        <v>45184</v>
      </c>
      <c r="B20" s="23" t="s">
        <v>105</v>
      </c>
      <c r="C20" s="24">
        <v>1017</v>
      </c>
      <c r="D20" s="30">
        <v>30</v>
      </c>
      <c r="E20" s="30"/>
      <c r="F20" s="28">
        <f t="shared" si="0"/>
        <v>5966</v>
      </c>
      <c r="G20" s="25">
        <v>3101</v>
      </c>
      <c r="H20" s="8"/>
    </row>
    <row r="21" spans="1:8" x14ac:dyDescent="0.3">
      <c r="A21" s="34">
        <v>45107</v>
      </c>
      <c r="B21" s="23" t="s">
        <v>106</v>
      </c>
      <c r="C21" s="24">
        <v>1018</v>
      </c>
      <c r="D21" s="30"/>
      <c r="E21" s="30">
        <v>1.2</v>
      </c>
      <c r="F21" s="28">
        <f t="shared" si="0"/>
        <v>5964.8</v>
      </c>
      <c r="G21" s="25">
        <v>4600</v>
      </c>
      <c r="H21" s="8"/>
    </row>
    <row r="22" spans="1:8" x14ac:dyDescent="0.3">
      <c r="A22" s="34">
        <v>45107</v>
      </c>
      <c r="B22" s="23" t="s">
        <v>106</v>
      </c>
      <c r="C22" s="24">
        <v>1019</v>
      </c>
      <c r="D22" s="30"/>
      <c r="E22" s="30">
        <v>0.05</v>
      </c>
      <c r="F22" s="28">
        <f t="shared" si="0"/>
        <v>5964.75</v>
      </c>
      <c r="G22" s="25">
        <v>4600</v>
      </c>
      <c r="H22" s="7"/>
    </row>
    <row r="23" spans="1:8" x14ac:dyDescent="0.3">
      <c r="A23" s="34">
        <v>45192</v>
      </c>
      <c r="B23" s="23" t="s">
        <v>126</v>
      </c>
      <c r="C23" s="24">
        <v>1020</v>
      </c>
      <c r="D23" s="30">
        <v>150</v>
      </c>
      <c r="E23" s="30"/>
      <c r="F23" s="28">
        <f t="shared" si="0"/>
        <v>6114.75</v>
      </c>
      <c r="G23" s="25">
        <v>3999</v>
      </c>
      <c r="H23" s="7"/>
    </row>
    <row r="24" spans="1:8" x14ac:dyDescent="0.3">
      <c r="A24" s="34">
        <v>45193</v>
      </c>
      <c r="B24" s="23" t="s">
        <v>121</v>
      </c>
      <c r="C24" s="24">
        <v>1021</v>
      </c>
      <c r="D24" s="30">
        <v>4445.3999999999996</v>
      </c>
      <c r="E24" s="30"/>
      <c r="F24" s="28">
        <f t="shared" si="0"/>
        <v>10560.15</v>
      </c>
      <c r="G24" s="25">
        <v>3999</v>
      </c>
      <c r="H24" s="7"/>
    </row>
    <row r="25" spans="1:8" x14ac:dyDescent="0.3">
      <c r="A25" s="34">
        <v>45194</v>
      </c>
      <c r="B25" s="23" t="s">
        <v>127</v>
      </c>
      <c r="C25" s="24">
        <v>1022</v>
      </c>
      <c r="D25" s="30"/>
      <c r="E25" s="30">
        <v>217.25</v>
      </c>
      <c r="F25" s="28">
        <f t="shared" si="0"/>
        <v>10342.9</v>
      </c>
      <c r="G25" s="25">
        <v>4101</v>
      </c>
      <c r="H25" s="7"/>
    </row>
    <row r="26" spans="1:8" x14ac:dyDescent="0.3">
      <c r="A26" s="34">
        <v>45196</v>
      </c>
      <c r="B26" s="23" t="s">
        <v>137</v>
      </c>
      <c r="C26" s="24">
        <v>1023</v>
      </c>
      <c r="D26" s="30"/>
      <c r="E26" s="30">
        <v>1890.5</v>
      </c>
      <c r="F26" s="28">
        <f t="shared" si="0"/>
        <v>8452.4</v>
      </c>
      <c r="G26" s="25">
        <v>4101</v>
      </c>
      <c r="H26" s="7"/>
    </row>
    <row r="27" spans="1:8" x14ac:dyDescent="0.3">
      <c r="A27" s="34">
        <v>45196</v>
      </c>
      <c r="B27" s="23" t="s">
        <v>140</v>
      </c>
      <c r="C27" s="24">
        <v>1024</v>
      </c>
      <c r="D27" s="30"/>
      <c r="E27" s="30">
        <v>10</v>
      </c>
      <c r="F27" s="28">
        <f t="shared" si="0"/>
        <v>8442.4</v>
      </c>
      <c r="G27" s="25">
        <v>4600</v>
      </c>
      <c r="H27" s="7"/>
    </row>
    <row r="28" spans="1:8" x14ac:dyDescent="0.3">
      <c r="A28" s="35"/>
      <c r="B28" s="23"/>
      <c r="C28" s="24"/>
      <c r="D28" s="30"/>
      <c r="E28" s="30"/>
      <c r="F28" s="28" t="str">
        <f t="shared" si="0"/>
        <v>_</v>
      </c>
      <c r="G28" s="25"/>
      <c r="H28" s="7"/>
    </row>
    <row r="29" spans="1:8" x14ac:dyDescent="0.3">
      <c r="A29" s="35"/>
      <c r="B29" s="23"/>
      <c r="C29" s="24"/>
      <c r="D29" s="30"/>
      <c r="E29" s="30"/>
      <c r="F29" s="28" t="str">
        <f t="shared" si="0"/>
        <v>_</v>
      </c>
      <c r="G29" s="25"/>
      <c r="H29" s="7"/>
    </row>
    <row r="30" spans="1:8" x14ac:dyDescent="0.3">
      <c r="A30" s="35"/>
      <c r="B30" s="23"/>
      <c r="C30" s="24"/>
      <c r="D30" s="30"/>
      <c r="E30" s="30"/>
      <c r="F30" s="28" t="str">
        <f t="shared" si="0"/>
        <v>_</v>
      </c>
      <c r="G30" s="25"/>
      <c r="H30" s="7"/>
    </row>
    <row r="31" spans="1:8" x14ac:dyDescent="0.3">
      <c r="A31" s="35"/>
      <c r="B31" s="23"/>
      <c r="C31" s="24"/>
      <c r="D31" s="30"/>
      <c r="E31" s="30"/>
      <c r="F31" s="28" t="str">
        <f t="shared" si="0"/>
        <v>_</v>
      </c>
      <c r="G31" s="25"/>
      <c r="H31" s="7"/>
    </row>
    <row r="32" spans="1:8" x14ac:dyDescent="0.3">
      <c r="A32" s="35"/>
      <c r="B32" s="23"/>
      <c r="C32" s="24"/>
      <c r="D32" s="30"/>
      <c r="E32" s="30"/>
      <c r="F32" s="28" t="str">
        <f t="shared" si="0"/>
        <v>_</v>
      </c>
      <c r="G32" s="25"/>
      <c r="H32" s="7"/>
    </row>
    <row r="33" spans="1:8" x14ac:dyDescent="0.3">
      <c r="A33" s="35"/>
      <c r="B33" s="23"/>
      <c r="C33" s="24"/>
      <c r="D33" s="30"/>
      <c r="E33" s="30"/>
      <c r="F33" s="28" t="str">
        <f t="shared" si="0"/>
        <v>_</v>
      </c>
      <c r="G33" s="25"/>
      <c r="H33" s="7"/>
    </row>
    <row r="34" spans="1:8" x14ac:dyDescent="0.3">
      <c r="A34" s="35"/>
      <c r="B34" s="23"/>
      <c r="C34" s="24"/>
      <c r="D34" s="30"/>
      <c r="E34" s="30"/>
      <c r="F34" s="28" t="str">
        <f t="shared" si="0"/>
        <v>_</v>
      </c>
      <c r="G34" s="25"/>
      <c r="H34" s="7"/>
    </row>
    <row r="35" spans="1:8" x14ac:dyDescent="0.3">
      <c r="A35" s="35"/>
      <c r="B35" s="23"/>
      <c r="C35" s="24"/>
      <c r="D35" s="30"/>
      <c r="E35" s="30"/>
      <c r="F35" s="28" t="str">
        <f t="shared" si="0"/>
        <v>_</v>
      </c>
      <c r="G35" s="25"/>
      <c r="H35" s="7"/>
    </row>
    <row r="36" spans="1:8" x14ac:dyDescent="0.3">
      <c r="A36" s="35"/>
      <c r="B36" s="23"/>
      <c r="C36" s="24"/>
      <c r="D36" s="30"/>
      <c r="E36" s="30"/>
      <c r="F36" s="28" t="str">
        <f t="shared" si="0"/>
        <v>_</v>
      </c>
      <c r="G36" s="25"/>
      <c r="H36" s="7"/>
    </row>
    <row r="37" spans="1:8" x14ac:dyDescent="0.3">
      <c r="A37" s="35"/>
      <c r="B37" s="23"/>
      <c r="C37" s="24"/>
      <c r="D37" s="30"/>
      <c r="E37" s="30"/>
      <c r="F37" s="28" t="str">
        <f t="shared" si="0"/>
        <v>_</v>
      </c>
      <c r="G37" s="25"/>
      <c r="H37" s="7"/>
    </row>
    <row r="38" spans="1:8" x14ac:dyDescent="0.3">
      <c r="A38" s="35"/>
      <c r="B38" s="23"/>
      <c r="C38" s="24"/>
      <c r="D38" s="30"/>
      <c r="E38" s="30"/>
      <c r="F38" s="28" t="str">
        <f t="shared" si="0"/>
        <v>_</v>
      </c>
      <c r="G38" s="25"/>
      <c r="H38" s="7"/>
    </row>
    <row r="39" spans="1:8" x14ac:dyDescent="0.3">
      <c r="A39" s="35"/>
      <c r="B39" s="23"/>
      <c r="C39" s="24"/>
      <c r="D39" s="30"/>
      <c r="E39" s="30"/>
      <c r="F39" s="28" t="str">
        <f t="shared" si="0"/>
        <v>_</v>
      </c>
      <c r="G39" s="25"/>
    </row>
    <row r="40" spans="1:8" x14ac:dyDescent="0.3">
      <c r="A40" s="35"/>
      <c r="B40" s="23"/>
      <c r="C40" s="24"/>
      <c r="D40" s="30"/>
      <c r="E40" s="30"/>
      <c r="F40" s="28" t="str">
        <f t="shared" si="0"/>
        <v>_</v>
      </c>
      <c r="G40" s="25"/>
    </row>
    <row r="41" spans="1:8" x14ac:dyDescent="0.3">
      <c r="A41" s="35"/>
      <c r="B41" s="23"/>
      <c r="C41" s="24"/>
      <c r="D41" s="30"/>
      <c r="E41" s="30"/>
      <c r="F41" s="28" t="str">
        <f>IF(A41&lt;&gt;"",F40+D41-E41,"_")</f>
        <v>_</v>
      </c>
      <c r="G41" s="25"/>
    </row>
    <row r="42" spans="1:8" x14ac:dyDescent="0.3">
      <c r="A42" s="35"/>
      <c r="B42" s="23"/>
      <c r="C42" s="24"/>
      <c r="D42" s="30"/>
      <c r="E42" s="30"/>
      <c r="F42" s="28" t="str">
        <f t="shared" si="0"/>
        <v>_</v>
      </c>
      <c r="G42" s="25"/>
    </row>
    <row r="43" spans="1:8" x14ac:dyDescent="0.3">
      <c r="A43" s="35"/>
      <c r="B43" s="23"/>
      <c r="C43" s="24"/>
      <c r="D43" s="30"/>
      <c r="E43" s="30"/>
      <c r="F43" s="28" t="str">
        <f t="shared" si="0"/>
        <v>_</v>
      </c>
      <c r="G43" s="25"/>
    </row>
    <row r="44" spans="1:8" x14ac:dyDescent="0.3">
      <c r="A44" s="35"/>
      <c r="B44" s="23"/>
      <c r="C44" s="24"/>
      <c r="D44" s="30"/>
      <c r="E44" s="30"/>
      <c r="F44" s="28" t="str">
        <f t="shared" si="0"/>
        <v>_</v>
      </c>
      <c r="G44" s="25"/>
    </row>
    <row r="45" spans="1:8" x14ac:dyDescent="0.3">
      <c r="A45" s="36"/>
    </row>
  </sheetData>
  <pageMargins left="0.47244094488188981" right="0.15748031496062992" top="0.74803149606299213" bottom="0.31496062992125984" header="0.31496062992125984" footer="0.1574803149606299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03" r:id="rId4" name="Button 487">
              <controlPr defaultSize="0" print="0" autoFill="0" autoPict="0" macro="[0]!affichage_formulaire">
                <anchor moveWithCells="1" sizeWithCells="1">
                  <from>
                    <xdr:col>9</xdr:col>
                    <xdr:colOff>160020</xdr:colOff>
                    <xdr:row>1</xdr:row>
                    <xdr:rowOff>76200</xdr:rowOff>
                  </from>
                  <to>
                    <xdr:col>10</xdr:col>
                    <xdr:colOff>746760</xdr:colOff>
                    <xdr:row>1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2DA0-B8FC-47BE-9040-86EE8BF1CCCD}">
  <sheetPr codeName="Feuil14"/>
  <dimension ref="A1:J62"/>
  <sheetViews>
    <sheetView workbookViewId="0">
      <selection activeCell="B21" sqref="B21"/>
    </sheetView>
  </sheetViews>
  <sheetFormatPr baseColWidth="10" defaultColWidth="11.44140625" defaultRowHeight="13.8" x14ac:dyDescent="0.3"/>
  <cols>
    <col min="1" max="1" width="9.5546875" style="2" customWidth="1"/>
    <col min="2" max="2" width="46.109375" style="2" customWidth="1"/>
    <col min="3" max="3" width="5" style="5" customWidth="1"/>
    <col min="4" max="6" width="9" style="28" customWidth="1"/>
    <col min="7" max="7" width="9" style="9" customWidth="1"/>
    <col min="8" max="8" width="9.6640625" style="3" customWidth="1"/>
    <col min="9" max="9" width="12.109375" style="3" customWidth="1"/>
    <col min="10" max="16384" width="11.44140625" style="2"/>
  </cols>
  <sheetData>
    <row r="1" spans="1:10" ht="25.8" x14ac:dyDescent="0.5">
      <c r="A1" s="1" t="s">
        <v>41</v>
      </c>
      <c r="D1" s="32">
        <f>Bilan!G1</f>
        <v>2023</v>
      </c>
      <c r="H1" s="42" t="s">
        <v>1</v>
      </c>
      <c r="I1" s="31">
        <f t="array" aca="1" ref="I1" ca="1">INDIRECT(ADDRESS(MAX(IF(NOT(ISBLANK(A1:A10012)),ROW(A1:A10012))),6))</f>
        <v>150</v>
      </c>
      <c r="J1" s="12" t="s">
        <v>25</v>
      </c>
    </row>
    <row r="2" spans="1:10" s="4" customFormat="1" ht="32.25" customHeight="1" x14ac:dyDescent="0.3">
      <c r="A2" s="4" t="s">
        <v>4</v>
      </c>
      <c r="B2" s="4" t="s">
        <v>21</v>
      </c>
      <c r="C2" s="6" t="s">
        <v>5</v>
      </c>
      <c r="D2" s="29" t="s">
        <v>0</v>
      </c>
      <c r="E2" s="29" t="s">
        <v>2</v>
      </c>
      <c r="F2" s="91" t="s">
        <v>1</v>
      </c>
      <c r="G2" s="10" t="s">
        <v>20</v>
      </c>
      <c r="H2" s="40"/>
      <c r="I2" s="41"/>
    </row>
    <row r="3" spans="1:10" x14ac:dyDescent="0.3">
      <c r="A3" s="33" t="str">
        <f>"01.01."&amp;Bilan!G1</f>
        <v>01.01.2023</v>
      </c>
      <c r="B3" s="2" t="s">
        <v>24</v>
      </c>
      <c r="F3" s="30">
        <v>150</v>
      </c>
      <c r="H3" s="8"/>
    </row>
    <row r="4" spans="1:10" x14ac:dyDescent="0.3">
      <c r="A4" s="22">
        <v>45186</v>
      </c>
      <c r="B4" s="23" t="s">
        <v>124</v>
      </c>
      <c r="C4" s="24">
        <v>5000</v>
      </c>
      <c r="D4" s="30"/>
      <c r="E4" s="30">
        <v>150</v>
      </c>
      <c r="F4" s="28">
        <f>IF(A4&lt;&gt;"",F3+D4-E4,"_")</f>
        <v>0</v>
      </c>
      <c r="G4" s="25">
        <v>4999</v>
      </c>
      <c r="H4" s="8"/>
    </row>
    <row r="5" spans="1:10" x14ac:dyDescent="0.3">
      <c r="A5" s="22">
        <v>45193</v>
      </c>
      <c r="B5" s="23" t="s">
        <v>125</v>
      </c>
      <c r="C5" s="24">
        <v>5000</v>
      </c>
      <c r="D5" s="30">
        <v>150</v>
      </c>
      <c r="E5" s="30"/>
      <c r="F5" s="28">
        <f>IF(A5&lt;&gt;"",F4+D5-E5,"_")</f>
        <v>150</v>
      </c>
      <c r="G5" s="25">
        <v>3999</v>
      </c>
      <c r="H5" s="8"/>
    </row>
    <row r="6" spans="1:10" ht="14.4" x14ac:dyDescent="0.3">
      <c r="A6" s="22"/>
      <c r="B6" s="23"/>
      <c r="C6" s="24"/>
      <c r="D6" s="30"/>
      <c r="E6" s="30"/>
      <c r="F6" s="28" t="str">
        <f t="shared" ref="F6:F61" si="0">IF(A6&lt;&gt;"",F5+D6-E6,"_")</f>
        <v>_</v>
      </c>
      <c r="G6" s="25"/>
      <c r="H6" s="8"/>
      <c r="J6" s="11"/>
    </row>
    <row r="7" spans="1:10" x14ac:dyDescent="0.3">
      <c r="A7" s="22"/>
      <c r="B7" s="23"/>
      <c r="C7" s="24"/>
      <c r="D7" s="30"/>
      <c r="E7" s="30"/>
      <c r="F7" s="28" t="str">
        <f t="shared" si="0"/>
        <v>_</v>
      </c>
      <c r="G7" s="25"/>
      <c r="H7" s="8"/>
    </row>
    <row r="8" spans="1:10" x14ac:dyDescent="0.3">
      <c r="A8" s="22"/>
      <c r="B8" s="23"/>
      <c r="C8" s="24"/>
      <c r="D8" s="30"/>
      <c r="E8" s="30"/>
      <c r="F8" s="28" t="str">
        <f t="shared" si="0"/>
        <v>_</v>
      </c>
      <c r="G8" s="25"/>
      <c r="H8" s="8"/>
    </row>
    <row r="9" spans="1:10" ht="14.4" x14ac:dyDescent="0.3">
      <c r="A9" s="22"/>
      <c r="B9" s="23"/>
      <c r="C9" s="24"/>
      <c r="D9" s="30"/>
      <c r="E9" s="30"/>
      <c r="F9" s="28" t="str">
        <f t="shared" si="0"/>
        <v>_</v>
      </c>
      <c r="G9" s="25"/>
      <c r="H9" s="8"/>
      <c r="J9" s="11"/>
    </row>
    <row r="10" spans="1:10" x14ac:dyDescent="0.3">
      <c r="A10" s="22"/>
      <c r="B10" s="23"/>
      <c r="C10" s="24"/>
      <c r="D10" s="30"/>
      <c r="E10" s="30"/>
      <c r="F10" s="28" t="str">
        <f t="shared" si="0"/>
        <v>_</v>
      </c>
      <c r="G10" s="25"/>
      <c r="H10" s="8"/>
    </row>
    <row r="11" spans="1:10" x14ac:dyDescent="0.3">
      <c r="A11" s="22"/>
      <c r="B11" s="23"/>
      <c r="C11" s="24"/>
      <c r="D11" s="30"/>
      <c r="E11" s="30"/>
      <c r="F11" s="28" t="str">
        <f t="shared" si="0"/>
        <v>_</v>
      </c>
      <c r="G11" s="25"/>
      <c r="H11" s="8"/>
    </row>
    <row r="12" spans="1:10" x14ac:dyDescent="0.3">
      <c r="A12" s="22"/>
      <c r="B12" s="23"/>
      <c r="C12" s="24"/>
      <c r="D12" s="30"/>
      <c r="E12" s="30"/>
      <c r="F12" s="28" t="str">
        <f t="shared" si="0"/>
        <v>_</v>
      </c>
      <c r="G12" s="25"/>
      <c r="H12" s="8"/>
    </row>
    <row r="13" spans="1:10" x14ac:dyDescent="0.3">
      <c r="A13" s="22"/>
      <c r="B13" s="23"/>
      <c r="C13" s="24"/>
      <c r="D13" s="30"/>
      <c r="E13" s="30"/>
      <c r="F13" s="28" t="str">
        <f t="shared" si="0"/>
        <v>_</v>
      </c>
      <c r="G13" s="25"/>
      <c r="H13" s="8"/>
    </row>
    <row r="14" spans="1:10" x14ac:dyDescent="0.3">
      <c r="A14" s="22"/>
      <c r="B14" s="23"/>
      <c r="C14" s="24"/>
      <c r="D14" s="30"/>
      <c r="E14" s="30"/>
      <c r="F14" s="28" t="str">
        <f t="shared" si="0"/>
        <v>_</v>
      </c>
      <c r="G14" s="25"/>
      <c r="H14" s="8"/>
    </row>
    <row r="15" spans="1:10" x14ac:dyDescent="0.3">
      <c r="A15" s="22"/>
      <c r="B15" s="23"/>
      <c r="C15" s="24"/>
      <c r="D15" s="30"/>
      <c r="E15" s="30"/>
      <c r="F15" s="28" t="str">
        <f t="shared" si="0"/>
        <v>_</v>
      </c>
      <c r="G15" s="25"/>
      <c r="H15" s="8"/>
    </row>
    <row r="16" spans="1:10" x14ac:dyDescent="0.3">
      <c r="A16" s="22"/>
      <c r="B16" s="23"/>
      <c r="C16" s="24"/>
      <c r="D16" s="30"/>
      <c r="E16" s="30"/>
      <c r="F16" s="28" t="str">
        <f t="shared" si="0"/>
        <v>_</v>
      </c>
      <c r="G16" s="25"/>
      <c r="H16" s="8"/>
    </row>
    <row r="17" spans="1:8" x14ac:dyDescent="0.3">
      <c r="A17" s="22"/>
      <c r="B17" s="23"/>
      <c r="C17" s="24"/>
      <c r="D17" s="30"/>
      <c r="E17" s="30"/>
      <c r="F17" s="28" t="str">
        <f t="shared" si="0"/>
        <v>_</v>
      </c>
      <c r="G17" s="25"/>
      <c r="H17" s="8"/>
    </row>
    <row r="18" spans="1:8" x14ac:dyDescent="0.3">
      <c r="A18" s="22"/>
      <c r="B18" s="23"/>
      <c r="C18" s="24"/>
      <c r="D18" s="30"/>
      <c r="E18" s="30"/>
      <c r="F18" s="28" t="str">
        <f t="shared" si="0"/>
        <v>_</v>
      </c>
      <c r="G18" s="25"/>
      <c r="H18" s="8"/>
    </row>
    <row r="19" spans="1:8" x14ac:dyDescent="0.3">
      <c r="A19" s="22"/>
      <c r="B19" s="23"/>
      <c r="C19" s="24"/>
      <c r="D19" s="30"/>
      <c r="E19" s="30"/>
      <c r="F19" s="28" t="str">
        <f t="shared" si="0"/>
        <v>_</v>
      </c>
      <c r="G19" s="25"/>
      <c r="H19" s="8"/>
    </row>
    <row r="20" spans="1:8" x14ac:dyDescent="0.3">
      <c r="A20" s="22"/>
      <c r="B20" s="23"/>
      <c r="C20" s="24"/>
      <c r="D20" s="30"/>
      <c r="E20" s="30"/>
      <c r="F20" s="28" t="str">
        <f t="shared" si="0"/>
        <v>_</v>
      </c>
      <c r="G20" s="25"/>
      <c r="H20" s="8"/>
    </row>
    <row r="21" spans="1:8" x14ac:dyDescent="0.3">
      <c r="A21" s="22"/>
      <c r="B21" s="23"/>
      <c r="C21" s="24"/>
      <c r="D21" s="30"/>
      <c r="E21" s="30"/>
      <c r="F21" s="28" t="str">
        <f t="shared" si="0"/>
        <v>_</v>
      </c>
      <c r="G21" s="25"/>
      <c r="H21" s="7"/>
    </row>
    <row r="22" spans="1:8" x14ac:dyDescent="0.3">
      <c r="A22" s="22"/>
      <c r="B22" s="23"/>
      <c r="C22" s="24"/>
      <c r="D22" s="30"/>
      <c r="E22" s="30"/>
      <c r="F22" s="28" t="str">
        <f t="shared" si="0"/>
        <v>_</v>
      </c>
      <c r="G22" s="25"/>
      <c r="H22" s="7"/>
    </row>
    <row r="23" spans="1:8" x14ac:dyDescent="0.3">
      <c r="A23" s="22"/>
      <c r="B23" s="23"/>
      <c r="C23" s="24"/>
      <c r="D23" s="30"/>
      <c r="E23" s="30"/>
      <c r="F23" s="28" t="str">
        <f t="shared" si="0"/>
        <v>_</v>
      </c>
      <c r="G23" s="25"/>
      <c r="H23" s="7"/>
    </row>
    <row r="24" spans="1:8" x14ac:dyDescent="0.3">
      <c r="A24" s="22"/>
      <c r="B24" s="23"/>
      <c r="C24" s="24"/>
      <c r="D24" s="30"/>
      <c r="E24" s="30"/>
      <c r="F24" s="28" t="str">
        <f t="shared" si="0"/>
        <v>_</v>
      </c>
      <c r="G24" s="25"/>
      <c r="H24" s="7"/>
    </row>
    <row r="25" spans="1:8" x14ac:dyDescent="0.3">
      <c r="A25" s="22"/>
      <c r="B25" s="23"/>
      <c r="C25" s="24"/>
      <c r="D25" s="30"/>
      <c r="E25" s="30"/>
      <c r="F25" s="28" t="str">
        <f t="shared" si="0"/>
        <v>_</v>
      </c>
      <c r="G25" s="25"/>
      <c r="H25" s="7"/>
    </row>
    <row r="26" spans="1:8" x14ac:dyDescent="0.3">
      <c r="A26" s="22"/>
      <c r="B26" s="23"/>
      <c r="C26" s="24"/>
      <c r="D26" s="30"/>
      <c r="E26" s="30"/>
      <c r="F26" s="28" t="str">
        <f t="shared" si="0"/>
        <v>_</v>
      </c>
      <c r="G26" s="25"/>
      <c r="H26" s="7"/>
    </row>
    <row r="27" spans="1:8" x14ac:dyDescent="0.3">
      <c r="A27" s="22"/>
      <c r="B27" s="23"/>
      <c r="C27" s="24"/>
      <c r="D27" s="30"/>
      <c r="E27" s="30"/>
      <c r="F27" s="28" t="str">
        <f t="shared" si="0"/>
        <v>_</v>
      </c>
      <c r="G27" s="25"/>
      <c r="H27" s="7"/>
    </row>
    <row r="28" spans="1:8" x14ac:dyDescent="0.3">
      <c r="A28" s="22"/>
      <c r="B28" s="23"/>
      <c r="C28" s="24"/>
      <c r="D28" s="30"/>
      <c r="E28" s="30"/>
      <c r="F28" s="28" t="str">
        <f t="shared" si="0"/>
        <v>_</v>
      </c>
      <c r="G28" s="25"/>
      <c r="H28" s="7"/>
    </row>
    <row r="29" spans="1:8" x14ac:dyDescent="0.3">
      <c r="A29" s="22"/>
      <c r="B29" s="23"/>
      <c r="C29" s="24"/>
      <c r="D29" s="30"/>
      <c r="E29" s="30"/>
      <c r="F29" s="28" t="str">
        <f t="shared" si="0"/>
        <v>_</v>
      </c>
      <c r="G29" s="25"/>
      <c r="H29" s="7"/>
    </row>
    <row r="30" spans="1:8" x14ac:dyDescent="0.3">
      <c r="A30" s="22"/>
      <c r="B30" s="23"/>
      <c r="C30" s="24"/>
      <c r="D30" s="30"/>
      <c r="E30" s="30"/>
      <c r="F30" s="28" t="str">
        <f t="shared" si="0"/>
        <v>_</v>
      </c>
      <c r="G30" s="25"/>
      <c r="H30" s="7"/>
    </row>
    <row r="31" spans="1:8" x14ac:dyDescent="0.3">
      <c r="A31" s="22"/>
      <c r="B31" s="23"/>
      <c r="C31" s="24"/>
      <c r="D31" s="30"/>
      <c r="E31" s="30"/>
      <c r="F31" s="28" t="str">
        <f t="shared" si="0"/>
        <v>_</v>
      </c>
      <c r="G31" s="25"/>
      <c r="H31" s="7"/>
    </row>
    <row r="32" spans="1:8" x14ac:dyDescent="0.3">
      <c r="A32" s="22"/>
      <c r="B32" s="23"/>
      <c r="C32" s="24"/>
      <c r="D32" s="30"/>
      <c r="E32" s="30"/>
      <c r="F32" s="28" t="str">
        <f t="shared" si="0"/>
        <v>_</v>
      </c>
      <c r="G32" s="25"/>
      <c r="H32" s="7"/>
    </row>
    <row r="33" spans="1:8" x14ac:dyDescent="0.3">
      <c r="A33" s="22"/>
      <c r="B33" s="23"/>
      <c r="C33" s="24"/>
      <c r="D33" s="30"/>
      <c r="E33" s="30"/>
      <c r="F33" s="28" t="str">
        <f t="shared" si="0"/>
        <v>_</v>
      </c>
      <c r="G33" s="25"/>
      <c r="H33" s="7"/>
    </row>
    <row r="34" spans="1:8" x14ac:dyDescent="0.3">
      <c r="A34" s="22"/>
      <c r="B34" s="23"/>
      <c r="C34" s="24"/>
      <c r="D34" s="30"/>
      <c r="E34" s="30"/>
      <c r="F34" s="28" t="str">
        <f t="shared" si="0"/>
        <v>_</v>
      </c>
      <c r="G34" s="25"/>
      <c r="H34" s="7"/>
    </row>
    <row r="35" spans="1:8" x14ac:dyDescent="0.3">
      <c r="A35" s="22"/>
      <c r="B35" s="23"/>
      <c r="C35" s="24"/>
      <c r="D35" s="30"/>
      <c r="E35" s="30"/>
      <c r="F35" s="28" t="str">
        <f t="shared" si="0"/>
        <v>_</v>
      </c>
      <c r="G35" s="25"/>
      <c r="H35" s="7"/>
    </row>
    <row r="36" spans="1:8" x14ac:dyDescent="0.3">
      <c r="A36" s="22"/>
      <c r="B36" s="23"/>
      <c r="C36" s="24"/>
      <c r="D36" s="30"/>
      <c r="E36" s="30"/>
      <c r="F36" s="28" t="str">
        <f t="shared" si="0"/>
        <v>_</v>
      </c>
      <c r="G36" s="25"/>
      <c r="H36" s="7"/>
    </row>
    <row r="37" spans="1:8" x14ac:dyDescent="0.3">
      <c r="A37" s="22"/>
      <c r="B37" s="23"/>
      <c r="C37" s="24"/>
      <c r="D37" s="30"/>
      <c r="E37" s="30"/>
      <c r="F37" s="28" t="str">
        <f t="shared" si="0"/>
        <v>_</v>
      </c>
      <c r="G37" s="25"/>
      <c r="H37" s="7"/>
    </row>
    <row r="38" spans="1:8" x14ac:dyDescent="0.3">
      <c r="A38" s="22"/>
      <c r="B38" s="23"/>
      <c r="C38" s="24"/>
      <c r="D38" s="30"/>
      <c r="E38" s="30"/>
      <c r="F38" s="28" t="str">
        <f t="shared" si="0"/>
        <v>_</v>
      </c>
      <c r="G38" s="25"/>
    </row>
    <row r="39" spans="1:8" x14ac:dyDescent="0.3">
      <c r="A39" s="22"/>
      <c r="B39" s="23"/>
      <c r="C39" s="24"/>
      <c r="D39" s="30"/>
      <c r="E39" s="30"/>
      <c r="F39" s="28" t="str">
        <f t="shared" si="0"/>
        <v>_</v>
      </c>
      <c r="G39" s="25"/>
    </row>
    <row r="40" spans="1:8" x14ac:dyDescent="0.3">
      <c r="A40" s="22"/>
      <c r="B40" s="23"/>
      <c r="C40" s="24"/>
      <c r="D40" s="30"/>
      <c r="E40" s="30"/>
      <c r="F40" s="28" t="str">
        <f t="shared" si="0"/>
        <v>_</v>
      </c>
      <c r="G40" s="25"/>
    </row>
    <row r="41" spans="1:8" x14ac:dyDescent="0.3">
      <c r="A41" s="22"/>
      <c r="B41" s="23"/>
      <c r="C41" s="24"/>
      <c r="D41" s="30"/>
      <c r="E41" s="30"/>
      <c r="F41" s="28" t="str">
        <f t="shared" si="0"/>
        <v>_</v>
      </c>
      <c r="G41" s="25"/>
    </row>
    <row r="42" spans="1:8" x14ac:dyDescent="0.3">
      <c r="A42" s="22"/>
      <c r="B42" s="23"/>
      <c r="C42" s="24"/>
      <c r="D42" s="30"/>
      <c r="E42" s="30"/>
      <c r="F42" s="28" t="str">
        <f t="shared" si="0"/>
        <v>_</v>
      </c>
      <c r="G42" s="25"/>
    </row>
    <row r="43" spans="1:8" x14ac:dyDescent="0.3">
      <c r="A43" s="22"/>
      <c r="B43" s="23"/>
      <c r="C43" s="24"/>
      <c r="D43" s="30"/>
      <c r="E43" s="30"/>
      <c r="F43" s="28" t="str">
        <f t="shared" si="0"/>
        <v>_</v>
      </c>
      <c r="G43" s="25"/>
    </row>
    <row r="44" spans="1:8" x14ac:dyDescent="0.3">
      <c r="A44" s="22"/>
      <c r="B44" s="23"/>
      <c r="C44" s="24"/>
      <c r="D44" s="30"/>
      <c r="E44" s="30"/>
      <c r="F44" s="28" t="str">
        <f t="shared" si="0"/>
        <v>_</v>
      </c>
      <c r="G44" s="25"/>
    </row>
    <row r="45" spans="1:8" x14ac:dyDescent="0.3">
      <c r="A45" s="22"/>
      <c r="B45" s="23"/>
      <c r="C45" s="24"/>
      <c r="D45" s="30"/>
      <c r="E45" s="30"/>
      <c r="F45" s="28" t="str">
        <f t="shared" si="0"/>
        <v>_</v>
      </c>
      <c r="G45" s="25"/>
    </row>
    <row r="46" spans="1:8" x14ac:dyDescent="0.3">
      <c r="A46" s="22"/>
      <c r="B46" s="23"/>
      <c r="C46" s="24"/>
      <c r="D46" s="30"/>
      <c r="E46" s="30"/>
      <c r="F46" s="28" t="str">
        <f t="shared" si="0"/>
        <v>_</v>
      </c>
      <c r="G46" s="25"/>
    </row>
    <row r="47" spans="1:8" x14ac:dyDescent="0.3">
      <c r="A47" s="22"/>
      <c r="B47" s="23"/>
      <c r="C47" s="24"/>
      <c r="D47" s="30"/>
      <c r="E47" s="30"/>
      <c r="F47" s="28" t="str">
        <f t="shared" si="0"/>
        <v>_</v>
      </c>
      <c r="G47" s="25"/>
    </row>
    <row r="48" spans="1:8" x14ac:dyDescent="0.3">
      <c r="A48" s="22"/>
      <c r="B48" s="23"/>
      <c r="C48" s="24"/>
      <c r="D48" s="30"/>
      <c r="E48" s="30"/>
      <c r="F48" s="28" t="str">
        <f t="shared" si="0"/>
        <v>_</v>
      </c>
      <c r="G48" s="25"/>
    </row>
    <row r="49" spans="1:7" x14ac:dyDescent="0.3">
      <c r="A49" s="22"/>
      <c r="B49" s="23"/>
      <c r="C49" s="24"/>
      <c r="D49" s="30"/>
      <c r="E49" s="30"/>
      <c r="F49" s="28" t="str">
        <f t="shared" si="0"/>
        <v>_</v>
      </c>
      <c r="G49" s="25"/>
    </row>
    <row r="50" spans="1:7" x14ac:dyDescent="0.3">
      <c r="A50" s="22"/>
      <c r="B50" s="23"/>
      <c r="C50" s="24"/>
      <c r="D50" s="30"/>
      <c r="E50" s="30"/>
      <c r="F50" s="28" t="str">
        <f t="shared" si="0"/>
        <v>_</v>
      </c>
      <c r="G50" s="25"/>
    </row>
    <row r="51" spans="1:7" x14ac:dyDescent="0.3">
      <c r="A51" s="22"/>
      <c r="B51" s="23"/>
      <c r="C51" s="24"/>
      <c r="D51" s="30"/>
      <c r="E51" s="30"/>
      <c r="F51" s="28" t="str">
        <f t="shared" si="0"/>
        <v>_</v>
      </c>
      <c r="G51" s="25"/>
    </row>
    <row r="52" spans="1:7" x14ac:dyDescent="0.3">
      <c r="A52" s="22"/>
      <c r="B52" s="23"/>
      <c r="C52" s="24"/>
      <c r="D52" s="30"/>
      <c r="E52" s="30"/>
      <c r="F52" s="28" t="str">
        <f t="shared" si="0"/>
        <v>_</v>
      </c>
      <c r="G52" s="25"/>
    </row>
    <row r="53" spans="1:7" x14ac:dyDescent="0.3">
      <c r="A53" s="22"/>
      <c r="B53" s="23"/>
      <c r="C53" s="24"/>
      <c r="D53" s="30"/>
      <c r="E53" s="30"/>
      <c r="F53" s="28" t="str">
        <f t="shared" si="0"/>
        <v>_</v>
      </c>
      <c r="G53" s="25"/>
    </row>
    <row r="54" spans="1:7" x14ac:dyDescent="0.3">
      <c r="A54" s="22"/>
      <c r="B54" s="23"/>
      <c r="C54" s="24"/>
      <c r="D54" s="30"/>
      <c r="E54" s="30"/>
      <c r="F54" s="28" t="str">
        <f t="shared" si="0"/>
        <v>_</v>
      </c>
      <c r="G54" s="25"/>
    </row>
    <row r="55" spans="1:7" x14ac:dyDescent="0.3">
      <c r="A55" s="22"/>
      <c r="B55" s="23"/>
      <c r="C55" s="24"/>
      <c r="D55" s="30"/>
      <c r="E55" s="30"/>
      <c r="F55" s="28" t="str">
        <f t="shared" si="0"/>
        <v>_</v>
      </c>
      <c r="G55" s="25"/>
    </row>
    <row r="56" spans="1:7" x14ac:dyDescent="0.3">
      <c r="A56" s="22"/>
      <c r="B56" s="23"/>
      <c r="C56" s="24"/>
      <c r="D56" s="30"/>
      <c r="E56" s="30"/>
      <c r="F56" s="28" t="str">
        <f t="shared" si="0"/>
        <v>_</v>
      </c>
      <c r="G56" s="25"/>
    </row>
    <row r="57" spans="1:7" x14ac:dyDescent="0.3">
      <c r="A57" s="22"/>
      <c r="B57" s="23"/>
      <c r="C57" s="24"/>
      <c r="D57" s="30"/>
      <c r="E57" s="30"/>
      <c r="F57" s="28" t="str">
        <f t="shared" si="0"/>
        <v>_</v>
      </c>
      <c r="G57" s="25"/>
    </row>
    <row r="58" spans="1:7" x14ac:dyDescent="0.3">
      <c r="A58" s="22"/>
      <c r="B58" s="23"/>
      <c r="C58" s="24"/>
      <c r="D58" s="30"/>
      <c r="E58" s="30"/>
      <c r="F58" s="28" t="str">
        <f t="shared" si="0"/>
        <v>_</v>
      </c>
      <c r="G58" s="25"/>
    </row>
    <row r="59" spans="1:7" x14ac:dyDescent="0.3">
      <c r="A59" s="22"/>
      <c r="B59" s="23"/>
      <c r="C59" s="24"/>
      <c r="D59" s="30"/>
      <c r="E59" s="30"/>
      <c r="F59" s="28" t="str">
        <f t="shared" si="0"/>
        <v>_</v>
      </c>
      <c r="G59" s="25"/>
    </row>
    <row r="60" spans="1:7" x14ac:dyDescent="0.3">
      <c r="A60" s="22"/>
      <c r="B60" s="23"/>
      <c r="C60" s="24"/>
      <c r="D60" s="30"/>
      <c r="E60" s="30"/>
      <c r="F60" s="28" t="str">
        <f t="shared" si="0"/>
        <v>_</v>
      </c>
      <c r="G60" s="25"/>
    </row>
    <row r="61" spans="1:7" x14ac:dyDescent="0.3">
      <c r="A61" s="22"/>
      <c r="B61" s="23"/>
      <c r="C61" s="24"/>
      <c r="D61" s="30"/>
      <c r="E61" s="30"/>
      <c r="F61" s="28" t="str">
        <f t="shared" si="0"/>
        <v>_</v>
      </c>
      <c r="G61" s="25"/>
    </row>
    <row r="62" spans="1:7" x14ac:dyDescent="0.3">
      <c r="A62" s="22"/>
      <c r="B62" s="23"/>
      <c r="C62" s="24"/>
      <c r="D62" s="30"/>
      <c r="E62" s="30"/>
      <c r="F62" s="28" t="str">
        <f>IF(A62&lt;&gt;"",F61+D62-E62,"_")</f>
        <v>_</v>
      </c>
      <c r="G62" s="25"/>
    </row>
  </sheetData>
  <pageMargins left="0.47244094488188981" right="0.15748031496062992" top="0.74803149606299213" bottom="0.31496062992125984" header="0.31496062992125984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838" r:id="rId4" name="Button 478">
              <controlPr defaultSize="0" print="0" autoFill="0" autoPict="0" macro="[0]!affichage_formulaire">
                <anchor moveWithCells="1" sizeWithCells="1">
                  <from>
                    <xdr:col>9</xdr:col>
                    <xdr:colOff>266700</xdr:colOff>
                    <xdr:row>1</xdr:row>
                    <xdr:rowOff>45720</xdr:rowOff>
                  </from>
                  <to>
                    <xdr:col>11</xdr:col>
                    <xdr:colOff>83820</xdr:colOff>
                    <xdr:row>1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4CA9-B3FC-498C-A537-DDB6FC341994}">
  <sheetPr codeName="Feuil26"/>
  <dimension ref="A1:J62"/>
  <sheetViews>
    <sheetView workbookViewId="0">
      <selection activeCell="E5" sqref="E4:E62"/>
    </sheetView>
  </sheetViews>
  <sheetFormatPr baseColWidth="10" defaultColWidth="11.44140625" defaultRowHeight="13.8" x14ac:dyDescent="0.3"/>
  <cols>
    <col min="1" max="1" width="9.5546875" style="2" customWidth="1"/>
    <col min="2" max="2" width="46.109375" style="2" customWidth="1"/>
    <col min="3" max="3" width="5" style="5" customWidth="1"/>
    <col min="4" max="6" width="9" style="28" customWidth="1"/>
    <col min="7" max="7" width="9" style="9" customWidth="1"/>
    <col min="8" max="8" width="9.6640625" style="3" customWidth="1"/>
    <col min="9" max="9" width="12.109375" style="3" customWidth="1"/>
    <col min="10" max="16384" width="11.44140625" style="2"/>
  </cols>
  <sheetData>
    <row r="1" spans="1:10" ht="25.8" x14ac:dyDescent="0.5">
      <c r="A1" s="1" t="s">
        <v>143</v>
      </c>
      <c r="D1" s="32">
        <f>Bilan!G1</f>
        <v>2023</v>
      </c>
      <c r="H1" s="42" t="s">
        <v>1</v>
      </c>
      <c r="I1" s="31">
        <f t="array" aca="1" ref="I1" ca="1">INDIRECT(ADDRESS(MAX(IF(NOT(ISBLANK(A1:A10012)),ROW(A1:A10012))),6))</f>
        <v>137.5</v>
      </c>
      <c r="J1" s="12" t="s">
        <v>25</v>
      </c>
    </row>
    <row r="2" spans="1:10" s="4" customFormat="1" ht="32.25" customHeight="1" x14ac:dyDescent="0.3">
      <c r="A2" s="4" t="s">
        <v>4</v>
      </c>
      <c r="B2" s="4" t="s">
        <v>21</v>
      </c>
      <c r="C2" s="6" t="s">
        <v>5</v>
      </c>
      <c r="D2" s="29" t="s">
        <v>144</v>
      </c>
      <c r="E2" s="29"/>
      <c r="F2" s="91" t="s">
        <v>1</v>
      </c>
      <c r="G2" s="10" t="s">
        <v>20</v>
      </c>
      <c r="H2" s="40"/>
      <c r="I2" s="41"/>
    </row>
    <row r="3" spans="1:10" x14ac:dyDescent="0.3">
      <c r="A3" s="33" t="str">
        <f>"01.01."&amp;Bilan!G1</f>
        <v>01.01.2023</v>
      </c>
      <c r="B3" s="2" t="s">
        <v>24</v>
      </c>
      <c r="F3" s="30">
        <v>0</v>
      </c>
      <c r="H3" s="8"/>
    </row>
    <row r="4" spans="1:10" x14ac:dyDescent="0.3">
      <c r="A4" s="22">
        <v>45291</v>
      </c>
      <c r="B4" s="23" t="s">
        <v>145</v>
      </c>
      <c r="C4" s="24">
        <v>2001</v>
      </c>
      <c r="D4" s="30">
        <v>75</v>
      </c>
      <c r="E4" s="30"/>
      <c r="F4" s="28">
        <f>IF(A4&lt;&gt;"",F3+D4-E4,"_")</f>
        <v>75</v>
      </c>
      <c r="G4" s="25">
        <v>3700</v>
      </c>
      <c r="H4" s="8"/>
    </row>
    <row r="5" spans="1:10" x14ac:dyDescent="0.3">
      <c r="A5" s="22">
        <v>45291</v>
      </c>
      <c r="B5" s="23" t="s">
        <v>146</v>
      </c>
      <c r="C5" s="24">
        <v>2001</v>
      </c>
      <c r="D5" s="30">
        <f>12.5*5</f>
        <v>62.5</v>
      </c>
      <c r="E5" s="30"/>
      <c r="F5" s="28">
        <f>IF(A5&lt;&gt;"",F4+D5-E5,"_")</f>
        <v>137.5</v>
      </c>
      <c r="G5" s="25">
        <v>3700</v>
      </c>
      <c r="H5" s="8"/>
    </row>
    <row r="6" spans="1:10" ht="14.4" x14ac:dyDescent="0.3">
      <c r="A6" s="22"/>
      <c r="B6" s="23"/>
      <c r="C6" s="24"/>
      <c r="D6" s="30"/>
      <c r="E6" s="30"/>
      <c r="F6" s="28" t="str">
        <f t="shared" ref="F6:F61" si="0">IF(A6&lt;&gt;"",F5+D6-E6,"_")</f>
        <v>_</v>
      </c>
      <c r="G6" s="25"/>
      <c r="H6" s="8"/>
      <c r="J6" s="11"/>
    </row>
    <row r="7" spans="1:10" x14ac:dyDescent="0.3">
      <c r="A7" s="22"/>
      <c r="B7" s="23"/>
      <c r="C7" s="24"/>
      <c r="D7" s="30"/>
      <c r="E7" s="30"/>
      <c r="F7" s="28" t="str">
        <f t="shared" si="0"/>
        <v>_</v>
      </c>
      <c r="G7" s="25"/>
      <c r="H7" s="8"/>
    </row>
    <row r="8" spans="1:10" x14ac:dyDescent="0.3">
      <c r="A8" s="22"/>
      <c r="B8" s="23"/>
      <c r="C8" s="24"/>
      <c r="D8" s="30"/>
      <c r="E8" s="30"/>
      <c r="F8" s="28" t="str">
        <f t="shared" si="0"/>
        <v>_</v>
      </c>
      <c r="G8" s="25"/>
      <c r="H8" s="8"/>
    </row>
    <row r="9" spans="1:10" ht="14.4" x14ac:dyDescent="0.3">
      <c r="A9" s="22"/>
      <c r="B9" s="23"/>
      <c r="C9" s="24"/>
      <c r="D9" s="30"/>
      <c r="E9" s="30"/>
      <c r="F9" s="28" t="str">
        <f t="shared" si="0"/>
        <v>_</v>
      </c>
      <c r="G9" s="25"/>
      <c r="H9" s="8"/>
      <c r="J9" s="11"/>
    </row>
    <row r="10" spans="1:10" x14ac:dyDescent="0.3">
      <c r="A10" s="22"/>
      <c r="B10" s="23"/>
      <c r="C10" s="24"/>
      <c r="D10" s="30"/>
      <c r="E10" s="30"/>
      <c r="F10" s="28" t="str">
        <f t="shared" si="0"/>
        <v>_</v>
      </c>
      <c r="G10" s="25"/>
      <c r="H10" s="8"/>
    </row>
    <row r="11" spans="1:10" x14ac:dyDescent="0.3">
      <c r="A11" s="22"/>
      <c r="B11" s="23"/>
      <c r="C11" s="24"/>
      <c r="D11" s="30"/>
      <c r="E11" s="30"/>
      <c r="F11" s="28" t="str">
        <f t="shared" si="0"/>
        <v>_</v>
      </c>
      <c r="G11" s="25"/>
      <c r="H11" s="8"/>
    </row>
    <row r="12" spans="1:10" x14ac:dyDescent="0.3">
      <c r="A12" s="22"/>
      <c r="B12" s="23"/>
      <c r="C12" s="24"/>
      <c r="D12" s="30"/>
      <c r="E12" s="30"/>
      <c r="F12" s="28" t="str">
        <f t="shared" si="0"/>
        <v>_</v>
      </c>
      <c r="G12" s="25"/>
      <c r="H12" s="8"/>
    </row>
    <row r="13" spans="1:10" x14ac:dyDescent="0.3">
      <c r="A13" s="22"/>
      <c r="B13" s="23"/>
      <c r="C13" s="24"/>
      <c r="D13" s="30"/>
      <c r="E13" s="30"/>
      <c r="F13" s="28" t="str">
        <f t="shared" si="0"/>
        <v>_</v>
      </c>
      <c r="G13" s="25"/>
      <c r="H13" s="8"/>
    </row>
    <row r="14" spans="1:10" x14ac:dyDescent="0.3">
      <c r="A14" s="22"/>
      <c r="B14" s="23"/>
      <c r="C14" s="24"/>
      <c r="D14" s="30"/>
      <c r="E14" s="30"/>
      <c r="F14" s="28" t="str">
        <f t="shared" si="0"/>
        <v>_</v>
      </c>
      <c r="G14" s="25"/>
      <c r="H14" s="8"/>
    </row>
    <row r="15" spans="1:10" x14ac:dyDescent="0.3">
      <c r="A15" s="22"/>
      <c r="B15" s="23"/>
      <c r="C15" s="24"/>
      <c r="D15" s="30"/>
      <c r="E15" s="30"/>
      <c r="F15" s="28" t="str">
        <f t="shared" si="0"/>
        <v>_</v>
      </c>
      <c r="G15" s="25"/>
      <c r="H15" s="8"/>
    </row>
    <row r="16" spans="1:10" x14ac:dyDescent="0.3">
      <c r="A16" s="22"/>
      <c r="B16" s="23"/>
      <c r="C16" s="24"/>
      <c r="D16" s="30"/>
      <c r="E16" s="30"/>
      <c r="F16" s="28" t="str">
        <f t="shared" si="0"/>
        <v>_</v>
      </c>
      <c r="G16" s="25"/>
      <c r="H16" s="8"/>
    </row>
    <row r="17" spans="1:8" x14ac:dyDescent="0.3">
      <c r="A17" s="22"/>
      <c r="B17" s="23"/>
      <c r="C17" s="24"/>
      <c r="D17" s="30"/>
      <c r="E17" s="30"/>
      <c r="F17" s="28" t="str">
        <f t="shared" si="0"/>
        <v>_</v>
      </c>
      <c r="G17" s="25"/>
      <c r="H17" s="8"/>
    </row>
    <row r="18" spans="1:8" x14ac:dyDescent="0.3">
      <c r="A18" s="22"/>
      <c r="B18" s="23"/>
      <c r="C18" s="24"/>
      <c r="D18" s="30"/>
      <c r="E18" s="30"/>
      <c r="F18" s="28" t="str">
        <f t="shared" si="0"/>
        <v>_</v>
      </c>
      <c r="G18" s="25"/>
      <c r="H18" s="8"/>
    </row>
    <row r="19" spans="1:8" x14ac:dyDescent="0.3">
      <c r="A19" s="22"/>
      <c r="B19" s="23"/>
      <c r="C19" s="24"/>
      <c r="D19" s="30"/>
      <c r="E19" s="30"/>
      <c r="F19" s="28" t="str">
        <f t="shared" si="0"/>
        <v>_</v>
      </c>
      <c r="G19" s="25"/>
      <c r="H19" s="8"/>
    </row>
    <row r="20" spans="1:8" x14ac:dyDescent="0.3">
      <c r="A20" s="22"/>
      <c r="B20" s="23"/>
      <c r="C20" s="24"/>
      <c r="D20" s="30"/>
      <c r="E20" s="30"/>
      <c r="F20" s="28" t="str">
        <f t="shared" si="0"/>
        <v>_</v>
      </c>
      <c r="G20" s="25"/>
      <c r="H20" s="8"/>
    </row>
    <row r="21" spans="1:8" x14ac:dyDescent="0.3">
      <c r="A21" s="22"/>
      <c r="B21" s="23"/>
      <c r="C21" s="24"/>
      <c r="D21" s="30"/>
      <c r="E21" s="30"/>
      <c r="F21" s="28" t="str">
        <f t="shared" si="0"/>
        <v>_</v>
      </c>
      <c r="G21" s="25"/>
      <c r="H21" s="7"/>
    </row>
    <row r="22" spans="1:8" x14ac:dyDescent="0.3">
      <c r="A22" s="22"/>
      <c r="B22" s="23"/>
      <c r="C22" s="24"/>
      <c r="D22" s="30"/>
      <c r="E22" s="30"/>
      <c r="F22" s="28" t="str">
        <f t="shared" si="0"/>
        <v>_</v>
      </c>
      <c r="G22" s="25"/>
      <c r="H22" s="7"/>
    </row>
    <row r="23" spans="1:8" x14ac:dyDescent="0.3">
      <c r="A23" s="22"/>
      <c r="B23" s="23"/>
      <c r="C23" s="24"/>
      <c r="D23" s="30"/>
      <c r="E23" s="30"/>
      <c r="F23" s="28" t="str">
        <f t="shared" si="0"/>
        <v>_</v>
      </c>
      <c r="G23" s="25"/>
      <c r="H23" s="7"/>
    </row>
    <row r="24" spans="1:8" x14ac:dyDescent="0.3">
      <c r="A24" s="22"/>
      <c r="B24" s="23"/>
      <c r="C24" s="24"/>
      <c r="D24" s="30"/>
      <c r="E24" s="30"/>
      <c r="F24" s="28" t="str">
        <f t="shared" si="0"/>
        <v>_</v>
      </c>
      <c r="G24" s="25"/>
      <c r="H24" s="7"/>
    </row>
    <row r="25" spans="1:8" x14ac:dyDescent="0.3">
      <c r="A25" s="22"/>
      <c r="B25" s="23"/>
      <c r="C25" s="24"/>
      <c r="D25" s="30"/>
      <c r="E25" s="30"/>
      <c r="F25" s="28" t="str">
        <f t="shared" si="0"/>
        <v>_</v>
      </c>
      <c r="G25" s="25"/>
      <c r="H25" s="7"/>
    </row>
    <row r="26" spans="1:8" x14ac:dyDescent="0.3">
      <c r="A26" s="22"/>
      <c r="B26" s="23"/>
      <c r="C26" s="24"/>
      <c r="D26" s="30"/>
      <c r="E26" s="30"/>
      <c r="F26" s="28" t="str">
        <f t="shared" si="0"/>
        <v>_</v>
      </c>
      <c r="G26" s="25"/>
      <c r="H26" s="7"/>
    </row>
    <row r="27" spans="1:8" x14ac:dyDescent="0.3">
      <c r="A27" s="22"/>
      <c r="B27" s="23"/>
      <c r="C27" s="24"/>
      <c r="D27" s="30"/>
      <c r="E27" s="30"/>
      <c r="F27" s="28" t="str">
        <f t="shared" si="0"/>
        <v>_</v>
      </c>
      <c r="G27" s="25"/>
      <c r="H27" s="7"/>
    </row>
    <row r="28" spans="1:8" x14ac:dyDescent="0.3">
      <c r="A28" s="22"/>
      <c r="B28" s="23"/>
      <c r="C28" s="24"/>
      <c r="D28" s="30"/>
      <c r="E28" s="30"/>
      <c r="F28" s="28" t="str">
        <f t="shared" si="0"/>
        <v>_</v>
      </c>
      <c r="G28" s="25"/>
      <c r="H28" s="7"/>
    </row>
    <row r="29" spans="1:8" x14ac:dyDescent="0.3">
      <c r="A29" s="22"/>
      <c r="B29" s="23"/>
      <c r="C29" s="24"/>
      <c r="D29" s="30"/>
      <c r="E29" s="30"/>
      <c r="F29" s="28" t="str">
        <f t="shared" si="0"/>
        <v>_</v>
      </c>
      <c r="G29" s="25"/>
      <c r="H29" s="7"/>
    </row>
    <row r="30" spans="1:8" x14ac:dyDescent="0.3">
      <c r="A30" s="22"/>
      <c r="B30" s="23"/>
      <c r="C30" s="24"/>
      <c r="D30" s="30"/>
      <c r="E30" s="30"/>
      <c r="F30" s="28" t="str">
        <f t="shared" si="0"/>
        <v>_</v>
      </c>
      <c r="G30" s="25"/>
      <c r="H30" s="7"/>
    </row>
    <row r="31" spans="1:8" x14ac:dyDescent="0.3">
      <c r="A31" s="22"/>
      <c r="B31" s="23"/>
      <c r="C31" s="24"/>
      <c r="D31" s="30"/>
      <c r="E31" s="30"/>
      <c r="F31" s="28" t="str">
        <f t="shared" si="0"/>
        <v>_</v>
      </c>
      <c r="G31" s="25"/>
      <c r="H31" s="7"/>
    </row>
    <row r="32" spans="1:8" x14ac:dyDescent="0.3">
      <c r="A32" s="22"/>
      <c r="B32" s="23"/>
      <c r="C32" s="24"/>
      <c r="D32" s="30"/>
      <c r="E32" s="30"/>
      <c r="F32" s="28" t="str">
        <f t="shared" si="0"/>
        <v>_</v>
      </c>
      <c r="G32" s="25"/>
      <c r="H32" s="7"/>
    </row>
    <row r="33" spans="1:8" x14ac:dyDescent="0.3">
      <c r="A33" s="22"/>
      <c r="B33" s="23"/>
      <c r="C33" s="24"/>
      <c r="D33" s="30"/>
      <c r="E33" s="30"/>
      <c r="F33" s="28" t="str">
        <f t="shared" si="0"/>
        <v>_</v>
      </c>
      <c r="G33" s="25"/>
      <c r="H33" s="7"/>
    </row>
    <row r="34" spans="1:8" x14ac:dyDescent="0.3">
      <c r="A34" s="22"/>
      <c r="B34" s="23"/>
      <c r="C34" s="24"/>
      <c r="D34" s="30"/>
      <c r="E34" s="30"/>
      <c r="F34" s="28" t="str">
        <f t="shared" si="0"/>
        <v>_</v>
      </c>
      <c r="G34" s="25"/>
      <c r="H34" s="7"/>
    </row>
    <row r="35" spans="1:8" x14ac:dyDescent="0.3">
      <c r="A35" s="22"/>
      <c r="B35" s="23"/>
      <c r="C35" s="24"/>
      <c r="D35" s="30"/>
      <c r="E35" s="30"/>
      <c r="F35" s="28" t="str">
        <f t="shared" si="0"/>
        <v>_</v>
      </c>
      <c r="G35" s="25"/>
      <c r="H35" s="7"/>
    </row>
    <row r="36" spans="1:8" x14ac:dyDescent="0.3">
      <c r="A36" s="22"/>
      <c r="B36" s="23"/>
      <c r="C36" s="24"/>
      <c r="D36" s="30"/>
      <c r="E36" s="30"/>
      <c r="F36" s="28" t="str">
        <f t="shared" si="0"/>
        <v>_</v>
      </c>
      <c r="G36" s="25"/>
      <c r="H36" s="7"/>
    </row>
    <row r="37" spans="1:8" x14ac:dyDescent="0.3">
      <c r="A37" s="22"/>
      <c r="B37" s="23"/>
      <c r="C37" s="24"/>
      <c r="D37" s="30"/>
      <c r="E37" s="30"/>
      <c r="F37" s="28" t="str">
        <f t="shared" si="0"/>
        <v>_</v>
      </c>
      <c r="G37" s="25"/>
      <c r="H37" s="7"/>
    </row>
    <row r="38" spans="1:8" x14ac:dyDescent="0.3">
      <c r="A38" s="22"/>
      <c r="B38" s="23"/>
      <c r="C38" s="24"/>
      <c r="D38" s="30"/>
      <c r="E38" s="30"/>
      <c r="F38" s="28" t="str">
        <f t="shared" si="0"/>
        <v>_</v>
      </c>
      <c r="G38" s="25"/>
    </row>
    <row r="39" spans="1:8" x14ac:dyDescent="0.3">
      <c r="A39" s="22"/>
      <c r="B39" s="23"/>
      <c r="C39" s="24"/>
      <c r="D39" s="30"/>
      <c r="E39" s="30"/>
      <c r="F39" s="28" t="str">
        <f t="shared" si="0"/>
        <v>_</v>
      </c>
      <c r="G39" s="25"/>
    </row>
    <row r="40" spans="1:8" x14ac:dyDescent="0.3">
      <c r="A40" s="22"/>
      <c r="B40" s="23"/>
      <c r="C40" s="24"/>
      <c r="D40" s="30"/>
      <c r="E40" s="30"/>
      <c r="F40" s="28" t="str">
        <f t="shared" si="0"/>
        <v>_</v>
      </c>
      <c r="G40" s="25"/>
    </row>
    <row r="41" spans="1:8" x14ac:dyDescent="0.3">
      <c r="A41" s="22"/>
      <c r="B41" s="23"/>
      <c r="C41" s="24"/>
      <c r="D41" s="30"/>
      <c r="E41" s="30"/>
      <c r="F41" s="28" t="str">
        <f t="shared" si="0"/>
        <v>_</v>
      </c>
      <c r="G41" s="25"/>
    </row>
    <row r="42" spans="1:8" x14ac:dyDescent="0.3">
      <c r="A42" s="22"/>
      <c r="B42" s="23"/>
      <c r="C42" s="24"/>
      <c r="D42" s="30"/>
      <c r="E42" s="30"/>
      <c r="F42" s="28" t="str">
        <f t="shared" si="0"/>
        <v>_</v>
      </c>
      <c r="G42" s="25"/>
    </row>
    <row r="43" spans="1:8" x14ac:dyDescent="0.3">
      <c r="A43" s="22"/>
      <c r="B43" s="23"/>
      <c r="C43" s="24"/>
      <c r="D43" s="30"/>
      <c r="E43" s="30"/>
      <c r="F43" s="28" t="str">
        <f t="shared" si="0"/>
        <v>_</v>
      </c>
      <c r="G43" s="25"/>
    </row>
    <row r="44" spans="1:8" x14ac:dyDescent="0.3">
      <c r="A44" s="22"/>
      <c r="B44" s="23"/>
      <c r="C44" s="24"/>
      <c r="D44" s="30"/>
      <c r="E44" s="30"/>
      <c r="F44" s="28" t="str">
        <f t="shared" si="0"/>
        <v>_</v>
      </c>
      <c r="G44" s="25"/>
    </row>
    <row r="45" spans="1:8" x14ac:dyDescent="0.3">
      <c r="A45" s="22"/>
      <c r="B45" s="23"/>
      <c r="C45" s="24"/>
      <c r="D45" s="30"/>
      <c r="E45" s="30"/>
      <c r="F45" s="28" t="str">
        <f t="shared" si="0"/>
        <v>_</v>
      </c>
      <c r="G45" s="25"/>
    </row>
    <row r="46" spans="1:8" x14ac:dyDescent="0.3">
      <c r="A46" s="22"/>
      <c r="B46" s="23"/>
      <c r="C46" s="24"/>
      <c r="D46" s="30"/>
      <c r="E46" s="30"/>
      <c r="F46" s="28" t="str">
        <f t="shared" si="0"/>
        <v>_</v>
      </c>
      <c r="G46" s="25"/>
    </row>
    <row r="47" spans="1:8" x14ac:dyDescent="0.3">
      <c r="A47" s="22"/>
      <c r="B47" s="23"/>
      <c r="C47" s="24"/>
      <c r="D47" s="30"/>
      <c r="E47" s="30"/>
      <c r="F47" s="28" t="str">
        <f t="shared" si="0"/>
        <v>_</v>
      </c>
      <c r="G47" s="25"/>
    </row>
    <row r="48" spans="1:8" x14ac:dyDescent="0.3">
      <c r="A48" s="22"/>
      <c r="B48" s="23"/>
      <c r="C48" s="24"/>
      <c r="D48" s="30"/>
      <c r="E48" s="30"/>
      <c r="F48" s="28" t="str">
        <f t="shared" si="0"/>
        <v>_</v>
      </c>
      <c r="G48" s="25"/>
    </row>
    <row r="49" spans="1:7" x14ac:dyDescent="0.3">
      <c r="A49" s="22"/>
      <c r="B49" s="23"/>
      <c r="C49" s="24"/>
      <c r="D49" s="30"/>
      <c r="E49" s="30"/>
      <c r="F49" s="28" t="str">
        <f t="shared" si="0"/>
        <v>_</v>
      </c>
      <c r="G49" s="25"/>
    </row>
    <row r="50" spans="1:7" x14ac:dyDescent="0.3">
      <c r="A50" s="22"/>
      <c r="B50" s="23"/>
      <c r="C50" s="24"/>
      <c r="D50" s="30"/>
      <c r="E50" s="30"/>
      <c r="F50" s="28" t="str">
        <f t="shared" si="0"/>
        <v>_</v>
      </c>
      <c r="G50" s="25"/>
    </row>
    <row r="51" spans="1:7" x14ac:dyDescent="0.3">
      <c r="A51" s="22"/>
      <c r="B51" s="23"/>
      <c r="C51" s="24"/>
      <c r="D51" s="30"/>
      <c r="E51" s="30"/>
      <c r="F51" s="28" t="str">
        <f t="shared" si="0"/>
        <v>_</v>
      </c>
      <c r="G51" s="25"/>
    </row>
    <row r="52" spans="1:7" x14ac:dyDescent="0.3">
      <c r="A52" s="22"/>
      <c r="B52" s="23"/>
      <c r="C52" s="24"/>
      <c r="D52" s="30"/>
      <c r="E52" s="30"/>
      <c r="F52" s="28" t="str">
        <f t="shared" si="0"/>
        <v>_</v>
      </c>
      <c r="G52" s="25"/>
    </row>
    <row r="53" spans="1:7" x14ac:dyDescent="0.3">
      <c r="A53" s="22"/>
      <c r="B53" s="23"/>
      <c r="C53" s="24"/>
      <c r="D53" s="30"/>
      <c r="E53" s="30"/>
      <c r="F53" s="28" t="str">
        <f t="shared" si="0"/>
        <v>_</v>
      </c>
      <c r="G53" s="25"/>
    </row>
    <row r="54" spans="1:7" x14ac:dyDescent="0.3">
      <c r="A54" s="22"/>
      <c r="B54" s="23"/>
      <c r="C54" s="24"/>
      <c r="D54" s="30"/>
      <c r="E54" s="30"/>
      <c r="F54" s="28" t="str">
        <f t="shared" si="0"/>
        <v>_</v>
      </c>
      <c r="G54" s="25"/>
    </row>
    <row r="55" spans="1:7" x14ac:dyDescent="0.3">
      <c r="A55" s="22"/>
      <c r="B55" s="23"/>
      <c r="C55" s="24"/>
      <c r="D55" s="30"/>
      <c r="E55" s="30"/>
      <c r="F55" s="28" t="str">
        <f t="shared" si="0"/>
        <v>_</v>
      </c>
      <c r="G55" s="25"/>
    </row>
    <row r="56" spans="1:7" x14ac:dyDescent="0.3">
      <c r="A56" s="22"/>
      <c r="B56" s="23"/>
      <c r="C56" s="24"/>
      <c r="D56" s="30"/>
      <c r="E56" s="30"/>
      <c r="F56" s="28" t="str">
        <f t="shared" si="0"/>
        <v>_</v>
      </c>
      <c r="G56" s="25"/>
    </row>
    <row r="57" spans="1:7" x14ac:dyDescent="0.3">
      <c r="A57" s="22"/>
      <c r="B57" s="23"/>
      <c r="C57" s="24"/>
      <c r="D57" s="30"/>
      <c r="E57" s="30"/>
      <c r="F57" s="28" t="str">
        <f t="shared" si="0"/>
        <v>_</v>
      </c>
      <c r="G57" s="25"/>
    </row>
    <row r="58" spans="1:7" x14ac:dyDescent="0.3">
      <c r="A58" s="22"/>
      <c r="B58" s="23"/>
      <c r="C58" s="24"/>
      <c r="D58" s="30"/>
      <c r="E58" s="30"/>
      <c r="F58" s="28" t="str">
        <f t="shared" si="0"/>
        <v>_</v>
      </c>
      <c r="G58" s="25"/>
    </row>
    <row r="59" spans="1:7" x14ac:dyDescent="0.3">
      <c r="A59" s="22"/>
      <c r="B59" s="23"/>
      <c r="C59" s="24"/>
      <c r="D59" s="30"/>
      <c r="E59" s="30"/>
      <c r="F59" s="28" t="str">
        <f t="shared" si="0"/>
        <v>_</v>
      </c>
      <c r="G59" s="25"/>
    </row>
    <row r="60" spans="1:7" x14ac:dyDescent="0.3">
      <c r="A60" s="22"/>
      <c r="B60" s="23"/>
      <c r="C60" s="24"/>
      <c r="D60" s="30"/>
      <c r="E60" s="30"/>
      <c r="F60" s="28" t="str">
        <f t="shared" si="0"/>
        <v>_</v>
      </c>
      <c r="G60" s="25"/>
    </row>
    <row r="61" spans="1:7" x14ac:dyDescent="0.3">
      <c r="A61" s="22"/>
      <c r="B61" s="23"/>
      <c r="C61" s="24"/>
      <c r="D61" s="30"/>
      <c r="E61" s="30"/>
      <c r="F61" s="28" t="str">
        <f t="shared" si="0"/>
        <v>_</v>
      </c>
      <c r="G61" s="25"/>
    </row>
    <row r="62" spans="1:7" x14ac:dyDescent="0.3">
      <c r="A62" s="22"/>
      <c r="B62" s="23"/>
      <c r="C62" s="24"/>
      <c r="D62" s="30"/>
      <c r="E62" s="30"/>
      <c r="F62" s="28" t="str">
        <f>IF(A62&lt;&gt;"",F61+D62-E62,"_")</f>
        <v>_</v>
      </c>
      <c r="G62" s="25"/>
    </row>
  </sheetData>
  <pageMargins left="0.47244094488188981" right="0.15748031496062992" top="0.74803149606299213" bottom="0.31496062992125984" header="0.31496062992125984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9665" r:id="rId4" name="Button 1">
              <controlPr defaultSize="0" print="0" autoFill="0" autoPict="0" macro="[0]!affichage_formulaire">
                <anchor moveWithCells="1" sizeWithCells="1">
                  <from>
                    <xdr:col>9</xdr:col>
                    <xdr:colOff>266700</xdr:colOff>
                    <xdr:row>1</xdr:row>
                    <xdr:rowOff>45720</xdr:rowOff>
                  </from>
                  <to>
                    <xdr:col>11</xdr:col>
                    <xdr:colOff>83820</xdr:colOff>
                    <xdr:row>1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69711-A19F-4C18-BBA7-79B28E97FC23}">
  <sheetPr codeName="Feuil5"/>
  <dimension ref="A1:I40"/>
  <sheetViews>
    <sheetView tabSelected="1" topLeftCell="A10" workbookViewId="0">
      <selection activeCell="C28" sqref="C28"/>
    </sheetView>
  </sheetViews>
  <sheetFormatPr baseColWidth="10" defaultRowHeight="13.8" x14ac:dyDescent="0.3"/>
  <cols>
    <col min="1" max="1" width="6.6640625" style="13" customWidth="1"/>
    <col min="2" max="2" width="34.109375" style="13" customWidth="1"/>
    <col min="3" max="4" width="8.88671875" style="13" customWidth="1"/>
    <col min="5" max="7" width="11.44140625" style="13"/>
    <col min="8" max="8" width="12.44140625" style="13" bestFit="1" customWidth="1"/>
    <col min="9" max="219" width="11.44140625" style="13"/>
    <col min="220" max="220" width="10.109375" style="13" customWidth="1"/>
    <col min="221" max="221" width="5.33203125" style="13" customWidth="1"/>
    <col min="222" max="222" width="44.88671875" style="13" customWidth="1"/>
    <col min="223" max="223" width="4.44140625" style="13" customWidth="1"/>
    <col min="224" max="224" width="11.44140625" style="13"/>
    <col min="225" max="225" width="9.44140625" style="13" customWidth="1"/>
    <col min="226" max="226" width="11.109375" style="13" customWidth="1"/>
    <col min="227" max="227" width="7.6640625" style="13" customWidth="1"/>
    <col min="228" max="228" width="6.6640625" style="13" customWidth="1"/>
    <col min="229" max="229" width="7.44140625" style="13" customWidth="1"/>
    <col min="230" max="230" width="8" style="13" customWidth="1"/>
    <col min="231" max="231" width="9.109375" style="13" customWidth="1"/>
    <col min="232" max="232" width="8.109375" style="13" customWidth="1"/>
    <col min="233" max="233" width="8.44140625" style="13" customWidth="1"/>
    <col min="234" max="234" width="8.6640625" style="13" customWidth="1"/>
    <col min="235" max="235" width="8" style="13" customWidth="1"/>
    <col min="236" max="236" width="7.6640625" style="13" customWidth="1"/>
    <col min="237" max="237" width="7.44140625" style="13" customWidth="1"/>
    <col min="238" max="238" width="2.109375" style="13" customWidth="1"/>
    <col min="239" max="239" width="27.33203125" style="13" customWidth="1"/>
    <col min="240" max="240" width="0.88671875" style="13" customWidth="1"/>
    <col min="241" max="241" width="8.6640625" style="13" customWidth="1"/>
    <col min="242" max="242" width="6.44140625" style="13" customWidth="1"/>
    <col min="243" max="243" width="2.33203125" style="13" customWidth="1"/>
    <col min="244" max="244" width="13.88671875" style="13" customWidth="1"/>
    <col min="245" max="245" width="3" style="13" customWidth="1"/>
    <col min="246" max="246" width="8.109375" style="13" customWidth="1"/>
    <col min="247" max="247" width="5.6640625" style="13" customWidth="1"/>
    <col min="248" max="475" width="11.44140625" style="13"/>
    <col min="476" max="476" width="10.109375" style="13" customWidth="1"/>
    <col min="477" max="477" width="5.33203125" style="13" customWidth="1"/>
    <col min="478" max="478" width="44.88671875" style="13" customWidth="1"/>
    <col min="479" max="479" width="4.44140625" style="13" customWidth="1"/>
    <col min="480" max="480" width="11.44140625" style="13"/>
    <col min="481" max="481" width="9.44140625" style="13" customWidth="1"/>
    <col min="482" max="482" width="11.109375" style="13" customWidth="1"/>
    <col min="483" max="483" width="7.6640625" style="13" customWidth="1"/>
    <col min="484" max="484" width="6.6640625" style="13" customWidth="1"/>
    <col min="485" max="485" width="7.44140625" style="13" customWidth="1"/>
    <col min="486" max="486" width="8" style="13" customWidth="1"/>
    <col min="487" max="487" width="9.109375" style="13" customWidth="1"/>
    <col min="488" max="488" width="8.109375" style="13" customWidth="1"/>
    <col min="489" max="489" width="8.44140625" style="13" customWidth="1"/>
    <col min="490" max="490" width="8.6640625" style="13" customWidth="1"/>
    <col min="491" max="491" width="8" style="13" customWidth="1"/>
    <col min="492" max="492" width="7.6640625" style="13" customWidth="1"/>
    <col min="493" max="493" width="7.44140625" style="13" customWidth="1"/>
    <col min="494" max="494" width="2.109375" style="13" customWidth="1"/>
    <col min="495" max="495" width="27.33203125" style="13" customWidth="1"/>
    <col min="496" max="496" width="0.88671875" style="13" customWidth="1"/>
    <col min="497" max="497" width="8.6640625" style="13" customWidth="1"/>
    <col min="498" max="498" width="6.44140625" style="13" customWidth="1"/>
    <col min="499" max="499" width="2.33203125" style="13" customWidth="1"/>
    <col min="500" max="500" width="13.88671875" style="13" customWidth="1"/>
    <col min="501" max="501" width="3" style="13" customWidth="1"/>
    <col min="502" max="502" width="8.109375" style="13" customWidth="1"/>
    <col min="503" max="503" width="5.6640625" style="13" customWidth="1"/>
    <col min="504" max="731" width="11.44140625" style="13"/>
    <col min="732" max="732" width="10.109375" style="13" customWidth="1"/>
    <col min="733" max="733" width="5.33203125" style="13" customWidth="1"/>
    <col min="734" max="734" width="44.88671875" style="13" customWidth="1"/>
    <col min="735" max="735" width="4.44140625" style="13" customWidth="1"/>
    <col min="736" max="736" width="11.44140625" style="13"/>
    <col min="737" max="737" width="9.44140625" style="13" customWidth="1"/>
    <col min="738" max="738" width="11.109375" style="13" customWidth="1"/>
    <col min="739" max="739" width="7.6640625" style="13" customWidth="1"/>
    <col min="740" max="740" width="6.6640625" style="13" customWidth="1"/>
    <col min="741" max="741" width="7.44140625" style="13" customWidth="1"/>
    <col min="742" max="742" width="8" style="13" customWidth="1"/>
    <col min="743" max="743" width="9.109375" style="13" customWidth="1"/>
    <col min="744" max="744" width="8.109375" style="13" customWidth="1"/>
    <col min="745" max="745" width="8.44140625" style="13" customWidth="1"/>
    <col min="746" max="746" width="8.6640625" style="13" customWidth="1"/>
    <col min="747" max="747" width="8" style="13" customWidth="1"/>
    <col min="748" max="748" width="7.6640625" style="13" customWidth="1"/>
    <col min="749" max="749" width="7.44140625" style="13" customWidth="1"/>
    <col min="750" max="750" width="2.109375" style="13" customWidth="1"/>
    <col min="751" max="751" width="27.33203125" style="13" customWidth="1"/>
    <col min="752" max="752" width="0.88671875" style="13" customWidth="1"/>
    <col min="753" max="753" width="8.6640625" style="13" customWidth="1"/>
    <col min="754" max="754" width="6.44140625" style="13" customWidth="1"/>
    <col min="755" max="755" width="2.33203125" style="13" customWidth="1"/>
    <col min="756" max="756" width="13.88671875" style="13" customWidth="1"/>
    <col min="757" max="757" width="3" style="13" customWidth="1"/>
    <col min="758" max="758" width="8.109375" style="13" customWidth="1"/>
    <col min="759" max="759" width="5.6640625" style="13" customWidth="1"/>
    <col min="760" max="987" width="11.44140625" style="13"/>
    <col min="988" max="988" width="10.109375" style="13" customWidth="1"/>
    <col min="989" max="989" width="5.33203125" style="13" customWidth="1"/>
    <col min="990" max="990" width="44.88671875" style="13" customWidth="1"/>
    <col min="991" max="991" width="4.44140625" style="13" customWidth="1"/>
    <col min="992" max="992" width="11.44140625" style="13"/>
    <col min="993" max="993" width="9.44140625" style="13" customWidth="1"/>
    <col min="994" max="994" width="11.109375" style="13" customWidth="1"/>
    <col min="995" max="995" width="7.6640625" style="13" customWidth="1"/>
    <col min="996" max="996" width="6.6640625" style="13" customWidth="1"/>
    <col min="997" max="997" width="7.44140625" style="13" customWidth="1"/>
    <col min="998" max="998" width="8" style="13" customWidth="1"/>
    <col min="999" max="999" width="9.109375" style="13" customWidth="1"/>
    <col min="1000" max="1000" width="8.109375" style="13" customWidth="1"/>
    <col min="1001" max="1001" width="8.44140625" style="13" customWidth="1"/>
    <col min="1002" max="1002" width="8.6640625" style="13" customWidth="1"/>
    <col min="1003" max="1003" width="8" style="13" customWidth="1"/>
    <col min="1004" max="1004" width="7.6640625" style="13" customWidth="1"/>
    <col min="1005" max="1005" width="7.44140625" style="13" customWidth="1"/>
    <col min="1006" max="1006" width="2.109375" style="13" customWidth="1"/>
    <col min="1007" max="1007" width="27.33203125" style="13" customWidth="1"/>
    <col min="1008" max="1008" width="0.88671875" style="13" customWidth="1"/>
    <col min="1009" max="1009" width="8.6640625" style="13" customWidth="1"/>
    <col min="1010" max="1010" width="6.44140625" style="13" customWidth="1"/>
    <col min="1011" max="1011" width="2.33203125" style="13" customWidth="1"/>
    <col min="1012" max="1012" width="13.88671875" style="13" customWidth="1"/>
    <col min="1013" max="1013" width="3" style="13" customWidth="1"/>
    <col min="1014" max="1014" width="8.109375" style="13" customWidth="1"/>
    <col min="1015" max="1015" width="5.6640625" style="13" customWidth="1"/>
    <col min="1016" max="1243" width="11.44140625" style="13"/>
    <col min="1244" max="1244" width="10.109375" style="13" customWidth="1"/>
    <col min="1245" max="1245" width="5.33203125" style="13" customWidth="1"/>
    <col min="1246" max="1246" width="44.88671875" style="13" customWidth="1"/>
    <col min="1247" max="1247" width="4.44140625" style="13" customWidth="1"/>
    <col min="1248" max="1248" width="11.44140625" style="13"/>
    <col min="1249" max="1249" width="9.44140625" style="13" customWidth="1"/>
    <col min="1250" max="1250" width="11.109375" style="13" customWidth="1"/>
    <col min="1251" max="1251" width="7.6640625" style="13" customWidth="1"/>
    <col min="1252" max="1252" width="6.6640625" style="13" customWidth="1"/>
    <col min="1253" max="1253" width="7.44140625" style="13" customWidth="1"/>
    <col min="1254" max="1254" width="8" style="13" customWidth="1"/>
    <col min="1255" max="1255" width="9.109375" style="13" customWidth="1"/>
    <col min="1256" max="1256" width="8.109375" style="13" customWidth="1"/>
    <col min="1257" max="1257" width="8.44140625" style="13" customWidth="1"/>
    <col min="1258" max="1258" width="8.6640625" style="13" customWidth="1"/>
    <col min="1259" max="1259" width="8" style="13" customWidth="1"/>
    <col min="1260" max="1260" width="7.6640625" style="13" customWidth="1"/>
    <col min="1261" max="1261" width="7.44140625" style="13" customWidth="1"/>
    <col min="1262" max="1262" width="2.109375" style="13" customWidth="1"/>
    <col min="1263" max="1263" width="27.33203125" style="13" customWidth="1"/>
    <col min="1264" max="1264" width="0.88671875" style="13" customWidth="1"/>
    <col min="1265" max="1265" width="8.6640625" style="13" customWidth="1"/>
    <col min="1266" max="1266" width="6.44140625" style="13" customWidth="1"/>
    <col min="1267" max="1267" width="2.33203125" style="13" customWidth="1"/>
    <col min="1268" max="1268" width="13.88671875" style="13" customWidth="1"/>
    <col min="1269" max="1269" width="3" style="13" customWidth="1"/>
    <col min="1270" max="1270" width="8.109375" style="13" customWidth="1"/>
    <col min="1271" max="1271" width="5.6640625" style="13" customWidth="1"/>
    <col min="1272" max="1499" width="11.44140625" style="13"/>
    <col min="1500" max="1500" width="10.109375" style="13" customWidth="1"/>
    <col min="1501" max="1501" width="5.33203125" style="13" customWidth="1"/>
    <col min="1502" max="1502" width="44.88671875" style="13" customWidth="1"/>
    <col min="1503" max="1503" width="4.44140625" style="13" customWidth="1"/>
    <col min="1504" max="1504" width="11.44140625" style="13"/>
    <col min="1505" max="1505" width="9.44140625" style="13" customWidth="1"/>
    <col min="1506" max="1506" width="11.109375" style="13" customWidth="1"/>
    <col min="1507" max="1507" width="7.6640625" style="13" customWidth="1"/>
    <col min="1508" max="1508" width="6.6640625" style="13" customWidth="1"/>
    <col min="1509" max="1509" width="7.44140625" style="13" customWidth="1"/>
    <col min="1510" max="1510" width="8" style="13" customWidth="1"/>
    <col min="1511" max="1511" width="9.109375" style="13" customWidth="1"/>
    <col min="1512" max="1512" width="8.109375" style="13" customWidth="1"/>
    <col min="1513" max="1513" width="8.44140625" style="13" customWidth="1"/>
    <col min="1514" max="1514" width="8.6640625" style="13" customWidth="1"/>
    <col min="1515" max="1515" width="8" style="13" customWidth="1"/>
    <col min="1516" max="1516" width="7.6640625" style="13" customWidth="1"/>
    <col min="1517" max="1517" width="7.44140625" style="13" customWidth="1"/>
    <col min="1518" max="1518" width="2.109375" style="13" customWidth="1"/>
    <col min="1519" max="1519" width="27.33203125" style="13" customWidth="1"/>
    <col min="1520" max="1520" width="0.88671875" style="13" customWidth="1"/>
    <col min="1521" max="1521" width="8.6640625" style="13" customWidth="1"/>
    <col min="1522" max="1522" width="6.44140625" style="13" customWidth="1"/>
    <col min="1523" max="1523" width="2.33203125" style="13" customWidth="1"/>
    <col min="1524" max="1524" width="13.88671875" style="13" customWidth="1"/>
    <col min="1525" max="1525" width="3" style="13" customWidth="1"/>
    <col min="1526" max="1526" width="8.109375" style="13" customWidth="1"/>
    <col min="1527" max="1527" width="5.6640625" style="13" customWidth="1"/>
    <col min="1528" max="1755" width="11.44140625" style="13"/>
    <col min="1756" max="1756" width="10.109375" style="13" customWidth="1"/>
    <col min="1757" max="1757" width="5.33203125" style="13" customWidth="1"/>
    <col min="1758" max="1758" width="44.88671875" style="13" customWidth="1"/>
    <col min="1759" max="1759" width="4.44140625" style="13" customWidth="1"/>
    <col min="1760" max="1760" width="11.44140625" style="13"/>
    <col min="1761" max="1761" width="9.44140625" style="13" customWidth="1"/>
    <col min="1762" max="1762" width="11.109375" style="13" customWidth="1"/>
    <col min="1763" max="1763" width="7.6640625" style="13" customWidth="1"/>
    <col min="1764" max="1764" width="6.6640625" style="13" customWidth="1"/>
    <col min="1765" max="1765" width="7.44140625" style="13" customWidth="1"/>
    <col min="1766" max="1766" width="8" style="13" customWidth="1"/>
    <col min="1767" max="1767" width="9.109375" style="13" customWidth="1"/>
    <col min="1768" max="1768" width="8.109375" style="13" customWidth="1"/>
    <col min="1769" max="1769" width="8.44140625" style="13" customWidth="1"/>
    <col min="1770" max="1770" width="8.6640625" style="13" customWidth="1"/>
    <col min="1771" max="1771" width="8" style="13" customWidth="1"/>
    <col min="1772" max="1772" width="7.6640625" style="13" customWidth="1"/>
    <col min="1773" max="1773" width="7.44140625" style="13" customWidth="1"/>
    <col min="1774" max="1774" width="2.109375" style="13" customWidth="1"/>
    <col min="1775" max="1775" width="27.33203125" style="13" customWidth="1"/>
    <col min="1776" max="1776" width="0.88671875" style="13" customWidth="1"/>
    <col min="1777" max="1777" width="8.6640625" style="13" customWidth="1"/>
    <col min="1778" max="1778" width="6.44140625" style="13" customWidth="1"/>
    <col min="1779" max="1779" width="2.33203125" style="13" customWidth="1"/>
    <col min="1780" max="1780" width="13.88671875" style="13" customWidth="1"/>
    <col min="1781" max="1781" width="3" style="13" customWidth="1"/>
    <col min="1782" max="1782" width="8.109375" style="13" customWidth="1"/>
    <col min="1783" max="1783" width="5.6640625" style="13" customWidth="1"/>
    <col min="1784" max="2011" width="11.44140625" style="13"/>
    <col min="2012" max="2012" width="10.109375" style="13" customWidth="1"/>
    <col min="2013" max="2013" width="5.33203125" style="13" customWidth="1"/>
    <col min="2014" max="2014" width="44.88671875" style="13" customWidth="1"/>
    <col min="2015" max="2015" width="4.44140625" style="13" customWidth="1"/>
    <col min="2016" max="2016" width="11.44140625" style="13"/>
    <col min="2017" max="2017" width="9.44140625" style="13" customWidth="1"/>
    <col min="2018" max="2018" width="11.109375" style="13" customWidth="1"/>
    <col min="2019" max="2019" width="7.6640625" style="13" customWidth="1"/>
    <col min="2020" max="2020" width="6.6640625" style="13" customWidth="1"/>
    <col min="2021" max="2021" width="7.44140625" style="13" customWidth="1"/>
    <col min="2022" max="2022" width="8" style="13" customWidth="1"/>
    <col min="2023" max="2023" width="9.109375" style="13" customWidth="1"/>
    <col min="2024" max="2024" width="8.109375" style="13" customWidth="1"/>
    <col min="2025" max="2025" width="8.44140625" style="13" customWidth="1"/>
    <col min="2026" max="2026" width="8.6640625" style="13" customWidth="1"/>
    <col min="2027" max="2027" width="8" style="13" customWidth="1"/>
    <col min="2028" max="2028" width="7.6640625" style="13" customWidth="1"/>
    <col min="2029" max="2029" width="7.44140625" style="13" customWidth="1"/>
    <col min="2030" max="2030" width="2.109375" style="13" customWidth="1"/>
    <col min="2031" max="2031" width="27.33203125" style="13" customWidth="1"/>
    <col min="2032" max="2032" width="0.88671875" style="13" customWidth="1"/>
    <col min="2033" max="2033" width="8.6640625" style="13" customWidth="1"/>
    <col min="2034" max="2034" width="6.44140625" style="13" customWidth="1"/>
    <col min="2035" max="2035" width="2.33203125" style="13" customWidth="1"/>
    <col min="2036" max="2036" width="13.88671875" style="13" customWidth="1"/>
    <col min="2037" max="2037" width="3" style="13" customWidth="1"/>
    <col min="2038" max="2038" width="8.109375" style="13" customWidth="1"/>
    <col min="2039" max="2039" width="5.6640625" style="13" customWidth="1"/>
    <col min="2040" max="2267" width="11.44140625" style="13"/>
    <col min="2268" max="2268" width="10.109375" style="13" customWidth="1"/>
    <col min="2269" max="2269" width="5.33203125" style="13" customWidth="1"/>
    <col min="2270" max="2270" width="44.88671875" style="13" customWidth="1"/>
    <col min="2271" max="2271" width="4.44140625" style="13" customWidth="1"/>
    <col min="2272" max="2272" width="11.44140625" style="13"/>
    <col min="2273" max="2273" width="9.44140625" style="13" customWidth="1"/>
    <col min="2274" max="2274" width="11.109375" style="13" customWidth="1"/>
    <col min="2275" max="2275" width="7.6640625" style="13" customWidth="1"/>
    <col min="2276" max="2276" width="6.6640625" style="13" customWidth="1"/>
    <col min="2277" max="2277" width="7.44140625" style="13" customWidth="1"/>
    <col min="2278" max="2278" width="8" style="13" customWidth="1"/>
    <col min="2279" max="2279" width="9.109375" style="13" customWidth="1"/>
    <col min="2280" max="2280" width="8.109375" style="13" customWidth="1"/>
    <col min="2281" max="2281" width="8.44140625" style="13" customWidth="1"/>
    <col min="2282" max="2282" width="8.6640625" style="13" customWidth="1"/>
    <col min="2283" max="2283" width="8" style="13" customWidth="1"/>
    <col min="2284" max="2284" width="7.6640625" style="13" customWidth="1"/>
    <col min="2285" max="2285" width="7.44140625" style="13" customWidth="1"/>
    <col min="2286" max="2286" width="2.109375" style="13" customWidth="1"/>
    <col min="2287" max="2287" width="27.33203125" style="13" customWidth="1"/>
    <col min="2288" max="2288" width="0.88671875" style="13" customWidth="1"/>
    <col min="2289" max="2289" width="8.6640625" style="13" customWidth="1"/>
    <col min="2290" max="2290" width="6.44140625" style="13" customWidth="1"/>
    <col min="2291" max="2291" width="2.33203125" style="13" customWidth="1"/>
    <col min="2292" max="2292" width="13.88671875" style="13" customWidth="1"/>
    <col min="2293" max="2293" width="3" style="13" customWidth="1"/>
    <col min="2294" max="2294" width="8.109375" style="13" customWidth="1"/>
    <col min="2295" max="2295" width="5.6640625" style="13" customWidth="1"/>
    <col min="2296" max="2523" width="11.44140625" style="13"/>
    <col min="2524" max="2524" width="10.109375" style="13" customWidth="1"/>
    <col min="2525" max="2525" width="5.33203125" style="13" customWidth="1"/>
    <col min="2526" max="2526" width="44.88671875" style="13" customWidth="1"/>
    <col min="2527" max="2527" width="4.44140625" style="13" customWidth="1"/>
    <col min="2528" max="2528" width="11.44140625" style="13"/>
    <col min="2529" max="2529" width="9.44140625" style="13" customWidth="1"/>
    <col min="2530" max="2530" width="11.109375" style="13" customWidth="1"/>
    <col min="2531" max="2531" width="7.6640625" style="13" customWidth="1"/>
    <col min="2532" max="2532" width="6.6640625" style="13" customWidth="1"/>
    <col min="2533" max="2533" width="7.44140625" style="13" customWidth="1"/>
    <col min="2534" max="2534" width="8" style="13" customWidth="1"/>
    <col min="2535" max="2535" width="9.109375" style="13" customWidth="1"/>
    <col min="2536" max="2536" width="8.109375" style="13" customWidth="1"/>
    <col min="2537" max="2537" width="8.44140625" style="13" customWidth="1"/>
    <col min="2538" max="2538" width="8.6640625" style="13" customWidth="1"/>
    <col min="2539" max="2539" width="8" style="13" customWidth="1"/>
    <col min="2540" max="2540" width="7.6640625" style="13" customWidth="1"/>
    <col min="2541" max="2541" width="7.44140625" style="13" customWidth="1"/>
    <col min="2542" max="2542" width="2.109375" style="13" customWidth="1"/>
    <col min="2543" max="2543" width="27.33203125" style="13" customWidth="1"/>
    <col min="2544" max="2544" width="0.88671875" style="13" customWidth="1"/>
    <col min="2545" max="2545" width="8.6640625" style="13" customWidth="1"/>
    <col min="2546" max="2546" width="6.44140625" style="13" customWidth="1"/>
    <col min="2547" max="2547" width="2.33203125" style="13" customWidth="1"/>
    <col min="2548" max="2548" width="13.88671875" style="13" customWidth="1"/>
    <col min="2549" max="2549" width="3" style="13" customWidth="1"/>
    <col min="2550" max="2550" width="8.109375" style="13" customWidth="1"/>
    <col min="2551" max="2551" width="5.6640625" style="13" customWidth="1"/>
    <col min="2552" max="2779" width="11.44140625" style="13"/>
    <col min="2780" max="2780" width="10.109375" style="13" customWidth="1"/>
    <col min="2781" max="2781" width="5.33203125" style="13" customWidth="1"/>
    <col min="2782" max="2782" width="44.88671875" style="13" customWidth="1"/>
    <col min="2783" max="2783" width="4.44140625" style="13" customWidth="1"/>
    <col min="2784" max="2784" width="11.44140625" style="13"/>
    <col min="2785" max="2785" width="9.44140625" style="13" customWidth="1"/>
    <col min="2786" max="2786" width="11.109375" style="13" customWidth="1"/>
    <col min="2787" max="2787" width="7.6640625" style="13" customWidth="1"/>
    <col min="2788" max="2788" width="6.6640625" style="13" customWidth="1"/>
    <col min="2789" max="2789" width="7.44140625" style="13" customWidth="1"/>
    <col min="2790" max="2790" width="8" style="13" customWidth="1"/>
    <col min="2791" max="2791" width="9.109375" style="13" customWidth="1"/>
    <col min="2792" max="2792" width="8.109375" style="13" customWidth="1"/>
    <col min="2793" max="2793" width="8.44140625" style="13" customWidth="1"/>
    <col min="2794" max="2794" width="8.6640625" style="13" customWidth="1"/>
    <col min="2795" max="2795" width="8" style="13" customWidth="1"/>
    <col min="2796" max="2796" width="7.6640625" style="13" customWidth="1"/>
    <col min="2797" max="2797" width="7.44140625" style="13" customWidth="1"/>
    <col min="2798" max="2798" width="2.109375" style="13" customWidth="1"/>
    <col min="2799" max="2799" width="27.33203125" style="13" customWidth="1"/>
    <col min="2800" max="2800" width="0.88671875" style="13" customWidth="1"/>
    <col min="2801" max="2801" width="8.6640625" style="13" customWidth="1"/>
    <col min="2802" max="2802" width="6.44140625" style="13" customWidth="1"/>
    <col min="2803" max="2803" width="2.33203125" style="13" customWidth="1"/>
    <col min="2804" max="2804" width="13.88671875" style="13" customWidth="1"/>
    <col min="2805" max="2805" width="3" style="13" customWidth="1"/>
    <col min="2806" max="2806" width="8.109375" style="13" customWidth="1"/>
    <col min="2807" max="2807" width="5.6640625" style="13" customWidth="1"/>
    <col min="2808" max="3035" width="11.44140625" style="13"/>
    <col min="3036" max="3036" width="10.109375" style="13" customWidth="1"/>
    <col min="3037" max="3037" width="5.33203125" style="13" customWidth="1"/>
    <col min="3038" max="3038" width="44.88671875" style="13" customWidth="1"/>
    <col min="3039" max="3039" width="4.44140625" style="13" customWidth="1"/>
    <col min="3040" max="3040" width="11.44140625" style="13"/>
    <col min="3041" max="3041" width="9.44140625" style="13" customWidth="1"/>
    <col min="3042" max="3042" width="11.109375" style="13" customWidth="1"/>
    <col min="3043" max="3043" width="7.6640625" style="13" customWidth="1"/>
    <col min="3044" max="3044" width="6.6640625" style="13" customWidth="1"/>
    <col min="3045" max="3045" width="7.44140625" style="13" customWidth="1"/>
    <col min="3046" max="3046" width="8" style="13" customWidth="1"/>
    <col min="3047" max="3047" width="9.109375" style="13" customWidth="1"/>
    <col min="3048" max="3048" width="8.109375" style="13" customWidth="1"/>
    <col min="3049" max="3049" width="8.44140625" style="13" customWidth="1"/>
    <col min="3050" max="3050" width="8.6640625" style="13" customWidth="1"/>
    <col min="3051" max="3051" width="8" style="13" customWidth="1"/>
    <col min="3052" max="3052" width="7.6640625" style="13" customWidth="1"/>
    <col min="3053" max="3053" width="7.44140625" style="13" customWidth="1"/>
    <col min="3054" max="3054" width="2.109375" style="13" customWidth="1"/>
    <col min="3055" max="3055" width="27.33203125" style="13" customWidth="1"/>
    <col min="3056" max="3056" width="0.88671875" style="13" customWidth="1"/>
    <col min="3057" max="3057" width="8.6640625" style="13" customWidth="1"/>
    <col min="3058" max="3058" width="6.44140625" style="13" customWidth="1"/>
    <col min="3059" max="3059" width="2.33203125" style="13" customWidth="1"/>
    <col min="3060" max="3060" width="13.88671875" style="13" customWidth="1"/>
    <col min="3061" max="3061" width="3" style="13" customWidth="1"/>
    <col min="3062" max="3062" width="8.109375" style="13" customWidth="1"/>
    <col min="3063" max="3063" width="5.6640625" style="13" customWidth="1"/>
    <col min="3064" max="3291" width="11.44140625" style="13"/>
    <col min="3292" max="3292" width="10.109375" style="13" customWidth="1"/>
    <col min="3293" max="3293" width="5.33203125" style="13" customWidth="1"/>
    <col min="3294" max="3294" width="44.88671875" style="13" customWidth="1"/>
    <col min="3295" max="3295" width="4.44140625" style="13" customWidth="1"/>
    <col min="3296" max="3296" width="11.44140625" style="13"/>
    <col min="3297" max="3297" width="9.44140625" style="13" customWidth="1"/>
    <col min="3298" max="3298" width="11.109375" style="13" customWidth="1"/>
    <col min="3299" max="3299" width="7.6640625" style="13" customWidth="1"/>
    <col min="3300" max="3300" width="6.6640625" style="13" customWidth="1"/>
    <col min="3301" max="3301" width="7.44140625" style="13" customWidth="1"/>
    <col min="3302" max="3302" width="8" style="13" customWidth="1"/>
    <col min="3303" max="3303" width="9.109375" style="13" customWidth="1"/>
    <col min="3304" max="3304" width="8.109375" style="13" customWidth="1"/>
    <col min="3305" max="3305" width="8.44140625" style="13" customWidth="1"/>
    <col min="3306" max="3306" width="8.6640625" style="13" customWidth="1"/>
    <col min="3307" max="3307" width="8" style="13" customWidth="1"/>
    <col min="3308" max="3308" width="7.6640625" style="13" customWidth="1"/>
    <col min="3309" max="3309" width="7.44140625" style="13" customWidth="1"/>
    <col min="3310" max="3310" width="2.109375" style="13" customWidth="1"/>
    <col min="3311" max="3311" width="27.33203125" style="13" customWidth="1"/>
    <col min="3312" max="3312" width="0.88671875" style="13" customWidth="1"/>
    <col min="3313" max="3313" width="8.6640625" style="13" customWidth="1"/>
    <col min="3314" max="3314" width="6.44140625" style="13" customWidth="1"/>
    <col min="3315" max="3315" width="2.33203125" style="13" customWidth="1"/>
    <col min="3316" max="3316" width="13.88671875" style="13" customWidth="1"/>
    <col min="3317" max="3317" width="3" style="13" customWidth="1"/>
    <col min="3318" max="3318" width="8.109375" style="13" customWidth="1"/>
    <col min="3319" max="3319" width="5.6640625" style="13" customWidth="1"/>
    <col min="3320" max="3547" width="11.44140625" style="13"/>
    <col min="3548" max="3548" width="10.109375" style="13" customWidth="1"/>
    <col min="3549" max="3549" width="5.33203125" style="13" customWidth="1"/>
    <col min="3550" max="3550" width="44.88671875" style="13" customWidth="1"/>
    <col min="3551" max="3551" width="4.44140625" style="13" customWidth="1"/>
    <col min="3552" max="3552" width="11.44140625" style="13"/>
    <col min="3553" max="3553" width="9.44140625" style="13" customWidth="1"/>
    <col min="3554" max="3554" width="11.109375" style="13" customWidth="1"/>
    <col min="3555" max="3555" width="7.6640625" style="13" customWidth="1"/>
    <col min="3556" max="3556" width="6.6640625" style="13" customWidth="1"/>
    <col min="3557" max="3557" width="7.44140625" style="13" customWidth="1"/>
    <col min="3558" max="3558" width="8" style="13" customWidth="1"/>
    <col min="3559" max="3559" width="9.109375" style="13" customWidth="1"/>
    <col min="3560" max="3560" width="8.109375" style="13" customWidth="1"/>
    <col min="3561" max="3561" width="8.44140625" style="13" customWidth="1"/>
    <col min="3562" max="3562" width="8.6640625" style="13" customWidth="1"/>
    <col min="3563" max="3563" width="8" style="13" customWidth="1"/>
    <col min="3564" max="3564" width="7.6640625" style="13" customWidth="1"/>
    <col min="3565" max="3565" width="7.44140625" style="13" customWidth="1"/>
    <col min="3566" max="3566" width="2.109375" style="13" customWidth="1"/>
    <col min="3567" max="3567" width="27.33203125" style="13" customWidth="1"/>
    <col min="3568" max="3568" width="0.88671875" style="13" customWidth="1"/>
    <col min="3569" max="3569" width="8.6640625" style="13" customWidth="1"/>
    <col min="3570" max="3570" width="6.44140625" style="13" customWidth="1"/>
    <col min="3571" max="3571" width="2.33203125" style="13" customWidth="1"/>
    <col min="3572" max="3572" width="13.88671875" style="13" customWidth="1"/>
    <col min="3573" max="3573" width="3" style="13" customWidth="1"/>
    <col min="3574" max="3574" width="8.109375" style="13" customWidth="1"/>
    <col min="3575" max="3575" width="5.6640625" style="13" customWidth="1"/>
    <col min="3576" max="3803" width="11.44140625" style="13"/>
    <col min="3804" max="3804" width="10.109375" style="13" customWidth="1"/>
    <col min="3805" max="3805" width="5.33203125" style="13" customWidth="1"/>
    <col min="3806" max="3806" width="44.88671875" style="13" customWidth="1"/>
    <col min="3807" max="3807" width="4.44140625" style="13" customWidth="1"/>
    <col min="3808" max="3808" width="11.44140625" style="13"/>
    <col min="3809" max="3809" width="9.44140625" style="13" customWidth="1"/>
    <col min="3810" max="3810" width="11.109375" style="13" customWidth="1"/>
    <col min="3811" max="3811" width="7.6640625" style="13" customWidth="1"/>
    <col min="3812" max="3812" width="6.6640625" style="13" customWidth="1"/>
    <col min="3813" max="3813" width="7.44140625" style="13" customWidth="1"/>
    <col min="3814" max="3814" width="8" style="13" customWidth="1"/>
    <col min="3815" max="3815" width="9.109375" style="13" customWidth="1"/>
    <col min="3816" max="3816" width="8.109375" style="13" customWidth="1"/>
    <col min="3817" max="3817" width="8.44140625" style="13" customWidth="1"/>
    <col min="3818" max="3818" width="8.6640625" style="13" customWidth="1"/>
    <col min="3819" max="3819" width="8" style="13" customWidth="1"/>
    <col min="3820" max="3820" width="7.6640625" style="13" customWidth="1"/>
    <col min="3821" max="3821" width="7.44140625" style="13" customWidth="1"/>
    <col min="3822" max="3822" width="2.109375" style="13" customWidth="1"/>
    <col min="3823" max="3823" width="27.33203125" style="13" customWidth="1"/>
    <col min="3824" max="3824" width="0.88671875" style="13" customWidth="1"/>
    <col min="3825" max="3825" width="8.6640625" style="13" customWidth="1"/>
    <col min="3826" max="3826" width="6.44140625" style="13" customWidth="1"/>
    <col min="3827" max="3827" width="2.33203125" style="13" customWidth="1"/>
    <col min="3828" max="3828" width="13.88671875" style="13" customWidth="1"/>
    <col min="3829" max="3829" width="3" style="13" customWidth="1"/>
    <col min="3830" max="3830" width="8.109375" style="13" customWidth="1"/>
    <col min="3831" max="3831" width="5.6640625" style="13" customWidth="1"/>
    <col min="3832" max="4059" width="11.44140625" style="13"/>
    <col min="4060" max="4060" width="10.109375" style="13" customWidth="1"/>
    <col min="4061" max="4061" width="5.33203125" style="13" customWidth="1"/>
    <col min="4062" max="4062" width="44.88671875" style="13" customWidth="1"/>
    <col min="4063" max="4063" width="4.44140625" style="13" customWidth="1"/>
    <col min="4064" max="4064" width="11.44140625" style="13"/>
    <col min="4065" max="4065" width="9.44140625" style="13" customWidth="1"/>
    <col min="4066" max="4066" width="11.109375" style="13" customWidth="1"/>
    <col min="4067" max="4067" width="7.6640625" style="13" customWidth="1"/>
    <col min="4068" max="4068" width="6.6640625" style="13" customWidth="1"/>
    <col min="4069" max="4069" width="7.44140625" style="13" customWidth="1"/>
    <col min="4070" max="4070" width="8" style="13" customWidth="1"/>
    <col min="4071" max="4071" width="9.109375" style="13" customWidth="1"/>
    <col min="4072" max="4072" width="8.109375" style="13" customWidth="1"/>
    <col min="4073" max="4073" width="8.44140625" style="13" customWidth="1"/>
    <col min="4074" max="4074" width="8.6640625" style="13" customWidth="1"/>
    <col min="4075" max="4075" width="8" style="13" customWidth="1"/>
    <col min="4076" max="4076" width="7.6640625" style="13" customWidth="1"/>
    <col min="4077" max="4077" width="7.44140625" style="13" customWidth="1"/>
    <col min="4078" max="4078" width="2.109375" style="13" customWidth="1"/>
    <col min="4079" max="4079" width="27.33203125" style="13" customWidth="1"/>
    <col min="4080" max="4080" width="0.88671875" style="13" customWidth="1"/>
    <col min="4081" max="4081" width="8.6640625" style="13" customWidth="1"/>
    <col min="4082" max="4082" width="6.44140625" style="13" customWidth="1"/>
    <col min="4083" max="4083" width="2.33203125" style="13" customWidth="1"/>
    <col min="4084" max="4084" width="13.88671875" style="13" customWidth="1"/>
    <col min="4085" max="4085" width="3" style="13" customWidth="1"/>
    <col min="4086" max="4086" width="8.109375" style="13" customWidth="1"/>
    <col min="4087" max="4087" width="5.6640625" style="13" customWidth="1"/>
    <col min="4088" max="4315" width="11.44140625" style="13"/>
    <col min="4316" max="4316" width="10.109375" style="13" customWidth="1"/>
    <col min="4317" max="4317" width="5.33203125" style="13" customWidth="1"/>
    <col min="4318" max="4318" width="44.88671875" style="13" customWidth="1"/>
    <col min="4319" max="4319" width="4.44140625" style="13" customWidth="1"/>
    <col min="4320" max="4320" width="11.44140625" style="13"/>
    <col min="4321" max="4321" width="9.44140625" style="13" customWidth="1"/>
    <col min="4322" max="4322" width="11.109375" style="13" customWidth="1"/>
    <col min="4323" max="4323" width="7.6640625" style="13" customWidth="1"/>
    <col min="4324" max="4324" width="6.6640625" style="13" customWidth="1"/>
    <col min="4325" max="4325" width="7.44140625" style="13" customWidth="1"/>
    <col min="4326" max="4326" width="8" style="13" customWidth="1"/>
    <col min="4327" max="4327" width="9.109375" style="13" customWidth="1"/>
    <col min="4328" max="4328" width="8.109375" style="13" customWidth="1"/>
    <col min="4329" max="4329" width="8.44140625" style="13" customWidth="1"/>
    <col min="4330" max="4330" width="8.6640625" style="13" customWidth="1"/>
    <col min="4331" max="4331" width="8" style="13" customWidth="1"/>
    <col min="4332" max="4332" width="7.6640625" style="13" customWidth="1"/>
    <col min="4333" max="4333" width="7.44140625" style="13" customWidth="1"/>
    <col min="4334" max="4334" width="2.109375" style="13" customWidth="1"/>
    <col min="4335" max="4335" width="27.33203125" style="13" customWidth="1"/>
    <col min="4336" max="4336" width="0.88671875" style="13" customWidth="1"/>
    <col min="4337" max="4337" width="8.6640625" style="13" customWidth="1"/>
    <col min="4338" max="4338" width="6.44140625" style="13" customWidth="1"/>
    <col min="4339" max="4339" width="2.33203125" style="13" customWidth="1"/>
    <col min="4340" max="4340" width="13.88671875" style="13" customWidth="1"/>
    <col min="4341" max="4341" width="3" style="13" customWidth="1"/>
    <col min="4342" max="4342" width="8.109375" style="13" customWidth="1"/>
    <col min="4343" max="4343" width="5.6640625" style="13" customWidth="1"/>
    <col min="4344" max="4571" width="11.44140625" style="13"/>
    <col min="4572" max="4572" width="10.109375" style="13" customWidth="1"/>
    <col min="4573" max="4573" width="5.33203125" style="13" customWidth="1"/>
    <col min="4574" max="4574" width="44.88671875" style="13" customWidth="1"/>
    <col min="4575" max="4575" width="4.44140625" style="13" customWidth="1"/>
    <col min="4576" max="4576" width="11.44140625" style="13"/>
    <col min="4577" max="4577" width="9.44140625" style="13" customWidth="1"/>
    <col min="4578" max="4578" width="11.109375" style="13" customWidth="1"/>
    <col min="4579" max="4579" width="7.6640625" style="13" customWidth="1"/>
    <col min="4580" max="4580" width="6.6640625" style="13" customWidth="1"/>
    <col min="4581" max="4581" width="7.44140625" style="13" customWidth="1"/>
    <col min="4582" max="4582" width="8" style="13" customWidth="1"/>
    <col min="4583" max="4583" width="9.109375" style="13" customWidth="1"/>
    <col min="4584" max="4584" width="8.109375" style="13" customWidth="1"/>
    <col min="4585" max="4585" width="8.44140625" style="13" customWidth="1"/>
    <col min="4586" max="4586" width="8.6640625" style="13" customWidth="1"/>
    <col min="4587" max="4587" width="8" style="13" customWidth="1"/>
    <col min="4588" max="4588" width="7.6640625" style="13" customWidth="1"/>
    <col min="4589" max="4589" width="7.44140625" style="13" customWidth="1"/>
    <col min="4590" max="4590" width="2.109375" style="13" customWidth="1"/>
    <col min="4591" max="4591" width="27.33203125" style="13" customWidth="1"/>
    <col min="4592" max="4592" width="0.88671875" style="13" customWidth="1"/>
    <col min="4593" max="4593" width="8.6640625" style="13" customWidth="1"/>
    <col min="4594" max="4594" width="6.44140625" style="13" customWidth="1"/>
    <col min="4595" max="4595" width="2.33203125" style="13" customWidth="1"/>
    <col min="4596" max="4596" width="13.88671875" style="13" customWidth="1"/>
    <col min="4597" max="4597" width="3" style="13" customWidth="1"/>
    <col min="4598" max="4598" width="8.109375" style="13" customWidth="1"/>
    <col min="4599" max="4599" width="5.6640625" style="13" customWidth="1"/>
    <col min="4600" max="4827" width="11.44140625" style="13"/>
    <col min="4828" max="4828" width="10.109375" style="13" customWidth="1"/>
    <col min="4829" max="4829" width="5.33203125" style="13" customWidth="1"/>
    <col min="4830" max="4830" width="44.88671875" style="13" customWidth="1"/>
    <col min="4831" max="4831" width="4.44140625" style="13" customWidth="1"/>
    <col min="4832" max="4832" width="11.44140625" style="13"/>
    <col min="4833" max="4833" width="9.44140625" style="13" customWidth="1"/>
    <col min="4834" max="4834" width="11.109375" style="13" customWidth="1"/>
    <col min="4835" max="4835" width="7.6640625" style="13" customWidth="1"/>
    <col min="4836" max="4836" width="6.6640625" style="13" customWidth="1"/>
    <col min="4837" max="4837" width="7.44140625" style="13" customWidth="1"/>
    <col min="4838" max="4838" width="8" style="13" customWidth="1"/>
    <col min="4839" max="4839" width="9.109375" style="13" customWidth="1"/>
    <col min="4840" max="4840" width="8.109375" style="13" customWidth="1"/>
    <col min="4841" max="4841" width="8.44140625" style="13" customWidth="1"/>
    <col min="4842" max="4842" width="8.6640625" style="13" customWidth="1"/>
    <col min="4843" max="4843" width="8" style="13" customWidth="1"/>
    <col min="4844" max="4844" width="7.6640625" style="13" customWidth="1"/>
    <col min="4845" max="4845" width="7.44140625" style="13" customWidth="1"/>
    <col min="4846" max="4846" width="2.109375" style="13" customWidth="1"/>
    <col min="4847" max="4847" width="27.33203125" style="13" customWidth="1"/>
    <col min="4848" max="4848" width="0.88671875" style="13" customWidth="1"/>
    <col min="4849" max="4849" width="8.6640625" style="13" customWidth="1"/>
    <col min="4850" max="4850" width="6.44140625" style="13" customWidth="1"/>
    <col min="4851" max="4851" width="2.33203125" style="13" customWidth="1"/>
    <col min="4852" max="4852" width="13.88671875" style="13" customWidth="1"/>
    <col min="4853" max="4853" width="3" style="13" customWidth="1"/>
    <col min="4854" max="4854" width="8.109375" style="13" customWidth="1"/>
    <col min="4855" max="4855" width="5.6640625" style="13" customWidth="1"/>
    <col min="4856" max="5083" width="11.44140625" style="13"/>
    <col min="5084" max="5084" width="10.109375" style="13" customWidth="1"/>
    <col min="5085" max="5085" width="5.33203125" style="13" customWidth="1"/>
    <col min="5086" max="5086" width="44.88671875" style="13" customWidth="1"/>
    <col min="5087" max="5087" width="4.44140625" style="13" customWidth="1"/>
    <col min="5088" max="5088" width="11.44140625" style="13"/>
    <col min="5089" max="5089" width="9.44140625" style="13" customWidth="1"/>
    <col min="5090" max="5090" width="11.109375" style="13" customWidth="1"/>
    <col min="5091" max="5091" width="7.6640625" style="13" customWidth="1"/>
    <col min="5092" max="5092" width="6.6640625" style="13" customWidth="1"/>
    <col min="5093" max="5093" width="7.44140625" style="13" customWidth="1"/>
    <col min="5094" max="5094" width="8" style="13" customWidth="1"/>
    <col min="5095" max="5095" width="9.109375" style="13" customWidth="1"/>
    <col min="5096" max="5096" width="8.109375" style="13" customWidth="1"/>
    <col min="5097" max="5097" width="8.44140625" style="13" customWidth="1"/>
    <col min="5098" max="5098" width="8.6640625" style="13" customWidth="1"/>
    <col min="5099" max="5099" width="8" style="13" customWidth="1"/>
    <col min="5100" max="5100" width="7.6640625" style="13" customWidth="1"/>
    <col min="5101" max="5101" width="7.44140625" style="13" customWidth="1"/>
    <col min="5102" max="5102" width="2.109375" style="13" customWidth="1"/>
    <col min="5103" max="5103" width="27.33203125" style="13" customWidth="1"/>
    <col min="5104" max="5104" width="0.88671875" style="13" customWidth="1"/>
    <col min="5105" max="5105" width="8.6640625" style="13" customWidth="1"/>
    <col min="5106" max="5106" width="6.44140625" style="13" customWidth="1"/>
    <col min="5107" max="5107" width="2.33203125" style="13" customWidth="1"/>
    <col min="5108" max="5108" width="13.88671875" style="13" customWidth="1"/>
    <col min="5109" max="5109" width="3" style="13" customWidth="1"/>
    <col min="5110" max="5110" width="8.109375" style="13" customWidth="1"/>
    <col min="5111" max="5111" width="5.6640625" style="13" customWidth="1"/>
    <col min="5112" max="5339" width="11.44140625" style="13"/>
    <col min="5340" max="5340" width="10.109375" style="13" customWidth="1"/>
    <col min="5341" max="5341" width="5.33203125" style="13" customWidth="1"/>
    <col min="5342" max="5342" width="44.88671875" style="13" customWidth="1"/>
    <col min="5343" max="5343" width="4.44140625" style="13" customWidth="1"/>
    <col min="5344" max="5344" width="11.44140625" style="13"/>
    <col min="5345" max="5345" width="9.44140625" style="13" customWidth="1"/>
    <col min="5346" max="5346" width="11.109375" style="13" customWidth="1"/>
    <col min="5347" max="5347" width="7.6640625" style="13" customWidth="1"/>
    <col min="5348" max="5348" width="6.6640625" style="13" customWidth="1"/>
    <col min="5349" max="5349" width="7.44140625" style="13" customWidth="1"/>
    <col min="5350" max="5350" width="8" style="13" customWidth="1"/>
    <col min="5351" max="5351" width="9.109375" style="13" customWidth="1"/>
    <col min="5352" max="5352" width="8.109375" style="13" customWidth="1"/>
    <col min="5353" max="5353" width="8.44140625" style="13" customWidth="1"/>
    <col min="5354" max="5354" width="8.6640625" style="13" customWidth="1"/>
    <col min="5355" max="5355" width="8" style="13" customWidth="1"/>
    <col min="5356" max="5356" width="7.6640625" style="13" customWidth="1"/>
    <col min="5357" max="5357" width="7.44140625" style="13" customWidth="1"/>
    <col min="5358" max="5358" width="2.109375" style="13" customWidth="1"/>
    <col min="5359" max="5359" width="27.33203125" style="13" customWidth="1"/>
    <col min="5360" max="5360" width="0.88671875" style="13" customWidth="1"/>
    <col min="5361" max="5361" width="8.6640625" style="13" customWidth="1"/>
    <col min="5362" max="5362" width="6.44140625" style="13" customWidth="1"/>
    <col min="5363" max="5363" width="2.33203125" style="13" customWidth="1"/>
    <col min="5364" max="5364" width="13.88671875" style="13" customWidth="1"/>
    <col min="5365" max="5365" width="3" style="13" customWidth="1"/>
    <col min="5366" max="5366" width="8.109375" style="13" customWidth="1"/>
    <col min="5367" max="5367" width="5.6640625" style="13" customWidth="1"/>
    <col min="5368" max="5595" width="11.44140625" style="13"/>
    <col min="5596" max="5596" width="10.109375" style="13" customWidth="1"/>
    <col min="5597" max="5597" width="5.33203125" style="13" customWidth="1"/>
    <col min="5598" max="5598" width="44.88671875" style="13" customWidth="1"/>
    <col min="5599" max="5599" width="4.44140625" style="13" customWidth="1"/>
    <col min="5600" max="5600" width="11.44140625" style="13"/>
    <col min="5601" max="5601" width="9.44140625" style="13" customWidth="1"/>
    <col min="5602" max="5602" width="11.109375" style="13" customWidth="1"/>
    <col min="5603" max="5603" width="7.6640625" style="13" customWidth="1"/>
    <col min="5604" max="5604" width="6.6640625" style="13" customWidth="1"/>
    <col min="5605" max="5605" width="7.44140625" style="13" customWidth="1"/>
    <col min="5606" max="5606" width="8" style="13" customWidth="1"/>
    <col min="5607" max="5607" width="9.109375" style="13" customWidth="1"/>
    <col min="5608" max="5608" width="8.109375" style="13" customWidth="1"/>
    <col min="5609" max="5609" width="8.44140625" style="13" customWidth="1"/>
    <col min="5610" max="5610" width="8.6640625" style="13" customWidth="1"/>
    <col min="5611" max="5611" width="8" style="13" customWidth="1"/>
    <col min="5612" max="5612" width="7.6640625" style="13" customWidth="1"/>
    <col min="5613" max="5613" width="7.44140625" style="13" customWidth="1"/>
    <col min="5614" max="5614" width="2.109375" style="13" customWidth="1"/>
    <col min="5615" max="5615" width="27.33203125" style="13" customWidth="1"/>
    <col min="5616" max="5616" width="0.88671875" style="13" customWidth="1"/>
    <col min="5617" max="5617" width="8.6640625" style="13" customWidth="1"/>
    <col min="5618" max="5618" width="6.44140625" style="13" customWidth="1"/>
    <col min="5619" max="5619" width="2.33203125" style="13" customWidth="1"/>
    <col min="5620" max="5620" width="13.88671875" style="13" customWidth="1"/>
    <col min="5621" max="5621" width="3" style="13" customWidth="1"/>
    <col min="5622" max="5622" width="8.109375" style="13" customWidth="1"/>
    <col min="5623" max="5623" width="5.6640625" style="13" customWidth="1"/>
    <col min="5624" max="5851" width="11.44140625" style="13"/>
    <col min="5852" max="5852" width="10.109375" style="13" customWidth="1"/>
    <col min="5853" max="5853" width="5.33203125" style="13" customWidth="1"/>
    <col min="5854" max="5854" width="44.88671875" style="13" customWidth="1"/>
    <col min="5855" max="5855" width="4.44140625" style="13" customWidth="1"/>
    <col min="5856" max="5856" width="11.44140625" style="13"/>
    <col min="5857" max="5857" width="9.44140625" style="13" customWidth="1"/>
    <col min="5858" max="5858" width="11.109375" style="13" customWidth="1"/>
    <col min="5859" max="5859" width="7.6640625" style="13" customWidth="1"/>
    <col min="5860" max="5860" width="6.6640625" style="13" customWidth="1"/>
    <col min="5861" max="5861" width="7.44140625" style="13" customWidth="1"/>
    <col min="5862" max="5862" width="8" style="13" customWidth="1"/>
    <col min="5863" max="5863" width="9.109375" style="13" customWidth="1"/>
    <col min="5864" max="5864" width="8.109375" style="13" customWidth="1"/>
    <col min="5865" max="5865" width="8.44140625" style="13" customWidth="1"/>
    <col min="5866" max="5866" width="8.6640625" style="13" customWidth="1"/>
    <col min="5867" max="5867" width="8" style="13" customWidth="1"/>
    <col min="5868" max="5868" width="7.6640625" style="13" customWidth="1"/>
    <col min="5869" max="5869" width="7.44140625" style="13" customWidth="1"/>
    <col min="5870" max="5870" width="2.109375" style="13" customWidth="1"/>
    <col min="5871" max="5871" width="27.33203125" style="13" customWidth="1"/>
    <col min="5872" max="5872" width="0.88671875" style="13" customWidth="1"/>
    <col min="5873" max="5873" width="8.6640625" style="13" customWidth="1"/>
    <col min="5874" max="5874" width="6.44140625" style="13" customWidth="1"/>
    <col min="5875" max="5875" width="2.33203125" style="13" customWidth="1"/>
    <col min="5876" max="5876" width="13.88671875" style="13" customWidth="1"/>
    <col min="5877" max="5877" width="3" style="13" customWidth="1"/>
    <col min="5878" max="5878" width="8.109375" style="13" customWidth="1"/>
    <col min="5879" max="5879" width="5.6640625" style="13" customWidth="1"/>
    <col min="5880" max="6107" width="11.44140625" style="13"/>
    <col min="6108" max="6108" width="10.109375" style="13" customWidth="1"/>
    <col min="6109" max="6109" width="5.33203125" style="13" customWidth="1"/>
    <col min="6110" max="6110" width="44.88671875" style="13" customWidth="1"/>
    <col min="6111" max="6111" width="4.44140625" style="13" customWidth="1"/>
    <col min="6112" max="6112" width="11.44140625" style="13"/>
    <col min="6113" max="6113" width="9.44140625" style="13" customWidth="1"/>
    <col min="6114" max="6114" width="11.109375" style="13" customWidth="1"/>
    <col min="6115" max="6115" width="7.6640625" style="13" customWidth="1"/>
    <col min="6116" max="6116" width="6.6640625" style="13" customWidth="1"/>
    <col min="6117" max="6117" width="7.44140625" style="13" customWidth="1"/>
    <col min="6118" max="6118" width="8" style="13" customWidth="1"/>
    <col min="6119" max="6119" width="9.109375" style="13" customWidth="1"/>
    <col min="6120" max="6120" width="8.109375" style="13" customWidth="1"/>
    <col min="6121" max="6121" width="8.44140625" style="13" customWidth="1"/>
    <col min="6122" max="6122" width="8.6640625" style="13" customWidth="1"/>
    <col min="6123" max="6123" width="8" style="13" customWidth="1"/>
    <col min="6124" max="6124" width="7.6640625" style="13" customWidth="1"/>
    <col min="6125" max="6125" width="7.44140625" style="13" customWidth="1"/>
    <col min="6126" max="6126" width="2.109375" style="13" customWidth="1"/>
    <col min="6127" max="6127" width="27.33203125" style="13" customWidth="1"/>
    <col min="6128" max="6128" width="0.88671875" style="13" customWidth="1"/>
    <col min="6129" max="6129" width="8.6640625" style="13" customWidth="1"/>
    <col min="6130" max="6130" width="6.44140625" style="13" customWidth="1"/>
    <col min="6131" max="6131" width="2.33203125" style="13" customWidth="1"/>
    <col min="6132" max="6132" width="13.88671875" style="13" customWidth="1"/>
    <col min="6133" max="6133" width="3" style="13" customWidth="1"/>
    <col min="6134" max="6134" width="8.109375" style="13" customWidth="1"/>
    <col min="6135" max="6135" width="5.6640625" style="13" customWidth="1"/>
    <col min="6136" max="6363" width="11.44140625" style="13"/>
    <col min="6364" max="6364" width="10.109375" style="13" customWidth="1"/>
    <col min="6365" max="6365" width="5.33203125" style="13" customWidth="1"/>
    <col min="6366" max="6366" width="44.88671875" style="13" customWidth="1"/>
    <col min="6367" max="6367" width="4.44140625" style="13" customWidth="1"/>
    <col min="6368" max="6368" width="11.44140625" style="13"/>
    <col min="6369" max="6369" width="9.44140625" style="13" customWidth="1"/>
    <col min="6370" max="6370" width="11.109375" style="13" customWidth="1"/>
    <col min="6371" max="6371" width="7.6640625" style="13" customWidth="1"/>
    <col min="6372" max="6372" width="6.6640625" style="13" customWidth="1"/>
    <col min="6373" max="6373" width="7.44140625" style="13" customWidth="1"/>
    <col min="6374" max="6374" width="8" style="13" customWidth="1"/>
    <col min="6375" max="6375" width="9.109375" style="13" customWidth="1"/>
    <col min="6376" max="6376" width="8.109375" style="13" customWidth="1"/>
    <col min="6377" max="6377" width="8.44140625" style="13" customWidth="1"/>
    <col min="6378" max="6378" width="8.6640625" style="13" customWidth="1"/>
    <col min="6379" max="6379" width="8" style="13" customWidth="1"/>
    <col min="6380" max="6380" width="7.6640625" style="13" customWidth="1"/>
    <col min="6381" max="6381" width="7.44140625" style="13" customWidth="1"/>
    <col min="6382" max="6382" width="2.109375" style="13" customWidth="1"/>
    <col min="6383" max="6383" width="27.33203125" style="13" customWidth="1"/>
    <col min="6384" max="6384" width="0.88671875" style="13" customWidth="1"/>
    <col min="6385" max="6385" width="8.6640625" style="13" customWidth="1"/>
    <col min="6386" max="6386" width="6.44140625" style="13" customWidth="1"/>
    <col min="6387" max="6387" width="2.33203125" style="13" customWidth="1"/>
    <col min="6388" max="6388" width="13.88671875" style="13" customWidth="1"/>
    <col min="6389" max="6389" width="3" style="13" customWidth="1"/>
    <col min="6390" max="6390" width="8.109375" style="13" customWidth="1"/>
    <col min="6391" max="6391" width="5.6640625" style="13" customWidth="1"/>
    <col min="6392" max="6619" width="11.44140625" style="13"/>
    <col min="6620" max="6620" width="10.109375" style="13" customWidth="1"/>
    <col min="6621" max="6621" width="5.33203125" style="13" customWidth="1"/>
    <col min="6622" max="6622" width="44.88671875" style="13" customWidth="1"/>
    <col min="6623" max="6623" width="4.44140625" style="13" customWidth="1"/>
    <col min="6624" max="6624" width="11.44140625" style="13"/>
    <col min="6625" max="6625" width="9.44140625" style="13" customWidth="1"/>
    <col min="6626" max="6626" width="11.109375" style="13" customWidth="1"/>
    <col min="6627" max="6627" width="7.6640625" style="13" customWidth="1"/>
    <col min="6628" max="6628" width="6.6640625" style="13" customWidth="1"/>
    <col min="6629" max="6629" width="7.44140625" style="13" customWidth="1"/>
    <col min="6630" max="6630" width="8" style="13" customWidth="1"/>
    <col min="6631" max="6631" width="9.109375" style="13" customWidth="1"/>
    <col min="6632" max="6632" width="8.109375" style="13" customWidth="1"/>
    <col min="6633" max="6633" width="8.44140625" style="13" customWidth="1"/>
    <col min="6634" max="6634" width="8.6640625" style="13" customWidth="1"/>
    <col min="6635" max="6635" width="8" style="13" customWidth="1"/>
    <col min="6636" max="6636" width="7.6640625" style="13" customWidth="1"/>
    <col min="6637" max="6637" width="7.44140625" style="13" customWidth="1"/>
    <col min="6638" max="6638" width="2.109375" style="13" customWidth="1"/>
    <col min="6639" max="6639" width="27.33203125" style="13" customWidth="1"/>
    <col min="6640" max="6640" width="0.88671875" style="13" customWidth="1"/>
    <col min="6641" max="6641" width="8.6640625" style="13" customWidth="1"/>
    <col min="6642" max="6642" width="6.44140625" style="13" customWidth="1"/>
    <col min="6643" max="6643" width="2.33203125" style="13" customWidth="1"/>
    <col min="6644" max="6644" width="13.88671875" style="13" customWidth="1"/>
    <col min="6645" max="6645" width="3" style="13" customWidth="1"/>
    <col min="6646" max="6646" width="8.109375" style="13" customWidth="1"/>
    <col min="6647" max="6647" width="5.6640625" style="13" customWidth="1"/>
    <col min="6648" max="6875" width="11.44140625" style="13"/>
    <col min="6876" max="6876" width="10.109375" style="13" customWidth="1"/>
    <col min="6877" max="6877" width="5.33203125" style="13" customWidth="1"/>
    <col min="6878" max="6878" width="44.88671875" style="13" customWidth="1"/>
    <col min="6879" max="6879" width="4.44140625" style="13" customWidth="1"/>
    <col min="6880" max="6880" width="11.44140625" style="13"/>
    <col min="6881" max="6881" width="9.44140625" style="13" customWidth="1"/>
    <col min="6882" max="6882" width="11.109375" style="13" customWidth="1"/>
    <col min="6883" max="6883" width="7.6640625" style="13" customWidth="1"/>
    <col min="6884" max="6884" width="6.6640625" style="13" customWidth="1"/>
    <col min="6885" max="6885" width="7.44140625" style="13" customWidth="1"/>
    <col min="6886" max="6886" width="8" style="13" customWidth="1"/>
    <col min="6887" max="6887" width="9.109375" style="13" customWidth="1"/>
    <col min="6888" max="6888" width="8.109375" style="13" customWidth="1"/>
    <col min="6889" max="6889" width="8.44140625" style="13" customWidth="1"/>
    <col min="6890" max="6890" width="8.6640625" style="13" customWidth="1"/>
    <col min="6891" max="6891" width="8" style="13" customWidth="1"/>
    <col min="6892" max="6892" width="7.6640625" style="13" customWidth="1"/>
    <col min="6893" max="6893" width="7.44140625" style="13" customWidth="1"/>
    <col min="6894" max="6894" width="2.109375" style="13" customWidth="1"/>
    <col min="6895" max="6895" width="27.33203125" style="13" customWidth="1"/>
    <col min="6896" max="6896" width="0.88671875" style="13" customWidth="1"/>
    <col min="6897" max="6897" width="8.6640625" style="13" customWidth="1"/>
    <col min="6898" max="6898" width="6.44140625" style="13" customWidth="1"/>
    <col min="6899" max="6899" width="2.33203125" style="13" customWidth="1"/>
    <col min="6900" max="6900" width="13.88671875" style="13" customWidth="1"/>
    <col min="6901" max="6901" width="3" style="13" customWidth="1"/>
    <col min="6902" max="6902" width="8.109375" style="13" customWidth="1"/>
    <col min="6903" max="6903" width="5.6640625" style="13" customWidth="1"/>
    <col min="6904" max="7131" width="11.44140625" style="13"/>
    <col min="7132" max="7132" width="10.109375" style="13" customWidth="1"/>
    <col min="7133" max="7133" width="5.33203125" style="13" customWidth="1"/>
    <col min="7134" max="7134" width="44.88671875" style="13" customWidth="1"/>
    <col min="7135" max="7135" width="4.44140625" style="13" customWidth="1"/>
    <col min="7136" max="7136" width="11.44140625" style="13"/>
    <col min="7137" max="7137" width="9.44140625" style="13" customWidth="1"/>
    <col min="7138" max="7138" width="11.109375" style="13" customWidth="1"/>
    <col min="7139" max="7139" width="7.6640625" style="13" customWidth="1"/>
    <col min="7140" max="7140" width="6.6640625" style="13" customWidth="1"/>
    <col min="7141" max="7141" width="7.44140625" style="13" customWidth="1"/>
    <col min="7142" max="7142" width="8" style="13" customWidth="1"/>
    <col min="7143" max="7143" width="9.109375" style="13" customWidth="1"/>
    <col min="7144" max="7144" width="8.109375" style="13" customWidth="1"/>
    <col min="7145" max="7145" width="8.44140625" style="13" customWidth="1"/>
    <col min="7146" max="7146" width="8.6640625" style="13" customWidth="1"/>
    <col min="7147" max="7147" width="8" style="13" customWidth="1"/>
    <col min="7148" max="7148" width="7.6640625" style="13" customWidth="1"/>
    <col min="7149" max="7149" width="7.44140625" style="13" customWidth="1"/>
    <col min="7150" max="7150" width="2.109375" style="13" customWidth="1"/>
    <col min="7151" max="7151" width="27.33203125" style="13" customWidth="1"/>
    <col min="7152" max="7152" width="0.88671875" style="13" customWidth="1"/>
    <col min="7153" max="7153" width="8.6640625" style="13" customWidth="1"/>
    <col min="7154" max="7154" width="6.44140625" style="13" customWidth="1"/>
    <col min="7155" max="7155" width="2.33203125" style="13" customWidth="1"/>
    <col min="7156" max="7156" width="13.88671875" style="13" customWidth="1"/>
    <col min="7157" max="7157" width="3" style="13" customWidth="1"/>
    <col min="7158" max="7158" width="8.109375" style="13" customWidth="1"/>
    <col min="7159" max="7159" width="5.6640625" style="13" customWidth="1"/>
    <col min="7160" max="7387" width="11.44140625" style="13"/>
    <col min="7388" max="7388" width="10.109375" style="13" customWidth="1"/>
    <col min="7389" max="7389" width="5.33203125" style="13" customWidth="1"/>
    <col min="7390" max="7390" width="44.88671875" style="13" customWidth="1"/>
    <col min="7391" max="7391" width="4.44140625" style="13" customWidth="1"/>
    <col min="7392" max="7392" width="11.44140625" style="13"/>
    <col min="7393" max="7393" width="9.44140625" style="13" customWidth="1"/>
    <col min="7394" max="7394" width="11.109375" style="13" customWidth="1"/>
    <col min="7395" max="7395" width="7.6640625" style="13" customWidth="1"/>
    <col min="7396" max="7396" width="6.6640625" style="13" customWidth="1"/>
    <col min="7397" max="7397" width="7.44140625" style="13" customWidth="1"/>
    <col min="7398" max="7398" width="8" style="13" customWidth="1"/>
    <col min="7399" max="7399" width="9.109375" style="13" customWidth="1"/>
    <col min="7400" max="7400" width="8.109375" style="13" customWidth="1"/>
    <col min="7401" max="7401" width="8.44140625" style="13" customWidth="1"/>
    <col min="7402" max="7402" width="8.6640625" style="13" customWidth="1"/>
    <col min="7403" max="7403" width="8" style="13" customWidth="1"/>
    <col min="7404" max="7404" width="7.6640625" style="13" customWidth="1"/>
    <col min="7405" max="7405" width="7.44140625" style="13" customWidth="1"/>
    <col min="7406" max="7406" width="2.109375" style="13" customWidth="1"/>
    <col min="7407" max="7407" width="27.33203125" style="13" customWidth="1"/>
    <col min="7408" max="7408" width="0.88671875" style="13" customWidth="1"/>
    <col min="7409" max="7409" width="8.6640625" style="13" customWidth="1"/>
    <col min="7410" max="7410" width="6.44140625" style="13" customWidth="1"/>
    <col min="7411" max="7411" width="2.33203125" style="13" customWidth="1"/>
    <col min="7412" max="7412" width="13.88671875" style="13" customWidth="1"/>
    <col min="7413" max="7413" width="3" style="13" customWidth="1"/>
    <col min="7414" max="7414" width="8.109375" style="13" customWidth="1"/>
    <col min="7415" max="7415" width="5.6640625" style="13" customWidth="1"/>
    <col min="7416" max="7643" width="11.44140625" style="13"/>
    <col min="7644" max="7644" width="10.109375" style="13" customWidth="1"/>
    <col min="7645" max="7645" width="5.33203125" style="13" customWidth="1"/>
    <col min="7646" max="7646" width="44.88671875" style="13" customWidth="1"/>
    <col min="7647" max="7647" width="4.44140625" style="13" customWidth="1"/>
    <col min="7648" max="7648" width="11.44140625" style="13"/>
    <col min="7649" max="7649" width="9.44140625" style="13" customWidth="1"/>
    <col min="7650" max="7650" width="11.109375" style="13" customWidth="1"/>
    <col min="7651" max="7651" width="7.6640625" style="13" customWidth="1"/>
    <col min="7652" max="7652" width="6.6640625" style="13" customWidth="1"/>
    <col min="7653" max="7653" width="7.44140625" style="13" customWidth="1"/>
    <col min="7654" max="7654" width="8" style="13" customWidth="1"/>
    <col min="7655" max="7655" width="9.109375" style="13" customWidth="1"/>
    <col min="7656" max="7656" width="8.109375" style="13" customWidth="1"/>
    <col min="7657" max="7657" width="8.44140625" style="13" customWidth="1"/>
    <col min="7658" max="7658" width="8.6640625" style="13" customWidth="1"/>
    <col min="7659" max="7659" width="8" style="13" customWidth="1"/>
    <col min="7660" max="7660" width="7.6640625" style="13" customWidth="1"/>
    <col min="7661" max="7661" width="7.44140625" style="13" customWidth="1"/>
    <col min="7662" max="7662" width="2.109375" style="13" customWidth="1"/>
    <col min="7663" max="7663" width="27.33203125" style="13" customWidth="1"/>
    <col min="7664" max="7664" width="0.88671875" style="13" customWidth="1"/>
    <col min="7665" max="7665" width="8.6640625" style="13" customWidth="1"/>
    <col min="7666" max="7666" width="6.44140625" style="13" customWidth="1"/>
    <col min="7667" max="7667" width="2.33203125" style="13" customWidth="1"/>
    <col min="7668" max="7668" width="13.88671875" style="13" customWidth="1"/>
    <col min="7669" max="7669" width="3" style="13" customWidth="1"/>
    <col min="7670" max="7670" width="8.109375" style="13" customWidth="1"/>
    <col min="7671" max="7671" width="5.6640625" style="13" customWidth="1"/>
    <col min="7672" max="7899" width="11.44140625" style="13"/>
    <col min="7900" max="7900" width="10.109375" style="13" customWidth="1"/>
    <col min="7901" max="7901" width="5.33203125" style="13" customWidth="1"/>
    <col min="7902" max="7902" width="44.88671875" style="13" customWidth="1"/>
    <col min="7903" max="7903" width="4.44140625" style="13" customWidth="1"/>
    <col min="7904" max="7904" width="11.44140625" style="13"/>
    <col min="7905" max="7905" width="9.44140625" style="13" customWidth="1"/>
    <col min="7906" max="7906" width="11.109375" style="13" customWidth="1"/>
    <col min="7907" max="7907" width="7.6640625" style="13" customWidth="1"/>
    <col min="7908" max="7908" width="6.6640625" style="13" customWidth="1"/>
    <col min="7909" max="7909" width="7.44140625" style="13" customWidth="1"/>
    <col min="7910" max="7910" width="8" style="13" customWidth="1"/>
    <col min="7911" max="7911" width="9.109375" style="13" customWidth="1"/>
    <col min="7912" max="7912" width="8.109375" style="13" customWidth="1"/>
    <col min="7913" max="7913" width="8.44140625" style="13" customWidth="1"/>
    <col min="7914" max="7914" width="8.6640625" style="13" customWidth="1"/>
    <col min="7915" max="7915" width="8" style="13" customWidth="1"/>
    <col min="7916" max="7916" width="7.6640625" style="13" customWidth="1"/>
    <col min="7917" max="7917" width="7.44140625" style="13" customWidth="1"/>
    <col min="7918" max="7918" width="2.109375" style="13" customWidth="1"/>
    <col min="7919" max="7919" width="27.33203125" style="13" customWidth="1"/>
    <col min="7920" max="7920" width="0.88671875" style="13" customWidth="1"/>
    <col min="7921" max="7921" width="8.6640625" style="13" customWidth="1"/>
    <col min="7922" max="7922" width="6.44140625" style="13" customWidth="1"/>
    <col min="7923" max="7923" width="2.33203125" style="13" customWidth="1"/>
    <col min="7924" max="7924" width="13.88671875" style="13" customWidth="1"/>
    <col min="7925" max="7925" width="3" style="13" customWidth="1"/>
    <col min="7926" max="7926" width="8.109375" style="13" customWidth="1"/>
    <col min="7927" max="7927" width="5.6640625" style="13" customWidth="1"/>
    <col min="7928" max="8155" width="11.44140625" style="13"/>
    <col min="8156" max="8156" width="10.109375" style="13" customWidth="1"/>
    <col min="8157" max="8157" width="5.33203125" style="13" customWidth="1"/>
    <col min="8158" max="8158" width="44.88671875" style="13" customWidth="1"/>
    <col min="8159" max="8159" width="4.44140625" style="13" customWidth="1"/>
    <col min="8160" max="8160" width="11.44140625" style="13"/>
    <col min="8161" max="8161" width="9.44140625" style="13" customWidth="1"/>
    <col min="8162" max="8162" width="11.109375" style="13" customWidth="1"/>
    <col min="8163" max="8163" width="7.6640625" style="13" customWidth="1"/>
    <col min="8164" max="8164" width="6.6640625" style="13" customWidth="1"/>
    <col min="8165" max="8165" width="7.44140625" style="13" customWidth="1"/>
    <col min="8166" max="8166" width="8" style="13" customWidth="1"/>
    <col min="8167" max="8167" width="9.109375" style="13" customWidth="1"/>
    <col min="8168" max="8168" width="8.109375" style="13" customWidth="1"/>
    <col min="8169" max="8169" width="8.44140625" style="13" customWidth="1"/>
    <col min="8170" max="8170" width="8.6640625" style="13" customWidth="1"/>
    <col min="8171" max="8171" width="8" style="13" customWidth="1"/>
    <col min="8172" max="8172" width="7.6640625" style="13" customWidth="1"/>
    <col min="8173" max="8173" width="7.44140625" style="13" customWidth="1"/>
    <col min="8174" max="8174" width="2.109375" style="13" customWidth="1"/>
    <col min="8175" max="8175" width="27.33203125" style="13" customWidth="1"/>
    <col min="8176" max="8176" width="0.88671875" style="13" customWidth="1"/>
    <col min="8177" max="8177" width="8.6640625" style="13" customWidth="1"/>
    <col min="8178" max="8178" width="6.44140625" style="13" customWidth="1"/>
    <col min="8179" max="8179" width="2.33203125" style="13" customWidth="1"/>
    <col min="8180" max="8180" width="13.88671875" style="13" customWidth="1"/>
    <col min="8181" max="8181" width="3" style="13" customWidth="1"/>
    <col min="8182" max="8182" width="8.109375" style="13" customWidth="1"/>
    <col min="8183" max="8183" width="5.6640625" style="13" customWidth="1"/>
    <col min="8184" max="8411" width="11.44140625" style="13"/>
    <col min="8412" max="8412" width="10.109375" style="13" customWidth="1"/>
    <col min="8413" max="8413" width="5.33203125" style="13" customWidth="1"/>
    <col min="8414" max="8414" width="44.88671875" style="13" customWidth="1"/>
    <col min="8415" max="8415" width="4.44140625" style="13" customWidth="1"/>
    <col min="8416" max="8416" width="11.44140625" style="13"/>
    <col min="8417" max="8417" width="9.44140625" style="13" customWidth="1"/>
    <col min="8418" max="8418" width="11.109375" style="13" customWidth="1"/>
    <col min="8419" max="8419" width="7.6640625" style="13" customWidth="1"/>
    <col min="8420" max="8420" width="6.6640625" style="13" customWidth="1"/>
    <col min="8421" max="8421" width="7.44140625" style="13" customWidth="1"/>
    <col min="8422" max="8422" width="8" style="13" customWidth="1"/>
    <col min="8423" max="8423" width="9.109375" style="13" customWidth="1"/>
    <col min="8424" max="8424" width="8.109375" style="13" customWidth="1"/>
    <col min="8425" max="8425" width="8.44140625" style="13" customWidth="1"/>
    <col min="8426" max="8426" width="8.6640625" style="13" customWidth="1"/>
    <col min="8427" max="8427" width="8" style="13" customWidth="1"/>
    <col min="8428" max="8428" width="7.6640625" style="13" customWidth="1"/>
    <col min="8429" max="8429" width="7.44140625" style="13" customWidth="1"/>
    <col min="8430" max="8430" width="2.109375" style="13" customWidth="1"/>
    <col min="8431" max="8431" width="27.33203125" style="13" customWidth="1"/>
    <col min="8432" max="8432" width="0.88671875" style="13" customWidth="1"/>
    <col min="8433" max="8433" width="8.6640625" style="13" customWidth="1"/>
    <col min="8434" max="8434" width="6.44140625" style="13" customWidth="1"/>
    <col min="8435" max="8435" width="2.33203125" style="13" customWidth="1"/>
    <col min="8436" max="8436" width="13.88671875" style="13" customWidth="1"/>
    <col min="8437" max="8437" width="3" style="13" customWidth="1"/>
    <col min="8438" max="8438" width="8.109375" style="13" customWidth="1"/>
    <col min="8439" max="8439" width="5.6640625" style="13" customWidth="1"/>
    <col min="8440" max="8667" width="11.44140625" style="13"/>
    <col min="8668" max="8668" width="10.109375" style="13" customWidth="1"/>
    <col min="8669" max="8669" width="5.33203125" style="13" customWidth="1"/>
    <col min="8670" max="8670" width="44.88671875" style="13" customWidth="1"/>
    <col min="8671" max="8671" width="4.44140625" style="13" customWidth="1"/>
    <col min="8672" max="8672" width="11.44140625" style="13"/>
    <col min="8673" max="8673" width="9.44140625" style="13" customWidth="1"/>
    <col min="8674" max="8674" width="11.109375" style="13" customWidth="1"/>
    <col min="8675" max="8675" width="7.6640625" style="13" customWidth="1"/>
    <col min="8676" max="8676" width="6.6640625" style="13" customWidth="1"/>
    <col min="8677" max="8677" width="7.44140625" style="13" customWidth="1"/>
    <col min="8678" max="8678" width="8" style="13" customWidth="1"/>
    <col min="8679" max="8679" width="9.109375" style="13" customWidth="1"/>
    <col min="8680" max="8680" width="8.109375" style="13" customWidth="1"/>
    <col min="8681" max="8681" width="8.44140625" style="13" customWidth="1"/>
    <col min="8682" max="8682" width="8.6640625" style="13" customWidth="1"/>
    <col min="8683" max="8683" width="8" style="13" customWidth="1"/>
    <col min="8684" max="8684" width="7.6640625" style="13" customWidth="1"/>
    <col min="8685" max="8685" width="7.44140625" style="13" customWidth="1"/>
    <col min="8686" max="8686" width="2.109375" style="13" customWidth="1"/>
    <col min="8687" max="8687" width="27.33203125" style="13" customWidth="1"/>
    <col min="8688" max="8688" width="0.88671875" style="13" customWidth="1"/>
    <col min="8689" max="8689" width="8.6640625" style="13" customWidth="1"/>
    <col min="8690" max="8690" width="6.44140625" style="13" customWidth="1"/>
    <col min="8691" max="8691" width="2.33203125" style="13" customWidth="1"/>
    <col min="8692" max="8692" width="13.88671875" style="13" customWidth="1"/>
    <col min="8693" max="8693" width="3" style="13" customWidth="1"/>
    <col min="8694" max="8694" width="8.109375" style="13" customWidth="1"/>
    <col min="8695" max="8695" width="5.6640625" style="13" customWidth="1"/>
    <col min="8696" max="8923" width="11.44140625" style="13"/>
    <col min="8924" max="8924" width="10.109375" style="13" customWidth="1"/>
    <col min="8925" max="8925" width="5.33203125" style="13" customWidth="1"/>
    <col min="8926" max="8926" width="44.88671875" style="13" customWidth="1"/>
    <col min="8927" max="8927" width="4.44140625" style="13" customWidth="1"/>
    <col min="8928" max="8928" width="11.44140625" style="13"/>
    <col min="8929" max="8929" width="9.44140625" style="13" customWidth="1"/>
    <col min="8930" max="8930" width="11.109375" style="13" customWidth="1"/>
    <col min="8931" max="8931" width="7.6640625" style="13" customWidth="1"/>
    <col min="8932" max="8932" width="6.6640625" style="13" customWidth="1"/>
    <col min="8933" max="8933" width="7.44140625" style="13" customWidth="1"/>
    <col min="8934" max="8934" width="8" style="13" customWidth="1"/>
    <col min="8935" max="8935" width="9.109375" style="13" customWidth="1"/>
    <col min="8936" max="8936" width="8.109375" style="13" customWidth="1"/>
    <col min="8937" max="8937" width="8.44140625" style="13" customWidth="1"/>
    <col min="8938" max="8938" width="8.6640625" style="13" customWidth="1"/>
    <col min="8939" max="8939" width="8" style="13" customWidth="1"/>
    <col min="8940" max="8940" width="7.6640625" style="13" customWidth="1"/>
    <col min="8941" max="8941" width="7.44140625" style="13" customWidth="1"/>
    <col min="8942" max="8942" width="2.109375" style="13" customWidth="1"/>
    <col min="8943" max="8943" width="27.33203125" style="13" customWidth="1"/>
    <col min="8944" max="8944" width="0.88671875" style="13" customWidth="1"/>
    <col min="8945" max="8945" width="8.6640625" style="13" customWidth="1"/>
    <col min="8946" max="8946" width="6.44140625" style="13" customWidth="1"/>
    <col min="8947" max="8947" width="2.33203125" style="13" customWidth="1"/>
    <col min="8948" max="8948" width="13.88671875" style="13" customWidth="1"/>
    <col min="8949" max="8949" width="3" style="13" customWidth="1"/>
    <col min="8950" max="8950" width="8.109375" style="13" customWidth="1"/>
    <col min="8951" max="8951" width="5.6640625" style="13" customWidth="1"/>
    <col min="8952" max="9179" width="11.44140625" style="13"/>
    <col min="9180" max="9180" width="10.109375" style="13" customWidth="1"/>
    <col min="9181" max="9181" width="5.33203125" style="13" customWidth="1"/>
    <col min="9182" max="9182" width="44.88671875" style="13" customWidth="1"/>
    <col min="9183" max="9183" width="4.44140625" style="13" customWidth="1"/>
    <col min="9184" max="9184" width="11.44140625" style="13"/>
    <col min="9185" max="9185" width="9.44140625" style="13" customWidth="1"/>
    <col min="9186" max="9186" width="11.109375" style="13" customWidth="1"/>
    <col min="9187" max="9187" width="7.6640625" style="13" customWidth="1"/>
    <col min="9188" max="9188" width="6.6640625" style="13" customWidth="1"/>
    <col min="9189" max="9189" width="7.44140625" style="13" customWidth="1"/>
    <col min="9190" max="9190" width="8" style="13" customWidth="1"/>
    <col min="9191" max="9191" width="9.109375" style="13" customWidth="1"/>
    <col min="9192" max="9192" width="8.109375" style="13" customWidth="1"/>
    <col min="9193" max="9193" width="8.44140625" style="13" customWidth="1"/>
    <col min="9194" max="9194" width="8.6640625" style="13" customWidth="1"/>
    <col min="9195" max="9195" width="8" style="13" customWidth="1"/>
    <col min="9196" max="9196" width="7.6640625" style="13" customWidth="1"/>
    <col min="9197" max="9197" width="7.44140625" style="13" customWidth="1"/>
    <col min="9198" max="9198" width="2.109375" style="13" customWidth="1"/>
    <col min="9199" max="9199" width="27.33203125" style="13" customWidth="1"/>
    <col min="9200" max="9200" width="0.88671875" style="13" customWidth="1"/>
    <col min="9201" max="9201" width="8.6640625" style="13" customWidth="1"/>
    <col min="9202" max="9202" width="6.44140625" style="13" customWidth="1"/>
    <col min="9203" max="9203" width="2.33203125" style="13" customWidth="1"/>
    <col min="9204" max="9204" width="13.88671875" style="13" customWidth="1"/>
    <col min="9205" max="9205" width="3" style="13" customWidth="1"/>
    <col min="9206" max="9206" width="8.109375" style="13" customWidth="1"/>
    <col min="9207" max="9207" width="5.6640625" style="13" customWidth="1"/>
    <col min="9208" max="9435" width="11.44140625" style="13"/>
    <col min="9436" max="9436" width="10.109375" style="13" customWidth="1"/>
    <col min="9437" max="9437" width="5.33203125" style="13" customWidth="1"/>
    <col min="9438" max="9438" width="44.88671875" style="13" customWidth="1"/>
    <col min="9439" max="9439" width="4.44140625" style="13" customWidth="1"/>
    <col min="9440" max="9440" width="11.44140625" style="13"/>
    <col min="9441" max="9441" width="9.44140625" style="13" customWidth="1"/>
    <col min="9442" max="9442" width="11.109375" style="13" customWidth="1"/>
    <col min="9443" max="9443" width="7.6640625" style="13" customWidth="1"/>
    <col min="9444" max="9444" width="6.6640625" style="13" customWidth="1"/>
    <col min="9445" max="9445" width="7.44140625" style="13" customWidth="1"/>
    <col min="9446" max="9446" width="8" style="13" customWidth="1"/>
    <col min="9447" max="9447" width="9.109375" style="13" customWidth="1"/>
    <col min="9448" max="9448" width="8.109375" style="13" customWidth="1"/>
    <col min="9449" max="9449" width="8.44140625" style="13" customWidth="1"/>
    <col min="9450" max="9450" width="8.6640625" style="13" customWidth="1"/>
    <col min="9451" max="9451" width="8" style="13" customWidth="1"/>
    <col min="9452" max="9452" width="7.6640625" style="13" customWidth="1"/>
    <col min="9453" max="9453" width="7.44140625" style="13" customWidth="1"/>
    <col min="9454" max="9454" width="2.109375" style="13" customWidth="1"/>
    <col min="9455" max="9455" width="27.33203125" style="13" customWidth="1"/>
    <col min="9456" max="9456" width="0.88671875" style="13" customWidth="1"/>
    <col min="9457" max="9457" width="8.6640625" style="13" customWidth="1"/>
    <col min="9458" max="9458" width="6.44140625" style="13" customWidth="1"/>
    <col min="9459" max="9459" width="2.33203125" style="13" customWidth="1"/>
    <col min="9460" max="9460" width="13.88671875" style="13" customWidth="1"/>
    <col min="9461" max="9461" width="3" style="13" customWidth="1"/>
    <col min="9462" max="9462" width="8.109375" style="13" customWidth="1"/>
    <col min="9463" max="9463" width="5.6640625" style="13" customWidth="1"/>
    <col min="9464" max="9691" width="11.44140625" style="13"/>
    <col min="9692" max="9692" width="10.109375" style="13" customWidth="1"/>
    <col min="9693" max="9693" width="5.33203125" style="13" customWidth="1"/>
    <col min="9694" max="9694" width="44.88671875" style="13" customWidth="1"/>
    <col min="9695" max="9695" width="4.44140625" style="13" customWidth="1"/>
    <col min="9696" max="9696" width="11.44140625" style="13"/>
    <col min="9697" max="9697" width="9.44140625" style="13" customWidth="1"/>
    <col min="9698" max="9698" width="11.109375" style="13" customWidth="1"/>
    <col min="9699" max="9699" width="7.6640625" style="13" customWidth="1"/>
    <col min="9700" max="9700" width="6.6640625" style="13" customWidth="1"/>
    <col min="9701" max="9701" width="7.44140625" style="13" customWidth="1"/>
    <col min="9702" max="9702" width="8" style="13" customWidth="1"/>
    <col min="9703" max="9703" width="9.109375" style="13" customWidth="1"/>
    <col min="9704" max="9704" width="8.109375" style="13" customWidth="1"/>
    <col min="9705" max="9705" width="8.44140625" style="13" customWidth="1"/>
    <col min="9706" max="9706" width="8.6640625" style="13" customWidth="1"/>
    <col min="9707" max="9707" width="8" style="13" customWidth="1"/>
    <col min="9708" max="9708" width="7.6640625" style="13" customWidth="1"/>
    <col min="9709" max="9709" width="7.44140625" style="13" customWidth="1"/>
    <col min="9710" max="9710" width="2.109375" style="13" customWidth="1"/>
    <col min="9711" max="9711" width="27.33203125" style="13" customWidth="1"/>
    <col min="9712" max="9712" width="0.88671875" style="13" customWidth="1"/>
    <col min="9713" max="9713" width="8.6640625" style="13" customWidth="1"/>
    <col min="9714" max="9714" width="6.44140625" style="13" customWidth="1"/>
    <col min="9715" max="9715" width="2.33203125" style="13" customWidth="1"/>
    <col min="9716" max="9716" width="13.88671875" style="13" customWidth="1"/>
    <col min="9717" max="9717" width="3" style="13" customWidth="1"/>
    <col min="9718" max="9718" width="8.109375" style="13" customWidth="1"/>
    <col min="9719" max="9719" width="5.6640625" style="13" customWidth="1"/>
    <col min="9720" max="9947" width="11.44140625" style="13"/>
    <col min="9948" max="9948" width="10.109375" style="13" customWidth="1"/>
    <col min="9949" max="9949" width="5.33203125" style="13" customWidth="1"/>
    <col min="9950" max="9950" width="44.88671875" style="13" customWidth="1"/>
    <col min="9951" max="9951" width="4.44140625" style="13" customWidth="1"/>
    <col min="9952" max="9952" width="11.44140625" style="13"/>
    <col min="9953" max="9953" width="9.44140625" style="13" customWidth="1"/>
    <col min="9954" max="9954" width="11.109375" style="13" customWidth="1"/>
    <col min="9955" max="9955" width="7.6640625" style="13" customWidth="1"/>
    <col min="9956" max="9956" width="6.6640625" style="13" customWidth="1"/>
    <col min="9957" max="9957" width="7.44140625" style="13" customWidth="1"/>
    <col min="9958" max="9958" width="8" style="13" customWidth="1"/>
    <col min="9959" max="9959" width="9.109375" style="13" customWidth="1"/>
    <col min="9960" max="9960" width="8.109375" style="13" customWidth="1"/>
    <col min="9961" max="9961" width="8.44140625" style="13" customWidth="1"/>
    <col min="9962" max="9962" width="8.6640625" style="13" customWidth="1"/>
    <col min="9963" max="9963" width="8" style="13" customWidth="1"/>
    <col min="9964" max="9964" width="7.6640625" style="13" customWidth="1"/>
    <col min="9965" max="9965" width="7.44140625" style="13" customWidth="1"/>
    <col min="9966" max="9966" width="2.109375" style="13" customWidth="1"/>
    <col min="9967" max="9967" width="27.33203125" style="13" customWidth="1"/>
    <col min="9968" max="9968" width="0.88671875" style="13" customWidth="1"/>
    <col min="9969" max="9969" width="8.6640625" style="13" customWidth="1"/>
    <col min="9970" max="9970" width="6.44140625" style="13" customWidth="1"/>
    <col min="9971" max="9971" width="2.33203125" style="13" customWidth="1"/>
    <col min="9972" max="9972" width="13.88671875" style="13" customWidth="1"/>
    <col min="9973" max="9973" width="3" style="13" customWidth="1"/>
    <col min="9974" max="9974" width="8.109375" style="13" customWidth="1"/>
    <col min="9975" max="9975" width="5.6640625" style="13" customWidth="1"/>
    <col min="9976" max="10203" width="11.44140625" style="13"/>
    <col min="10204" max="10204" width="10.109375" style="13" customWidth="1"/>
    <col min="10205" max="10205" width="5.33203125" style="13" customWidth="1"/>
    <col min="10206" max="10206" width="44.88671875" style="13" customWidth="1"/>
    <col min="10207" max="10207" width="4.44140625" style="13" customWidth="1"/>
    <col min="10208" max="10208" width="11.44140625" style="13"/>
    <col min="10209" max="10209" width="9.44140625" style="13" customWidth="1"/>
    <col min="10210" max="10210" width="11.109375" style="13" customWidth="1"/>
    <col min="10211" max="10211" width="7.6640625" style="13" customWidth="1"/>
    <col min="10212" max="10212" width="6.6640625" style="13" customWidth="1"/>
    <col min="10213" max="10213" width="7.44140625" style="13" customWidth="1"/>
    <col min="10214" max="10214" width="8" style="13" customWidth="1"/>
    <col min="10215" max="10215" width="9.109375" style="13" customWidth="1"/>
    <col min="10216" max="10216" width="8.109375" style="13" customWidth="1"/>
    <col min="10217" max="10217" width="8.44140625" style="13" customWidth="1"/>
    <col min="10218" max="10218" width="8.6640625" style="13" customWidth="1"/>
    <col min="10219" max="10219" width="8" style="13" customWidth="1"/>
    <col min="10220" max="10220" width="7.6640625" style="13" customWidth="1"/>
    <col min="10221" max="10221" width="7.44140625" style="13" customWidth="1"/>
    <col min="10222" max="10222" width="2.109375" style="13" customWidth="1"/>
    <col min="10223" max="10223" width="27.33203125" style="13" customWidth="1"/>
    <col min="10224" max="10224" width="0.88671875" style="13" customWidth="1"/>
    <col min="10225" max="10225" width="8.6640625" style="13" customWidth="1"/>
    <col min="10226" max="10226" width="6.44140625" style="13" customWidth="1"/>
    <col min="10227" max="10227" width="2.33203125" style="13" customWidth="1"/>
    <col min="10228" max="10228" width="13.88671875" style="13" customWidth="1"/>
    <col min="10229" max="10229" width="3" style="13" customWidth="1"/>
    <col min="10230" max="10230" width="8.109375" style="13" customWidth="1"/>
    <col min="10231" max="10231" width="5.6640625" style="13" customWidth="1"/>
    <col min="10232" max="10459" width="11.44140625" style="13"/>
    <col min="10460" max="10460" width="10.109375" style="13" customWidth="1"/>
    <col min="10461" max="10461" width="5.33203125" style="13" customWidth="1"/>
    <col min="10462" max="10462" width="44.88671875" style="13" customWidth="1"/>
    <col min="10463" max="10463" width="4.44140625" style="13" customWidth="1"/>
    <col min="10464" max="10464" width="11.44140625" style="13"/>
    <col min="10465" max="10465" width="9.44140625" style="13" customWidth="1"/>
    <col min="10466" max="10466" width="11.109375" style="13" customWidth="1"/>
    <col min="10467" max="10467" width="7.6640625" style="13" customWidth="1"/>
    <col min="10468" max="10468" width="6.6640625" style="13" customWidth="1"/>
    <col min="10469" max="10469" width="7.44140625" style="13" customWidth="1"/>
    <col min="10470" max="10470" width="8" style="13" customWidth="1"/>
    <col min="10471" max="10471" width="9.109375" style="13" customWidth="1"/>
    <col min="10472" max="10472" width="8.109375" style="13" customWidth="1"/>
    <col min="10473" max="10473" width="8.44140625" style="13" customWidth="1"/>
    <col min="10474" max="10474" width="8.6640625" style="13" customWidth="1"/>
    <col min="10475" max="10475" width="8" style="13" customWidth="1"/>
    <col min="10476" max="10476" width="7.6640625" style="13" customWidth="1"/>
    <col min="10477" max="10477" width="7.44140625" style="13" customWidth="1"/>
    <col min="10478" max="10478" width="2.109375" style="13" customWidth="1"/>
    <col min="10479" max="10479" width="27.33203125" style="13" customWidth="1"/>
    <col min="10480" max="10480" width="0.88671875" style="13" customWidth="1"/>
    <col min="10481" max="10481" width="8.6640625" style="13" customWidth="1"/>
    <col min="10482" max="10482" width="6.44140625" style="13" customWidth="1"/>
    <col min="10483" max="10483" width="2.33203125" style="13" customWidth="1"/>
    <col min="10484" max="10484" width="13.88671875" style="13" customWidth="1"/>
    <col min="10485" max="10485" width="3" style="13" customWidth="1"/>
    <col min="10486" max="10486" width="8.109375" style="13" customWidth="1"/>
    <col min="10487" max="10487" width="5.6640625" style="13" customWidth="1"/>
    <col min="10488" max="10715" width="11.44140625" style="13"/>
    <col min="10716" max="10716" width="10.109375" style="13" customWidth="1"/>
    <col min="10717" max="10717" width="5.33203125" style="13" customWidth="1"/>
    <col min="10718" max="10718" width="44.88671875" style="13" customWidth="1"/>
    <col min="10719" max="10719" width="4.44140625" style="13" customWidth="1"/>
    <col min="10720" max="10720" width="11.44140625" style="13"/>
    <col min="10721" max="10721" width="9.44140625" style="13" customWidth="1"/>
    <col min="10722" max="10722" width="11.109375" style="13" customWidth="1"/>
    <col min="10723" max="10723" width="7.6640625" style="13" customWidth="1"/>
    <col min="10724" max="10724" width="6.6640625" style="13" customWidth="1"/>
    <col min="10725" max="10725" width="7.44140625" style="13" customWidth="1"/>
    <col min="10726" max="10726" width="8" style="13" customWidth="1"/>
    <col min="10727" max="10727" width="9.109375" style="13" customWidth="1"/>
    <col min="10728" max="10728" width="8.109375" style="13" customWidth="1"/>
    <col min="10729" max="10729" width="8.44140625" style="13" customWidth="1"/>
    <col min="10730" max="10730" width="8.6640625" style="13" customWidth="1"/>
    <col min="10731" max="10731" width="8" style="13" customWidth="1"/>
    <col min="10732" max="10732" width="7.6640625" style="13" customWidth="1"/>
    <col min="10733" max="10733" width="7.44140625" style="13" customWidth="1"/>
    <col min="10734" max="10734" width="2.109375" style="13" customWidth="1"/>
    <col min="10735" max="10735" width="27.33203125" style="13" customWidth="1"/>
    <col min="10736" max="10736" width="0.88671875" style="13" customWidth="1"/>
    <col min="10737" max="10737" width="8.6640625" style="13" customWidth="1"/>
    <col min="10738" max="10738" width="6.44140625" style="13" customWidth="1"/>
    <col min="10739" max="10739" width="2.33203125" style="13" customWidth="1"/>
    <col min="10740" max="10740" width="13.88671875" style="13" customWidth="1"/>
    <col min="10741" max="10741" width="3" style="13" customWidth="1"/>
    <col min="10742" max="10742" width="8.109375" style="13" customWidth="1"/>
    <col min="10743" max="10743" width="5.6640625" style="13" customWidth="1"/>
    <col min="10744" max="10971" width="11.44140625" style="13"/>
    <col min="10972" max="10972" width="10.109375" style="13" customWidth="1"/>
    <col min="10973" max="10973" width="5.33203125" style="13" customWidth="1"/>
    <col min="10974" max="10974" width="44.88671875" style="13" customWidth="1"/>
    <col min="10975" max="10975" width="4.44140625" style="13" customWidth="1"/>
    <col min="10976" max="10976" width="11.44140625" style="13"/>
    <col min="10977" max="10977" width="9.44140625" style="13" customWidth="1"/>
    <col min="10978" max="10978" width="11.109375" style="13" customWidth="1"/>
    <col min="10979" max="10979" width="7.6640625" style="13" customWidth="1"/>
    <col min="10980" max="10980" width="6.6640625" style="13" customWidth="1"/>
    <col min="10981" max="10981" width="7.44140625" style="13" customWidth="1"/>
    <col min="10982" max="10982" width="8" style="13" customWidth="1"/>
    <col min="10983" max="10983" width="9.109375" style="13" customWidth="1"/>
    <col min="10984" max="10984" width="8.109375" style="13" customWidth="1"/>
    <col min="10985" max="10985" width="8.44140625" style="13" customWidth="1"/>
    <col min="10986" max="10986" width="8.6640625" style="13" customWidth="1"/>
    <col min="10987" max="10987" width="8" style="13" customWidth="1"/>
    <col min="10988" max="10988" width="7.6640625" style="13" customWidth="1"/>
    <col min="10989" max="10989" width="7.44140625" style="13" customWidth="1"/>
    <col min="10990" max="10990" width="2.109375" style="13" customWidth="1"/>
    <col min="10991" max="10991" width="27.33203125" style="13" customWidth="1"/>
    <col min="10992" max="10992" width="0.88671875" style="13" customWidth="1"/>
    <col min="10993" max="10993" width="8.6640625" style="13" customWidth="1"/>
    <col min="10994" max="10994" width="6.44140625" style="13" customWidth="1"/>
    <col min="10995" max="10995" width="2.33203125" style="13" customWidth="1"/>
    <col min="10996" max="10996" width="13.88671875" style="13" customWidth="1"/>
    <col min="10997" max="10997" width="3" style="13" customWidth="1"/>
    <col min="10998" max="10998" width="8.109375" style="13" customWidth="1"/>
    <col min="10999" max="10999" width="5.6640625" style="13" customWidth="1"/>
    <col min="11000" max="11227" width="11.44140625" style="13"/>
    <col min="11228" max="11228" width="10.109375" style="13" customWidth="1"/>
    <col min="11229" max="11229" width="5.33203125" style="13" customWidth="1"/>
    <col min="11230" max="11230" width="44.88671875" style="13" customWidth="1"/>
    <col min="11231" max="11231" width="4.44140625" style="13" customWidth="1"/>
    <col min="11232" max="11232" width="11.44140625" style="13"/>
    <col min="11233" max="11233" width="9.44140625" style="13" customWidth="1"/>
    <col min="11234" max="11234" width="11.109375" style="13" customWidth="1"/>
    <col min="11235" max="11235" width="7.6640625" style="13" customWidth="1"/>
    <col min="11236" max="11236" width="6.6640625" style="13" customWidth="1"/>
    <col min="11237" max="11237" width="7.44140625" style="13" customWidth="1"/>
    <col min="11238" max="11238" width="8" style="13" customWidth="1"/>
    <col min="11239" max="11239" width="9.109375" style="13" customWidth="1"/>
    <col min="11240" max="11240" width="8.109375" style="13" customWidth="1"/>
    <col min="11241" max="11241" width="8.44140625" style="13" customWidth="1"/>
    <col min="11242" max="11242" width="8.6640625" style="13" customWidth="1"/>
    <col min="11243" max="11243" width="8" style="13" customWidth="1"/>
    <col min="11244" max="11244" width="7.6640625" style="13" customWidth="1"/>
    <col min="11245" max="11245" width="7.44140625" style="13" customWidth="1"/>
    <col min="11246" max="11246" width="2.109375" style="13" customWidth="1"/>
    <col min="11247" max="11247" width="27.33203125" style="13" customWidth="1"/>
    <col min="11248" max="11248" width="0.88671875" style="13" customWidth="1"/>
    <col min="11249" max="11249" width="8.6640625" style="13" customWidth="1"/>
    <col min="11250" max="11250" width="6.44140625" style="13" customWidth="1"/>
    <col min="11251" max="11251" width="2.33203125" style="13" customWidth="1"/>
    <col min="11252" max="11252" width="13.88671875" style="13" customWidth="1"/>
    <col min="11253" max="11253" width="3" style="13" customWidth="1"/>
    <col min="11254" max="11254" width="8.109375" style="13" customWidth="1"/>
    <col min="11255" max="11255" width="5.6640625" style="13" customWidth="1"/>
    <col min="11256" max="11483" width="11.44140625" style="13"/>
    <col min="11484" max="11484" width="10.109375" style="13" customWidth="1"/>
    <col min="11485" max="11485" width="5.33203125" style="13" customWidth="1"/>
    <col min="11486" max="11486" width="44.88671875" style="13" customWidth="1"/>
    <col min="11487" max="11487" width="4.44140625" style="13" customWidth="1"/>
    <col min="11488" max="11488" width="11.44140625" style="13"/>
    <col min="11489" max="11489" width="9.44140625" style="13" customWidth="1"/>
    <col min="11490" max="11490" width="11.109375" style="13" customWidth="1"/>
    <col min="11491" max="11491" width="7.6640625" style="13" customWidth="1"/>
    <col min="11492" max="11492" width="6.6640625" style="13" customWidth="1"/>
    <col min="11493" max="11493" width="7.44140625" style="13" customWidth="1"/>
    <col min="11494" max="11494" width="8" style="13" customWidth="1"/>
    <col min="11495" max="11495" width="9.109375" style="13" customWidth="1"/>
    <col min="11496" max="11496" width="8.109375" style="13" customWidth="1"/>
    <col min="11497" max="11497" width="8.44140625" style="13" customWidth="1"/>
    <col min="11498" max="11498" width="8.6640625" style="13" customWidth="1"/>
    <col min="11499" max="11499" width="8" style="13" customWidth="1"/>
    <col min="11500" max="11500" width="7.6640625" style="13" customWidth="1"/>
    <col min="11501" max="11501" width="7.44140625" style="13" customWidth="1"/>
    <col min="11502" max="11502" width="2.109375" style="13" customWidth="1"/>
    <col min="11503" max="11503" width="27.33203125" style="13" customWidth="1"/>
    <col min="11504" max="11504" width="0.88671875" style="13" customWidth="1"/>
    <col min="11505" max="11505" width="8.6640625" style="13" customWidth="1"/>
    <col min="11506" max="11506" width="6.44140625" style="13" customWidth="1"/>
    <col min="11507" max="11507" width="2.33203125" style="13" customWidth="1"/>
    <col min="11508" max="11508" width="13.88671875" style="13" customWidth="1"/>
    <col min="11509" max="11509" width="3" style="13" customWidth="1"/>
    <col min="11510" max="11510" width="8.109375" style="13" customWidth="1"/>
    <col min="11511" max="11511" width="5.6640625" style="13" customWidth="1"/>
    <col min="11512" max="11739" width="11.44140625" style="13"/>
    <col min="11740" max="11740" width="10.109375" style="13" customWidth="1"/>
    <col min="11741" max="11741" width="5.33203125" style="13" customWidth="1"/>
    <col min="11742" max="11742" width="44.88671875" style="13" customWidth="1"/>
    <col min="11743" max="11743" width="4.44140625" style="13" customWidth="1"/>
    <col min="11744" max="11744" width="11.44140625" style="13"/>
    <col min="11745" max="11745" width="9.44140625" style="13" customWidth="1"/>
    <col min="11746" max="11746" width="11.109375" style="13" customWidth="1"/>
    <col min="11747" max="11747" width="7.6640625" style="13" customWidth="1"/>
    <col min="11748" max="11748" width="6.6640625" style="13" customWidth="1"/>
    <col min="11749" max="11749" width="7.44140625" style="13" customWidth="1"/>
    <col min="11750" max="11750" width="8" style="13" customWidth="1"/>
    <col min="11751" max="11751" width="9.109375" style="13" customWidth="1"/>
    <col min="11752" max="11752" width="8.109375" style="13" customWidth="1"/>
    <col min="11753" max="11753" width="8.44140625" style="13" customWidth="1"/>
    <col min="11754" max="11754" width="8.6640625" style="13" customWidth="1"/>
    <col min="11755" max="11755" width="8" style="13" customWidth="1"/>
    <col min="11756" max="11756" width="7.6640625" style="13" customWidth="1"/>
    <col min="11757" max="11757" width="7.44140625" style="13" customWidth="1"/>
    <col min="11758" max="11758" width="2.109375" style="13" customWidth="1"/>
    <col min="11759" max="11759" width="27.33203125" style="13" customWidth="1"/>
    <col min="11760" max="11760" width="0.88671875" style="13" customWidth="1"/>
    <col min="11761" max="11761" width="8.6640625" style="13" customWidth="1"/>
    <col min="11762" max="11762" width="6.44140625" style="13" customWidth="1"/>
    <col min="11763" max="11763" width="2.33203125" style="13" customWidth="1"/>
    <col min="11764" max="11764" width="13.88671875" style="13" customWidth="1"/>
    <col min="11765" max="11765" width="3" style="13" customWidth="1"/>
    <col min="11766" max="11766" width="8.109375" style="13" customWidth="1"/>
    <col min="11767" max="11767" width="5.6640625" style="13" customWidth="1"/>
    <col min="11768" max="11995" width="11.44140625" style="13"/>
    <col min="11996" max="11996" width="10.109375" style="13" customWidth="1"/>
    <col min="11997" max="11997" width="5.33203125" style="13" customWidth="1"/>
    <col min="11998" max="11998" width="44.88671875" style="13" customWidth="1"/>
    <col min="11999" max="11999" width="4.44140625" style="13" customWidth="1"/>
    <col min="12000" max="12000" width="11.44140625" style="13"/>
    <col min="12001" max="12001" width="9.44140625" style="13" customWidth="1"/>
    <col min="12002" max="12002" width="11.109375" style="13" customWidth="1"/>
    <col min="12003" max="12003" width="7.6640625" style="13" customWidth="1"/>
    <col min="12004" max="12004" width="6.6640625" style="13" customWidth="1"/>
    <col min="12005" max="12005" width="7.44140625" style="13" customWidth="1"/>
    <col min="12006" max="12006" width="8" style="13" customWidth="1"/>
    <col min="12007" max="12007" width="9.109375" style="13" customWidth="1"/>
    <col min="12008" max="12008" width="8.109375" style="13" customWidth="1"/>
    <col min="12009" max="12009" width="8.44140625" style="13" customWidth="1"/>
    <col min="12010" max="12010" width="8.6640625" style="13" customWidth="1"/>
    <col min="12011" max="12011" width="8" style="13" customWidth="1"/>
    <col min="12012" max="12012" width="7.6640625" style="13" customWidth="1"/>
    <col min="12013" max="12013" width="7.44140625" style="13" customWidth="1"/>
    <col min="12014" max="12014" width="2.109375" style="13" customWidth="1"/>
    <col min="12015" max="12015" width="27.33203125" style="13" customWidth="1"/>
    <col min="12016" max="12016" width="0.88671875" style="13" customWidth="1"/>
    <col min="12017" max="12017" width="8.6640625" style="13" customWidth="1"/>
    <col min="12018" max="12018" width="6.44140625" style="13" customWidth="1"/>
    <col min="12019" max="12019" width="2.33203125" style="13" customWidth="1"/>
    <col min="12020" max="12020" width="13.88671875" style="13" customWidth="1"/>
    <col min="12021" max="12021" width="3" style="13" customWidth="1"/>
    <col min="12022" max="12022" width="8.109375" style="13" customWidth="1"/>
    <col min="12023" max="12023" width="5.6640625" style="13" customWidth="1"/>
    <col min="12024" max="12251" width="11.44140625" style="13"/>
    <col min="12252" max="12252" width="10.109375" style="13" customWidth="1"/>
    <col min="12253" max="12253" width="5.33203125" style="13" customWidth="1"/>
    <col min="12254" max="12254" width="44.88671875" style="13" customWidth="1"/>
    <col min="12255" max="12255" width="4.44140625" style="13" customWidth="1"/>
    <col min="12256" max="12256" width="11.44140625" style="13"/>
    <col min="12257" max="12257" width="9.44140625" style="13" customWidth="1"/>
    <col min="12258" max="12258" width="11.109375" style="13" customWidth="1"/>
    <col min="12259" max="12259" width="7.6640625" style="13" customWidth="1"/>
    <col min="12260" max="12260" width="6.6640625" style="13" customWidth="1"/>
    <col min="12261" max="12261" width="7.44140625" style="13" customWidth="1"/>
    <col min="12262" max="12262" width="8" style="13" customWidth="1"/>
    <col min="12263" max="12263" width="9.109375" style="13" customWidth="1"/>
    <col min="12264" max="12264" width="8.109375" style="13" customWidth="1"/>
    <col min="12265" max="12265" width="8.44140625" style="13" customWidth="1"/>
    <col min="12266" max="12266" width="8.6640625" style="13" customWidth="1"/>
    <col min="12267" max="12267" width="8" style="13" customWidth="1"/>
    <col min="12268" max="12268" width="7.6640625" style="13" customWidth="1"/>
    <col min="12269" max="12269" width="7.44140625" style="13" customWidth="1"/>
    <col min="12270" max="12270" width="2.109375" style="13" customWidth="1"/>
    <col min="12271" max="12271" width="27.33203125" style="13" customWidth="1"/>
    <col min="12272" max="12272" width="0.88671875" style="13" customWidth="1"/>
    <col min="12273" max="12273" width="8.6640625" style="13" customWidth="1"/>
    <col min="12274" max="12274" width="6.44140625" style="13" customWidth="1"/>
    <col min="12275" max="12275" width="2.33203125" style="13" customWidth="1"/>
    <col min="12276" max="12276" width="13.88671875" style="13" customWidth="1"/>
    <col min="12277" max="12277" width="3" style="13" customWidth="1"/>
    <col min="12278" max="12278" width="8.109375" style="13" customWidth="1"/>
    <col min="12279" max="12279" width="5.6640625" style="13" customWidth="1"/>
    <col min="12280" max="12507" width="11.44140625" style="13"/>
    <col min="12508" max="12508" width="10.109375" style="13" customWidth="1"/>
    <col min="12509" max="12509" width="5.33203125" style="13" customWidth="1"/>
    <col min="12510" max="12510" width="44.88671875" style="13" customWidth="1"/>
    <col min="12511" max="12511" width="4.44140625" style="13" customWidth="1"/>
    <col min="12512" max="12512" width="11.44140625" style="13"/>
    <col min="12513" max="12513" width="9.44140625" style="13" customWidth="1"/>
    <col min="12514" max="12514" width="11.109375" style="13" customWidth="1"/>
    <col min="12515" max="12515" width="7.6640625" style="13" customWidth="1"/>
    <col min="12516" max="12516" width="6.6640625" style="13" customWidth="1"/>
    <col min="12517" max="12517" width="7.44140625" style="13" customWidth="1"/>
    <col min="12518" max="12518" width="8" style="13" customWidth="1"/>
    <col min="12519" max="12519" width="9.109375" style="13" customWidth="1"/>
    <col min="12520" max="12520" width="8.109375" style="13" customWidth="1"/>
    <col min="12521" max="12521" width="8.44140625" style="13" customWidth="1"/>
    <col min="12522" max="12522" width="8.6640625" style="13" customWidth="1"/>
    <col min="12523" max="12523" width="8" style="13" customWidth="1"/>
    <col min="12524" max="12524" width="7.6640625" style="13" customWidth="1"/>
    <col min="12525" max="12525" width="7.44140625" style="13" customWidth="1"/>
    <col min="12526" max="12526" width="2.109375" style="13" customWidth="1"/>
    <col min="12527" max="12527" width="27.33203125" style="13" customWidth="1"/>
    <col min="12528" max="12528" width="0.88671875" style="13" customWidth="1"/>
    <col min="12529" max="12529" width="8.6640625" style="13" customWidth="1"/>
    <col min="12530" max="12530" width="6.44140625" style="13" customWidth="1"/>
    <col min="12531" max="12531" width="2.33203125" style="13" customWidth="1"/>
    <col min="12532" max="12532" width="13.88671875" style="13" customWidth="1"/>
    <col min="12533" max="12533" width="3" style="13" customWidth="1"/>
    <col min="12534" max="12534" width="8.109375" style="13" customWidth="1"/>
    <col min="12535" max="12535" width="5.6640625" style="13" customWidth="1"/>
    <col min="12536" max="12763" width="11.44140625" style="13"/>
    <col min="12764" max="12764" width="10.109375" style="13" customWidth="1"/>
    <col min="12765" max="12765" width="5.33203125" style="13" customWidth="1"/>
    <col min="12766" max="12766" width="44.88671875" style="13" customWidth="1"/>
    <col min="12767" max="12767" width="4.44140625" style="13" customWidth="1"/>
    <col min="12768" max="12768" width="11.44140625" style="13"/>
    <col min="12769" max="12769" width="9.44140625" style="13" customWidth="1"/>
    <col min="12770" max="12770" width="11.109375" style="13" customWidth="1"/>
    <col min="12771" max="12771" width="7.6640625" style="13" customWidth="1"/>
    <col min="12772" max="12772" width="6.6640625" style="13" customWidth="1"/>
    <col min="12773" max="12773" width="7.44140625" style="13" customWidth="1"/>
    <col min="12774" max="12774" width="8" style="13" customWidth="1"/>
    <col min="12775" max="12775" width="9.109375" style="13" customWidth="1"/>
    <col min="12776" max="12776" width="8.109375" style="13" customWidth="1"/>
    <col min="12777" max="12777" width="8.44140625" style="13" customWidth="1"/>
    <col min="12778" max="12778" width="8.6640625" style="13" customWidth="1"/>
    <col min="12779" max="12779" width="8" style="13" customWidth="1"/>
    <col min="12780" max="12780" width="7.6640625" style="13" customWidth="1"/>
    <col min="12781" max="12781" width="7.44140625" style="13" customWidth="1"/>
    <col min="12782" max="12782" width="2.109375" style="13" customWidth="1"/>
    <col min="12783" max="12783" width="27.33203125" style="13" customWidth="1"/>
    <col min="12784" max="12784" width="0.88671875" style="13" customWidth="1"/>
    <col min="12785" max="12785" width="8.6640625" style="13" customWidth="1"/>
    <col min="12786" max="12786" width="6.44140625" style="13" customWidth="1"/>
    <col min="12787" max="12787" width="2.33203125" style="13" customWidth="1"/>
    <col min="12788" max="12788" width="13.88671875" style="13" customWidth="1"/>
    <col min="12789" max="12789" width="3" style="13" customWidth="1"/>
    <col min="12790" max="12790" width="8.109375" style="13" customWidth="1"/>
    <col min="12791" max="12791" width="5.6640625" style="13" customWidth="1"/>
    <col min="12792" max="13019" width="11.44140625" style="13"/>
    <col min="13020" max="13020" width="10.109375" style="13" customWidth="1"/>
    <col min="13021" max="13021" width="5.33203125" style="13" customWidth="1"/>
    <col min="13022" max="13022" width="44.88671875" style="13" customWidth="1"/>
    <col min="13023" max="13023" width="4.44140625" style="13" customWidth="1"/>
    <col min="13024" max="13024" width="11.44140625" style="13"/>
    <col min="13025" max="13025" width="9.44140625" style="13" customWidth="1"/>
    <col min="13026" max="13026" width="11.109375" style="13" customWidth="1"/>
    <col min="13027" max="13027" width="7.6640625" style="13" customWidth="1"/>
    <col min="13028" max="13028" width="6.6640625" style="13" customWidth="1"/>
    <col min="13029" max="13029" width="7.44140625" style="13" customWidth="1"/>
    <col min="13030" max="13030" width="8" style="13" customWidth="1"/>
    <col min="13031" max="13031" width="9.109375" style="13" customWidth="1"/>
    <col min="13032" max="13032" width="8.109375" style="13" customWidth="1"/>
    <col min="13033" max="13033" width="8.44140625" style="13" customWidth="1"/>
    <col min="13034" max="13034" width="8.6640625" style="13" customWidth="1"/>
    <col min="13035" max="13035" width="8" style="13" customWidth="1"/>
    <col min="13036" max="13036" width="7.6640625" style="13" customWidth="1"/>
    <col min="13037" max="13037" width="7.44140625" style="13" customWidth="1"/>
    <col min="13038" max="13038" width="2.109375" style="13" customWidth="1"/>
    <col min="13039" max="13039" width="27.33203125" style="13" customWidth="1"/>
    <col min="13040" max="13040" width="0.88671875" style="13" customWidth="1"/>
    <col min="13041" max="13041" width="8.6640625" style="13" customWidth="1"/>
    <col min="13042" max="13042" width="6.44140625" style="13" customWidth="1"/>
    <col min="13043" max="13043" width="2.33203125" style="13" customWidth="1"/>
    <col min="13044" max="13044" width="13.88671875" style="13" customWidth="1"/>
    <col min="13045" max="13045" width="3" style="13" customWidth="1"/>
    <col min="13046" max="13046" width="8.109375" style="13" customWidth="1"/>
    <col min="13047" max="13047" width="5.6640625" style="13" customWidth="1"/>
    <col min="13048" max="13275" width="11.44140625" style="13"/>
    <col min="13276" max="13276" width="10.109375" style="13" customWidth="1"/>
    <col min="13277" max="13277" width="5.33203125" style="13" customWidth="1"/>
    <col min="13278" max="13278" width="44.88671875" style="13" customWidth="1"/>
    <col min="13279" max="13279" width="4.44140625" style="13" customWidth="1"/>
    <col min="13280" max="13280" width="11.44140625" style="13"/>
    <col min="13281" max="13281" width="9.44140625" style="13" customWidth="1"/>
    <col min="13282" max="13282" width="11.109375" style="13" customWidth="1"/>
    <col min="13283" max="13283" width="7.6640625" style="13" customWidth="1"/>
    <col min="13284" max="13284" width="6.6640625" style="13" customWidth="1"/>
    <col min="13285" max="13285" width="7.44140625" style="13" customWidth="1"/>
    <col min="13286" max="13286" width="8" style="13" customWidth="1"/>
    <col min="13287" max="13287" width="9.109375" style="13" customWidth="1"/>
    <col min="13288" max="13288" width="8.109375" style="13" customWidth="1"/>
    <col min="13289" max="13289" width="8.44140625" style="13" customWidth="1"/>
    <col min="13290" max="13290" width="8.6640625" style="13" customWidth="1"/>
    <col min="13291" max="13291" width="8" style="13" customWidth="1"/>
    <col min="13292" max="13292" width="7.6640625" style="13" customWidth="1"/>
    <col min="13293" max="13293" width="7.44140625" style="13" customWidth="1"/>
    <col min="13294" max="13294" width="2.109375" style="13" customWidth="1"/>
    <col min="13295" max="13295" width="27.33203125" style="13" customWidth="1"/>
    <col min="13296" max="13296" width="0.88671875" style="13" customWidth="1"/>
    <col min="13297" max="13297" width="8.6640625" style="13" customWidth="1"/>
    <col min="13298" max="13298" width="6.44140625" style="13" customWidth="1"/>
    <col min="13299" max="13299" width="2.33203125" style="13" customWidth="1"/>
    <col min="13300" max="13300" width="13.88671875" style="13" customWidth="1"/>
    <col min="13301" max="13301" width="3" style="13" customWidth="1"/>
    <col min="13302" max="13302" width="8.109375" style="13" customWidth="1"/>
    <col min="13303" max="13303" width="5.6640625" style="13" customWidth="1"/>
    <col min="13304" max="13531" width="11.44140625" style="13"/>
    <col min="13532" max="13532" width="10.109375" style="13" customWidth="1"/>
    <col min="13533" max="13533" width="5.33203125" style="13" customWidth="1"/>
    <col min="13534" max="13534" width="44.88671875" style="13" customWidth="1"/>
    <col min="13535" max="13535" width="4.44140625" style="13" customWidth="1"/>
    <col min="13536" max="13536" width="11.44140625" style="13"/>
    <col min="13537" max="13537" width="9.44140625" style="13" customWidth="1"/>
    <col min="13538" max="13538" width="11.109375" style="13" customWidth="1"/>
    <col min="13539" max="13539" width="7.6640625" style="13" customWidth="1"/>
    <col min="13540" max="13540" width="6.6640625" style="13" customWidth="1"/>
    <col min="13541" max="13541" width="7.44140625" style="13" customWidth="1"/>
    <col min="13542" max="13542" width="8" style="13" customWidth="1"/>
    <col min="13543" max="13543" width="9.109375" style="13" customWidth="1"/>
    <col min="13544" max="13544" width="8.109375" style="13" customWidth="1"/>
    <col min="13545" max="13545" width="8.44140625" style="13" customWidth="1"/>
    <col min="13546" max="13546" width="8.6640625" style="13" customWidth="1"/>
    <col min="13547" max="13547" width="8" style="13" customWidth="1"/>
    <col min="13548" max="13548" width="7.6640625" style="13" customWidth="1"/>
    <col min="13549" max="13549" width="7.44140625" style="13" customWidth="1"/>
    <col min="13550" max="13550" width="2.109375" style="13" customWidth="1"/>
    <col min="13551" max="13551" width="27.33203125" style="13" customWidth="1"/>
    <col min="13552" max="13552" width="0.88671875" style="13" customWidth="1"/>
    <col min="13553" max="13553" width="8.6640625" style="13" customWidth="1"/>
    <col min="13554" max="13554" width="6.44140625" style="13" customWidth="1"/>
    <col min="13555" max="13555" width="2.33203125" style="13" customWidth="1"/>
    <col min="13556" max="13556" width="13.88671875" style="13" customWidth="1"/>
    <col min="13557" max="13557" width="3" style="13" customWidth="1"/>
    <col min="13558" max="13558" width="8.109375" style="13" customWidth="1"/>
    <col min="13559" max="13559" width="5.6640625" style="13" customWidth="1"/>
    <col min="13560" max="13787" width="11.44140625" style="13"/>
    <col min="13788" max="13788" width="10.109375" style="13" customWidth="1"/>
    <col min="13789" max="13789" width="5.33203125" style="13" customWidth="1"/>
    <col min="13790" max="13790" width="44.88671875" style="13" customWidth="1"/>
    <col min="13791" max="13791" width="4.44140625" style="13" customWidth="1"/>
    <col min="13792" max="13792" width="11.44140625" style="13"/>
    <col min="13793" max="13793" width="9.44140625" style="13" customWidth="1"/>
    <col min="13794" max="13794" width="11.109375" style="13" customWidth="1"/>
    <col min="13795" max="13795" width="7.6640625" style="13" customWidth="1"/>
    <col min="13796" max="13796" width="6.6640625" style="13" customWidth="1"/>
    <col min="13797" max="13797" width="7.44140625" style="13" customWidth="1"/>
    <col min="13798" max="13798" width="8" style="13" customWidth="1"/>
    <col min="13799" max="13799" width="9.109375" style="13" customWidth="1"/>
    <col min="13800" max="13800" width="8.109375" style="13" customWidth="1"/>
    <col min="13801" max="13801" width="8.44140625" style="13" customWidth="1"/>
    <col min="13802" max="13802" width="8.6640625" style="13" customWidth="1"/>
    <col min="13803" max="13803" width="8" style="13" customWidth="1"/>
    <col min="13804" max="13804" width="7.6640625" style="13" customWidth="1"/>
    <col min="13805" max="13805" width="7.44140625" style="13" customWidth="1"/>
    <col min="13806" max="13806" width="2.109375" style="13" customWidth="1"/>
    <col min="13807" max="13807" width="27.33203125" style="13" customWidth="1"/>
    <col min="13808" max="13808" width="0.88671875" style="13" customWidth="1"/>
    <col min="13809" max="13809" width="8.6640625" style="13" customWidth="1"/>
    <col min="13810" max="13810" width="6.44140625" style="13" customWidth="1"/>
    <col min="13811" max="13811" width="2.33203125" style="13" customWidth="1"/>
    <col min="13812" max="13812" width="13.88671875" style="13" customWidth="1"/>
    <col min="13813" max="13813" width="3" style="13" customWidth="1"/>
    <col min="13814" max="13814" width="8.109375" style="13" customWidth="1"/>
    <col min="13815" max="13815" width="5.6640625" style="13" customWidth="1"/>
    <col min="13816" max="14043" width="11.44140625" style="13"/>
    <col min="14044" max="14044" width="10.109375" style="13" customWidth="1"/>
    <col min="14045" max="14045" width="5.33203125" style="13" customWidth="1"/>
    <col min="14046" max="14046" width="44.88671875" style="13" customWidth="1"/>
    <col min="14047" max="14047" width="4.44140625" style="13" customWidth="1"/>
    <col min="14048" max="14048" width="11.44140625" style="13"/>
    <col min="14049" max="14049" width="9.44140625" style="13" customWidth="1"/>
    <col min="14050" max="14050" width="11.109375" style="13" customWidth="1"/>
    <col min="14051" max="14051" width="7.6640625" style="13" customWidth="1"/>
    <col min="14052" max="14052" width="6.6640625" style="13" customWidth="1"/>
    <col min="14053" max="14053" width="7.44140625" style="13" customWidth="1"/>
    <col min="14054" max="14054" width="8" style="13" customWidth="1"/>
    <col min="14055" max="14055" width="9.109375" style="13" customWidth="1"/>
    <col min="14056" max="14056" width="8.109375" style="13" customWidth="1"/>
    <col min="14057" max="14057" width="8.44140625" style="13" customWidth="1"/>
    <col min="14058" max="14058" width="8.6640625" style="13" customWidth="1"/>
    <col min="14059" max="14059" width="8" style="13" customWidth="1"/>
    <col min="14060" max="14060" width="7.6640625" style="13" customWidth="1"/>
    <col min="14061" max="14061" width="7.44140625" style="13" customWidth="1"/>
    <col min="14062" max="14062" width="2.109375" style="13" customWidth="1"/>
    <col min="14063" max="14063" width="27.33203125" style="13" customWidth="1"/>
    <col min="14064" max="14064" width="0.88671875" style="13" customWidth="1"/>
    <col min="14065" max="14065" width="8.6640625" style="13" customWidth="1"/>
    <col min="14066" max="14066" width="6.44140625" style="13" customWidth="1"/>
    <col min="14067" max="14067" width="2.33203125" style="13" customWidth="1"/>
    <col min="14068" max="14068" width="13.88671875" style="13" customWidth="1"/>
    <col min="14069" max="14069" width="3" style="13" customWidth="1"/>
    <col min="14070" max="14070" width="8.109375" style="13" customWidth="1"/>
    <col min="14071" max="14071" width="5.6640625" style="13" customWidth="1"/>
    <col min="14072" max="14299" width="11.44140625" style="13"/>
    <col min="14300" max="14300" width="10.109375" style="13" customWidth="1"/>
    <col min="14301" max="14301" width="5.33203125" style="13" customWidth="1"/>
    <col min="14302" max="14302" width="44.88671875" style="13" customWidth="1"/>
    <col min="14303" max="14303" width="4.44140625" style="13" customWidth="1"/>
    <col min="14304" max="14304" width="11.44140625" style="13"/>
    <col min="14305" max="14305" width="9.44140625" style="13" customWidth="1"/>
    <col min="14306" max="14306" width="11.109375" style="13" customWidth="1"/>
    <col min="14307" max="14307" width="7.6640625" style="13" customWidth="1"/>
    <col min="14308" max="14308" width="6.6640625" style="13" customWidth="1"/>
    <col min="14309" max="14309" width="7.44140625" style="13" customWidth="1"/>
    <col min="14310" max="14310" width="8" style="13" customWidth="1"/>
    <col min="14311" max="14311" width="9.109375" style="13" customWidth="1"/>
    <col min="14312" max="14312" width="8.109375" style="13" customWidth="1"/>
    <col min="14313" max="14313" width="8.44140625" style="13" customWidth="1"/>
    <col min="14314" max="14314" width="8.6640625" style="13" customWidth="1"/>
    <col min="14315" max="14315" width="8" style="13" customWidth="1"/>
    <col min="14316" max="14316" width="7.6640625" style="13" customWidth="1"/>
    <col min="14317" max="14317" width="7.44140625" style="13" customWidth="1"/>
    <col min="14318" max="14318" width="2.109375" style="13" customWidth="1"/>
    <col min="14319" max="14319" width="27.33203125" style="13" customWidth="1"/>
    <col min="14320" max="14320" width="0.88671875" style="13" customWidth="1"/>
    <col min="14321" max="14321" width="8.6640625" style="13" customWidth="1"/>
    <col min="14322" max="14322" width="6.44140625" style="13" customWidth="1"/>
    <col min="14323" max="14323" width="2.33203125" style="13" customWidth="1"/>
    <col min="14324" max="14324" width="13.88671875" style="13" customWidth="1"/>
    <col min="14325" max="14325" width="3" style="13" customWidth="1"/>
    <col min="14326" max="14326" width="8.109375" style="13" customWidth="1"/>
    <col min="14327" max="14327" width="5.6640625" style="13" customWidth="1"/>
    <col min="14328" max="14555" width="11.44140625" style="13"/>
    <col min="14556" max="14556" width="10.109375" style="13" customWidth="1"/>
    <col min="14557" max="14557" width="5.33203125" style="13" customWidth="1"/>
    <col min="14558" max="14558" width="44.88671875" style="13" customWidth="1"/>
    <col min="14559" max="14559" width="4.44140625" style="13" customWidth="1"/>
    <col min="14560" max="14560" width="11.44140625" style="13"/>
    <col min="14561" max="14561" width="9.44140625" style="13" customWidth="1"/>
    <col min="14562" max="14562" width="11.109375" style="13" customWidth="1"/>
    <col min="14563" max="14563" width="7.6640625" style="13" customWidth="1"/>
    <col min="14564" max="14564" width="6.6640625" style="13" customWidth="1"/>
    <col min="14565" max="14565" width="7.44140625" style="13" customWidth="1"/>
    <col min="14566" max="14566" width="8" style="13" customWidth="1"/>
    <col min="14567" max="14567" width="9.109375" style="13" customWidth="1"/>
    <col min="14568" max="14568" width="8.109375" style="13" customWidth="1"/>
    <col min="14569" max="14569" width="8.44140625" style="13" customWidth="1"/>
    <col min="14570" max="14570" width="8.6640625" style="13" customWidth="1"/>
    <col min="14571" max="14571" width="8" style="13" customWidth="1"/>
    <col min="14572" max="14572" width="7.6640625" style="13" customWidth="1"/>
    <col min="14573" max="14573" width="7.44140625" style="13" customWidth="1"/>
    <col min="14574" max="14574" width="2.109375" style="13" customWidth="1"/>
    <col min="14575" max="14575" width="27.33203125" style="13" customWidth="1"/>
    <col min="14576" max="14576" width="0.88671875" style="13" customWidth="1"/>
    <col min="14577" max="14577" width="8.6640625" style="13" customWidth="1"/>
    <col min="14578" max="14578" width="6.44140625" style="13" customWidth="1"/>
    <col min="14579" max="14579" width="2.33203125" style="13" customWidth="1"/>
    <col min="14580" max="14580" width="13.88671875" style="13" customWidth="1"/>
    <col min="14581" max="14581" width="3" style="13" customWidth="1"/>
    <col min="14582" max="14582" width="8.109375" style="13" customWidth="1"/>
    <col min="14583" max="14583" width="5.6640625" style="13" customWidth="1"/>
    <col min="14584" max="14811" width="11.44140625" style="13"/>
    <col min="14812" max="14812" width="10.109375" style="13" customWidth="1"/>
    <col min="14813" max="14813" width="5.33203125" style="13" customWidth="1"/>
    <col min="14814" max="14814" width="44.88671875" style="13" customWidth="1"/>
    <col min="14815" max="14815" width="4.44140625" style="13" customWidth="1"/>
    <col min="14816" max="14816" width="11.44140625" style="13"/>
    <col min="14817" max="14817" width="9.44140625" style="13" customWidth="1"/>
    <col min="14818" max="14818" width="11.109375" style="13" customWidth="1"/>
    <col min="14819" max="14819" width="7.6640625" style="13" customWidth="1"/>
    <col min="14820" max="14820" width="6.6640625" style="13" customWidth="1"/>
    <col min="14821" max="14821" width="7.44140625" style="13" customWidth="1"/>
    <col min="14822" max="14822" width="8" style="13" customWidth="1"/>
    <col min="14823" max="14823" width="9.109375" style="13" customWidth="1"/>
    <col min="14824" max="14824" width="8.109375" style="13" customWidth="1"/>
    <col min="14825" max="14825" width="8.44140625" style="13" customWidth="1"/>
    <col min="14826" max="14826" width="8.6640625" style="13" customWidth="1"/>
    <col min="14827" max="14827" width="8" style="13" customWidth="1"/>
    <col min="14828" max="14828" width="7.6640625" style="13" customWidth="1"/>
    <col min="14829" max="14829" width="7.44140625" style="13" customWidth="1"/>
    <col min="14830" max="14830" width="2.109375" style="13" customWidth="1"/>
    <col min="14831" max="14831" width="27.33203125" style="13" customWidth="1"/>
    <col min="14832" max="14832" width="0.88671875" style="13" customWidth="1"/>
    <col min="14833" max="14833" width="8.6640625" style="13" customWidth="1"/>
    <col min="14834" max="14834" width="6.44140625" style="13" customWidth="1"/>
    <col min="14835" max="14835" width="2.33203125" style="13" customWidth="1"/>
    <col min="14836" max="14836" width="13.88671875" style="13" customWidth="1"/>
    <col min="14837" max="14837" width="3" style="13" customWidth="1"/>
    <col min="14838" max="14838" width="8.109375" style="13" customWidth="1"/>
    <col min="14839" max="14839" width="5.6640625" style="13" customWidth="1"/>
    <col min="14840" max="15067" width="11.44140625" style="13"/>
    <col min="15068" max="15068" width="10.109375" style="13" customWidth="1"/>
    <col min="15069" max="15069" width="5.33203125" style="13" customWidth="1"/>
    <col min="15070" max="15070" width="44.88671875" style="13" customWidth="1"/>
    <col min="15071" max="15071" width="4.44140625" style="13" customWidth="1"/>
    <col min="15072" max="15072" width="11.44140625" style="13"/>
    <col min="15073" max="15073" width="9.44140625" style="13" customWidth="1"/>
    <col min="15074" max="15074" width="11.109375" style="13" customWidth="1"/>
    <col min="15075" max="15075" width="7.6640625" style="13" customWidth="1"/>
    <col min="15076" max="15076" width="6.6640625" style="13" customWidth="1"/>
    <col min="15077" max="15077" width="7.44140625" style="13" customWidth="1"/>
    <col min="15078" max="15078" width="8" style="13" customWidth="1"/>
    <col min="15079" max="15079" width="9.109375" style="13" customWidth="1"/>
    <col min="15080" max="15080" width="8.109375" style="13" customWidth="1"/>
    <col min="15081" max="15081" width="8.44140625" style="13" customWidth="1"/>
    <col min="15082" max="15082" width="8.6640625" style="13" customWidth="1"/>
    <col min="15083" max="15083" width="8" style="13" customWidth="1"/>
    <col min="15084" max="15084" width="7.6640625" style="13" customWidth="1"/>
    <col min="15085" max="15085" width="7.44140625" style="13" customWidth="1"/>
    <col min="15086" max="15086" width="2.109375" style="13" customWidth="1"/>
    <col min="15087" max="15087" width="27.33203125" style="13" customWidth="1"/>
    <col min="15088" max="15088" width="0.88671875" style="13" customWidth="1"/>
    <col min="15089" max="15089" width="8.6640625" style="13" customWidth="1"/>
    <col min="15090" max="15090" width="6.44140625" style="13" customWidth="1"/>
    <col min="15091" max="15091" width="2.33203125" style="13" customWidth="1"/>
    <col min="15092" max="15092" width="13.88671875" style="13" customWidth="1"/>
    <col min="15093" max="15093" width="3" style="13" customWidth="1"/>
    <col min="15094" max="15094" width="8.109375" style="13" customWidth="1"/>
    <col min="15095" max="15095" width="5.6640625" style="13" customWidth="1"/>
    <col min="15096" max="15323" width="11.44140625" style="13"/>
    <col min="15324" max="15324" width="10.109375" style="13" customWidth="1"/>
    <col min="15325" max="15325" width="5.33203125" style="13" customWidth="1"/>
    <col min="15326" max="15326" width="44.88671875" style="13" customWidth="1"/>
    <col min="15327" max="15327" width="4.44140625" style="13" customWidth="1"/>
    <col min="15328" max="15328" width="11.44140625" style="13"/>
    <col min="15329" max="15329" width="9.44140625" style="13" customWidth="1"/>
    <col min="15330" max="15330" width="11.109375" style="13" customWidth="1"/>
    <col min="15331" max="15331" width="7.6640625" style="13" customWidth="1"/>
    <col min="15332" max="15332" width="6.6640625" style="13" customWidth="1"/>
    <col min="15333" max="15333" width="7.44140625" style="13" customWidth="1"/>
    <col min="15334" max="15334" width="8" style="13" customWidth="1"/>
    <col min="15335" max="15335" width="9.109375" style="13" customWidth="1"/>
    <col min="15336" max="15336" width="8.109375" style="13" customWidth="1"/>
    <col min="15337" max="15337" width="8.44140625" style="13" customWidth="1"/>
    <col min="15338" max="15338" width="8.6640625" style="13" customWidth="1"/>
    <col min="15339" max="15339" width="8" style="13" customWidth="1"/>
    <col min="15340" max="15340" width="7.6640625" style="13" customWidth="1"/>
    <col min="15341" max="15341" width="7.44140625" style="13" customWidth="1"/>
    <col min="15342" max="15342" width="2.109375" style="13" customWidth="1"/>
    <col min="15343" max="15343" width="27.33203125" style="13" customWidth="1"/>
    <col min="15344" max="15344" width="0.88671875" style="13" customWidth="1"/>
    <col min="15345" max="15345" width="8.6640625" style="13" customWidth="1"/>
    <col min="15346" max="15346" width="6.44140625" style="13" customWidth="1"/>
    <col min="15347" max="15347" width="2.33203125" style="13" customWidth="1"/>
    <col min="15348" max="15348" width="13.88671875" style="13" customWidth="1"/>
    <col min="15349" max="15349" width="3" style="13" customWidth="1"/>
    <col min="15350" max="15350" width="8.109375" style="13" customWidth="1"/>
    <col min="15351" max="15351" width="5.6640625" style="13" customWidth="1"/>
    <col min="15352" max="15579" width="11.44140625" style="13"/>
    <col min="15580" max="15580" width="10.109375" style="13" customWidth="1"/>
    <col min="15581" max="15581" width="5.33203125" style="13" customWidth="1"/>
    <col min="15582" max="15582" width="44.88671875" style="13" customWidth="1"/>
    <col min="15583" max="15583" width="4.44140625" style="13" customWidth="1"/>
    <col min="15584" max="15584" width="11.44140625" style="13"/>
    <col min="15585" max="15585" width="9.44140625" style="13" customWidth="1"/>
    <col min="15586" max="15586" width="11.109375" style="13" customWidth="1"/>
    <col min="15587" max="15587" width="7.6640625" style="13" customWidth="1"/>
    <col min="15588" max="15588" width="6.6640625" style="13" customWidth="1"/>
    <col min="15589" max="15589" width="7.44140625" style="13" customWidth="1"/>
    <col min="15590" max="15590" width="8" style="13" customWidth="1"/>
    <col min="15591" max="15591" width="9.109375" style="13" customWidth="1"/>
    <col min="15592" max="15592" width="8.109375" style="13" customWidth="1"/>
    <col min="15593" max="15593" width="8.44140625" style="13" customWidth="1"/>
    <col min="15594" max="15594" width="8.6640625" style="13" customWidth="1"/>
    <col min="15595" max="15595" width="8" style="13" customWidth="1"/>
    <col min="15596" max="15596" width="7.6640625" style="13" customWidth="1"/>
    <col min="15597" max="15597" width="7.44140625" style="13" customWidth="1"/>
    <col min="15598" max="15598" width="2.109375" style="13" customWidth="1"/>
    <col min="15599" max="15599" width="27.33203125" style="13" customWidth="1"/>
    <col min="15600" max="15600" width="0.88671875" style="13" customWidth="1"/>
    <col min="15601" max="15601" width="8.6640625" style="13" customWidth="1"/>
    <col min="15602" max="15602" width="6.44140625" style="13" customWidth="1"/>
    <col min="15603" max="15603" width="2.33203125" style="13" customWidth="1"/>
    <col min="15604" max="15604" width="13.88671875" style="13" customWidth="1"/>
    <col min="15605" max="15605" width="3" style="13" customWidth="1"/>
    <col min="15606" max="15606" width="8.109375" style="13" customWidth="1"/>
    <col min="15607" max="15607" width="5.6640625" style="13" customWidth="1"/>
    <col min="15608" max="15835" width="11.44140625" style="13"/>
    <col min="15836" max="15836" width="10.109375" style="13" customWidth="1"/>
    <col min="15837" max="15837" width="5.33203125" style="13" customWidth="1"/>
    <col min="15838" max="15838" width="44.88671875" style="13" customWidth="1"/>
    <col min="15839" max="15839" width="4.44140625" style="13" customWidth="1"/>
    <col min="15840" max="15840" width="11.44140625" style="13"/>
    <col min="15841" max="15841" width="9.44140625" style="13" customWidth="1"/>
    <col min="15842" max="15842" width="11.109375" style="13" customWidth="1"/>
    <col min="15843" max="15843" width="7.6640625" style="13" customWidth="1"/>
    <col min="15844" max="15844" width="6.6640625" style="13" customWidth="1"/>
    <col min="15845" max="15845" width="7.44140625" style="13" customWidth="1"/>
    <col min="15846" max="15846" width="8" style="13" customWidth="1"/>
    <col min="15847" max="15847" width="9.109375" style="13" customWidth="1"/>
    <col min="15848" max="15848" width="8.109375" style="13" customWidth="1"/>
    <col min="15849" max="15849" width="8.44140625" style="13" customWidth="1"/>
    <col min="15850" max="15850" width="8.6640625" style="13" customWidth="1"/>
    <col min="15851" max="15851" width="8" style="13" customWidth="1"/>
    <col min="15852" max="15852" width="7.6640625" style="13" customWidth="1"/>
    <col min="15853" max="15853" width="7.44140625" style="13" customWidth="1"/>
    <col min="15854" max="15854" width="2.109375" style="13" customWidth="1"/>
    <col min="15855" max="15855" width="27.33203125" style="13" customWidth="1"/>
    <col min="15856" max="15856" width="0.88671875" style="13" customWidth="1"/>
    <col min="15857" max="15857" width="8.6640625" style="13" customWidth="1"/>
    <col min="15858" max="15858" width="6.44140625" style="13" customWidth="1"/>
    <col min="15859" max="15859" width="2.33203125" style="13" customWidth="1"/>
    <col min="15860" max="15860" width="13.88671875" style="13" customWidth="1"/>
    <col min="15861" max="15861" width="3" style="13" customWidth="1"/>
    <col min="15862" max="15862" width="8.109375" style="13" customWidth="1"/>
    <col min="15863" max="15863" width="5.6640625" style="13" customWidth="1"/>
    <col min="15864" max="16091" width="11.44140625" style="13"/>
    <col min="16092" max="16092" width="10.109375" style="13" customWidth="1"/>
    <col min="16093" max="16093" width="5.33203125" style="13" customWidth="1"/>
    <col min="16094" max="16094" width="44.88671875" style="13" customWidth="1"/>
    <col min="16095" max="16095" width="4.44140625" style="13" customWidth="1"/>
    <col min="16096" max="16096" width="11.44140625" style="13"/>
    <col min="16097" max="16097" width="9.44140625" style="13" customWidth="1"/>
    <col min="16098" max="16098" width="11.109375" style="13" customWidth="1"/>
    <col min="16099" max="16099" width="7.6640625" style="13" customWidth="1"/>
    <col min="16100" max="16100" width="6.6640625" style="13" customWidth="1"/>
    <col min="16101" max="16101" width="7.44140625" style="13" customWidth="1"/>
    <col min="16102" max="16102" width="8" style="13" customWidth="1"/>
    <col min="16103" max="16103" width="9.109375" style="13" customWidth="1"/>
    <col min="16104" max="16104" width="8.109375" style="13" customWidth="1"/>
    <col min="16105" max="16105" width="8.44140625" style="13" customWidth="1"/>
    <col min="16106" max="16106" width="8.6640625" style="13" customWidth="1"/>
    <col min="16107" max="16107" width="8" style="13" customWidth="1"/>
    <col min="16108" max="16108" width="7.6640625" style="13" customWidth="1"/>
    <col min="16109" max="16109" width="7.44140625" style="13" customWidth="1"/>
    <col min="16110" max="16110" width="2.109375" style="13" customWidth="1"/>
    <col min="16111" max="16111" width="27.33203125" style="13" customWidth="1"/>
    <col min="16112" max="16112" width="0.88671875" style="13" customWidth="1"/>
    <col min="16113" max="16113" width="8.6640625" style="13" customWidth="1"/>
    <col min="16114" max="16114" width="6.44140625" style="13" customWidth="1"/>
    <col min="16115" max="16115" width="2.33203125" style="13" customWidth="1"/>
    <col min="16116" max="16116" width="13.88671875" style="13" customWidth="1"/>
    <col min="16117" max="16117" width="3" style="13" customWidth="1"/>
    <col min="16118" max="16118" width="8.109375" style="13" customWidth="1"/>
    <col min="16119" max="16119" width="5.6640625" style="13" customWidth="1"/>
    <col min="16120" max="16384" width="11.44140625" style="13"/>
  </cols>
  <sheetData>
    <row r="1" spans="1:9" ht="26.25" customHeight="1" x14ac:dyDescent="0.3">
      <c r="A1" s="77" t="str">
        <f>"Compte de résultat  - Période du 1.1  au  31.12." &amp;Bilan!G1</f>
        <v>Compte de résultat  - Période du 1.1  au  31.12.2023</v>
      </c>
      <c r="B1" s="78"/>
      <c r="C1" s="78"/>
      <c r="D1" s="79"/>
      <c r="G1" s="44" t="s">
        <v>40</v>
      </c>
      <c r="H1" s="45"/>
      <c r="I1" s="46"/>
    </row>
    <row r="2" spans="1:9" ht="17.25" customHeight="1" x14ac:dyDescent="0.3">
      <c r="A2" s="59"/>
      <c r="B2" s="80" t="s">
        <v>6</v>
      </c>
      <c r="C2" s="81"/>
      <c r="D2" s="82"/>
      <c r="G2" s="47">
        <v>3999</v>
      </c>
      <c r="H2" s="43">
        <f>SUMIF(Caisse!G:G,G2,Caisse!D:D)+SUMIF(BCF!G:G,G2,BCF!D:D)+SUMIF('Caisse Jura'!G:G,G2,'Caisse Jura'!D:D)</f>
        <v>6699.8499999999995</v>
      </c>
      <c r="I2" s="48" t="s">
        <v>0</v>
      </c>
    </row>
    <row r="3" spans="1:9" ht="15" customHeight="1" x14ac:dyDescent="0.3">
      <c r="A3" s="59"/>
      <c r="B3" s="80"/>
      <c r="C3" s="81"/>
      <c r="D3" s="82"/>
      <c r="G3" s="47">
        <v>4999</v>
      </c>
      <c r="H3" s="43">
        <f>SUMIF(Caisse!G:G,G3,Caisse!E:E)+SUMIF(BCF!G:G,G3,BCF!E:E)+SUMIF('Caisse Jura'!G:G,G3,'Caisse Jura'!E:E)</f>
        <v>6699.8499999999995</v>
      </c>
      <c r="I3" s="48" t="s">
        <v>2</v>
      </c>
    </row>
    <row r="4" spans="1:9" ht="18.75" customHeight="1" thickBot="1" x14ac:dyDescent="0.4">
      <c r="A4" s="59"/>
      <c r="B4" s="83"/>
      <c r="C4" s="39">
        <f>Bilan!G1</f>
        <v>2023</v>
      </c>
      <c r="D4" s="76">
        <f>Bilan!G1-1</f>
        <v>2022</v>
      </c>
      <c r="G4" s="51" t="str">
        <f>IF(H4&lt;&gt;0,"AÏE !","")</f>
        <v/>
      </c>
      <c r="H4" s="49">
        <f>H2-H3</f>
        <v>0</v>
      </c>
      <c r="I4" s="50" t="s">
        <v>1</v>
      </c>
    </row>
    <row r="5" spans="1:9" ht="18.75" customHeight="1" x14ac:dyDescent="0.3">
      <c r="A5" s="14"/>
      <c r="B5" s="15" t="s">
        <v>8</v>
      </c>
      <c r="C5" s="100" t="s">
        <v>7</v>
      </c>
      <c r="D5" s="101" t="s">
        <v>7</v>
      </c>
    </row>
    <row r="6" spans="1:9" ht="14.25" customHeight="1" x14ac:dyDescent="0.3">
      <c r="A6" s="17">
        <v>3000</v>
      </c>
      <c r="B6" s="84" t="s">
        <v>16</v>
      </c>
      <c r="C6" s="102">
        <f>SUMIF(Caisse!G:G,A6,Caisse!D:D)+SUMIF(BCF!G:G,A6,BCF!D:D)+SUMIF('Stock matériel'!G:G,A6,'Stock matériel'!D:D)</f>
        <v>690</v>
      </c>
      <c r="D6" s="103">
        <v>720</v>
      </c>
    </row>
    <row r="7" spans="1:9" ht="14.25" customHeight="1" x14ac:dyDescent="0.3">
      <c r="A7" s="17">
        <v>3100</v>
      </c>
      <c r="B7" s="84" t="s">
        <v>87</v>
      </c>
      <c r="C7" s="102">
        <f>SUMIF(Caisse!G:G,A7,Caisse!D:D)+SUMIF(BCF!G:G,A7,BCF!D:D)+SUMIF('Stock matériel'!G:G,A7,'Stock matériel'!D:D)</f>
        <v>1937.5</v>
      </c>
      <c r="D7" s="103">
        <v>0</v>
      </c>
    </row>
    <row r="8" spans="1:9" ht="14.25" customHeight="1" x14ac:dyDescent="0.3">
      <c r="A8" s="17">
        <v>3101</v>
      </c>
      <c r="B8" s="84" t="s">
        <v>89</v>
      </c>
      <c r="C8" s="102">
        <f>SUMIF(Caisse!G:G,A8,Caisse!D:D)+SUMIF(BCF!G:G,A8,BCF!D:D)+SUMIF('Stock matériel'!G:G,A8,'Stock matériel'!D:D)</f>
        <v>4866.8</v>
      </c>
      <c r="D8" s="103">
        <v>0</v>
      </c>
    </row>
    <row r="9" spans="1:9" ht="14.25" customHeight="1" x14ac:dyDescent="0.3">
      <c r="A9" s="17">
        <v>3200</v>
      </c>
      <c r="B9" s="84"/>
      <c r="C9" s="102">
        <f>SUMIF(Caisse!G:G,A9,Caisse!D:D)+SUMIF(BCF!G:G,A9,BCF!D:D)+SUMIF('Stock matériel'!G:G,A9,'Stock matériel'!D:D)</f>
        <v>0</v>
      </c>
      <c r="D9" s="103">
        <v>0</v>
      </c>
    </row>
    <row r="10" spans="1:9" ht="14.25" customHeight="1" x14ac:dyDescent="0.3">
      <c r="A10" s="17">
        <v>3300</v>
      </c>
      <c r="B10" s="84" t="s">
        <v>28</v>
      </c>
      <c r="C10" s="102">
        <f>SUMIF(Caisse!G:G,A10,Caisse!D:D)+SUMIF(BCF!G:G,A10,BCF!D:D)+SUMIF('Stock matériel'!G:G,A10,'Stock matériel'!D:D)</f>
        <v>110</v>
      </c>
      <c r="D10" s="103">
        <v>70</v>
      </c>
    </row>
    <row r="11" spans="1:9" ht="14.25" customHeight="1" x14ac:dyDescent="0.3">
      <c r="A11" s="17">
        <v>3400</v>
      </c>
      <c r="B11" s="84" t="s">
        <v>30</v>
      </c>
      <c r="C11" s="102">
        <f>SUMIF(Caisse!G:G,A11,Caisse!D:D)+SUMIF(BCF!G:G,A11,BCF!D:D)+SUMIF('Stock matériel'!G:G,A11,'Stock matériel'!D:D)</f>
        <v>1430</v>
      </c>
      <c r="D11" s="103">
        <v>1262</v>
      </c>
    </row>
    <row r="12" spans="1:9" ht="14.25" customHeight="1" x14ac:dyDescent="0.3">
      <c r="A12" s="17">
        <v>3500</v>
      </c>
      <c r="B12" s="84" t="s">
        <v>32</v>
      </c>
      <c r="C12" s="102">
        <f>SUMIF(Caisse!G:G,A12,Caisse!D:D)+SUMIF(BCF!G:G,A12,BCF!D:D)+SUMIF('Stock matériel'!G:G,A12,'Stock matériel'!D:D)</f>
        <v>1921.1499999999999</v>
      </c>
      <c r="D12" s="103">
        <v>1730.05</v>
      </c>
    </row>
    <row r="13" spans="1:9" ht="14.25" customHeight="1" x14ac:dyDescent="0.3">
      <c r="A13" s="17">
        <v>3510</v>
      </c>
      <c r="B13" s="84" t="s">
        <v>37</v>
      </c>
      <c r="C13" s="102">
        <f>SUMIF(Caisse!G:G,A13,Caisse!D:D)+SUMIF(BCF!G:G,A13,BCF!D:D)+SUMIF('Stock matériel'!G:G,A13,'Stock matériel'!D:D)</f>
        <v>0</v>
      </c>
      <c r="D13" s="103">
        <v>0</v>
      </c>
    </row>
    <row r="14" spans="1:9" ht="14.25" customHeight="1" x14ac:dyDescent="0.3">
      <c r="A14" s="17">
        <v>3600</v>
      </c>
      <c r="B14" s="84" t="s">
        <v>29</v>
      </c>
      <c r="C14" s="102">
        <f>SUMIF(Caisse!G:G,A14,Caisse!D:D)+SUMIF(BCF!G:G,A14,BCF!D:D)+SUMIF('Stock matériel'!G:G,A14,'Stock matériel'!D:D)</f>
        <v>0</v>
      </c>
      <c r="D14" s="103">
        <v>0</v>
      </c>
    </row>
    <row r="15" spans="1:9" ht="14.25" customHeight="1" x14ac:dyDescent="0.3">
      <c r="A15" s="17">
        <v>3700</v>
      </c>
      <c r="B15" s="84" t="s">
        <v>161</v>
      </c>
      <c r="C15" s="102">
        <f>SUMIF(Caisse!G:G,A15,Caisse!D:D)+SUMIF(BCF!G:G,A15,BCF!D:D)+SUMIF('Stock matériel'!G:G,A15,'Stock matériel'!D:D)</f>
        <v>137.5</v>
      </c>
      <c r="D15" s="103">
        <v>0</v>
      </c>
    </row>
    <row r="16" spans="1:9" ht="14.25" customHeight="1" x14ac:dyDescent="0.3">
      <c r="A16" s="18"/>
      <c r="B16" s="85"/>
      <c r="C16" s="102"/>
      <c r="D16" s="103"/>
    </row>
    <row r="17" spans="1:4" ht="18.75" customHeight="1" thickBot="1" x14ac:dyDescent="0.35">
      <c r="A17" s="19"/>
      <c r="B17" s="20" t="s">
        <v>10</v>
      </c>
      <c r="C17" s="104">
        <f>SUM(C6:C16)</f>
        <v>11092.949999999999</v>
      </c>
      <c r="D17" s="105">
        <f>SUM(D6:D16)</f>
        <v>3782.05</v>
      </c>
    </row>
    <row r="18" spans="1:4" ht="18.75" customHeight="1" x14ac:dyDescent="0.3">
      <c r="A18" s="21"/>
      <c r="B18" s="15" t="s">
        <v>13</v>
      </c>
      <c r="C18" s="106"/>
      <c r="D18" s="107"/>
    </row>
    <row r="19" spans="1:4" ht="14.25" customHeight="1" x14ac:dyDescent="0.3">
      <c r="A19" s="17">
        <v>4000</v>
      </c>
      <c r="B19" s="84" t="s">
        <v>43</v>
      </c>
      <c r="C19" s="102">
        <f>SUMIF(Caisse!G:G,A19,Caisse!E:E)+SUMIF(BCF!G:G,A19,BCF!E:E)+SUMIF('Stock matériel'!G:G,A19,'Stock matériel'!E:E)</f>
        <v>1722.1</v>
      </c>
      <c r="D19" s="103">
        <v>1220.3</v>
      </c>
    </row>
    <row r="20" spans="1:4" ht="14.25" customHeight="1" x14ac:dyDescent="0.3">
      <c r="A20" s="17">
        <v>4100</v>
      </c>
      <c r="B20" s="84" t="s">
        <v>88</v>
      </c>
      <c r="C20" s="102">
        <f>SUMIF(Caisse!G:G,A20,Caisse!E:E)+SUMIF(BCF!G:G,A20,BCF!E:E)+SUMIF('Stock matériel'!G:G,A20,'Stock matériel'!E:E)</f>
        <v>1225</v>
      </c>
      <c r="D20" s="103">
        <v>0</v>
      </c>
    </row>
    <row r="21" spans="1:4" ht="14.25" customHeight="1" x14ac:dyDescent="0.3">
      <c r="A21" s="17">
        <v>4101</v>
      </c>
      <c r="B21" s="84" t="s">
        <v>90</v>
      </c>
      <c r="C21" s="102">
        <f>SUMIF(Caisse!G:G,A21,Caisse!E:E)+SUMIF(BCF!G:G,A21,BCF!E:E)+SUMIF('Stock matériel'!G:G,A21,'Stock matériel'!E:E)</f>
        <v>3464.3999999999996</v>
      </c>
      <c r="D21" s="103">
        <v>0</v>
      </c>
    </row>
    <row r="22" spans="1:4" ht="14.25" customHeight="1" x14ac:dyDescent="0.3">
      <c r="A22" s="17">
        <v>4200</v>
      </c>
      <c r="B22" s="84" t="s">
        <v>19</v>
      </c>
      <c r="C22" s="102">
        <f>SUMIF(Caisse!G:G,A22,Caisse!E:E)+SUMIF(BCF!G:G,A22,BCF!E:E)+SUMIF('Stock matériel'!G:G,A22,'Stock matériel'!E:E)</f>
        <v>357.6</v>
      </c>
      <c r="D22" s="103">
        <v>67.3</v>
      </c>
    </row>
    <row r="23" spans="1:4" ht="14.25" customHeight="1" x14ac:dyDescent="0.3">
      <c r="A23" s="17">
        <v>4300</v>
      </c>
      <c r="B23" s="84" t="s">
        <v>18</v>
      </c>
      <c r="C23" s="102">
        <f>SUMIF(Caisse!G:G,A23,Caisse!E:E)+SUMIF(BCF!G:G,A23,BCF!E:E)+SUMIF('Stock matériel'!G:G,A23,'Stock matériel'!E:E)</f>
        <v>0</v>
      </c>
      <c r="D23" s="103">
        <v>0</v>
      </c>
    </row>
    <row r="24" spans="1:4" ht="14.25" customHeight="1" x14ac:dyDescent="0.3">
      <c r="A24" s="17">
        <v>4400</v>
      </c>
      <c r="B24" s="84" t="s">
        <v>26</v>
      </c>
      <c r="C24" s="102">
        <f>SUMIF(Caisse!G:G,A24,Caisse!E:E)+SUMIF(BCF!G:G,A24,BCF!E:E)+SUMIF('Stock matériel'!G:G,A24,'Stock matériel'!E:E)</f>
        <v>25.55</v>
      </c>
      <c r="D24" s="103">
        <v>32.35</v>
      </c>
    </row>
    <row r="25" spans="1:4" ht="14.25" customHeight="1" x14ac:dyDescent="0.3">
      <c r="A25" s="17">
        <v>4500</v>
      </c>
      <c r="B25" s="84" t="s">
        <v>31</v>
      </c>
      <c r="C25" s="102">
        <f>SUMIF(Caisse!G:G,A25,Caisse!E:E)+SUMIF(BCF!G:G,A25,BCF!E:E)+SUMIF('Stock matériel'!G:G,A25,'Stock matériel'!E:E)</f>
        <v>832.00000000000011</v>
      </c>
      <c r="D25" s="103">
        <v>714.09999999999991</v>
      </c>
    </row>
    <row r="26" spans="1:4" ht="14.25" customHeight="1" x14ac:dyDescent="0.3">
      <c r="A26" s="17">
        <v>4510</v>
      </c>
      <c r="B26" s="84" t="s">
        <v>38</v>
      </c>
      <c r="C26" s="102">
        <f>SUMIF(Caisse!G:G,A26,Caisse!E:E)+SUMIF(BCF!G:G,A26,BCF!E:E)+SUMIF('Stock matériel'!G:G,A26,'Stock matériel'!E:E)</f>
        <v>440.15</v>
      </c>
      <c r="D26" s="103">
        <v>1159.6000000000001</v>
      </c>
    </row>
    <row r="27" spans="1:4" ht="14.25" customHeight="1" x14ac:dyDescent="0.3">
      <c r="A27" s="17">
        <v>4600</v>
      </c>
      <c r="B27" s="84" t="s">
        <v>27</v>
      </c>
      <c r="C27" s="102">
        <f>SUMIF(Caisse!G:G,A27,Caisse!E:E)+SUMIF(BCF!G:G,A27,BCF!E:E)+SUMIF('Stock matériel'!G:G,A27,'Stock matériel'!E:E)</f>
        <v>42.25</v>
      </c>
      <c r="D27" s="103">
        <v>1.25</v>
      </c>
    </row>
    <row r="28" spans="1:4" ht="14.25" customHeight="1" x14ac:dyDescent="0.3">
      <c r="A28" s="17">
        <v>4700</v>
      </c>
      <c r="B28" s="84" t="s">
        <v>17</v>
      </c>
      <c r="C28" s="102">
        <f>SUMIF(Caisse!G:G,A28,Caisse!E:E)+SUMIF(BCF!G:G,A28,BCF!E:E)+SUMIF('Stock matériel'!G:G,A28,'Stock matériel'!E:E)</f>
        <v>999.65</v>
      </c>
      <c r="D28" s="103">
        <v>188.35</v>
      </c>
    </row>
    <row r="29" spans="1:4" ht="14.25" customHeight="1" x14ac:dyDescent="0.3">
      <c r="A29" s="17">
        <v>4800</v>
      </c>
      <c r="B29" s="84" t="s">
        <v>160</v>
      </c>
      <c r="C29" s="102">
        <f>SUMIF(Caisse!G:G,A29,Caisse!E:E)+SUMIF(BCF!G:G,A29,BCF!E:E)+SUMIF('Stock matériel'!G:G,A29,'Stock matériel'!E:E)</f>
        <v>0</v>
      </c>
      <c r="D29" s="103">
        <v>0</v>
      </c>
    </row>
    <row r="30" spans="1:4" ht="14.25" customHeight="1" x14ac:dyDescent="0.3">
      <c r="A30" s="18"/>
      <c r="B30" s="85"/>
      <c r="C30" s="102"/>
      <c r="D30" s="103"/>
    </row>
    <row r="31" spans="1:4" ht="18.75" customHeight="1" thickBot="1" x14ac:dyDescent="0.35">
      <c r="A31" s="19"/>
      <c r="B31" s="20" t="s">
        <v>14</v>
      </c>
      <c r="C31" s="104">
        <f>SUM(C19:C30)</f>
        <v>9108.7000000000007</v>
      </c>
      <c r="D31" s="105">
        <f>SUM(D19:D30)</f>
        <v>3383.2499999999995</v>
      </c>
    </row>
    <row r="32" spans="1:4" s="54" customFormat="1" ht="36" customHeight="1" thickBot="1" x14ac:dyDescent="0.35">
      <c r="A32" s="55"/>
      <c r="B32" s="56" t="str">
        <f>IF(C32&gt;=0,"Bénéfice de l'exercice " &amp; Bilan!G1,"Perte de l'exercice " &amp; Bilan!G1) &amp; " / " &amp; Bilan!G1-1</f>
        <v>Bénéfice de l'exercice 2023 / 2022</v>
      </c>
      <c r="C32" s="108">
        <f>C17-C31</f>
        <v>1984.2499999999982</v>
      </c>
      <c r="D32" s="109">
        <f>D17-D31</f>
        <v>398.80000000000064</v>
      </c>
    </row>
    <row r="34" spans="1:3" ht="18" x14ac:dyDescent="0.35">
      <c r="A34" s="53" t="str">
        <f ca="1">"Etat au : "&amp;TEXT(MIN(TODAY(),DATE(Bilan!G1,12,31)),"jj.mm.aaaa")</f>
        <v>Etat au : 04.12.2023</v>
      </c>
    </row>
    <row r="37" spans="1:3" x14ac:dyDescent="0.3">
      <c r="C37" s="72" t="s">
        <v>7</v>
      </c>
    </row>
    <row r="38" spans="1:3" x14ac:dyDescent="0.3">
      <c r="A38" s="13" t="s">
        <v>42</v>
      </c>
      <c r="C38" s="43">
        <f>C12-C25</f>
        <v>1089.1499999999996</v>
      </c>
    </row>
    <row r="39" spans="1:3" x14ac:dyDescent="0.3">
      <c r="A39" s="13" t="s">
        <v>93</v>
      </c>
      <c r="C39" s="43">
        <f>C7-C20</f>
        <v>712.5</v>
      </c>
    </row>
    <row r="40" spans="1:3" x14ac:dyDescent="0.3">
      <c r="A40" s="13" t="s">
        <v>94</v>
      </c>
      <c r="C40" s="43">
        <f>C8-C21</f>
        <v>1402.4000000000005</v>
      </c>
    </row>
  </sheetData>
  <pageMargins left="1.68" right="0" top="1.6141732283464567" bottom="0.98425196850393704" header="0.78740157480314965" footer="0.51181102362204722"/>
  <pageSetup paperSize="9" orientation="portrait" r:id="rId1"/>
  <headerFooter alignWithMargins="0">
    <oddHeader>&amp;C&amp;16Les Amis de la Boule</oddHeader>
    <oddFooter>&amp;R&amp;9 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82" r:id="rId4" name="Button 686">
              <controlPr defaultSize="0" print="0" autoFill="0" autoPict="0" macro="[0]!affichage_formulaire">
                <anchor moveWithCells="1" sizeWithCells="1">
                  <from>
                    <xdr:col>9</xdr:col>
                    <xdr:colOff>670560</xdr:colOff>
                    <xdr:row>0</xdr:row>
                    <xdr:rowOff>30480</xdr:rowOff>
                  </from>
                  <to>
                    <xdr:col>11</xdr:col>
                    <xdr:colOff>487680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BA35-6041-462C-8C0F-CEE4B60E0891}">
  <sheetPr codeName="Feuil6"/>
  <dimension ref="A1:O23"/>
  <sheetViews>
    <sheetView workbookViewId="0">
      <selection activeCell="B9" sqref="B9"/>
    </sheetView>
  </sheetViews>
  <sheetFormatPr baseColWidth="10" defaultRowHeight="13.8" x14ac:dyDescent="0.3"/>
  <cols>
    <col min="1" max="1" width="34.33203125" style="13" customWidth="1"/>
    <col min="2" max="3" width="9.6640625" style="13" customWidth="1"/>
    <col min="4" max="5" width="11.44140625" style="13"/>
    <col min="6" max="6" width="19.88671875" style="13" customWidth="1"/>
    <col min="7" max="218" width="11.44140625" style="13"/>
    <col min="219" max="219" width="10.109375" style="13" customWidth="1"/>
    <col min="220" max="220" width="5.33203125" style="13" customWidth="1"/>
    <col min="221" max="221" width="44.88671875" style="13" customWidth="1"/>
    <col min="222" max="222" width="4.44140625" style="13" customWidth="1"/>
    <col min="223" max="223" width="11.44140625" style="13"/>
    <col min="224" max="224" width="9.44140625" style="13" customWidth="1"/>
    <col min="225" max="225" width="11.109375" style="13" customWidth="1"/>
    <col min="226" max="226" width="7.6640625" style="13" customWidth="1"/>
    <col min="227" max="227" width="6.6640625" style="13" customWidth="1"/>
    <col min="228" max="228" width="7.44140625" style="13" customWidth="1"/>
    <col min="229" max="229" width="8" style="13" customWidth="1"/>
    <col min="230" max="230" width="9.109375" style="13" customWidth="1"/>
    <col min="231" max="231" width="8.109375" style="13" customWidth="1"/>
    <col min="232" max="232" width="8.44140625" style="13" customWidth="1"/>
    <col min="233" max="233" width="8.6640625" style="13" customWidth="1"/>
    <col min="234" max="234" width="8" style="13" customWidth="1"/>
    <col min="235" max="235" width="7.6640625" style="13" customWidth="1"/>
    <col min="236" max="236" width="7.44140625" style="13" customWidth="1"/>
    <col min="237" max="237" width="2.109375" style="13" customWidth="1"/>
    <col min="238" max="238" width="27.33203125" style="13" customWidth="1"/>
    <col min="239" max="239" width="0.88671875" style="13" customWidth="1"/>
    <col min="240" max="240" width="8.6640625" style="13" customWidth="1"/>
    <col min="241" max="241" width="6.44140625" style="13" customWidth="1"/>
    <col min="242" max="242" width="2.33203125" style="13" customWidth="1"/>
    <col min="243" max="243" width="13.88671875" style="13" customWidth="1"/>
    <col min="244" max="244" width="3" style="13" customWidth="1"/>
    <col min="245" max="245" width="8.109375" style="13" customWidth="1"/>
    <col min="246" max="246" width="5.6640625" style="13" customWidth="1"/>
    <col min="247" max="474" width="11.44140625" style="13"/>
    <col min="475" max="475" width="10.109375" style="13" customWidth="1"/>
    <col min="476" max="476" width="5.33203125" style="13" customWidth="1"/>
    <col min="477" max="477" width="44.88671875" style="13" customWidth="1"/>
    <col min="478" max="478" width="4.44140625" style="13" customWidth="1"/>
    <col min="479" max="479" width="11.44140625" style="13"/>
    <col min="480" max="480" width="9.44140625" style="13" customWidth="1"/>
    <col min="481" max="481" width="11.109375" style="13" customWidth="1"/>
    <col min="482" max="482" width="7.6640625" style="13" customWidth="1"/>
    <col min="483" max="483" width="6.6640625" style="13" customWidth="1"/>
    <col min="484" max="484" width="7.44140625" style="13" customWidth="1"/>
    <col min="485" max="485" width="8" style="13" customWidth="1"/>
    <col min="486" max="486" width="9.109375" style="13" customWidth="1"/>
    <col min="487" max="487" width="8.109375" style="13" customWidth="1"/>
    <col min="488" max="488" width="8.44140625" style="13" customWidth="1"/>
    <col min="489" max="489" width="8.6640625" style="13" customWidth="1"/>
    <col min="490" max="490" width="8" style="13" customWidth="1"/>
    <col min="491" max="491" width="7.6640625" style="13" customWidth="1"/>
    <col min="492" max="492" width="7.44140625" style="13" customWidth="1"/>
    <col min="493" max="493" width="2.109375" style="13" customWidth="1"/>
    <col min="494" max="494" width="27.33203125" style="13" customWidth="1"/>
    <col min="495" max="495" width="0.88671875" style="13" customWidth="1"/>
    <col min="496" max="496" width="8.6640625" style="13" customWidth="1"/>
    <col min="497" max="497" width="6.44140625" style="13" customWidth="1"/>
    <col min="498" max="498" width="2.33203125" style="13" customWidth="1"/>
    <col min="499" max="499" width="13.88671875" style="13" customWidth="1"/>
    <col min="500" max="500" width="3" style="13" customWidth="1"/>
    <col min="501" max="501" width="8.109375" style="13" customWidth="1"/>
    <col min="502" max="502" width="5.6640625" style="13" customWidth="1"/>
    <col min="503" max="730" width="11.44140625" style="13"/>
    <col min="731" max="731" width="10.109375" style="13" customWidth="1"/>
    <col min="732" max="732" width="5.33203125" style="13" customWidth="1"/>
    <col min="733" max="733" width="44.88671875" style="13" customWidth="1"/>
    <col min="734" max="734" width="4.44140625" style="13" customWidth="1"/>
    <col min="735" max="735" width="11.44140625" style="13"/>
    <col min="736" max="736" width="9.44140625" style="13" customWidth="1"/>
    <col min="737" max="737" width="11.109375" style="13" customWidth="1"/>
    <col min="738" max="738" width="7.6640625" style="13" customWidth="1"/>
    <col min="739" max="739" width="6.6640625" style="13" customWidth="1"/>
    <col min="740" max="740" width="7.44140625" style="13" customWidth="1"/>
    <col min="741" max="741" width="8" style="13" customWidth="1"/>
    <col min="742" max="742" width="9.109375" style="13" customWidth="1"/>
    <col min="743" max="743" width="8.109375" style="13" customWidth="1"/>
    <col min="744" max="744" width="8.44140625" style="13" customWidth="1"/>
    <col min="745" max="745" width="8.6640625" style="13" customWidth="1"/>
    <col min="746" max="746" width="8" style="13" customWidth="1"/>
    <col min="747" max="747" width="7.6640625" style="13" customWidth="1"/>
    <col min="748" max="748" width="7.44140625" style="13" customWidth="1"/>
    <col min="749" max="749" width="2.109375" style="13" customWidth="1"/>
    <col min="750" max="750" width="27.33203125" style="13" customWidth="1"/>
    <col min="751" max="751" width="0.88671875" style="13" customWidth="1"/>
    <col min="752" max="752" width="8.6640625" style="13" customWidth="1"/>
    <col min="753" max="753" width="6.44140625" style="13" customWidth="1"/>
    <col min="754" max="754" width="2.33203125" style="13" customWidth="1"/>
    <col min="755" max="755" width="13.88671875" style="13" customWidth="1"/>
    <col min="756" max="756" width="3" style="13" customWidth="1"/>
    <col min="757" max="757" width="8.109375" style="13" customWidth="1"/>
    <col min="758" max="758" width="5.6640625" style="13" customWidth="1"/>
    <col min="759" max="986" width="11.44140625" style="13"/>
    <col min="987" max="987" width="10.109375" style="13" customWidth="1"/>
    <col min="988" max="988" width="5.33203125" style="13" customWidth="1"/>
    <col min="989" max="989" width="44.88671875" style="13" customWidth="1"/>
    <col min="990" max="990" width="4.44140625" style="13" customWidth="1"/>
    <col min="991" max="991" width="11.44140625" style="13"/>
    <col min="992" max="992" width="9.44140625" style="13" customWidth="1"/>
    <col min="993" max="993" width="11.109375" style="13" customWidth="1"/>
    <col min="994" max="994" width="7.6640625" style="13" customWidth="1"/>
    <col min="995" max="995" width="6.6640625" style="13" customWidth="1"/>
    <col min="996" max="996" width="7.44140625" style="13" customWidth="1"/>
    <col min="997" max="997" width="8" style="13" customWidth="1"/>
    <col min="998" max="998" width="9.109375" style="13" customWidth="1"/>
    <col min="999" max="999" width="8.109375" style="13" customWidth="1"/>
    <col min="1000" max="1000" width="8.44140625" style="13" customWidth="1"/>
    <col min="1001" max="1001" width="8.6640625" style="13" customWidth="1"/>
    <col min="1002" max="1002" width="8" style="13" customWidth="1"/>
    <col min="1003" max="1003" width="7.6640625" style="13" customWidth="1"/>
    <col min="1004" max="1004" width="7.44140625" style="13" customWidth="1"/>
    <col min="1005" max="1005" width="2.109375" style="13" customWidth="1"/>
    <col min="1006" max="1006" width="27.33203125" style="13" customWidth="1"/>
    <col min="1007" max="1007" width="0.88671875" style="13" customWidth="1"/>
    <col min="1008" max="1008" width="8.6640625" style="13" customWidth="1"/>
    <col min="1009" max="1009" width="6.44140625" style="13" customWidth="1"/>
    <col min="1010" max="1010" width="2.33203125" style="13" customWidth="1"/>
    <col min="1011" max="1011" width="13.88671875" style="13" customWidth="1"/>
    <col min="1012" max="1012" width="3" style="13" customWidth="1"/>
    <col min="1013" max="1013" width="8.109375" style="13" customWidth="1"/>
    <col min="1014" max="1014" width="5.6640625" style="13" customWidth="1"/>
    <col min="1015" max="1242" width="11.44140625" style="13"/>
    <col min="1243" max="1243" width="10.109375" style="13" customWidth="1"/>
    <col min="1244" max="1244" width="5.33203125" style="13" customWidth="1"/>
    <col min="1245" max="1245" width="44.88671875" style="13" customWidth="1"/>
    <col min="1246" max="1246" width="4.44140625" style="13" customWidth="1"/>
    <col min="1247" max="1247" width="11.44140625" style="13"/>
    <col min="1248" max="1248" width="9.44140625" style="13" customWidth="1"/>
    <col min="1249" max="1249" width="11.109375" style="13" customWidth="1"/>
    <col min="1250" max="1250" width="7.6640625" style="13" customWidth="1"/>
    <col min="1251" max="1251" width="6.6640625" style="13" customWidth="1"/>
    <col min="1252" max="1252" width="7.44140625" style="13" customWidth="1"/>
    <col min="1253" max="1253" width="8" style="13" customWidth="1"/>
    <col min="1254" max="1254" width="9.109375" style="13" customWidth="1"/>
    <col min="1255" max="1255" width="8.109375" style="13" customWidth="1"/>
    <col min="1256" max="1256" width="8.44140625" style="13" customWidth="1"/>
    <col min="1257" max="1257" width="8.6640625" style="13" customWidth="1"/>
    <col min="1258" max="1258" width="8" style="13" customWidth="1"/>
    <col min="1259" max="1259" width="7.6640625" style="13" customWidth="1"/>
    <col min="1260" max="1260" width="7.44140625" style="13" customWidth="1"/>
    <col min="1261" max="1261" width="2.109375" style="13" customWidth="1"/>
    <col min="1262" max="1262" width="27.33203125" style="13" customWidth="1"/>
    <col min="1263" max="1263" width="0.88671875" style="13" customWidth="1"/>
    <col min="1264" max="1264" width="8.6640625" style="13" customWidth="1"/>
    <col min="1265" max="1265" width="6.44140625" style="13" customWidth="1"/>
    <col min="1266" max="1266" width="2.33203125" style="13" customWidth="1"/>
    <col min="1267" max="1267" width="13.88671875" style="13" customWidth="1"/>
    <col min="1268" max="1268" width="3" style="13" customWidth="1"/>
    <col min="1269" max="1269" width="8.109375" style="13" customWidth="1"/>
    <col min="1270" max="1270" width="5.6640625" style="13" customWidth="1"/>
    <col min="1271" max="1498" width="11.44140625" style="13"/>
    <col min="1499" max="1499" width="10.109375" style="13" customWidth="1"/>
    <col min="1500" max="1500" width="5.33203125" style="13" customWidth="1"/>
    <col min="1501" max="1501" width="44.88671875" style="13" customWidth="1"/>
    <col min="1502" max="1502" width="4.44140625" style="13" customWidth="1"/>
    <col min="1503" max="1503" width="11.44140625" style="13"/>
    <col min="1504" max="1504" width="9.44140625" style="13" customWidth="1"/>
    <col min="1505" max="1505" width="11.109375" style="13" customWidth="1"/>
    <col min="1506" max="1506" width="7.6640625" style="13" customWidth="1"/>
    <col min="1507" max="1507" width="6.6640625" style="13" customWidth="1"/>
    <col min="1508" max="1508" width="7.44140625" style="13" customWidth="1"/>
    <col min="1509" max="1509" width="8" style="13" customWidth="1"/>
    <col min="1510" max="1510" width="9.109375" style="13" customWidth="1"/>
    <col min="1511" max="1511" width="8.109375" style="13" customWidth="1"/>
    <col min="1512" max="1512" width="8.44140625" style="13" customWidth="1"/>
    <col min="1513" max="1513" width="8.6640625" style="13" customWidth="1"/>
    <col min="1514" max="1514" width="8" style="13" customWidth="1"/>
    <col min="1515" max="1515" width="7.6640625" style="13" customWidth="1"/>
    <col min="1516" max="1516" width="7.44140625" style="13" customWidth="1"/>
    <col min="1517" max="1517" width="2.109375" style="13" customWidth="1"/>
    <col min="1518" max="1518" width="27.33203125" style="13" customWidth="1"/>
    <col min="1519" max="1519" width="0.88671875" style="13" customWidth="1"/>
    <col min="1520" max="1520" width="8.6640625" style="13" customWidth="1"/>
    <col min="1521" max="1521" width="6.44140625" style="13" customWidth="1"/>
    <col min="1522" max="1522" width="2.33203125" style="13" customWidth="1"/>
    <col min="1523" max="1523" width="13.88671875" style="13" customWidth="1"/>
    <col min="1524" max="1524" width="3" style="13" customWidth="1"/>
    <col min="1525" max="1525" width="8.109375" style="13" customWidth="1"/>
    <col min="1526" max="1526" width="5.6640625" style="13" customWidth="1"/>
    <col min="1527" max="1754" width="11.44140625" style="13"/>
    <col min="1755" max="1755" width="10.109375" style="13" customWidth="1"/>
    <col min="1756" max="1756" width="5.33203125" style="13" customWidth="1"/>
    <col min="1757" max="1757" width="44.88671875" style="13" customWidth="1"/>
    <col min="1758" max="1758" width="4.44140625" style="13" customWidth="1"/>
    <col min="1759" max="1759" width="11.44140625" style="13"/>
    <col min="1760" max="1760" width="9.44140625" style="13" customWidth="1"/>
    <col min="1761" max="1761" width="11.109375" style="13" customWidth="1"/>
    <col min="1762" max="1762" width="7.6640625" style="13" customWidth="1"/>
    <col min="1763" max="1763" width="6.6640625" style="13" customWidth="1"/>
    <col min="1764" max="1764" width="7.44140625" style="13" customWidth="1"/>
    <col min="1765" max="1765" width="8" style="13" customWidth="1"/>
    <col min="1766" max="1766" width="9.109375" style="13" customWidth="1"/>
    <col min="1767" max="1767" width="8.109375" style="13" customWidth="1"/>
    <col min="1768" max="1768" width="8.44140625" style="13" customWidth="1"/>
    <col min="1769" max="1769" width="8.6640625" style="13" customWidth="1"/>
    <col min="1770" max="1770" width="8" style="13" customWidth="1"/>
    <col min="1771" max="1771" width="7.6640625" style="13" customWidth="1"/>
    <col min="1772" max="1772" width="7.44140625" style="13" customWidth="1"/>
    <col min="1773" max="1773" width="2.109375" style="13" customWidth="1"/>
    <col min="1774" max="1774" width="27.33203125" style="13" customWidth="1"/>
    <col min="1775" max="1775" width="0.88671875" style="13" customWidth="1"/>
    <col min="1776" max="1776" width="8.6640625" style="13" customWidth="1"/>
    <col min="1777" max="1777" width="6.44140625" style="13" customWidth="1"/>
    <col min="1778" max="1778" width="2.33203125" style="13" customWidth="1"/>
    <col min="1779" max="1779" width="13.88671875" style="13" customWidth="1"/>
    <col min="1780" max="1780" width="3" style="13" customWidth="1"/>
    <col min="1781" max="1781" width="8.109375" style="13" customWidth="1"/>
    <col min="1782" max="1782" width="5.6640625" style="13" customWidth="1"/>
    <col min="1783" max="2010" width="11.44140625" style="13"/>
    <col min="2011" max="2011" width="10.109375" style="13" customWidth="1"/>
    <col min="2012" max="2012" width="5.33203125" style="13" customWidth="1"/>
    <col min="2013" max="2013" width="44.88671875" style="13" customWidth="1"/>
    <col min="2014" max="2014" width="4.44140625" style="13" customWidth="1"/>
    <col min="2015" max="2015" width="11.44140625" style="13"/>
    <col min="2016" max="2016" width="9.44140625" style="13" customWidth="1"/>
    <col min="2017" max="2017" width="11.109375" style="13" customWidth="1"/>
    <col min="2018" max="2018" width="7.6640625" style="13" customWidth="1"/>
    <col min="2019" max="2019" width="6.6640625" style="13" customWidth="1"/>
    <col min="2020" max="2020" width="7.44140625" style="13" customWidth="1"/>
    <col min="2021" max="2021" width="8" style="13" customWidth="1"/>
    <col min="2022" max="2022" width="9.109375" style="13" customWidth="1"/>
    <col min="2023" max="2023" width="8.109375" style="13" customWidth="1"/>
    <col min="2024" max="2024" width="8.44140625" style="13" customWidth="1"/>
    <col min="2025" max="2025" width="8.6640625" style="13" customWidth="1"/>
    <col min="2026" max="2026" width="8" style="13" customWidth="1"/>
    <col min="2027" max="2027" width="7.6640625" style="13" customWidth="1"/>
    <col min="2028" max="2028" width="7.44140625" style="13" customWidth="1"/>
    <col min="2029" max="2029" width="2.109375" style="13" customWidth="1"/>
    <col min="2030" max="2030" width="27.33203125" style="13" customWidth="1"/>
    <col min="2031" max="2031" width="0.88671875" style="13" customWidth="1"/>
    <col min="2032" max="2032" width="8.6640625" style="13" customWidth="1"/>
    <col min="2033" max="2033" width="6.44140625" style="13" customWidth="1"/>
    <col min="2034" max="2034" width="2.33203125" style="13" customWidth="1"/>
    <col min="2035" max="2035" width="13.88671875" style="13" customWidth="1"/>
    <col min="2036" max="2036" width="3" style="13" customWidth="1"/>
    <col min="2037" max="2037" width="8.109375" style="13" customWidth="1"/>
    <col min="2038" max="2038" width="5.6640625" style="13" customWidth="1"/>
    <col min="2039" max="2266" width="11.44140625" style="13"/>
    <col min="2267" max="2267" width="10.109375" style="13" customWidth="1"/>
    <col min="2268" max="2268" width="5.33203125" style="13" customWidth="1"/>
    <col min="2269" max="2269" width="44.88671875" style="13" customWidth="1"/>
    <col min="2270" max="2270" width="4.44140625" style="13" customWidth="1"/>
    <col min="2271" max="2271" width="11.44140625" style="13"/>
    <col min="2272" max="2272" width="9.44140625" style="13" customWidth="1"/>
    <col min="2273" max="2273" width="11.109375" style="13" customWidth="1"/>
    <col min="2274" max="2274" width="7.6640625" style="13" customWidth="1"/>
    <col min="2275" max="2275" width="6.6640625" style="13" customWidth="1"/>
    <col min="2276" max="2276" width="7.44140625" style="13" customWidth="1"/>
    <col min="2277" max="2277" width="8" style="13" customWidth="1"/>
    <col min="2278" max="2278" width="9.109375" style="13" customWidth="1"/>
    <col min="2279" max="2279" width="8.109375" style="13" customWidth="1"/>
    <col min="2280" max="2280" width="8.44140625" style="13" customWidth="1"/>
    <col min="2281" max="2281" width="8.6640625" style="13" customWidth="1"/>
    <col min="2282" max="2282" width="8" style="13" customWidth="1"/>
    <col min="2283" max="2283" width="7.6640625" style="13" customWidth="1"/>
    <col min="2284" max="2284" width="7.44140625" style="13" customWidth="1"/>
    <col min="2285" max="2285" width="2.109375" style="13" customWidth="1"/>
    <col min="2286" max="2286" width="27.33203125" style="13" customWidth="1"/>
    <col min="2287" max="2287" width="0.88671875" style="13" customWidth="1"/>
    <col min="2288" max="2288" width="8.6640625" style="13" customWidth="1"/>
    <col min="2289" max="2289" width="6.44140625" style="13" customWidth="1"/>
    <col min="2290" max="2290" width="2.33203125" style="13" customWidth="1"/>
    <col min="2291" max="2291" width="13.88671875" style="13" customWidth="1"/>
    <col min="2292" max="2292" width="3" style="13" customWidth="1"/>
    <col min="2293" max="2293" width="8.109375" style="13" customWidth="1"/>
    <col min="2294" max="2294" width="5.6640625" style="13" customWidth="1"/>
    <col min="2295" max="2522" width="11.44140625" style="13"/>
    <col min="2523" max="2523" width="10.109375" style="13" customWidth="1"/>
    <col min="2524" max="2524" width="5.33203125" style="13" customWidth="1"/>
    <col min="2525" max="2525" width="44.88671875" style="13" customWidth="1"/>
    <col min="2526" max="2526" width="4.44140625" style="13" customWidth="1"/>
    <col min="2527" max="2527" width="11.44140625" style="13"/>
    <col min="2528" max="2528" width="9.44140625" style="13" customWidth="1"/>
    <col min="2529" max="2529" width="11.109375" style="13" customWidth="1"/>
    <col min="2530" max="2530" width="7.6640625" style="13" customWidth="1"/>
    <col min="2531" max="2531" width="6.6640625" style="13" customWidth="1"/>
    <col min="2532" max="2532" width="7.44140625" style="13" customWidth="1"/>
    <col min="2533" max="2533" width="8" style="13" customWidth="1"/>
    <col min="2534" max="2534" width="9.109375" style="13" customWidth="1"/>
    <col min="2535" max="2535" width="8.109375" style="13" customWidth="1"/>
    <col min="2536" max="2536" width="8.44140625" style="13" customWidth="1"/>
    <col min="2537" max="2537" width="8.6640625" style="13" customWidth="1"/>
    <col min="2538" max="2538" width="8" style="13" customWidth="1"/>
    <col min="2539" max="2539" width="7.6640625" style="13" customWidth="1"/>
    <col min="2540" max="2540" width="7.44140625" style="13" customWidth="1"/>
    <col min="2541" max="2541" width="2.109375" style="13" customWidth="1"/>
    <col min="2542" max="2542" width="27.33203125" style="13" customWidth="1"/>
    <col min="2543" max="2543" width="0.88671875" style="13" customWidth="1"/>
    <col min="2544" max="2544" width="8.6640625" style="13" customWidth="1"/>
    <col min="2545" max="2545" width="6.44140625" style="13" customWidth="1"/>
    <col min="2546" max="2546" width="2.33203125" style="13" customWidth="1"/>
    <col min="2547" max="2547" width="13.88671875" style="13" customWidth="1"/>
    <col min="2548" max="2548" width="3" style="13" customWidth="1"/>
    <col min="2549" max="2549" width="8.109375" style="13" customWidth="1"/>
    <col min="2550" max="2550" width="5.6640625" style="13" customWidth="1"/>
    <col min="2551" max="2778" width="11.44140625" style="13"/>
    <col min="2779" max="2779" width="10.109375" style="13" customWidth="1"/>
    <col min="2780" max="2780" width="5.33203125" style="13" customWidth="1"/>
    <col min="2781" max="2781" width="44.88671875" style="13" customWidth="1"/>
    <col min="2782" max="2782" width="4.44140625" style="13" customWidth="1"/>
    <col min="2783" max="2783" width="11.44140625" style="13"/>
    <col min="2784" max="2784" width="9.44140625" style="13" customWidth="1"/>
    <col min="2785" max="2785" width="11.109375" style="13" customWidth="1"/>
    <col min="2786" max="2786" width="7.6640625" style="13" customWidth="1"/>
    <col min="2787" max="2787" width="6.6640625" style="13" customWidth="1"/>
    <col min="2788" max="2788" width="7.44140625" style="13" customWidth="1"/>
    <col min="2789" max="2789" width="8" style="13" customWidth="1"/>
    <col min="2790" max="2790" width="9.109375" style="13" customWidth="1"/>
    <col min="2791" max="2791" width="8.109375" style="13" customWidth="1"/>
    <col min="2792" max="2792" width="8.44140625" style="13" customWidth="1"/>
    <col min="2793" max="2793" width="8.6640625" style="13" customWidth="1"/>
    <col min="2794" max="2794" width="8" style="13" customWidth="1"/>
    <col min="2795" max="2795" width="7.6640625" style="13" customWidth="1"/>
    <col min="2796" max="2796" width="7.44140625" style="13" customWidth="1"/>
    <col min="2797" max="2797" width="2.109375" style="13" customWidth="1"/>
    <col min="2798" max="2798" width="27.33203125" style="13" customWidth="1"/>
    <col min="2799" max="2799" width="0.88671875" style="13" customWidth="1"/>
    <col min="2800" max="2800" width="8.6640625" style="13" customWidth="1"/>
    <col min="2801" max="2801" width="6.44140625" style="13" customWidth="1"/>
    <col min="2802" max="2802" width="2.33203125" style="13" customWidth="1"/>
    <col min="2803" max="2803" width="13.88671875" style="13" customWidth="1"/>
    <col min="2804" max="2804" width="3" style="13" customWidth="1"/>
    <col min="2805" max="2805" width="8.109375" style="13" customWidth="1"/>
    <col min="2806" max="2806" width="5.6640625" style="13" customWidth="1"/>
    <col min="2807" max="3034" width="11.44140625" style="13"/>
    <col min="3035" max="3035" width="10.109375" style="13" customWidth="1"/>
    <col min="3036" max="3036" width="5.33203125" style="13" customWidth="1"/>
    <col min="3037" max="3037" width="44.88671875" style="13" customWidth="1"/>
    <col min="3038" max="3038" width="4.44140625" style="13" customWidth="1"/>
    <col min="3039" max="3039" width="11.44140625" style="13"/>
    <col min="3040" max="3040" width="9.44140625" style="13" customWidth="1"/>
    <col min="3041" max="3041" width="11.109375" style="13" customWidth="1"/>
    <col min="3042" max="3042" width="7.6640625" style="13" customWidth="1"/>
    <col min="3043" max="3043" width="6.6640625" style="13" customWidth="1"/>
    <col min="3044" max="3044" width="7.44140625" style="13" customWidth="1"/>
    <col min="3045" max="3045" width="8" style="13" customWidth="1"/>
    <col min="3046" max="3046" width="9.109375" style="13" customWidth="1"/>
    <col min="3047" max="3047" width="8.109375" style="13" customWidth="1"/>
    <col min="3048" max="3048" width="8.44140625" style="13" customWidth="1"/>
    <col min="3049" max="3049" width="8.6640625" style="13" customWidth="1"/>
    <col min="3050" max="3050" width="8" style="13" customWidth="1"/>
    <col min="3051" max="3051" width="7.6640625" style="13" customWidth="1"/>
    <col min="3052" max="3052" width="7.44140625" style="13" customWidth="1"/>
    <col min="3053" max="3053" width="2.109375" style="13" customWidth="1"/>
    <col min="3054" max="3054" width="27.33203125" style="13" customWidth="1"/>
    <col min="3055" max="3055" width="0.88671875" style="13" customWidth="1"/>
    <col min="3056" max="3056" width="8.6640625" style="13" customWidth="1"/>
    <col min="3057" max="3057" width="6.44140625" style="13" customWidth="1"/>
    <col min="3058" max="3058" width="2.33203125" style="13" customWidth="1"/>
    <col min="3059" max="3059" width="13.88671875" style="13" customWidth="1"/>
    <col min="3060" max="3060" width="3" style="13" customWidth="1"/>
    <col min="3061" max="3061" width="8.109375" style="13" customWidth="1"/>
    <col min="3062" max="3062" width="5.6640625" style="13" customWidth="1"/>
    <col min="3063" max="3290" width="11.44140625" style="13"/>
    <col min="3291" max="3291" width="10.109375" style="13" customWidth="1"/>
    <col min="3292" max="3292" width="5.33203125" style="13" customWidth="1"/>
    <col min="3293" max="3293" width="44.88671875" style="13" customWidth="1"/>
    <col min="3294" max="3294" width="4.44140625" style="13" customWidth="1"/>
    <col min="3295" max="3295" width="11.44140625" style="13"/>
    <col min="3296" max="3296" width="9.44140625" style="13" customWidth="1"/>
    <col min="3297" max="3297" width="11.109375" style="13" customWidth="1"/>
    <col min="3298" max="3298" width="7.6640625" style="13" customWidth="1"/>
    <col min="3299" max="3299" width="6.6640625" style="13" customWidth="1"/>
    <col min="3300" max="3300" width="7.44140625" style="13" customWidth="1"/>
    <col min="3301" max="3301" width="8" style="13" customWidth="1"/>
    <col min="3302" max="3302" width="9.109375" style="13" customWidth="1"/>
    <col min="3303" max="3303" width="8.109375" style="13" customWidth="1"/>
    <col min="3304" max="3304" width="8.44140625" style="13" customWidth="1"/>
    <col min="3305" max="3305" width="8.6640625" style="13" customWidth="1"/>
    <col min="3306" max="3306" width="8" style="13" customWidth="1"/>
    <col min="3307" max="3307" width="7.6640625" style="13" customWidth="1"/>
    <col min="3308" max="3308" width="7.44140625" style="13" customWidth="1"/>
    <col min="3309" max="3309" width="2.109375" style="13" customWidth="1"/>
    <col min="3310" max="3310" width="27.33203125" style="13" customWidth="1"/>
    <col min="3311" max="3311" width="0.88671875" style="13" customWidth="1"/>
    <col min="3312" max="3312" width="8.6640625" style="13" customWidth="1"/>
    <col min="3313" max="3313" width="6.44140625" style="13" customWidth="1"/>
    <col min="3314" max="3314" width="2.33203125" style="13" customWidth="1"/>
    <col min="3315" max="3315" width="13.88671875" style="13" customWidth="1"/>
    <col min="3316" max="3316" width="3" style="13" customWidth="1"/>
    <col min="3317" max="3317" width="8.109375" style="13" customWidth="1"/>
    <col min="3318" max="3318" width="5.6640625" style="13" customWidth="1"/>
    <col min="3319" max="3546" width="11.44140625" style="13"/>
    <col min="3547" max="3547" width="10.109375" style="13" customWidth="1"/>
    <col min="3548" max="3548" width="5.33203125" style="13" customWidth="1"/>
    <col min="3549" max="3549" width="44.88671875" style="13" customWidth="1"/>
    <col min="3550" max="3550" width="4.44140625" style="13" customWidth="1"/>
    <col min="3551" max="3551" width="11.44140625" style="13"/>
    <col min="3552" max="3552" width="9.44140625" style="13" customWidth="1"/>
    <col min="3553" max="3553" width="11.109375" style="13" customWidth="1"/>
    <col min="3554" max="3554" width="7.6640625" style="13" customWidth="1"/>
    <col min="3555" max="3555" width="6.6640625" style="13" customWidth="1"/>
    <col min="3556" max="3556" width="7.44140625" style="13" customWidth="1"/>
    <col min="3557" max="3557" width="8" style="13" customWidth="1"/>
    <col min="3558" max="3558" width="9.109375" style="13" customWidth="1"/>
    <col min="3559" max="3559" width="8.109375" style="13" customWidth="1"/>
    <col min="3560" max="3560" width="8.44140625" style="13" customWidth="1"/>
    <col min="3561" max="3561" width="8.6640625" style="13" customWidth="1"/>
    <col min="3562" max="3562" width="8" style="13" customWidth="1"/>
    <col min="3563" max="3563" width="7.6640625" style="13" customWidth="1"/>
    <col min="3564" max="3564" width="7.44140625" style="13" customWidth="1"/>
    <col min="3565" max="3565" width="2.109375" style="13" customWidth="1"/>
    <col min="3566" max="3566" width="27.33203125" style="13" customWidth="1"/>
    <col min="3567" max="3567" width="0.88671875" style="13" customWidth="1"/>
    <col min="3568" max="3568" width="8.6640625" style="13" customWidth="1"/>
    <col min="3569" max="3569" width="6.44140625" style="13" customWidth="1"/>
    <col min="3570" max="3570" width="2.33203125" style="13" customWidth="1"/>
    <col min="3571" max="3571" width="13.88671875" style="13" customWidth="1"/>
    <col min="3572" max="3572" width="3" style="13" customWidth="1"/>
    <col min="3573" max="3573" width="8.109375" style="13" customWidth="1"/>
    <col min="3574" max="3574" width="5.6640625" style="13" customWidth="1"/>
    <col min="3575" max="3802" width="11.44140625" style="13"/>
    <col min="3803" max="3803" width="10.109375" style="13" customWidth="1"/>
    <col min="3804" max="3804" width="5.33203125" style="13" customWidth="1"/>
    <col min="3805" max="3805" width="44.88671875" style="13" customWidth="1"/>
    <col min="3806" max="3806" width="4.44140625" style="13" customWidth="1"/>
    <col min="3807" max="3807" width="11.44140625" style="13"/>
    <col min="3808" max="3808" width="9.44140625" style="13" customWidth="1"/>
    <col min="3809" max="3809" width="11.109375" style="13" customWidth="1"/>
    <col min="3810" max="3810" width="7.6640625" style="13" customWidth="1"/>
    <col min="3811" max="3811" width="6.6640625" style="13" customWidth="1"/>
    <col min="3812" max="3812" width="7.44140625" style="13" customWidth="1"/>
    <col min="3813" max="3813" width="8" style="13" customWidth="1"/>
    <col min="3814" max="3814" width="9.109375" style="13" customWidth="1"/>
    <col min="3815" max="3815" width="8.109375" style="13" customWidth="1"/>
    <col min="3816" max="3816" width="8.44140625" style="13" customWidth="1"/>
    <col min="3817" max="3817" width="8.6640625" style="13" customWidth="1"/>
    <col min="3818" max="3818" width="8" style="13" customWidth="1"/>
    <col min="3819" max="3819" width="7.6640625" style="13" customWidth="1"/>
    <col min="3820" max="3820" width="7.44140625" style="13" customWidth="1"/>
    <col min="3821" max="3821" width="2.109375" style="13" customWidth="1"/>
    <col min="3822" max="3822" width="27.33203125" style="13" customWidth="1"/>
    <col min="3823" max="3823" width="0.88671875" style="13" customWidth="1"/>
    <col min="3824" max="3824" width="8.6640625" style="13" customWidth="1"/>
    <col min="3825" max="3825" width="6.44140625" style="13" customWidth="1"/>
    <col min="3826" max="3826" width="2.33203125" style="13" customWidth="1"/>
    <col min="3827" max="3827" width="13.88671875" style="13" customWidth="1"/>
    <col min="3828" max="3828" width="3" style="13" customWidth="1"/>
    <col min="3829" max="3829" width="8.109375" style="13" customWidth="1"/>
    <col min="3830" max="3830" width="5.6640625" style="13" customWidth="1"/>
    <col min="3831" max="4058" width="11.44140625" style="13"/>
    <col min="4059" max="4059" width="10.109375" style="13" customWidth="1"/>
    <col min="4060" max="4060" width="5.33203125" style="13" customWidth="1"/>
    <col min="4061" max="4061" width="44.88671875" style="13" customWidth="1"/>
    <col min="4062" max="4062" width="4.44140625" style="13" customWidth="1"/>
    <col min="4063" max="4063" width="11.44140625" style="13"/>
    <col min="4064" max="4064" width="9.44140625" style="13" customWidth="1"/>
    <col min="4065" max="4065" width="11.109375" style="13" customWidth="1"/>
    <col min="4066" max="4066" width="7.6640625" style="13" customWidth="1"/>
    <col min="4067" max="4067" width="6.6640625" style="13" customWidth="1"/>
    <col min="4068" max="4068" width="7.44140625" style="13" customWidth="1"/>
    <col min="4069" max="4069" width="8" style="13" customWidth="1"/>
    <col min="4070" max="4070" width="9.109375" style="13" customWidth="1"/>
    <col min="4071" max="4071" width="8.109375" style="13" customWidth="1"/>
    <col min="4072" max="4072" width="8.44140625" style="13" customWidth="1"/>
    <col min="4073" max="4073" width="8.6640625" style="13" customWidth="1"/>
    <col min="4074" max="4074" width="8" style="13" customWidth="1"/>
    <col min="4075" max="4075" width="7.6640625" style="13" customWidth="1"/>
    <col min="4076" max="4076" width="7.44140625" style="13" customWidth="1"/>
    <col min="4077" max="4077" width="2.109375" style="13" customWidth="1"/>
    <col min="4078" max="4078" width="27.33203125" style="13" customWidth="1"/>
    <col min="4079" max="4079" width="0.88671875" style="13" customWidth="1"/>
    <col min="4080" max="4080" width="8.6640625" style="13" customWidth="1"/>
    <col min="4081" max="4081" width="6.44140625" style="13" customWidth="1"/>
    <col min="4082" max="4082" width="2.33203125" style="13" customWidth="1"/>
    <col min="4083" max="4083" width="13.88671875" style="13" customWidth="1"/>
    <col min="4084" max="4084" width="3" style="13" customWidth="1"/>
    <col min="4085" max="4085" width="8.109375" style="13" customWidth="1"/>
    <col min="4086" max="4086" width="5.6640625" style="13" customWidth="1"/>
    <col min="4087" max="4314" width="11.44140625" style="13"/>
    <col min="4315" max="4315" width="10.109375" style="13" customWidth="1"/>
    <col min="4316" max="4316" width="5.33203125" style="13" customWidth="1"/>
    <col min="4317" max="4317" width="44.88671875" style="13" customWidth="1"/>
    <col min="4318" max="4318" width="4.44140625" style="13" customWidth="1"/>
    <col min="4319" max="4319" width="11.44140625" style="13"/>
    <col min="4320" max="4320" width="9.44140625" style="13" customWidth="1"/>
    <col min="4321" max="4321" width="11.109375" style="13" customWidth="1"/>
    <col min="4322" max="4322" width="7.6640625" style="13" customWidth="1"/>
    <col min="4323" max="4323" width="6.6640625" style="13" customWidth="1"/>
    <col min="4324" max="4324" width="7.44140625" style="13" customWidth="1"/>
    <col min="4325" max="4325" width="8" style="13" customWidth="1"/>
    <col min="4326" max="4326" width="9.109375" style="13" customWidth="1"/>
    <col min="4327" max="4327" width="8.109375" style="13" customWidth="1"/>
    <col min="4328" max="4328" width="8.44140625" style="13" customWidth="1"/>
    <col min="4329" max="4329" width="8.6640625" style="13" customWidth="1"/>
    <col min="4330" max="4330" width="8" style="13" customWidth="1"/>
    <col min="4331" max="4331" width="7.6640625" style="13" customWidth="1"/>
    <col min="4332" max="4332" width="7.44140625" style="13" customWidth="1"/>
    <col min="4333" max="4333" width="2.109375" style="13" customWidth="1"/>
    <col min="4334" max="4334" width="27.33203125" style="13" customWidth="1"/>
    <col min="4335" max="4335" width="0.88671875" style="13" customWidth="1"/>
    <col min="4336" max="4336" width="8.6640625" style="13" customWidth="1"/>
    <col min="4337" max="4337" width="6.44140625" style="13" customWidth="1"/>
    <col min="4338" max="4338" width="2.33203125" style="13" customWidth="1"/>
    <col min="4339" max="4339" width="13.88671875" style="13" customWidth="1"/>
    <col min="4340" max="4340" width="3" style="13" customWidth="1"/>
    <col min="4341" max="4341" width="8.109375" style="13" customWidth="1"/>
    <col min="4342" max="4342" width="5.6640625" style="13" customWidth="1"/>
    <col min="4343" max="4570" width="11.44140625" style="13"/>
    <col min="4571" max="4571" width="10.109375" style="13" customWidth="1"/>
    <col min="4572" max="4572" width="5.33203125" style="13" customWidth="1"/>
    <col min="4573" max="4573" width="44.88671875" style="13" customWidth="1"/>
    <col min="4574" max="4574" width="4.44140625" style="13" customWidth="1"/>
    <col min="4575" max="4575" width="11.44140625" style="13"/>
    <col min="4576" max="4576" width="9.44140625" style="13" customWidth="1"/>
    <col min="4577" max="4577" width="11.109375" style="13" customWidth="1"/>
    <col min="4578" max="4578" width="7.6640625" style="13" customWidth="1"/>
    <col min="4579" max="4579" width="6.6640625" style="13" customWidth="1"/>
    <col min="4580" max="4580" width="7.44140625" style="13" customWidth="1"/>
    <col min="4581" max="4581" width="8" style="13" customWidth="1"/>
    <col min="4582" max="4582" width="9.109375" style="13" customWidth="1"/>
    <col min="4583" max="4583" width="8.109375" style="13" customWidth="1"/>
    <col min="4584" max="4584" width="8.44140625" style="13" customWidth="1"/>
    <col min="4585" max="4585" width="8.6640625" style="13" customWidth="1"/>
    <col min="4586" max="4586" width="8" style="13" customWidth="1"/>
    <col min="4587" max="4587" width="7.6640625" style="13" customWidth="1"/>
    <col min="4588" max="4588" width="7.44140625" style="13" customWidth="1"/>
    <col min="4589" max="4589" width="2.109375" style="13" customWidth="1"/>
    <col min="4590" max="4590" width="27.33203125" style="13" customWidth="1"/>
    <col min="4591" max="4591" width="0.88671875" style="13" customWidth="1"/>
    <col min="4592" max="4592" width="8.6640625" style="13" customWidth="1"/>
    <col min="4593" max="4593" width="6.44140625" style="13" customWidth="1"/>
    <col min="4594" max="4594" width="2.33203125" style="13" customWidth="1"/>
    <col min="4595" max="4595" width="13.88671875" style="13" customWidth="1"/>
    <col min="4596" max="4596" width="3" style="13" customWidth="1"/>
    <col min="4597" max="4597" width="8.109375" style="13" customWidth="1"/>
    <col min="4598" max="4598" width="5.6640625" style="13" customWidth="1"/>
    <col min="4599" max="4826" width="11.44140625" style="13"/>
    <col min="4827" max="4827" width="10.109375" style="13" customWidth="1"/>
    <col min="4828" max="4828" width="5.33203125" style="13" customWidth="1"/>
    <col min="4829" max="4829" width="44.88671875" style="13" customWidth="1"/>
    <col min="4830" max="4830" width="4.44140625" style="13" customWidth="1"/>
    <col min="4831" max="4831" width="11.44140625" style="13"/>
    <col min="4832" max="4832" width="9.44140625" style="13" customWidth="1"/>
    <col min="4833" max="4833" width="11.109375" style="13" customWidth="1"/>
    <col min="4834" max="4834" width="7.6640625" style="13" customWidth="1"/>
    <col min="4835" max="4835" width="6.6640625" style="13" customWidth="1"/>
    <col min="4836" max="4836" width="7.44140625" style="13" customWidth="1"/>
    <col min="4837" max="4837" width="8" style="13" customWidth="1"/>
    <col min="4838" max="4838" width="9.109375" style="13" customWidth="1"/>
    <col min="4839" max="4839" width="8.109375" style="13" customWidth="1"/>
    <col min="4840" max="4840" width="8.44140625" style="13" customWidth="1"/>
    <col min="4841" max="4841" width="8.6640625" style="13" customWidth="1"/>
    <col min="4842" max="4842" width="8" style="13" customWidth="1"/>
    <col min="4843" max="4843" width="7.6640625" style="13" customWidth="1"/>
    <col min="4844" max="4844" width="7.44140625" style="13" customWidth="1"/>
    <col min="4845" max="4845" width="2.109375" style="13" customWidth="1"/>
    <col min="4846" max="4846" width="27.33203125" style="13" customWidth="1"/>
    <col min="4847" max="4847" width="0.88671875" style="13" customWidth="1"/>
    <col min="4848" max="4848" width="8.6640625" style="13" customWidth="1"/>
    <col min="4849" max="4849" width="6.44140625" style="13" customWidth="1"/>
    <col min="4850" max="4850" width="2.33203125" style="13" customWidth="1"/>
    <col min="4851" max="4851" width="13.88671875" style="13" customWidth="1"/>
    <col min="4852" max="4852" width="3" style="13" customWidth="1"/>
    <col min="4853" max="4853" width="8.109375" style="13" customWidth="1"/>
    <col min="4854" max="4854" width="5.6640625" style="13" customWidth="1"/>
    <col min="4855" max="5082" width="11.44140625" style="13"/>
    <col min="5083" max="5083" width="10.109375" style="13" customWidth="1"/>
    <col min="5084" max="5084" width="5.33203125" style="13" customWidth="1"/>
    <col min="5085" max="5085" width="44.88671875" style="13" customWidth="1"/>
    <col min="5086" max="5086" width="4.44140625" style="13" customWidth="1"/>
    <col min="5087" max="5087" width="11.44140625" style="13"/>
    <col min="5088" max="5088" width="9.44140625" style="13" customWidth="1"/>
    <col min="5089" max="5089" width="11.109375" style="13" customWidth="1"/>
    <col min="5090" max="5090" width="7.6640625" style="13" customWidth="1"/>
    <col min="5091" max="5091" width="6.6640625" style="13" customWidth="1"/>
    <col min="5092" max="5092" width="7.44140625" style="13" customWidth="1"/>
    <col min="5093" max="5093" width="8" style="13" customWidth="1"/>
    <col min="5094" max="5094" width="9.109375" style="13" customWidth="1"/>
    <col min="5095" max="5095" width="8.109375" style="13" customWidth="1"/>
    <col min="5096" max="5096" width="8.44140625" style="13" customWidth="1"/>
    <col min="5097" max="5097" width="8.6640625" style="13" customWidth="1"/>
    <col min="5098" max="5098" width="8" style="13" customWidth="1"/>
    <col min="5099" max="5099" width="7.6640625" style="13" customWidth="1"/>
    <col min="5100" max="5100" width="7.44140625" style="13" customWidth="1"/>
    <col min="5101" max="5101" width="2.109375" style="13" customWidth="1"/>
    <col min="5102" max="5102" width="27.33203125" style="13" customWidth="1"/>
    <col min="5103" max="5103" width="0.88671875" style="13" customWidth="1"/>
    <col min="5104" max="5104" width="8.6640625" style="13" customWidth="1"/>
    <col min="5105" max="5105" width="6.44140625" style="13" customWidth="1"/>
    <col min="5106" max="5106" width="2.33203125" style="13" customWidth="1"/>
    <col min="5107" max="5107" width="13.88671875" style="13" customWidth="1"/>
    <col min="5108" max="5108" width="3" style="13" customWidth="1"/>
    <col min="5109" max="5109" width="8.109375" style="13" customWidth="1"/>
    <col min="5110" max="5110" width="5.6640625" style="13" customWidth="1"/>
    <col min="5111" max="5338" width="11.44140625" style="13"/>
    <col min="5339" max="5339" width="10.109375" style="13" customWidth="1"/>
    <col min="5340" max="5340" width="5.33203125" style="13" customWidth="1"/>
    <col min="5341" max="5341" width="44.88671875" style="13" customWidth="1"/>
    <col min="5342" max="5342" width="4.44140625" style="13" customWidth="1"/>
    <col min="5343" max="5343" width="11.44140625" style="13"/>
    <col min="5344" max="5344" width="9.44140625" style="13" customWidth="1"/>
    <col min="5345" max="5345" width="11.109375" style="13" customWidth="1"/>
    <col min="5346" max="5346" width="7.6640625" style="13" customWidth="1"/>
    <col min="5347" max="5347" width="6.6640625" style="13" customWidth="1"/>
    <col min="5348" max="5348" width="7.44140625" style="13" customWidth="1"/>
    <col min="5349" max="5349" width="8" style="13" customWidth="1"/>
    <col min="5350" max="5350" width="9.109375" style="13" customWidth="1"/>
    <col min="5351" max="5351" width="8.109375" style="13" customWidth="1"/>
    <col min="5352" max="5352" width="8.44140625" style="13" customWidth="1"/>
    <col min="5353" max="5353" width="8.6640625" style="13" customWidth="1"/>
    <col min="5354" max="5354" width="8" style="13" customWidth="1"/>
    <col min="5355" max="5355" width="7.6640625" style="13" customWidth="1"/>
    <col min="5356" max="5356" width="7.44140625" style="13" customWidth="1"/>
    <col min="5357" max="5357" width="2.109375" style="13" customWidth="1"/>
    <col min="5358" max="5358" width="27.33203125" style="13" customWidth="1"/>
    <col min="5359" max="5359" width="0.88671875" style="13" customWidth="1"/>
    <col min="5360" max="5360" width="8.6640625" style="13" customWidth="1"/>
    <col min="5361" max="5361" width="6.44140625" style="13" customWidth="1"/>
    <col min="5362" max="5362" width="2.33203125" style="13" customWidth="1"/>
    <col min="5363" max="5363" width="13.88671875" style="13" customWidth="1"/>
    <col min="5364" max="5364" width="3" style="13" customWidth="1"/>
    <col min="5365" max="5365" width="8.109375" style="13" customWidth="1"/>
    <col min="5366" max="5366" width="5.6640625" style="13" customWidth="1"/>
    <col min="5367" max="5594" width="11.44140625" style="13"/>
    <col min="5595" max="5595" width="10.109375" style="13" customWidth="1"/>
    <col min="5596" max="5596" width="5.33203125" style="13" customWidth="1"/>
    <col min="5597" max="5597" width="44.88671875" style="13" customWidth="1"/>
    <col min="5598" max="5598" width="4.44140625" style="13" customWidth="1"/>
    <col min="5599" max="5599" width="11.44140625" style="13"/>
    <col min="5600" max="5600" width="9.44140625" style="13" customWidth="1"/>
    <col min="5601" max="5601" width="11.109375" style="13" customWidth="1"/>
    <col min="5602" max="5602" width="7.6640625" style="13" customWidth="1"/>
    <col min="5603" max="5603" width="6.6640625" style="13" customWidth="1"/>
    <col min="5604" max="5604" width="7.44140625" style="13" customWidth="1"/>
    <col min="5605" max="5605" width="8" style="13" customWidth="1"/>
    <col min="5606" max="5606" width="9.109375" style="13" customWidth="1"/>
    <col min="5607" max="5607" width="8.109375" style="13" customWidth="1"/>
    <col min="5608" max="5608" width="8.44140625" style="13" customWidth="1"/>
    <col min="5609" max="5609" width="8.6640625" style="13" customWidth="1"/>
    <col min="5610" max="5610" width="8" style="13" customWidth="1"/>
    <col min="5611" max="5611" width="7.6640625" style="13" customWidth="1"/>
    <col min="5612" max="5612" width="7.44140625" style="13" customWidth="1"/>
    <col min="5613" max="5613" width="2.109375" style="13" customWidth="1"/>
    <col min="5614" max="5614" width="27.33203125" style="13" customWidth="1"/>
    <col min="5615" max="5615" width="0.88671875" style="13" customWidth="1"/>
    <col min="5616" max="5616" width="8.6640625" style="13" customWidth="1"/>
    <col min="5617" max="5617" width="6.44140625" style="13" customWidth="1"/>
    <col min="5618" max="5618" width="2.33203125" style="13" customWidth="1"/>
    <col min="5619" max="5619" width="13.88671875" style="13" customWidth="1"/>
    <col min="5620" max="5620" width="3" style="13" customWidth="1"/>
    <col min="5621" max="5621" width="8.109375" style="13" customWidth="1"/>
    <col min="5622" max="5622" width="5.6640625" style="13" customWidth="1"/>
    <col min="5623" max="5850" width="11.44140625" style="13"/>
    <col min="5851" max="5851" width="10.109375" style="13" customWidth="1"/>
    <col min="5852" max="5852" width="5.33203125" style="13" customWidth="1"/>
    <col min="5853" max="5853" width="44.88671875" style="13" customWidth="1"/>
    <col min="5854" max="5854" width="4.44140625" style="13" customWidth="1"/>
    <col min="5855" max="5855" width="11.44140625" style="13"/>
    <col min="5856" max="5856" width="9.44140625" style="13" customWidth="1"/>
    <col min="5857" max="5857" width="11.109375" style="13" customWidth="1"/>
    <col min="5858" max="5858" width="7.6640625" style="13" customWidth="1"/>
    <col min="5859" max="5859" width="6.6640625" style="13" customWidth="1"/>
    <col min="5860" max="5860" width="7.44140625" style="13" customWidth="1"/>
    <col min="5861" max="5861" width="8" style="13" customWidth="1"/>
    <col min="5862" max="5862" width="9.109375" style="13" customWidth="1"/>
    <col min="5863" max="5863" width="8.109375" style="13" customWidth="1"/>
    <col min="5864" max="5864" width="8.44140625" style="13" customWidth="1"/>
    <col min="5865" max="5865" width="8.6640625" style="13" customWidth="1"/>
    <col min="5866" max="5866" width="8" style="13" customWidth="1"/>
    <col min="5867" max="5867" width="7.6640625" style="13" customWidth="1"/>
    <col min="5868" max="5868" width="7.44140625" style="13" customWidth="1"/>
    <col min="5869" max="5869" width="2.109375" style="13" customWidth="1"/>
    <col min="5870" max="5870" width="27.33203125" style="13" customWidth="1"/>
    <col min="5871" max="5871" width="0.88671875" style="13" customWidth="1"/>
    <col min="5872" max="5872" width="8.6640625" style="13" customWidth="1"/>
    <col min="5873" max="5873" width="6.44140625" style="13" customWidth="1"/>
    <col min="5874" max="5874" width="2.33203125" style="13" customWidth="1"/>
    <col min="5875" max="5875" width="13.88671875" style="13" customWidth="1"/>
    <col min="5876" max="5876" width="3" style="13" customWidth="1"/>
    <col min="5877" max="5877" width="8.109375" style="13" customWidth="1"/>
    <col min="5878" max="5878" width="5.6640625" style="13" customWidth="1"/>
    <col min="5879" max="6106" width="11.44140625" style="13"/>
    <col min="6107" max="6107" width="10.109375" style="13" customWidth="1"/>
    <col min="6108" max="6108" width="5.33203125" style="13" customWidth="1"/>
    <col min="6109" max="6109" width="44.88671875" style="13" customWidth="1"/>
    <col min="6110" max="6110" width="4.44140625" style="13" customWidth="1"/>
    <col min="6111" max="6111" width="11.44140625" style="13"/>
    <col min="6112" max="6112" width="9.44140625" style="13" customWidth="1"/>
    <col min="6113" max="6113" width="11.109375" style="13" customWidth="1"/>
    <col min="6114" max="6114" width="7.6640625" style="13" customWidth="1"/>
    <col min="6115" max="6115" width="6.6640625" style="13" customWidth="1"/>
    <col min="6116" max="6116" width="7.44140625" style="13" customWidth="1"/>
    <col min="6117" max="6117" width="8" style="13" customWidth="1"/>
    <col min="6118" max="6118" width="9.109375" style="13" customWidth="1"/>
    <col min="6119" max="6119" width="8.109375" style="13" customWidth="1"/>
    <col min="6120" max="6120" width="8.44140625" style="13" customWidth="1"/>
    <col min="6121" max="6121" width="8.6640625" style="13" customWidth="1"/>
    <col min="6122" max="6122" width="8" style="13" customWidth="1"/>
    <col min="6123" max="6123" width="7.6640625" style="13" customWidth="1"/>
    <col min="6124" max="6124" width="7.44140625" style="13" customWidth="1"/>
    <col min="6125" max="6125" width="2.109375" style="13" customWidth="1"/>
    <col min="6126" max="6126" width="27.33203125" style="13" customWidth="1"/>
    <col min="6127" max="6127" width="0.88671875" style="13" customWidth="1"/>
    <col min="6128" max="6128" width="8.6640625" style="13" customWidth="1"/>
    <col min="6129" max="6129" width="6.44140625" style="13" customWidth="1"/>
    <col min="6130" max="6130" width="2.33203125" style="13" customWidth="1"/>
    <col min="6131" max="6131" width="13.88671875" style="13" customWidth="1"/>
    <col min="6132" max="6132" width="3" style="13" customWidth="1"/>
    <col min="6133" max="6133" width="8.109375" style="13" customWidth="1"/>
    <col min="6134" max="6134" width="5.6640625" style="13" customWidth="1"/>
    <col min="6135" max="6362" width="11.44140625" style="13"/>
    <col min="6363" max="6363" width="10.109375" style="13" customWidth="1"/>
    <col min="6364" max="6364" width="5.33203125" style="13" customWidth="1"/>
    <col min="6365" max="6365" width="44.88671875" style="13" customWidth="1"/>
    <col min="6366" max="6366" width="4.44140625" style="13" customWidth="1"/>
    <col min="6367" max="6367" width="11.44140625" style="13"/>
    <col min="6368" max="6368" width="9.44140625" style="13" customWidth="1"/>
    <col min="6369" max="6369" width="11.109375" style="13" customWidth="1"/>
    <col min="6370" max="6370" width="7.6640625" style="13" customWidth="1"/>
    <col min="6371" max="6371" width="6.6640625" style="13" customWidth="1"/>
    <col min="6372" max="6372" width="7.44140625" style="13" customWidth="1"/>
    <col min="6373" max="6373" width="8" style="13" customWidth="1"/>
    <col min="6374" max="6374" width="9.109375" style="13" customWidth="1"/>
    <col min="6375" max="6375" width="8.109375" style="13" customWidth="1"/>
    <col min="6376" max="6376" width="8.44140625" style="13" customWidth="1"/>
    <col min="6377" max="6377" width="8.6640625" style="13" customWidth="1"/>
    <col min="6378" max="6378" width="8" style="13" customWidth="1"/>
    <col min="6379" max="6379" width="7.6640625" style="13" customWidth="1"/>
    <col min="6380" max="6380" width="7.44140625" style="13" customWidth="1"/>
    <col min="6381" max="6381" width="2.109375" style="13" customWidth="1"/>
    <col min="6382" max="6382" width="27.33203125" style="13" customWidth="1"/>
    <col min="6383" max="6383" width="0.88671875" style="13" customWidth="1"/>
    <col min="6384" max="6384" width="8.6640625" style="13" customWidth="1"/>
    <col min="6385" max="6385" width="6.44140625" style="13" customWidth="1"/>
    <col min="6386" max="6386" width="2.33203125" style="13" customWidth="1"/>
    <col min="6387" max="6387" width="13.88671875" style="13" customWidth="1"/>
    <col min="6388" max="6388" width="3" style="13" customWidth="1"/>
    <col min="6389" max="6389" width="8.109375" style="13" customWidth="1"/>
    <col min="6390" max="6390" width="5.6640625" style="13" customWidth="1"/>
    <col min="6391" max="6618" width="11.44140625" style="13"/>
    <col min="6619" max="6619" width="10.109375" style="13" customWidth="1"/>
    <col min="6620" max="6620" width="5.33203125" style="13" customWidth="1"/>
    <col min="6621" max="6621" width="44.88671875" style="13" customWidth="1"/>
    <col min="6622" max="6622" width="4.44140625" style="13" customWidth="1"/>
    <col min="6623" max="6623" width="11.44140625" style="13"/>
    <col min="6624" max="6624" width="9.44140625" style="13" customWidth="1"/>
    <col min="6625" max="6625" width="11.109375" style="13" customWidth="1"/>
    <col min="6626" max="6626" width="7.6640625" style="13" customWidth="1"/>
    <col min="6627" max="6627" width="6.6640625" style="13" customWidth="1"/>
    <col min="6628" max="6628" width="7.44140625" style="13" customWidth="1"/>
    <col min="6629" max="6629" width="8" style="13" customWidth="1"/>
    <col min="6630" max="6630" width="9.109375" style="13" customWidth="1"/>
    <col min="6631" max="6631" width="8.109375" style="13" customWidth="1"/>
    <col min="6632" max="6632" width="8.44140625" style="13" customWidth="1"/>
    <col min="6633" max="6633" width="8.6640625" style="13" customWidth="1"/>
    <col min="6634" max="6634" width="8" style="13" customWidth="1"/>
    <col min="6635" max="6635" width="7.6640625" style="13" customWidth="1"/>
    <col min="6636" max="6636" width="7.44140625" style="13" customWidth="1"/>
    <col min="6637" max="6637" width="2.109375" style="13" customWidth="1"/>
    <col min="6638" max="6638" width="27.33203125" style="13" customWidth="1"/>
    <col min="6639" max="6639" width="0.88671875" style="13" customWidth="1"/>
    <col min="6640" max="6640" width="8.6640625" style="13" customWidth="1"/>
    <col min="6641" max="6641" width="6.44140625" style="13" customWidth="1"/>
    <col min="6642" max="6642" width="2.33203125" style="13" customWidth="1"/>
    <col min="6643" max="6643" width="13.88671875" style="13" customWidth="1"/>
    <col min="6644" max="6644" width="3" style="13" customWidth="1"/>
    <col min="6645" max="6645" width="8.109375" style="13" customWidth="1"/>
    <col min="6646" max="6646" width="5.6640625" style="13" customWidth="1"/>
    <col min="6647" max="6874" width="11.44140625" style="13"/>
    <col min="6875" max="6875" width="10.109375" style="13" customWidth="1"/>
    <col min="6876" max="6876" width="5.33203125" style="13" customWidth="1"/>
    <col min="6877" max="6877" width="44.88671875" style="13" customWidth="1"/>
    <col min="6878" max="6878" width="4.44140625" style="13" customWidth="1"/>
    <col min="6879" max="6879" width="11.44140625" style="13"/>
    <col min="6880" max="6880" width="9.44140625" style="13" customWidth="1"/>
    <col min="6881" max="6881" width="11.109375" style="13" customWidth="1"/>
    <col min="6882" max="6882" width="7.6640625" style="13" customWidth="1"/>
    <col min="6883" max="6883" width="6.6640625" style="13" customWidth="1"/>
    <col min="6884" max="6884" width="7.44140625" style="13" customWidth="1"/>
    <col min="6885" max="6885" width="8" style="13" customWidth="1"/>
    <col min="6886" max="6886" width="9.109375" style="13" customWidth="1"/>
    <col min="6887" max="6887" width="8.109375" style="13" customWidth="1"/>
    <col min="6888" max="6888" width="8.44140625" style="13" customWidth="1"/>
    <col min="6889" max="6889" width="8.6640625" style="13" customWidth="1"/>
    <col min="6890" max="6890" width="8" style="13" customWidth="1"/>
    <col min="6891" max="6891" width="7.6640625" style="13" customWidth="1"/>
    <col min="6892" max="6892" width="7.44140625" style="13" customWidth="1"/>
    <col min="6893" max="6893" width="2.109375" style="13" customWidth="1"/>
    <col min="6894" max="6894" width="27.33203125" style="13" customWidth="1"/>
    <col min="6895" max="6895" width="0.88671875" style="13" customWidth="1"/>
    <col min="6896" max="6896" width="8.6640625" style="13" customWidth="1"/>
    <col min="6897" max="6897" width="6.44140625" style="13" customWidth="1"/>
    <col min="6898" max="6898" width="2.33203125" style="13" customWidth="1"/>
    <col min="6899" max="6899" width="13.88671875" style="13" customWidth="1"/>
    <col min="6900" max="6900" width="3" style="13" customWidth="1"/>
    <col min="6901" max="6901" width="8.109375" style="13" customWidth="1"/>
    <col min="6902" max="6902" width="5.6640625" style="13" customWidth="1"/>
    <col min="6903" max="7130" width="11.44140625" style="13"/>
    <col min="7131" max="7131" width="10.109375" style="13" customWidth="1"/>
    <col min="7132" max="7132" width="5.33203125" style="13" customWidth="1"/>
    <col min="7133" max="7133" width="44.88671875" style="13" customWidth="1"/>
    <col min="7134" max="7134" width="4.44140625" style="13" customWidth="1"/>
    <col min="7135" max="7135" width="11.44140625" style="13"/>
    <col min="7136" max="7136" width="9.44140625" style="13" customWidth="1"/>
    <col min="7137" max="7137" width="11.109375" style="13" customWidth="1"/>
    <col min="7138" max="7138" width="7.6640625" style="13" customWidth="1"/>
    <col min="7139" max="7139" width="6.6640625" style="13" customWidth="1"/>
    <col min="7140" max="7140" width="7.44140625" style="13" customWidth="1"/>
    <col min="7141" max="7141" width="8" style="13" customWidth="1"/>
    <col min="7142" max="7142" width="9.109375" style="13" customWidth="1"/>
    <col min="7143" max="7143" width="8.109375" style="13" customWidth="1"/>
    <col min="7144" max="7144" width="8.44140625" style="13" customWidth="1"/>
    <col min="7145" max="7145" width="8.6640625" style="13" customWidth="1"/>
    <col min="7146" max="7146" width="8" style="13" customWidth="1"/>
    <col min="7147" max="7147" width="7.6640625" style="13" customWidth="1"/>
    <col min="7148" max="7148" width="7.44140625" style="13" customWidth="1"/>
    <col min="7149" max="7149" width="2.109375" style="13" customWidth="1"/>
    <col min="7150" max="7150" width="27.33203125" style="13" customWidth="1"/>
    <col min="7151" max="7151" width="0.88671875" style="13" customWidth="1"/>
    <col min="7152" max="7152" width="8.6640625" style="13" customWidth="1"/>
    <col min="7153" max="7153" width="6.44140625" style="13" customWidth="1"/>
    <col min="7154" max="7154" width="2.33203125" style="13" customWidth="1"/>
    <col min="7155" max="7155" width="13.88671875" style="13" customWidth="1"/>
    <col min="7156" max="7156" width="3" style="13" customWidth="1"/>
    <col min="7157" max="7157" width="8.109375" style="13" customWidth="1"/>
    <col min="7158" max="7158" width="5.6640625" style="13" customWidth="1"/>
    <col min="7159" max="7386" width="11.44140625" style="13"/>
    <col min="7387" max="7387" width="10.109375" style="13" customWidth="1"/>
    <col min="7388" max="7388" width="5.33203125" style="13" customWidth="1"/>
    <col min="7389" max="7389" width="44.88671875" style="13" customWidth="1"/>
    <col min="7390" max="7390" width="4.44140625" style="13" customWidth="1"/>
    <col min="7391" max="7391" width="11.44140625" style="13"/>
    <col min="7392" max="7392" width="9.44140625" style="13" customWidth="1"/>
    <col min="7393" max="7393" width="11.109375" style="13" customWidth="1"/>
    <col min="7394" max="7394" width="7.6640625" style="13" customWidth="1"/>
    <col min="7395" max="7395" width="6.6640625" style="13" customWidth="1"/>
    <col min="7396" max="7396" width="7.44140625" style="13" customWidth="1"/>
    <col min="7397" max="7397" width="8" style="13" customWidth="1"/>
    <col min="7398" max="7398" width="9.109375" style="13" customWidth="1"/>
    <col min="7399" max="7399" width="8.109375" style="13" customWidth="1"/>
    <col min="7400" max="7400" width="8.44140625" style="13" customWidth="1"/>
    <col min="7401" max="7401" width="8.6640625" style="13" customWidth="1"/>
    <col min="7402" max="7402" width="8" style="13" customWidth="1"/>
    <col min="7403" max="7403" width="7.6640625" style="13" customWidth="1"/>
    <col min="7404" max="7404" width="7.44140625" style="13" customWidth="1"/>
    <col min="7405" max="7405" width="2.109375" style="13" customWidth="1"/>
    <col min="7406" max="7406" width="27.33203125" style="13" customWidth="1"/>
    <col min="7407" max="7407" width="0.88671875" style="13" customWidth="1"/>
    <col min="7408" max="7408" width="8.6640625" style="13" customWidth="1"/>
    <col min="7409" max="7409" width="6.44140625" style="13" customWidth="1"/>
    <col min="7410" max="7410" width="2.33203125" style="13" customWidth="1"/>
    <col min="7411" max="7411" width="13.88671875" style="13" customWidth="1"/>
    <col min="7412" max="7412" width="3" style="13" customWidth="1"/>
    <col min="7413" max="7413" width="8.109375" style="13" customWidth="1"/>
    <col min="7414" max="7414" width="5.6640625" style="13" customWidth="1"/>
    <col min="7415" max="7642" width="11.44140625" style="13"/>
    <col min="7643" max="7643" width="10.109375" style="13" customWidth="1"/>
    <col min="7644" max="7644" width="5.33203125" style="13" customWidth="1"/>
    <col min="7645" max="7645" width="44.88671875" style="13" customWidth="1"/>
    <col min="7646" max="7646" width="4.44140625" style="13" customWidth="1"/>
    <col min="7647" max="7647" width="11.44140625" style="13"/>
    <col min="7648" max="7648" width="9.44140625" style="13" customWidth="1"/>
    <col min="7649" max="7649" width="11.109375" style="13" customWidth="1"/>
    <col min="7650" max="7650" width="7.6640625" style="13" customWidth="1"/>
    <col min="7651" max="7651" width="6.6640625" style="13" customWidth="1"/>
    <col min="7652" max="7652" width="7.44140625" style="13" customWidth="1"/>
    <col min="7653" max="7653" width="8" style="13" customWidth="1"/>
    <col min="7654" max="7654" width="9.109375" style="13" customWidth="1"/>
    <col min="7655" max="7655" width="8.109375" style="13" customWidth="1"/>
    <col min="7656" max="7656" width="8.44140625" style="13" customWidth="1"/>
    <col min="7657" max="7657" width="8.6640625" style="13" customWidth="1"/>
    <col min="7658" max="7658" width="8" style="13" customWidth="1"/>
    <col min="7659" max="7659" width="7.6640625" style="13" customWidth="1"/>
    <col min="7660" max="7660" width="7.44140625" style="13" customWidth="1"/>
    <col min="7661" max="7661" width="2.109375" style="13" customWidth="1"/>
    <col min="7662" max="7662" width="27.33203125" style="13" customWidth="1"/>
    <col min="7663" max="7663" width="0.88671875" style="13" customWidth="1"/>
    <col min="7664" max="7664" width="8.6640625" style="13" customWidth="1"/>
    <col min="7665" max="7665" width="6.44140625" style="13" customWidth="1"/>
    <col min="7666" max="7666" width="2.33203125" style="13" customWidth="1"/>
    <col min="7667" max="7667" width="13.88671875" style="13" customWidth="1"/>
    <col min="7668" max="7668" width="3" style="13" customWidth="1"/>
    <col min="7669" max="7669" width="8.109375" style="13" customWidth="1"/>
    <col min="7670" max="7670" width="5.6640625" style="13" customWidth="1"/>
    <col min="7671" max="7898" width="11.44140625" style="13"/>
    <col min="7899" max="7899" width="10.109375" style="13" customWidth="1"/>
    <col min="7900" max="7900" width="5.33203125" style="13" customWidth="1"/>
    <col min="7901" max="7901" width="44.88671875" style="13" customWidth="1"/>
    <col min="7902" max="7902" width="4.44140625" style="13" customWidth="1"/>
    <col min="7903" max="7903" width="11.44140625" style="13"/>
    <col min="7904" max="7904" width="9.44140625" style="13" customWidth="1"/>
    <col min="7905" max="7905" width="11.109375" style="13" customWidth="1"/>
    <col min="7906" max="7906" width="7.6640625" style="13" customWidth="1"/>
    <col min="7907" max="7907" width="6.6640625" style="13" customWidth="1"/>
    <col min="7908" max="7908" width="7.44140625" style="13" customWidth="1"/>
    <col min="7909" max="7909" width="8" style="13" customWidth="1"/>
    <col min="7910" max="7910" width="9.109375" style="13" customWidth="1"/>
    <col min="7911" max="7911" width="8.109375" style="13" customWidth="1"/>
    <col min="7912" max="7912" width="8.44140625" style="13" customWidth="1"/>
    <col min="7913" max="7913" width="8.6640625" style="13" customWidth="1"/>
    <col min="7914" max="7914" width="8" style="13" customWidth="1"/>
    <col min="7915" max="7915" width="7.6640625" style="13" customWidth="1"/>
    <col min="7916" max="7916" width="7.44140625" style="13" customWidth="1"/>
    <col min="7917" max="7917" width="2.109375" style="13" customWidth="1"/>
    <col min="7918" max="7918" width="27.33203125" style="13" customWidth="1"/>
    <col min="7919" max="7919" width="0.88671875" style="13" customWidth="1"/>
    <col min="7920" max="7920" width="8.6640625" style="13" customWidth="1"/>
    <col min="7921" max="7921" width="6.44140625" style="13" customWidth="1"/>
    <col min="7922" max="7922" width="2.33203125" style="13" customWidth="1"/>
    <col min="7923" max="7923" width="13.88671875" style="13" customWidth="1"/>
    <col min="7924" max="7924" width="3" style="13" customWidth="1"/>
    <col min="7925" max="7925" width="8.109375" style="13" customWidth="1"/>
    <col min="7926" max="7926" width="5.6640625" style="13" customWidth="1"/>
    <col min="7927" max="8154" width="11.44140625" style="13"/>
    <col min="8155" max="8155" width="10.109375" style="13" customWidth="1"/>
    <col min="8156" max="8156" width="5.33203125" style="13" customWidth="1"/>
    <col min="8157" max="8157" width="44.88671875" style="13" customWidth="1"/>
    <col min="8158" max="8158" width="4.44140625" style="13" customWidth="1"/>
    <col min="8159" max="8159" width="11.44140625" style="13"/>
    <col min="8160" max="8160" width="9.44140625" style="13" customWidth="1"/>
    <col min="8161" max="8161" width="11.109375" style="13" customWidth="1"/>
    <col min="8162" max="8162" width="7.6640625" style="13" customWidth="1"/>
    <col min="8163" max="8163" width="6.6640625" style="13" customWidth="1"/>
    <col min="8164" max="8164" width="7.44140625" style="13" customWidth="1"/>
    <col min="8165" max="8165" width="8" style="13" customWidth="1"/>
    <col min="8166" max="8166" width="9.109375" style="13" customWidth="1"/>
    <col min="8167" max="8167" width="8.109375" style="13" customWidth="1"/>
    <col min="8168" max="8168" width="8.44140625" style="13" customWidth="1"/>
    <col min="8169" max="8169" width="8.6640625" style="13" customWidth="1"/>
    <col min="8170" max="8170" width="8" style="13" customWidth="1"/>
    <col min="8171" max="8171" width="7.6640625" style="13" customWidth="1"/>
    <col min="8172" max="8172" width="7.44140625" style="13" customWidth="1"/>
    <col min="8173" max="8173" width="2.109375" style="13" customWidth="1"/>
    <col min="8174" max="8174" width="27.33203125" style="13" customWidth="1"/>
    <col min="8175" max="8175" width="0.88671875" style="13" customWidth="1"/>
    <col min="8176" max="8176" width="8.6640625" style="13" customWidth="1"/>
    <col min="8177" max="8177" width="6.44140625" style="13" customWidth="1"/>
    <col min="8178" max="8178" width="2.33203125" style="13" customWidth="1"/>
    <col min="8179" max="8179" width="13.88671875" style="13" customWidth="1"/>
    <col min="8180" max="8180" width="3" style="13" customWidth="1"/>
    <col min="8181" max="8181" width="8.109375" style="13" customWidth="1"/>
    <col min="8182" max="8182" width="5.6640625" style="13" customWidth="1"/>
    <col min="8183" max="8410" width="11.44140625" style="13"/>
    <col min="8411" max="8411" width="10.109375" style="13" customWidth="1"/>
    <col min="8412" max="8412" width="5.33203125" style="13" customWidth="1"/>
    <col min="8413" max="8413" width="44.88671875" style="13" customWidth="1"/>
    <col min="8414" max="8414" width="4.44140625" style="13" customWidth="1"/>
    <col min="8415" max="8415" width="11.44140625" style="13"/>
    <col min="8416" max="8416" width="9.44140625" style="13" customWidth="1"/>
    <col min="8417" max="8417" width="11.109375" style="13" customWidth="1"/>
    <col min="8418" max="8418" width="7.6640625" style="13" customWidth="1"/>
    <col min="8419" max="8419" width="6.6640625" style="13" customWidth="1"/>
    <col min="8420" max="8420" width="7.44140625" style="13" customWidth="1"/>
    <col min="8421" max="8421" width="8" style="13" customWidth="1"/>
    <col min="8422" max="8422" width="9.109375" style="13" customWidth="1"/>
    <col min="8423" max="8423" width="8.109375" style="13" customWidth="1"/>
    <col min="8424" max="8424" width="8.44140625" style="13" customWidth="1"/>
    <col min="8425" max="8425" width="8.6640625" style="13" customWidth="1"/>
    <col min="8426" max="8426" width="8" style="13" customWidth="1"/>
    <col min="8427" max="8427" width="7.6640625" style="13" customWidth="1"/>
    <col min="8428" max="8428" width="7.44140625" style="13" customWidth="1"/>
    <col min="8429" max="8429" width="2.109375" style="13" customWidth="1"/>
    <col min="8430" max="8430" width="27.33203125" style="13" customWidth="1"/>
    <col min="8431" max="8431" width="0.88671875" style="13" customWidth="1"/>
    <col min="8432" max="8432" width="8.6640625" style="13" customWidth="1"/>
    <col min="8433" max="8433" width="6.44140625" style="13" customWidth="1"/>
    <col min="8434" max="8434" width="2.33203125" style="13" customWidth="1"/>
    <col min="8435" max="8435" width="13.88671875" style="13" customWidth="1"/>
    <col min="8436" max="8436" width="3" style="13" customWidth="1"/>
    <col min="8437" max="8437" width="8.109375" style="13" customWidth="1"/>
    <col min="8438" max="8438" width="5.6640625" style="13" customWidth="1"/>
    <col min="8439" max="8666" width="11.44140625" style="13"/>
    <col min="8667" max="8667" width="10.109375" style="13" customWidth="1"/>
    <col min="8668" max="8668" width="5.33203125" style="13" customWidth="1"/>
    <col min="8669" max="8669" width="44.88671875" style="13" customWidth="1"/>
    <col min="8670" max="8670" width="4.44140625" style="13" customWidth="1"/>
    <col min="8671" max="8671" width="11.44140625" style="13"/>
    <col min="8672" max="8672" width="9.44140625" style="13" customWidth="1"/>
    <col min="8673" max="8673" width="11.109375" style="13" customWidth="1"/>
    <col min="8674" max="8674" width="7.6640625" style="13" customWidth="1"/>
    <col min="8675" max="8675" width="6.6640625" style="13" customWidth="1"/>
    <col min="8676" max="8676" width="7.44140625" style="13" customWidth="1"/>
    <col min="8677" max="8677" width="8" style="13" customWidth="1"/>
    <col min="8678" max="8678" width="9.109375" style="13" customWidth="1"/>
    <col min="8679" max="8679" width="8.109375" style="13" customWidth="1"/>
    <col min="8680" max="8680" width="8.44140625" style="13" customWidth="1"/>
    <col min="8681" max="8681" width="8.6640625" style="13" customWidth="1"/>
    <col min="8682" max="8682" width="8" style="13" customWidth="1"/>
    <col min="8683" max="8683" width="7.6640625" style="13" customWidth="1"/>
    <col min="8684" max="8684" width="7.44140625" style="13" customWidth="1"/>
    <col min="8685" max="8685" width="2.109375" style="13" customWidth="1"/>
    <col min="8686" max="8686" width="27.33203125" style="13" customWidth="1"/>
    <col min="8687" max="8687" width="0.88671875" style="13" customWidth="1"/>
    <col min="8688" max="8688" width="8.6640625" style="13" customWidth="1"/>
    <col min="8689" max="8689" width="6.44140625" style="13" customWidth="1"/>
    <col min="8690" max="8690" width="2.33203125" style="13" customWidth="1"/>
    <col min="8691" max="8691" width="13.88671875" style="13" customWidth="1"/>
    <col min="8692" max="8692" width="3" style="13" customWidth="1"/>
    <col min="8693" max="8693" width="8.109375" style="13" customWidth="1"/>
    <col min="8694" max="8694" width="5.6640625" style="13" customWidth="1"/>
    <col min="8695" max="8922" width="11.44140625" style="13"/>
    <col min="8923" max="8923" width="10.109375" style="13" customWidth="1"/>
    <col min="8924" max="8924" width="5.33203125" style="13" customWidth="1"/>
    <col min="8925" max="8925" width="44.88671875" style="13" customWidth="1"/>
    <col min="8926" max="8926" width="4.44140625" style="13" customWidth="1"/>
    <col min="8927" max="8927" width="11.44140625" style="13"/>
    <col min="8928" max="8928" width="9.44140625" style="13" customWidth="1"/>
    <col min="8929" max="8929" width="11.109375" style="13" customWidth="1"/>
    <col min="8930" max="8930" width="7.6640625" style="13" customWidth="1"/>
    <col min="8931" max="8931" width="6.6640625" style="13" customWidth="1"/>
    <col min="8932" max="8932" width="7.44140625" style="13" customWidth="1"/>
    <col min="8933" max="8933" width="8" style="13" customWidth="1"/>
    <col min="8934" max="8934" width="9.109375" style="13" customWidth="1"/>
    <col min="8935" max="8935" width="8.109375" style="13" customWidth="1"/>
    <col min="8936" max="8936" width="8.44140625" style="13" customWidth="1"/>
    <col min="8937" max="8937" width="8.6640625" style="13" customWidth="1"/>
    <col min="8938" max="8938" width="8" style="13" customWidth="1"/>
    <col min="8939" max="8939" width="7.6640625" style="13" customWidth="1"/>
    <col min="8940" max="8940" width="7.44140625" style="13" customWidth="1"/>
    <col min="8941" max="8941" width="2.109375" style="13" customWidth="1"/>
    <col min="8942" max="8942" width="27.33203125" style="13" customWidth="1"/>
    <col min="8943" max="8943" width="0.88671875" style="13" customWidth="1"/>
    <col min="8944" max="8944" width="8.6640625" style="13" customWidth="1"/>
    <col min="8945" max="8945" width="6.44140625" style="13" customWidth="1"/>
    <col min="8946" max="8946" width="2.33203125" style="13" customWidth="1"/>
    <col min="8947" max="8947" width="13.88671875" style="13" customWidth="1"/>
    <col min="8948" max="8948" width="3" style="13" customWidth="1"/>
    <col min="8949" max="8949" width="8.109375" style="13" customWidth="1"/>
    <col min="8950" max="8950" width="5.6640625" style="13" customWidth="1"/>
    <col min="8951" max="9178" width="11.44140625" style="13"/>
    <col min="9179" max="9179" width="10.109375" style="13" customWidth="1"/>
    <col min="9180" max="9180" width="5.33203125" style="13" customWidth="1"/>
    <col min="9181" max="9181" width="44.88671875" style="13" customWidth="1"/>
    <col min="9182" max="9182" width="4.44140625" style="13" customWidth="1"/>
    <col min="9183" max="9183" width="11.44140625" style="13"/>
    <col min="9184" max="9184" width="9.44140625" style="13" customWidth="1"/>
    <col min="9185" max="9185" width="11.109375" style="13" customWidth="1"/>
    <col min="9186" max="9186" width="7.6640625" style="13" customWidth="1"/>
    <col min="9187" max="9187" width="6.6640625" style="13" customWidth="1"/>
    <col min="9188" max="9188" width="7.44140625" style="13" customWidth="1"/>
    <col min="9189" max="9189" width="8" style="13" customWidth="1"/>
    <col min="9190" max="9190" width="9.109375" style="13" customWidth="1"/>
    <col min="9191" max="9191" width="8.109375" style="13" customWidth="1"/>
    <col min="9192" max="9192" width="8.44140625" style="13" customWidth="1"/>
    <col min="9193" max="9193" width="8.6640625" style="13" customWidth="1"/>
    <col min="9194" max="9194" width="8" style="13" customWidth="1"/>
    <col min="9195" max="9195" width="7.6640625" style="13" customWidth="1"/>
    <col min="9196" max="9196" width="7.44140625" style="13" customWidth="1"/>
    <col min="9197" max="9197" width="2.109375" style="13" customWidth="1"/>
    <col min="9198" max="9198" width="27.33203125" style="13" customWidth="1"/>
    <col min="9199" max="9199" width="0.88671875" style="13" customWidth="1"/>
    <col min="9200" max="9200" width="8.6640625" style="13" customWidth="1"/>
    <col min="9201" max="9201" width="6.44140625" style="13" customWidth="1"/>
    <col min="9202" max="9202" width="2.33203125" style="13" customWidth="1"/>
    <col min="9203" max="9203" width="13.88671875" style="13" customWidth="1"/>
    <col min="9204" max="9204" width="3" style="13" customWidth="1"/>
    <col min="9205" max="9205" width="8.109375" style="13" customWidth="1"/>
    <col min="9206" max="9206" width="5.6640625" style="13" customWidth="1"/>
    <col min="9207" max="9434" width="11.44140625" style="13"/>
    <col min="9435" max="9435" width="10.109375" style="13" customWidth="1"/>
    <col min="9436" max="9436" width="5.33203125" style="13" customWidth="1"/>
    <col min="9437" max="9437" width="44.88671875" style="13" customWidth="1"/>
    <col min="9438" max="9438" width="4.44140625" style="13" customWidth="1"/>
    <col min="9439" max="9439" width="11.44140625" style="13"/>
    <col min="9440" max="9440" width="9.44140625" style="13" customWidth="1"/>
    <col min="9441" max="9441" width="11.109375" style="13" customWidth="1"/>
    <col min="9442" max="9442" width="7.6640625" style="13" customWidth="1"/>
    <col min="9443" max="9443" width="6.6640625" style="13" customWidth="1"/>
    <col min="9444" max="9444" width="7.44140625" style="13" customWidth="1"/>
    <col min="9445" max="9445" width="8" style="13" customWidth="1"/>
    <col min="9446" max="9446" width="9.109375" style="13" customWidth="1"/>
    <col min="9447" max="9447" width="8.109375" style="13" customWidth="1"/>
    <col min="9448" max="9448" width="8.44140625" style="13" customWidth="1"/>
    <col min="9449" max="9449" width="8.6640625" style="13" customWidth="1"/>
    <col min="9450" max="9450" width="8" style="13" customWidth="1"/>
    <col min="9451" max="9451" width="7.6640625" style="13" customWidth="1"/>
    <col min="9452" max="9452" width="7.44140625" style="13" customWidth="1"/>
    <col min="9453" max="9453" width="2.109375" style="13" customWidth="1"/>
    <col min="9454" max="9454" width="27.33203125" style="13" customWidth="1"/>
    <col min="9455" max="9455" width="0.88671875" style="13" customWidth="1"/>
    <col min="9456" max="9456" width="8.6640625" style="13" customWidth="1"/>
    <col min="9457" max="9457" width="6.44140625" style="13" customWidth="1"/>
    <col min="9458" max="9458" width="2.33203125" style="13" customWidth="1"/>
    <col min="9459" max="9459" width="13.88671875" style="13" customWidth="1"/>
    <col min="9460" max="9460" width="3" style="13" customWidth="1"/>
    <col min="9461" max="9461" width="8.109375" style="13" customWidth="1"/>
    <col min="9462" max="9462" width="5.6640625" style="13" customWidth="1"/>
    <col min="9463" max="9690" width="11.44140625" style="13"/>
    <col min="9691" max="9691" width="10.109375" style="13" customWidth="1"/>
    <col min="9692" max="9692" width="5.33203125" style="13" customWidth="1"/>
    <col min="9693" max="9693" width="44.88671875" style="13" customWidth="1"/>
    <col min="9694" max="9694" width="4.44140625" style="13" customWidth="1"/>
    <col min="9695" max="9695" width="11.44140625" style="13"/>
    <col min="9696" max="9696" width="9.44140625" style="13" customWidth="1"/>
    <col min="9697" max="9697" width="11.109375" style="13" customWidth="1"/>
    <col min="9698" max="9698" width="7.6640625" style="13" customWidth="1"/>
    <col min="9699" max="9699" width="6.6640625" style="13" customWidth="1"/>
    <col min="9700" max="9700" width="7.44140625" style="13" customWidth="1"/>
    <col min="9701" max="9701" width="8" style="13" customWidth="1"/>
    <col min="9702" max="9702" width="9.109375" style="13" customWidth="1"/>
    <col min="9703" max="9703" width="8.109375" style="13" customWidth="1"/>
    <col min="9704" max="9704" width="8.44140625" style="13" customWidth="1"/>
    <col min="9705" max="9705" width="8.6640625" style="13" customWidth="1"/>
    <col min="9706" max="9706" width="8" style="13" customWidth="1"/>
    <col min="9707" max="9707" width="7.6640625" style="13" customWidth="1"/>
    <col min="9708" max="9708" width="7.44140625" style="13" customWidth="1"/>
    <col min="9709" max="9709" width="2.109375" style="13" customWidth="1"/>
    <col min="9710" max="9710" width="27.33203125" style="13" customWidth="1"/>
    <col min="9711" max="9711" width="0.88671875" style="13" customWidth="1"/>
    <col min="9712" max="9712" width="8.6640625" style="13" customWidth="1"/>
    <col min="9713" max="9713" width="6.44140625" style="13" customWidth="1"/>
    <col min="9714" max="9714" width="2.33203125" style="13" customWidth="1"/>
    <col min="9715" max="9715" width="13.88671875" style="13" customWidth="1"/>
    <col min="9716" max="9716" width="3" style="13" customWidth="1"/>
    <col min="9717" max="9717" width="8.109375" style="13" customWidth="1"/>
    <col min="9718" max="9718" width="5.6640625" style="13" customWidth="1"/>
    <col min="9719" max="9946" width="11.44140625" style="13"/>
    <col min="9947" max="9947" width="10.109375" style="13" customWidth="1"/>
    <col min="9948" max="9948" width="5.33203125" style="13" customWidth="1"/>
    <col min="9949" max="9949" width="44.88671875" style="13" customWidth="1"/>
    <col min="9950" max="9950" width="4.44140625" style="13" customWidth="1"/>
    <col min="9951" max="9951" width="11.44140625" style="13"/>
    <col min="9952" max="9952" width="9.44140625" style="13" customWidth="1"/>
    <col min="9953" max="9953" width="11.109375" style="13" customWidth="1"/>
    <col min="9954" max="9954" width="7.6640625" style="13" customWidth="1"/>
    <col min="9955" max="9955" width="6.6640625" style="13" customWidth="1"/>
    <col min="9956" max="9956" width="7.44140625" style="13" customWidth="1"/>
    <col min="9957" max="9957" width="8" style="13" customWidth="1"/>
    <col min="9958" max="9958" width="9.109375" style="13" customWidth="1"/>
    <col min="9959" max="9959" width="8.109375" style="13" customWidth="1"/>
    <col min="9960" max="9960" width="8.44140625" style="13" customWidth="1"/>
    <col min="9961" max="9961" width="8.6640625" style="13" customWidth="1"/>
    <col min="9962" max="9962" width="8" style="13" customWidth="1"/>
    <col min="9963" max="9963" width="7.6640625" style="13" customWidth="1"/>
    <col min="9964" max="9964" width="7.44140625" style="13" customWidth="1"/>
    <col min="9965" max="9965" width="2.109375" style="13" customWidth="1"/>
    <col min="9966" max="9966" width="27.33203125" style="13" customWidth="1"/>
    <col min="9967" max="9967" width="0.88671875" style="13" customWidth="1"/>
    <col min="9968" max="9968" width="8.6640625" style="13" customWidth="1"/>
    <col min="9969" max="9969" width="6.44140625" style="13" customWidth="1"/>
    <col min="9970" max="9970" width="2.33203125" style="13" customWidth="1"/>
    <col min="9971" max="9971" width="13.88671875" style="13" customWidth="1"/>
    <col min="9972" max="9972" width="3" style="13" customWidth="1"/>
    <col min="9973" max="9973" width="8.109375" style="13" customWidth="1"/>
    <col min="9974" max="9974" width="5.6640625" style="13" customWidth="1"/>
    <col min="9975" max="10202" width="11.44140625" style="13"/>
    <col min="10203" max="10203" width="10.109375" style="13" customWidth="1"/>
    <col min="10204" max="10204" width="5.33203125" style="13" customWidth="1"/>
    <col min="10205" max="10205" width="44.88671875" style="13" customWidth="1"/>
    <col min="10206" max="10206" width="4.44140625" style="13" customWidth="1"/>
    <col min="10207" max="10207" width="11.44140625" style="13"/>
    <col min="10208" max="10208" width="9.44140625" style="13" customWidth="1"/>
    <col min="10209" max="10209" width="11.109375" style="13" customWidth="1"/>
    <col min="10210" max="10210" width="7.6640625" style="13" customWidth="1"/>
    <col min="10211" max="10211" width="6.6640625" style="13" customWidth="1"/>
    <col min="10212" max="10212" width="7.44140625" style="13" customWidth="1"/>
    <col min="10213" max="10213" width="8" style="13" customWidth="1"/>
    <col min="10214" max="10214" width="9.109375" style="13" customWidth="1"/>
    <col min="10215" max="10215" width="8.109375" style="13" customWidth="1"/>
    <col min="10216" max="10216" width="8.44140625" style="13" customWidth="1"/>
    <col min="10217" max="10217" width="8.6640625" style="13" customWidth="1"/>
    <col min="10218" max="10218" width="8" style="13" customWidth="1"/>
    <col min="10219" max="10219" width="7.6640625" style="13" customWidth="1"/>
    <col min="10220" max="10220" width="7.44140625" style="13" customWidth="1"/>
    <col min="10221" max="10221" width="2.109375" style="13" customWidth="1"/>
    <col min="10222" max="10222" width="27.33203125" style="13" customWidth="1"/>
    <col min="10223" max="10223" width="0.88671875" style="13" customWidth="1"/>
    <col min="10224" max="10224" width="8.6640625" style="13" customWidth="1"/>
    <col min="10225" max="10225" width="6.44140625" style="13" customWidth="1"/>
    <col min="10226" max="10226" width="2.33203125" style="13" customWidth="1"/>
    <col min="10227" max="10227" width="13.88671875" style="13" customWidth="1"/>
    <col min="10228" max="10228" width="3" style="13" customWidth="1"/>
    <col min="10229" max="10229" width="8.109375" style="13" customWidth="1"/>
    <col min="10230" max="10230" width="5.6640625" style="13" customWidth="1"/>
    <col min="10231" max="10458" width="11.44140625" style="13"/>
    <col min="10459" max="10459" width="10.109375" style="13" customWidth="1"/>
    <col min="10460" max="10460" width="5.33203125" style="13" customWidth="1"/>
    <col min="10461" max="10461" width="44.88671875" style="13" customWidth="1"/>
    <col min="10462" max="10462" width="4.44140625" style="13" customWidth="1"/>
    <col min="10463" max="10463" width="11.44140625" style="13"/>
    <col min="10464" max="10464" width="9.44140625" style="13" customWidth="1"/>
    <col min="10465" max="10465" width="11.109375" style="13" customWidth="1"/>
    <col min="10466" max="10466" width="7.6640625" style="13" customWidth="1"/>
    <col min="10467" max="10467" width="6.6640625" style="13" customWidth="1"/>
    <col min="10468" max="10468" width="7.44140625" style="13" customWidth="1"/>
    <col min="10469" max="10469" width="8" style="13" customWidth="1"/>
    <col min="10470" max="10470" width="9.109375" style="13" customWidth="1"/>
    <col min="10471" max="10471" width="8.109375" style="13" customWidth="1"/>
    <col min="10472" max="10472" width="8.44140625" style="13" customWidth="1"/>
    <col min="10473" max="10473" width="8.6640625" style="13" customWidth="1"/>
    <col min="10474" max="10474" width="8" style="13" customWidth="1"/>
    <col min="10475" max="10475" width="7.6640625" style="13" customWidth="1"/>
    <col min="10476" max="10476" width="7.44140625" style="13" customWidth="1"/>
    <col min="10477" max="10477" width="2.109375" style="13" customWidth="1"/>
    <col min="10478" max="10478" width="27.33203125" style="13" customWidth="1"/>
    <col min="10479" max="10479" width="0.88671875" style="13" customWidth="1"/>
    <col min="10480" max="10480" width="8.6640625" style="13" customWidth="1"/>
    <col min="10481" max="10481" width="6.44140625" style="13" customWidth="1"/>
    <col min="10482" max="10482" width="2.33203125" style="13" customWidth="1"/>
    <col min="10483" max="10483" width="13.88671875" style="13" customWidth="1"/>
    <col min="10484" max="10484" width="3" style="13" customWidth="1"/>
    <col min="10485" max="10485" width="8.109375" style="13" customWidth="1"/>
    <col min="10486" max="10486" width="5.6640625" style="13" customWidth="1"/>
    <col min="10487" max="10714" width="11.44140625" style="13"/>
    <col min="10715" max="10715" width="10.109375" style="13" customWidth="1"/>
    <col min="10716" max="10716" width="5.33203125" style="13" customWidth="1"/>
    <col min="10717" max="10717" width="44.88671875" style="13" customWidth="1"/>
    <col min="10718" max="10718" width="4.44140625" style="13" customWidth="1"/>
    <col min="10719" max="10719" width="11.44140625" style="13"/>
    <col min="10720" max="10720" width="9.44140625" style="13" customWidth="1"/>
    <col min="10721" max="10721" width="11.109375" style="13" customWidth="1"/>
    <col min="10722" max="10722" width="7.6640625" style="13" customWidth="1"/>
    <col min="10723" max="10723" width="6.6640625" style="13" customWidth="1"/>
    <col min="10724" max="10724" width="7.44140625" style="13" customWidth="1"/>
    <col min="10725" max="10725" width="8" style="13" customWidth="1"/>
    <col min="10726" max="10726" width="9.109375" style="13" customWidth="1"/>
    <col min="10727" max="10727" width="8.109375" style="13" customWidth="1"/>
    <col min="10728" max="10728" width="8.44140625" style="13" customWidth="1"/>
    <col min="10729" max="10729" width="8.6640625" style="13" customWidth="1"/>
    <col min="10730" max="10730" width="8" style="13" customWidth="1"/>
    <col min="10731" max="10731" width="7.6640625" style="13" customWidth="1"/>
    <col min="10732" max="10732" width="7.44140625" style="13" customWidth="1"/>
    <col min="10733" max="10733" width="2.109375" style="13" customWidth="1"/>
    <col min="10734" max="10734" width="27.33203125" style="13" customWidth="1"/>
    <col min="10735" max="10735" width="0.88671875" style="13" customWidth="1"/>
    <col min="10736" max="10736" width="8.6640625" style="13" customWidth="1"/>
    <col min="10737" max="10737" width="6.44140625" style="13" customWidth="1"/>
    <col min="10738" max="10738" width="2.33203125" style="13" customWidth="1"/>
    <col min="10739" max="10739" width="13.88671875" style="13" customWidth="1"/>
    <col min="10740" max="10740" width="3" style="13" customWidth="1"/>
    <col min="10741" max="10741" width="8.109375" style="13" customWidth="1"/>
    <col min="10742" max="10742" width="5.6640625" style="13" customWidth="1"/>
    <col min="10743" max="10970" width="11.44140625" style="13"/>
    <col min="10971" max="10971" width="10.109375" style="13" customWidth="1"/>
    <col min="10972" max="10972" width="5.33203125" style="13" customWidth="1"/>
    <col min="10973" max="10973" width="44.88671875" style="13" customWidth="1"/>
    <col min="10974" max="10974" width="4.44140625" style="13" customWidth="1"/>
    <col min="10975" max="10975" width="11.44140625" style="13"/>
    <col min="10976" max="10976" width="9.44140625" style="13" customWidth="1"/>
    <col min="10977" max="10977" width="11.109375" style="13" customWidth="1"/>
    <col min="10978" max="10978" width="7.6640625" style="13" customWidth="1"/>
    <col min="10979" max="10979" width="6.6640625" style="13" customWidth="1"/>
    <col min="10980" max="10980" width="7.44140625" style="13" customWidth="1"/>
    <col min="10981" max="10981" width="8" style="13" customWidth="1"/>
    <col min="10982" max="10982" width="9.109375" style="13" customWidth="1"/>
    <col min="10983" max="10983" width="8.109375" style="13" customWidth="1"/>
    <col min="10984" max="10984" width="8.44140625" style="13" customWidth="1"/>
    <col min="10985" max="10985" width="8.6640625" style="13" customWidth="1"/>
    <col min="10986" max="10986" width="8" style="13" customWidth="1"/>
    <col min="10987" max="10987" width="7.6640625" style="13" customWidth="1"/>
    <col min="10988" max="10988" width="7.44140625" style="13" customWidth="1"/>
    <col min="10989" max="10989" width="2.109375" style="13" customWidth="1"/>
    <col min="10990" max="10990" width="27.33203125" style="13" customWidth="1"/>
    <col min="10991" max="10991" width="0.88671875" style="13" customWidth="1"/>
    <col min="10992" max="10992" width="8.6640625" style="13" customWidth="1"/>
    <col min="10993" max="10993" width="6.44140625" style="13" customWidth="1"/>
    <col min="10994" max="10994" width="2.33203125" style="13" customWidth="1"/>
    <col min="10995" max="10995" width="13.88671875" style="13" customWidth="1"/>
    <col min="10996" max="10996" width="3" style="13" customWidth="1"/>
    <col min="10997" max="10997" width="8.109375" style="13" customWidth="1"/>
    <col min="10998" max="10998" width="5.6640625" style="13" customWidth="1"/>
    <col min="10999" max="11226" width="11.44140625" style="13"/>
    <col min="11227" max="11227" width="10.109375" style="13" customWidth="1"/>
    <col min="11228" max="11228" width="5.33203125" style="13" customWidth="1"/>
    <col min="11229" max="11229" width="44.88671875" style="13" customWidth="1"/>
    <col min="11230" max="11230" width="4.44140625" style="13" customWidth="1"/>
    <col min="11231" max="11231" width="11.44140625" style="13"/>
    <col min="11232" max="11232" width="9.44140625" style="13" customWidth="1"/>
    <col min="11233" max="11233" width="11.109375" style="13" customWidth="1"/>
    <col min="11234" max="11234" width="7.6640625" style="13" customWidth="1"/>
    <col min="11235" max="11235" width="6.6640625" style="13" customWidth="1"/>
    <col min="11236" max="11236" width="7.44140625" style="13" customWidth="1"/>
    <col min="11237" max="11237" width="8" style="13" customWidth="1"/>
    <col min="11238" max="11238" width="9.109375" style="13" customWidth="1"/>
    <col min="11239" max="11239" width="8.109375" style="13" customWidth="1"/>
    <col min="11240" max="11240" width="8.44140625" style="13" customWidth="1"/>
    <col min="11241" max="11241" width="8.6640625" style="13" customWidth="1"/>
    <col min="11242" max="11242" width="8" style="13" customWidth="1"/>
    <col min="11243" max="11243" width="7.6640625" style="13" customWidth="1"/>
    <col min="11244" max="11244" width="7.44140625" style="13" customWidth="1"/>
    <col min="11245" max="11245" width="2.109375" style="13" customWidth="1"/>
    <col min="11246" max="11246" width="27.33203125" style="13" customWidth="1"/>
    <col min="11247" max="11247" width="0.88671875" style="13" customWidth="1"/>
    <col min="11248" max="11248" width="8.6640625" style="13" customWidth="1"/>
    <col min="11249" max="11249" width="6.44140625" style="13" customWidth="1"/>
    <col min="11250" max="11250" width="2.33203125" style="13" customWidth="1"/>
    <col min="11251" max="11251" width="13.88671875" style="13" customWidth="1"/>
    <col min="11252" max="11252" width="3" style="13" customWidth="1"/>
    <col min="11253" max="11253" width="8.109375" style="13" customWidth="1"/>
    <col min="11254" max="11254" width="5.6640625" style="13" customWidth="1"/>
    <col min="11255" max="11482" width="11.44140625" style="13"/>
    <col min="11483" max="11483" width="10.109375" style="13" customWidth="1"/>
    <col min="11484" max="11484" width="5.33203125" style="13" customWidth="1"/>
    <col min="11485" max="11485" width="44.88671875" style="13" customWidth="1"/>
    <col min="11486" max="11486" width="4.44140625" style="13" customWidth="1"/>
    <col min="11487" max="11487" width="11.44140625" style="13"/>
    <col min="11488" max="11488" width="9.44140625" style="13" customWidth="1"/>
    <col min="11489" max="11489" width="11.109375" style="13" customWidth="1"/>
    <col min="11490" max="11490" width="7.6640625" style="13" customWidth="1"/>
    <col min="11491" max="11491" width="6.6640625" style="13" customWidth="1"/>
    <col min="11492" max="11492" width="7.44140625" style="13" customWidth="1"/>
    <col min="11493" max="11493" width="8" style="13" customWidth="1"/>
    <col min="11494" max="11494" width="9.109375" style="13" customWidth="1"/>
    <col min="11495" max="11495" width="8.109375" style="13" customWidth="1"/>
    <col min="11496" max="11496" width="8.44140625" style="13" customWidth="1"/>
    <col min="11497" max="11497" width="8.6640625" style="13" customWidth="1"/>
    <col min="11498" max="11498" width="8" style="13" customWidth="1"/>
    <col min="11499" max="11499" width="7.6640625" style="13" customWidth="1"/>
    <col min="11500" max="11500" width="7.44140625" style="13" customWidth="1"/>
    <col min="11501" max="11501" width="2.109375" style="13" customWidth="1"/>
    <col min="11502" max="11502" width="27.33203125" style="13" customWidth="1"/>
    <col min="11503" max="11503" width="0.88671875" style="13" customWidth="1"/>
    <col min="11504" max="11504" width="8.6640625" style="13" customWidth="1"/>
    <col min="11505" max="11505" width="6.44140625" style="13" customWidth="1"/>
    <col min="11506" max="11506" width="2.33203125" style="13" customWidth="1"/>
    <col min="11507" max="11507" width="13.88671875" style="13" customWidth="1"/>
    <col min="11508" max="11508" width="3" style="13" customWidth="1"/>
    <col min="11509" max="11509" width="8.109375" style="13" customWidth="1"/>
    <col min="11510" max="11510" width="5.6640625" style="13" customWidth="1"/>
    <col min="11511" max="11738" width="11.44140625" style="13"/>
    <col min="11739" max="11739" width="10.109375" style="13" customWidth="1"/>
    <col min="11740" max="11740" width="5.33203125" style="13" customWidth="1"/>
    <col min="11741" max="11741" width="44.88671875" style="13" customWidth="1"/>
    <col min="11742" max="11742" width="4.44140625" style="13" customWidth="1"/>
    <col min="11743" max="11743" width="11.44140625" style="13"/>
    <col min="11744" max="11744" width="9.44140625" style="13" customWidth="1"/>
    <col min="11745" max="11745" width="11.109375" style="13" customWidth="1"/>
    <col min="11746" max="11746" width="7.6640625" style="13" customWidth="1"/>
    <col min="11747" max="11747" width="6.6640625" style="13" customWidth="1"/>
    <col min="11748" max="11748" width="7.44140625" style="13" customWidth="1"/>
    <col min="11749" max="11749" width="8" style="13" customWidth="1"/>
    <col min="11750" max="11750" width="9.109375" style="13" customWidth="1"/>
    <col min="11751" max="11751" width="8.109375" style="13" customWidth="1"/>
    <col min="11752" max="11752" width="8.44140625" style="13" customWidth="1"/>
    <col min="11753" max="11753" width="8.6640625" style="13" customWidth="1"/>
    <col min="11754" max="11754" width="8" style="13" customWidth="1"/>
    <col min="11755" max="11755" width="7.6640625" style="13" customWidth="1"/>
    <col min="11756" max="11756" width="7.44140625" style="13" customWidth="1"/>
    <col min="11757" max="11757" width="2.109375" style="13" customWidth="1"/>
    <col min="11758" max="11758" width="27.33203125" style="13" customWidth="1"/>
    <col min="11759" max="11759" width="0.88671875" style="13" customWidth="1"/>
    <col min="11760" max="11760" width="8.6640625" style="13" customWidth="1"/>
    <col min="11761" max="11761" width="6.44140625" style="13" customWidth="1"/>
    <col min="11762" max="11762" width="2.33203125" style="13" customWidth="1"/>
    <col min="11763" max="11763" width="13.88671875" style="13" customWidth="1"/>
    <col min="11764" max="11764" width="3" style="13" customWidth="1"/>
    <col min="11765" max="11765" width="8.109375" style="13" customWidth="1"/>
    <col min="11766" max="11766" width="5.6640625" style="13" customWidth="1"/>
    <col min="11767" max="11994" width="11.44140625" style="13"/>
    <col min="11995" max="11995" width="10.109375" style="13" customWidth="1"/>
    <col min="11996" max="11996" width="5.33203125" style="13" customWidth="1"/>
    <col min="11997" max="11997" width="44.88671875" style="13" customWidth="1"/>
    <col min="11998" max="11998" width="4.44140625" style="13" customWidth="1"/>
    <col min="11999" max="11999" width="11.44140625" style="13"/>
    <col min="12000" max="12000" width="9.44140625" style="13" customWidth="1"/>
    <col min="12001" max="12001" width="11.109375" style="13" customWidth="1"/>
    <col min="12002" max="12002" width="7.6640625" style="13" customWidth="1"/>
    <col min="12003" max="12003" width="6.6640625" style="13" customWidth="1"/>
    <col min="12004" max="12004" width="7.44140625" style="13" customWidth="1"/>
    <col min="12005" max="12005" width="8" style="13" customWidth="1"/>
    <col min="12006" max="12006" width="9.109375" style="13" customWidth="1"/>
    <col min="12007" max="12007" width="8.109375" style="13" customWidth="1"/>
    <col min="12008" max="12008" width="8.44140625" style="13" customWidth="1"/>
    <col min="12009" max="12009" width="8.6640625" style="13" customWidth="1"/>
    <col min="12010" max="12010" width="8" style="13" customWidth="1"/>
    <col min="12011" max="12011" width="7.6640625" style="13" customWidth="1"/>
    <col min="12012" max="12012" width="7.44140625" style="13" customWidth="1"/>
    <col min="12013" max="12013" width="2.109375" style="13" customWidth="1"/>
    <col min="12014" max="12014" width="27.33203125" style="13" customWidth="1"/>
    <col min="12015" max="12015" width="0.88671875" style="13" customWidth="1"/>
    <col min="12016" max="12016" width="8.6640625" style="13" customWidth="1"/>
    <col min="12017" max="12017" width="6.44140625" style="13" customWidth="1"/>
    <col min="12018" max="12018" width="2.33203125" style="13" customWidth="1"/>
    <col min="12019" max="12019" width="13.88671875" style="13" customWidth="1"/>
    <col min="12020" max="12020" width="3" style="13" customWidth="1"/>
    <col min="12021" max="12021" width="8.109375" style="13" customWidth="1"/>
    <col min="12022" max="12022" width="5.6640625" style="13" customWidth="1"/>
    <col min="12023" max="12250" width="11.44140625" style="13"/>
    <col min="12251" max="12251" width="10.109375" style="13" customWidth="1"/>
    <col min="12252" max="12252" width="5.33203125" style="13" customWidth="1"/>
    <col min="12253" max="12253" width="44.88671875" style="13" customWidth="1"/>
    <col min="12254" max="12254" width="4.44140625" style="13" customWidth="1"/>
    <col min="12255" max="12255" width="11.44140625" style="13"/>
    <col min="12256" max="12256" width="9.44140625" style="13" customWidth="1"/>
    <col min="12257" max="12257" width="11.109375" style="13" customWidth="1"/>
    <col min="12258" max="12258" width="7.6640625" style="13" customWidth="1"/>
    <col min="12259" max="12259" width="6.6640625" style="13" customWidth="1"/>
    <col min="12260" max="12260" width="7.44140625" style="13" customWidth="1"/>
    <col min="12261" max="12261" width="8" style="13" customWidth="1"/>
    <col min="12262" max="12262" width="9.109375" style="13" customWidth="1"/>
    <col min="12263" max="12263" width="8.109375" style="13" customWidth="1"/>
    <col min="12264" max="12264" width="8.44140625" style="13" customWidth="1"/>
    <col min="12265" max="12265" width="8.6640625" style="13" customWidth="1"/>
    <col min="12266" max="12266" width="8" style="13" customWidth="1"/>
    <col min="12267" max="12267" width="7.6640625" style="13" customWidth="1"/>
    <col min="12268" max="12268" width="7.44140625" style="13" customWidth="1"/>
    <col min="12269" max="12269" width="2.109375" style="13" customWidth="1"/>
    <col min="12270" max="12270" width="27.33203125" style="13" customWidth="1"/>
    <col min="12271" max="12271" width="0.88671875" style="13" customWidth="1"/>
    <col min="12272" max="12272" width="8.6640625" style="13" customWidth="1"/>
    <col min="12273" max="12273" width="6.44140625" style="13" customWidth="1"/>
    <col min="12274" max="12274" width="2.33203125" style="13" customWidth="1"/>
    <col min="12275" max="12275" width="13.88671875" style="13" customWidth="1"/>
    <col min="12276" max="12276" width="3" style="13" customWidth="1"/>
    <col min="12277" max="12277" width="8.109375" style="13" customWidth="1"/>
    <col min="12278" max="12278" width="5.6640625" style="13" customWidth="1"/>
    <col min="12279" max="12506" width="11.44140625" style="13"/>
    <col min="12507" max="12507" width="10.109375" style="13" customWidth="1"/>
    <col min="12508" max="12508" width="5.33203125" style="13" customWidth="1"/>
    <col min="12509" max="12509" width="44.88671875" style="13" customWidth="1"/>
    <col min="12510" max="12510" width="4.44140625" style="13" customWidth="1"/>
    <col min="12511" max="12511" width="11.44140625" style="13"/>
    <col min="12512" max="12512" width="9.44140625" style="13" customWidth="1"/>
    <col min="12513" max="12513" width="11.109375" style="13" customWidth="1"/>
    <col min="12514" max="12514" width="7.6640625" style="13" customWidth="1"/>
    <col min="12515" max="12515" width="6.6640625" style="13" customWidth="1"/>
    <col min="12516" max="12516" width="7.44140625" style="13" customWidth="1"/>
    <col min="12517" max="12517" width="8" style="13" customWidth="1"/>
    <col min="12518" max="12518" width="9.109375" style="13" customWidth="1"/>
    <col min="12519" max="12519" width="8.109375" style="13" customWidth="1"/>
    <col min="12520" max="12520" width="8.44140625" style="13" customWidth="1"/>
    <col min="12521" max="12521" width="8.6640625" style="13" customWidth="1"/>
    <col min="12522" max="12522" width="8" style="13" customWidth="1"/>
    <col min="12523" max="12523" width="7.6640625" style="13" customWidth="1"/>
    <col min="12524" max="12524" width="7.44140625" style="13" customWidth="1"/>
    <col min="12525" max="12525" width="2.109375" style="13" customWidth="1"/>
    <col min="12526" max="12526" width="27.33203125" style="13" customWidth="1"/>
    <col min="12527" max="12527" width="0.88671875" style="13" customWidth="1"/>
    <col min="12528" max="12528" width="8.6640625" style="13" customWidth="1"/>
    <col min="12529" max="12529" width="6.44140625" style="13" customWidth="1"/>
    <col min="12530" max="12530" width="2.33203125" style="13" customWidth="1"/>
    <col min="12531" max="12531" width="13.88671875" style="13" customWidth="1"/>
    <col min="12532" max="12532" width="3" style="13" customWidth="1"/>
    <col min="12533" max="12533" width="8.109375" style="13" customWidth="1"/>
    <col min="12534" max="12534" width="5.6640625" style="13" customWidth="1"/>
    <col min="12535" max="12762" width="11.44140625" style="13"/>
    <col min="12763" max="12763" width="10.109375" style="13" customWidth="1"/>
    <col min="12764" max="12764" width="5.33203125" style="13" customWidth="1"/>
    <col min="12765" max="12765" width="44.88671875" style="13" customWidth="1"/>
    <col min="12766" max="12766" width="4.44140625" style="13" customWidth="1"/>
    <col min="12767" max="12767" width="11.44140625" style="13"/>
    <col min="12768" max="12768" width="9.44140625" style="13" customWidth="1"/>
    <col min="12769" max="12769" width="11.109375" style="13" customWidth="1"/>
    <col min="12770" max="12770" width="7.6640625" style="13" customWidth="1"/>
    <col min="12771" max="12771" width="6.6640625" style="13" customWidth="1"/>
    <col min="12772" max="12772" width="7.44140625" style="13" customWidth="1"/>
    <col min="12773" max="12773" width="8" style="13" customWidth="1"/>
    <col min="12774" max="12774" width="9.109375" style="13" customWidth="1"/>
    <col min="12775" max="12775" width="8.109375" style="13" customWidth="1"/>
    <col min="12776" max="12776" width="8.44140625" style="13" customWidth="1"/>
    <col min="12777" max="12777" width="8.6640625" style="13" customWidth="1"/>
    <col min="12778" max="12778" width="8" style="13" customWidth="1"/>
    <col min="12779" max="12779" width="7.6640625" style="13" customWidth="1"/>
    <col min="12780" max="12780" width="7.44140625" style="13" customWidth="1"/>
    <col min="12781" max="12781" width="2.109375" style="13" customWidth="1"/>
    <col min="12782" max="12782" width="27.33203125" style="13" customWidth="1"/>
    <col min="12783" max="12783" width="0.88671875" style="13" customWidth="1"/>
    <col min="12784" max="12784" width="8.6640625" style="13" customWidth="1"/>
    <col min="12785" max="12785" width="6.44140625" style="13" customWidth="1"/>
    <col min="12786" max="12786" width="2.33203125" style="13" customWidth="1"/>
    <col min="12787" max="12787" width="13.88671875" style="13" customWidth="1"/>
    <col min="12788" max="12788" width="3" style="13" customWidth="1"/>
    <col min="12789" max="12789" width="8.109375" style="13" customWidth="1"/>
    <col min="12790" max="12790" width="5.6640625" style="13" customWidth="1"/>
    <col min="12791" max="13018" width="11.44140625" style="13"/>
    <col min="13019" max="13019" width="10.109375" style="13" customWidth="1"/>
    <col min="13020" max="13020" width="5.33203125" style="13" customWidth="1"/>
    <col min="13021" max="13021" width="44.88671875" style="13" customWidth="1"/>
    <col min="13022" max="13022" width="4.44140625" style="13" customWidth="1"/>
    <col min="13023" max="13023" width="11.44140625" style="13"/>
    <col min="13024" max="13024" width="9.44140625" style="13" customWidth="1"/>
    <col min="13025" max="13025" width="11.109375" style="13" customWidth="1"/>
    <col min="13026" max="13026" width="7.6640625" style="13" customWidth="1"/>
    <col min="13027" max="13027" width="6.6640625" style="13" customWidth="1"/>
    <col min="13028" max="13028" width="7.44140625" style="13" customWidth="1"/>
    <col min="13029" max="13029" width="8" style="13" customWidth="1"/>
    <col min="13030" max="13030" width="9.109375" style="13" customWidth="1"/>
    <col min="13031" max="13031" width="8.109375" style="13" customWidth="1"/>
    <col min="13032" max="13032" width="8.44140625" style="13" customWidth="1"/>
    <col min="13033" max="13033" width="8.6640625" style="13" customWidth="1"/>
    <col min="13034" max="13034" width="8" style="13" customWidth="1"/>
    <col min="13035" max="13035" width="7.6640625" style="13" customWidth="1"/>
    <col min="13036" max="13036" width="7.44140625" style="13" customWidth="1"/>
    <col min="13037" max="13037" width="2.109375" style="13" customWidth="1"/>
    <col min="13038" max="13038" width="27.33203125" style="13" customWidth="1"/>
    <col min="13039" max="13039" width="0.88671875" style="13" customWidth="1"/>
    <col min="13040" max="13040" width="8.6640625" style="13" customWidth="1"/>
    <col min="13041" max="13041" width="6.44140625" style="13" customWidth="1"/>
    <col min="13042" max="13042" width="2.33203125" style="13" customWidth="1"/>
    <col min="13043" max="13043" width="13.88671875" style="13" customWidth="1"/>
    <col min="13044" max="13044" width="3" style="13" customWidth="1"/>
    <col min="13045" max="13045" width="8.109375" style="13" customWidth="1"/>
    <col min="13046" max="13046" width="5.6640625" style="13" customWidth="1"/>
    <col min="13047" max="13274" width="11.44140625" style="13"/>
    <col min="13275" max="13275" width="10.109375" style="13" customWidth="1"/>
    <col min="13276" max="13276" width="5.33203125" style="13" customWidth="1"/>
    <col min="13277" max="13277" width="44.88671875" style="13" customWidth="1"/>
    <col min="13278" max="13278" width="4.44140625" style="13" customWidth="1"/>
    <col min="13279" max="13279" width="11.44140625" style="13"/>
    <col min="13280" max="13280" width="9.44140625" style="13" customWidth="1"/>
    <col min="13281" max="13281" width="11.109375" style="13" customWidth="1"/>
    <col min="13282" max="13282" width="7.6640625" style="13" customWidth="1"/>
    <col min="13283" max="13283" width="6.6640625" style="13" customWidth="1"/>
    <col min="13284" max="13284" width="7.44140625" style="13" customWidth="1"/>
    <col min="13285" max="13285" width="8" style="13" customWidth="1"/>
    <col min="13286" max="13286" width="9.109375" style="13" customWidth="1"/>
    <col min="13287" max="13287" width="8.109375" style="13" customWidth="1"/>
    <col min="13288" max="13288" width="8.44140625" style="13" customWidth="1"/>
    <col min="13289" max="13289" width="8.6640625" style="13" customWidth="1"/>
    <col min="13290" max="13290" width="8" style="13" customWidth="1"/>
    <col min="13291" max="13291" width="7.6640625" style="13" customWidth="1"/>
    <col min="13292" max="13292" width="7.44140625" style="13" customWidth="1"/>
    <col min="13293" max="13293" width="2.109375" style="13" customWidth="1"/>
    <col min="13294" max="13294" width="27.33203125" style="13" customWidth="1"/>
    <col min="13295" max="13295" width="0.88671875" style="13" customWidth="1"/>
    <col min="13296" max="13296" width="8.6640625" style="13" customWidth="1"/>
    <col min="13297" max="13297" width="6.44140625" style="13" customWidth="1"/>
    <col min="13298" max="13298" width="2.33203125" style="13" customWidth="1"/>
    <col min="13299" max="13299" width="13.88671875" style="13" customWidth="1"/>
    <col min="13300" max="13300" width="3" style="13" customWidth="1"/>
    <col min="13301" max="13301" width="8.109375" style="13" customWidth="1"/>
    <col min="13302" max="13302" width="5.6640625" style="13" customWidth="1"/>
    <col min="13303" max="13530" width="11.44140625" style="13"/>
    <col min="13531" max="13531" width="10.109375" style="13" customWidth="1"/>
    <col min="13532" max="13532" width="5.33203125" style="13" customWidth="1"/>
    <col min="13533" max="13533" width="44.88671875" style="13" customWidth="1"/>
    <col min="13534" max="13534" width="4.44140625" style="13" customWidth="1"/>
    <col min="13535" max="13535" width="11.44140625" style="13"/>
    <col min="13536" max="13536" width="9.44140625" style="13" customWidth="1"/>
    <col min="13537" max="13537" width="11.109375" style="13" customWidth="1"/>
    <col min="13538" max="13538" width="7.6640625" style="13" customWidth="1"/>
    <col min="13539" max="13539" width="6.6640625" style="13" customWidth="1"/>
    <col min="13540" max="13540" width="7.44140625" style="13" customWidth="1"/>
    <col min="13541" max="13541" width="8" style="13" customWidth="1"/>
    <col min="13542" max="13542" width="9.109375" style="13" customWidth="1"/>
    <col min="13543" max="13543" width="8.109375" style="13" customWidth="1"/>
    <col min="13544" max="13544" width="8.44140625" style="13" customWidth="1"/>
    <col min="13545" max="13545" width="8.6640625" style="13" customWidth="1"/>
    <col min="13546" max="13546" width="8" style="13" customWidth="1"/>
    <col min="13547" max="13547" width="7.6640625" style="13" customWidth="1"/>
    <col min="13548" max="13548" width="7.44140625" style="13" customWidth="1"/>
    <col min="13549" max="13549" width="2.109375" style="13" customWidth="1"/>
    <col min="13550" max="13550" width="27.33203125" style="13" customWidth="1"/>
    <col min="13551" max="13551" width="0.88671875" style="13" customWidth="1"/>
    <col min="13552" max="13552" width="8.6640625" style="13" customWidth="1"/>
    <col min="13553" max="13553" width="6.44140625" style="13" customWidth="1"/>
    <col min="13554" max="13554" width="2.33203125" style="13" customWidth="1"/>
    <col min="13555" max="13555" width="13.88671875" style="13" customWidth="1"/>
    <col min="13556" max="13556" width="3" style="13" customWidth="1"/>
    <col min="13557" max="13557" width="8.109375" style="13" customWidth="1"/>
    <col min="13558" max="13558" width="5.6640625" style="13" customWidth="1"/>
    <col min="13559" max="13786" width="11.44140625" style="13"/>
    <col min="13787" max="13787" width="10.109375" style="13" customWidth="1"/>
    <col min="13788" max="13788" width="5.33203125" style="13" customWidth="1"/>
    <col min="13789" max="13789" width="44.88671875" style="13" customWidth="1"/>
    <col min="13790" max="13790" width="4.44140625" style="13" customWidth="1"/>
    <col min="13791" max="13791" width="11.44140625" style="13"/>
    <col min="13792" max="13792" width="9.44140625" style="13" customWidth="1"/>
    <col min="13793" max="13793" width="11.109375" style="13" customWidth="1"/>
    <col min="13794" max="13794" width="7.6640625" style="13" customWidth="1"/>
    <col min="13795" max="13795" width="6.6640625" style="13" customWidth="1"/>
    <col min="13796" max="13796" width="7.44140625" style="13" customWidth="1"/>
    <col min="13797" max="13797" width="8" style="13" customWidth="1"/>
    <col min="13798" max="13798" width="9.109375" style="13" customWidth="1"/>
    <col min="13799" max="13799" width="8.109375" style="13" customWidth="1"/>
    <col min="13800" max="13800" width="8.44140625" style="13" customWidth="1"/>
    <col min="13801" max="13801" width="8.6640625" style="13" customWidth="1"/>
    <col min="13802" max="13802" width="8" style="13" customWidth="1"/>
    <col min="13803" max="13803" width="7.6640625" style="13" customWidth="1"/>
    <col min="13804" max="13804" width="7.44140625" style="13" customWidth="1"/>
    <col min="13805" max="13805" width="2.109375" style="13" customWidth="1"/>
    <col min="13806" max="13806" width="27.33203125" style="13" customWidth="1"/>
    <col min="13807" max="13807" width="0.88671875" style="13" customWidth="1"/>
    <col min="13808" max="13808" width="8.6640625" style="13" customWidth="1"/>
    <col min="13809" max="13809" width="6.44140625" style="13" customWidth="1"/>
    <col min="13810" max="13810" width="2.33203125" style="13" customWidth="1"/>
    <col min="13811" max="13811" width="13.88671875" style="13" customWidth="1"/>
    <col min="13812" max="13812" width="3" style="13" customWidth="1"/>
    <col min="13813" max="13813" width="8.109375" style="13" customWidth="1"/>
    <col min="13814" max="13814" width="5.6640625" style="13" customWidth="1"/>
    <col min="13815" max="14042" width="11.44140625" style="13"/>
    <col min="14043" max="14043" width="10.109375" style="13" customWidth="1"/>
    <col min="14044" max="14044" width="5.33203125" style="13" customWidth="1"/>
    <col min="14045" max="14045" width="44.88671875" style="13" customWidth="1"/>
    <col min="14046" max="14046" width="4.44140625" style="13" customWidth="1"/>
    <col min="14047" max="14047" width="11.44140625" style="13"/>
    <col min="14048" max="14048" width="9.44140625" style="13" customWidth="1"/>
    <col min="14049" max="14049" width="11.109375" style="13" customWidth="1"/>
    <col min="14050" max="14050" width="7.6640625" style="13" customWidth="1"/>
    <col min="14051" max="14051" width="6.6640625" style="13" customWidth="1"/>
    <col min="14052" max="14052" width="7.44140625" style="13" customWidth="1"/>
    <col min="14053" max="14053" width="8" style="13" customWidth="1"/>
    <col min="14054" max="14054" width="9.109375" style="13" customWidth="1"/>
    <col min="14055" max="14055" width="8.109375" style="13" customWidth="1"/>
    <col min="14056" max="14056" width="8.44140625" style="13" customWidth="1"/>
    <col min="14057" max="14057" width="8.6640625" style="13" customWidth="1"/>
    <col min="14058" max="14058" width="8" style="13" customWidth="1"/>
    <col min="14059" max="14059" width="7.6640625" style="13" customWidth="1"/>
    <col min="14060" max="14060" width="7.44140625" style="13" customWidth="1"/>
    <col min="14061" max="14061" width="2.109375" style="13" customWidth="1"/>
    <col min="14062" max="14062" width="27.33203125" style="13" customWidth="1"/>
    <col min="14063" max="14063" width="0.88671875" style="13" customWidth="1"/>
    <col min="14064" max="14064" width="8.6640625" style="13" customWidth="1"/>
    <col min="14065" max="14065" width="6.44140625" style="13" customWidth="1"/>
    <col min="14066" max="14066" width="2.33203125" style="13" customWidth="1"/>
    <col min="14067" max="14067" width="13.88671875" style="13" customWidth="1"/>
    <col min="14068" max="14068" width="3" style="13" customWidth="1"/>
    <col min="14069" max="14069" width="8.109375" style="13" customWidth="1"/>
    <col min="14070" max="14070" width="5.6640625" style="13" customWidth="1"/>
    <col min="14071" max="14298" width="11.44140625" style="13"/>
    <col min="14299" max="14299" width="10.109375" style="13" customWidth="1"/>
    <col min="14300" max="14300" width="5.33203125" style="13" customWidth="1"/>
    <col min="14301" max="14301" width="44.88671875" style="13" customWidth="1"/>
    <col min="14302" max="14302" width="4.44140625" style="13" customWidth="1"/>
    <col min="14303" max="14303" width="11.44140625" style="13"/>
    <col min="14304" max="14304" width="9.44140625" style="13" customWidth="1"/>
    <col min="14305" max="14305" width="11.109375" style="13" customWidth="1"/>
    <col min="14306" max="14306" width="7.6640625" style="13" customWidth="1"/>
    <col min="14307" max="14307" width="6.6640625" style="13" customWidth="1"/>
    <col min="14308" max="14308" width="7.44140625" style="13" customWidth="1"/>
    <col min="14309" max="14309" width="8" style="13" customWidth="1"/>
    <col min="14310" max="14310" width="9.109375" style="13" customWidth="1"/>
    <col min="14311" max="14311" width="8.109375" style="13" customWidth="1"/>
    <col min="14312" max="14312" width="8.44140625" style="13" customWidth="1"/>
    <col min="14313" max="14313" width="8.6640625" style="13" customWidth="1"/>
    <col min="14314" max="14314" width="8" style="13" customWidth="1"/>
    <col min="14315" max="14315" width="7.6640625" style="13" customWidth="1"/>
    <col min="14316" max="14316" width="7.44140625" style="13" customWidth="1"/>
    <col min="14317" max="14317" width="2.109375" style="13" customWidth="1"/>
    <col min="14318" max="14318" width="27.33203125" style="13" customWidth="1"/>
    <col min="14319" max="14319" width="0.88671875" style="13" customWidth="1"/>
    <col min="14320" max="14320" width="8.6640625" style="13" customWidth="1"/>
    <col min="14321" max="14321" width="6.44140625" style="13" customWidth="1"/>
    <col min="14322" max="14322" width="2.33203125" style="13" customWidth="1"/>
    <col min="14323" max="14323" width="13.88671875" style="13" customWidth="1"/>
    <col min="14324" max="14324" width="3" style="13" customWidth="1"/>
    <col min="14325" max="14325" width="8.109375" style="13" customWidth="1"/>
    <col min="14326" max="14326" width="5.6640625" style="13" customWidth="1"/>
    <col min="14327" max="14554" width="11.44140625" style="13"/>
    <col min="14555" max="14555" width="10.109375" style="13" customWidth="1"/>
    <col min="14556" max="14556" width="5.33203125" style="13" customWidth="1"/>
    <col min="14557" max="14557" width="44.88671875" style="13" customWidth="1"/>
    <col min="14558" max="14558" width="4.44140625" style="13" customWidth="1"/>
    <col min="14559" max="14559" width="11.44140625" style="13"/>
    <col min="14560" max="14560" width="9.44140625" style="13" customWidth="1"/>
    <col min="14561" max="14561" width="11.109375" style="13" customWidth="1"/>
    <col min="14562" max="14562" width="7.6640625" style="13" customWidth="1"/>
    <col min="14563" max="14563" width="6.6640625" style="13" customWidth="1"/>
    <col min="14564" max="14564" width="7.44140625" style="13" customWidth="1"/>
    <col min="14565" max="14565" width="8" style="13" customWidth="1"/>
    <col min="14566" max="14566" width="9.109375" style="13" customWidth="1"/>
    <col min="14567" max="14567" width="8.109375" style="13" customWidth="1"/>
    <col min="14568" max="14568" width="8.44140625" style="13" customWidth="1"/>
    <col min="14569" max="14569" width="8.6640625" style="13" customWidth="1"/>
    <col min="14570" max="14570" width="8" style="13" customWidth="1"/>
    <col min="14571" max="14571" width="7.6640625" style="13" customWidth="1"/>
    <col min="14572" max="14572" width="7.44140625" style="13" customWidth="1"/>
    <col min="14573" max="14573" width="2.109375" style="13" customWidth="1"/>
    <col min="14574" max="14574" width="27.33203125" style="13" customWidth="1"/>
    <col min="14575" max="14575" width="0.88671875" style="13" customWidth="1"/>
    <col min="14576" max="14576" width="8.6640625" style="13" customWidth="1"/>
    <col min="14577" max="14577" width="6.44140625" style="13" customWidth="1"/>
    <col min="14578" max="14578" width="2.33203125" style="13" customWidth="1"/>
    <col min="14579" max="14579" width="13.88671875" style="13" customWidth="1"/>
    <col min="14580" max="14580" width="3" style="13" customWidth="1"/>
    <col min="14581" max="14581" width="8.109375" style="13" customWidth="1"/>
    <col min="14582" max="14582" width="5.6640625" style="13" customWidth="1"/>
    <col min="14583" max="14810" width="11.44140625" style="13"/>
    <col min="14811" max="14811" width="10.109375" style="13" customWidth="1"/>
    <col min="14812" max="14812" width="5.33203125" style="13" customWidth="1"/>
    <col min="14813" max="14813" width="44.88671875" style="13" customWidth="1"/>
    <col min="14814" max="14814" width="4.44140625" style="13" customWidth="1"/>
    <col min="14815" max="14815" width="11.44140625" style="13"/>
    <col min="14816" max="14816" width="9.44140625" style="13" customWidth="1"/>
    <col min="14817" max="14817" width="11.109375" style="13" customWidth="1"/>
    <col min="14818" max="14818" width="7.6640625" style="13" customWidth="1"/>
    <col min="14819" max="14819" width="6.6640625" style="13" customWidth="1"/>
    <col min="14820" max="14820" width="7.44140625" style="13" customWidth="1"/>
    <col min="14821" max="14821" width="8" style="13" customWidth="1"/>
    <col min="14822" max="14822" width="9.109375" style="13" customWidth="1"/>
    <col min="14823" max="14823" width="8.109375" style="13" customWidth="1"/>
    <col min="14824" max="14824" width="8.44140625" style="13" customWidth="1"/>
    <col min="14825" max="14825" width="8.6640625" style="13" customWidth="1"/>
    <col min="14826" max="14826" width="8" style="13" customWidth="1"/>
    <col min="14827" max="14827" width="7.6640625" style="13" customWidth="1"/>
    <col min="14828" max="14828" width="7.44140625" style="13" customWidth="1"/>
    <col min="14829" max="14829" width="2.109375" style="13" customWidth="1"/>
    <col min="14830" max="14830" width="27.33203125" style="13" customWidth="1"/>
    <col min="14831" max="14831" width="0.88671875" style="13" customWidth="1"/>
    <col min="14832" max="14832" width="8.6640625" style="13" customWidth="1"/>
    <col min="14833" max="14833" width="6.44140625" style="13" customWidth="1"/>
    <col min="14834" max="14834" width="2.33203125" style="13" customWidth="1"/>
    <col min="14835" max="14835" width="13.88671875" style="13" customWidth="1"/>
    <col min="14836" max="14836" width="3" style="13" customWidth="1"/>
    <col min="14837" max="14837" width="8.109375" style="13" customWidth="1"/>
    <col min="14838" max="14838" width="5.6640625" style="13" customWidth="1"/>
    <col min="14839" max="15066" width="11.44140625" style="13"/>
    <col min="15067" max="15067" width="10.109375" style="13" customWidth="1"/>
    <col min="15068" max="15068" width="5.33203125" style="13" customWidth="1"/>
    <col min="15069" max="15069" width="44.88671875" style="13" customWidth="1"/>
    <col min="15070" max="15070" width="4.44140625" style="13" customWidth="1"/>
    <col min="15071" max="15071" width="11.44140625" style="13"/>
    <col min="15072" max="15072" width="9.44140625" style="13" customWidth="1"/>
    <col min="15073" max="15073" width="11.109375" style="13" customWidth="1"/>
    <col min="15074" max="15074" width="7.6640625" style="13" customWidth="1"/>
    <col min="15075" max="15075" width="6.6640625" style="13" customWidth="1"/>
    <col min="15076" max="15076" width="7.44140625" style="13" customWidth="1"/>
    <col min="15077" max="15077" width="8" style="13" customWidth="1"/>
    <col min="15078" max="15078" width="9.109375" style="13" customWidth="1"/>
    <col min="15079" max="15079" width="8.109375" style="13" customWidth="1"/>
    <col min="15080" max="15080" width="8.44140625" style="13" customWidth="1"/>
    <col min="15081" max="15081" width="8.6640625" style="13" customWidth="1"/>
    <col min="15082" max="15082" width="8" style="13" customWidth="1"/>
    <col min="15083" max="15083" width="7.6640625" style="13" customWidth="1"/>
    <col min="15084" max="15084" width="7.44140625" style="13" customWidth="1"/>
    <col min="15085" max="15085" width="2.109375" style="13" customWidth="1"/>
    <col min="15086" max="15086" width="27.33203125" style="13" customWidth="1"/>
    <col min="15087" max="15087" width="0.88671875" style="13" customWidth="1"/>
    <col min="15088" max="15088" width="8.6640625" style="13" customWidth="1"/>
    <col min="15089" max="15089" width="6.44140625" style="13" customWidth="1"/>
    <col min="15090" max="15090" width="2.33203125" style="13" customWidth="1"/>
    <col min="15091" max="15091" width="13.88671875" style="13" customWidth="1"/>
    <col min="15092" max="15092" width="3" style="13" customWidth="1"/>
    <col min="15093" max="15093" width="8.109375" style="13" customWidth="1"/>
    <col min="15094" max="15094" width="5.6640625" style="13" customWidth="1"/>
    <col min="15095" max="15322" width="11.44140625" style="13"/>
    <col min="15323" max="15323" width="10.109375" style="13" customWidth="1"/>
    <col min="15324" max="15324" width="5.33203125" style="13" customWidth="1"/>
    <col min="15325" max="15325" width="44.88671875" style="13" customWidth="1"/>
    <col min="15326" max="15326" width="4.44140625" style="13" customWidth="1"/>
    <col min="15327" max="15327" width="11.44140625" style="13"/>
    <col min="15328" max="15328" width="9.44140625" style="13" customWidth="1"/>
    <col min="15329" max="15329" width="11.109375" style="13" customWidth="1"/>
    <col min="15330" max="15330" width="7.6640625" style="13" customWidth="1"/>
    <col min="15331" max="15331" width="6.6640625" style="13" customWidth="1"/>
    <col min="15332" max="15332" width="7.44140625" style="13" customWidth="1"/>
    <col min="15333" max="15333" width="8" style="13" customWidth="1"/>
    <col min="15334" max="15334" width="9.109375" style="13" customWidth="1"/>
    <col min="15335" max="15335" width="8.109375" style="13" customWidth="1"/>
    <col min="15336" max="15336" width="8.44140625" style="13" customWidth="1"/>
    <col min="15337" max="15337" width="8.6640625" style="13" customWidth="1"/>
    <col min="15338" max="15338" width="8" style="13" customWidth="1"/>
    <col min="15339" max="15339" width="7.6640625" style="13" customWidth="1"/>
    <col min="15340" max="15340" width="7.44140625" style="13" customWidth="1"/>
    <col min="15341" max="15341" width="2.109375" style="13" customWidth="1"/>
    <col min="15342" max="15342" width="27.33203125" style="13" customWidth="1"/>
    <col min="15343" max="15343" width="0.88671875" style="13" customWidth="1"/>
    <col min="15344" max="15344" width="8.6640625" style="13" customWidth="1"/>
    <col min="15345" max="15345" width="6.44140625" style="13" customWidth="1"/>
    <col min="15346" max="15346" width="2.33203125" style="13" customWidth="1"/>
    <col min="15347" max="15347" width="13.88671875" style="13" customWidth="1"/>
    <col min="15348" max="15348" width="3" style="13" customWidth="1"/>
    <col min="15349" max="15349" width="8.109375" style="13" customWidth="1"/>
    <col min="15350" max="15350" width="5.6640625" style="13" customWidth="1"/>
    <col min="15351" max="15578" width="11.44140625" style="13"/>
    <col min="15579" max="15579" width="10.109375" style="13" customWidth="1"/>
    <col min="15580" max="15580" width="5.33203125" style="13" customWidth="1"/>
    <col min="15581" max="15581" width="44.88671875" style="13" customWidth="1"/>
    <col min="15582" max="15582" width="4.44140625" style="13" customWidth="1"/>
    <col min="15583" max="15583" width="11.44140625" style="13"/>
    <col min="15584" max="15584" width="9.44140625" style="13" customWidth="1"/>
    <col min="15585" max="15585" width="11.109375" style="13" customWidth="1"/>
    <col min="15586" max="15586" width="7.6640625" style="13" customWidth="1"/>
    <col min="15587" max="15587" width="6.6640625" style="13" customWidth="1"/>
    <col min="15588" max="15588" width="7.44140625" style="13" customWidth="1"/>
    <col min="15589" max="15589" width="8" style="13" customWidth="1"/>
    <col min="15590" max="15590" width="9.109375" style="13" customWidth="1"/>
    <col min="15591" max="15591" width="8.109375" style="13" customWidth="1"/>
    <col min="15592" max="15592" width="8.44140625" style="13" customWidth="1"/>
    <col min="15593" max="15593" width="8.6640625" style="13" customWidth="1"/>
    <col min="15594" max="15594" width="8" style="13" customWidth="1"/>
    <col min="15595" max="15595" width="7.6640625" style="13" customWidth="1"/>
    <col min="15596" max="15596" width="7.44140625" style="13" customWidth="1"/>
    <col min="15597" max="15597" width="2.109375" style="13" customWidth="1"/>
    <col min="15598" max="15598" width="27.33203125" style="13" customWidth="1"/>
    <col min="15599" max="15599" width="0.88671875" style="13" customWidth="1"/>
    <col min="15600" max="15600" width="8.6640625" style="13" customWidth="1"/>
    <col min="15601" max="15601" width="6.44140625" style="13" customWidth="1"/>
    <col min="15602" max="15602" width="2.33203125" style="13" customWidth="1"/>
    <col min="15603" max="15603" width="13.88671875" style="13" customWidth="1"/>
    <col min="15604" max="15604" width="3" style="13" customWidth="1"/>
    <col min="15605" max="15605" width="8.109375" style="13" customWidth="1"/>
    <col min="15606" max="15606" width="5.6640625" style="13" customWidth="1"/>
    <col min="15607" max="15834" width="11.44140625" style="13"/>
    <col min="15835" max="15835" width="10.109375" style="13" customWidth="1"/>
    <col min="15836" max="15836" width="5.33203125" style="13" customWidth="1"/>
    <col min="15837" max="15837" width="44.88671875" style="13" customWidth="1"/>
    <col min="15838" max="15838" width="4.44140625" style="13" customWidth="1"/>
    <col min="15839" max="15839" width="11.44140625" style="13"/>
    <col min="15840" max="15840" width="9.44140625" style="13" customWidth="1"/>
    <col min="15841" max="15841" width="11.109375" style="13" customWidth="1"/>
    <col min="15842" max="15842" width="7.6640625" style="13" customWidth="1"/>
    <col min="15843" max="15843" width="6.6640625" style="13" customWidth="1"/>
    <col min="15844" max="15844" width="7.44140625" style="13" customWidth="1"/>
    <col min="15845" max="15845" width="8" style="13" customWidth="1"/>
    <col min="15846" max="15846" width="9.109375" style="13" customWidth="1"/>
    <col min="15847" max="15847" width="8.109375" style="13" customWidth="1"/>
    <col min="15848" max="15848" width="8.44140625" style="13" customWidth="1"/>
    <col min="15849" max="15849" width="8.6640625" style="13" customWidth="1"/>
    <col min="15850" max="15850" width="8" style="13" customWidth="1"/>
    <col min="15851" max="15851" width="7.6640625" style="13" customWidth="1"/>
    <col min="15852" max="15852" width="7.44140625" style="13" customWidth="1"/>
    <col min="15853" max="15853" width="2.109375" style="13" customWidth="1"/>
    <col min="15854" max="15854" width="27.33203125" style="13" customWidth="1"/>
    <col min="15855" max="15855" width="0.88671875" style="13" customWidth="1"/>
    <col min="15856" max="15856" width="8.6640625" style="13" customWidth="1"/>
    <col min="15857" max="15857" width="6.44140625" style="13" customWidth="1"/>
    <col min="15858" max="15858" width="2.33203125" style="13" customWidth="1"/>
    <col min="15859" max="15859" width="13.88671875" style="13" customWidth="1"/>
    <col min="15860" max="15860" width="3" style="13" customWidth="1"/>
    <col min="15861" max="15861" width="8.109375" style="13" customWidth="1"/>
    <col min="15862" max="15862" width="5.6640625" style="13" customWidth="1"/>
    <col min="15863" max="16090" width="11.44140625" style="13"/>
    <col min="16091" max="16091" width="10.109375" style="13" customWidth="1"/>
    <col min="16092" max="16092" width="5.33203125" style="13" customWidth="1"/>
    <col min="16093" max="16093" width="44.88671875" style="13" customWidth="1"/>
    <col min="16094" max="16094" width="4.44140625" style="13" customWidth="1"/>
    <col min="16095" max="16095" width="11.44140625" style="13"/>
    <col min="16096" max="16096" width="9.44140625" style="13" customWidth="1"/>
    <col min="16097" max="16097" width="11.109375" style="13" customWidth="1"/>
    <col min="16098" max="16098" width="7.6640625" style="13" customWidth="1"/>
    <col min="16099" max="16099" width="6.6640625" style="13" customWidth="1"/>
    <col min="16100" max="16100" width="7.44140625" style="13" customWidth="1"/>
    <col min="16101" max="16101" width="8" style="13" customWidth="1"/>
    <col min="16102" max="16102" width="9.109375" style="13" customWidth="1"/>
    <col min="16103" max="16103" width="8.109375" style="13" customWidth="1"/>
    <col min="16104" max="16104" width="8.44140625" style="13" customWidth="1"/>
    <col min="16105" max="16105" width="8.6640625" style="13" customWidth="1"/>
    <col min="16106" max="16106" width="8" style="13" customWidth="1"/>
    <col min="16107" max="16107" width="7.6640625" style="13" customWidth="1"/>
    <col min="16108" max="16108" width="7.44140625" style="13" customWidth="1"/>
    <col min="16109" max="16109" width="2.109375" style="13" customWidth="1"/>
    <col min="16110" max="16110" width="27.33203125" style="13" customWidth="1"/>
    <col min="16111" max="16111" width="0.88671875" style="13" customWidth="1"/>
    <col min="16112" max="16112" width="8.6640625" style="13" customWidth="1"/>
    <col min="16113" max="16113" width="6.44140625" style="13" customWidth="1"/>
    <col min="16114" max="16114" width="2.33203125" style="13" customWidth="1"/>
    <col min="16115" max="16115" width="13.88671875" style="13" customWidth="1"/>
    <col min="16116" max="16116" width="3" style="13" customWidth="1"/>
    <col min="16117" max="16117" width="8.109375" style="13" customWidth="1"/>
    <col min="16118" max="16118" width="5.6640625" style="13" customWidth="1"/>
    <col min="16119" max="16384" width="11.44140625" style="13"/>
  </cols>
  <sheetData>
    <row r="1" spans="1:15" ht="26.25" customHeight="1" x14ac:dyDescent="0.3">
      <c r="A1" s="122" t="str">
        <f>"Bilan au 31.12." &amp;G1</f>
        <v>Bilan au 31.12.2023</v>
      </c>
      <c r="B1" s="123"/>
      <c r="C1" s="124"/>
      <c r="F1" s="26" t="s">
        <v>22</v>
      </c>
      <c r="G1" s="27">
        <v>2023</v>
      </c>
      <c r="O1" s="90" t="s">
        <v>57</v>
      </c>
    </row>
    <row r="2" spans="1:15" ht="17.25" customHeight="1" x14ac:dyDescent="0.3">
      <c r="A2" s="125" t="s">
        <v>6</v>
      </c>
      <c r="B2" s="126"/>
      <c r="C2" s="127"/>
    </row>
    <row r="3" spans="1:15" ht="26.25" customHeight="1" x14ac:dyDescent="0.3">
      <c r="A3" s="73"/>
      <c r="B3" s="74"/>
      <c r="C3" s="75"/>
    </row>
    <row r="4" spans="1:15" ht="18.75" customHeight="1" thickBot="1" x14ac:dyDescent="0.35">
      <c r="A4" s="58"/>
      <c r="B4" s="39">
        <f>G1</f>
        <v>2023</v>
      </c>
      <c r="C4" s="76">
        <f>G1-1</f>
        <v>2022</v>
      </c>
      <c r="F4" s="26" t="s">
        <v>51</v>
      </c>
      <c r="G4" s="26"/>
      <c r="H4" s="26"/>
      <c r="I4" s="26"/>
      <c r="J4" s="26"/>
      <c r="K4" s="26"/>
    </row>
    <row r="5" spans="1:15" ht="18.75" customHeight="1" x14ac:dyDescent="0.3">
      <c r="A5" s="57" t="s">
        <v>9</v>
      </c>
      <c r="B5" s="16" t="s">
        <v>7</v>
      </c>
      <c r="C5" s="61" t="s">
        <v>7</v>
      </c>
      <c r="H5" s="26"/>
      <c r="I5" s="26"/>
      <c r="J5" s="26"/>
      <c r="K5" s="26"/>
    </row>
    <row r="6" spans="1:15" ht="18.75" customHeight="1" x14ac:dyDescent="0.3">
      <c r="A6" s="59" t="s">
        <v>3</v>
      </c>
      <c r="B6" s="92">
        <f ca="1">Caisse!I1</f>
        <v>833.04999999999984</v>
      </c>
      <c r="C6" s="93">
        <f>Caisse!F3</f>
        <v>280</v>
      </c>
      <c r="F6" s="87" t="s">
        <v>49</v>
      </c>
      <c r="G6" s="87" t="s">
        <v>50</v>
      </c>
      <c r="H6" s="26"/>
      <c r="I6" s="26"/>
      <c r="J6" s="26"/>
      <c r="K6" s="26"/>
    </row>
    <row r="7" spans="1:15" ht="18.75" customHeight="1" x14ac:dyDescent="0.3">
      <c r="A7" s="59" t="s">
        <v>41</v>
      </c>
      <c r="B7" s="92">
        <f ca="1">'Caisse Jura'!I1</f>
        <v>150</v>
      </c>
      <c r="C7" s="93">
        <f>'Caisse Jura'!F3</f>
        <v>150</v>
      </c>
      <c r="F7" s="26" t="s">
        <v>48</v>
      </c>
      <c r="G7" s="26" t="s">
        <v>47</v>
      </c>
      <c r="H7" s="26"/>
      <c r="I7" s="26"/>
      <c r="J7" s="26"/>
      <c r="K7" s="26"/>
    </row>
    <row r="8" spans="1:15" ht="18.75" customHeight="1" x14ac:dyDescent="0.3">
      <c r="A8" s="59" t="s">
        <v>39</v>
      </c>
      <c r="B8" s="92">
        <f ca="1">BCF!I1</f>
        <v>8442.4</v>
      </c>
      <c r="C8" s="93">
        <f>BCF!F3</f>
        <v>7148.7</v>
      </c>
      <c r="F8" s="26" t="s">
        <v>46</v>
      </c>
      <c r="G8" s="26" t="s">
        <v>45</v>
      </c>
      <c r="H8" s="26"/>
      <c r="I8" s="26"/>
      <c r="J8" s="26"/>
      <c r="K8" s="26"/>
    </row>
    <row r="9" spans="1:15" ht="18.75" customHeight="1" x14ac:dyDescent="0.3">
      <c r="A9" s="59" t="s">
        <v>143</v>
      </c>
      <c r="B9" s="92">
        <f ca="1">'Stock matériel'!I1</f>
        <v>137.5</v>
      </c>
      <c r="C9" s="93">
        <v>0</v>
      </c>
      <c r="F9" s="26" t="s">
        <v>3</v>
      </c>
      <c r="G9" s="26" t="s">
        <v>44</v>
      </c>
      <c r="H9" s="26"/>
      <c r="I9" s="26"/>
      <c r="J9" s="26"/>
      <c r="K9" s="26"/>
    </row>
    <row r="10" spans="1:15" ht="18.75" customHeight="1" x14ac:dyDescent="0.3">
      <c r="A10" s="59"/>
      <c r="B10" s="92"/>
      <c r="C10" s="93"/>
      <c r="F10" s="26" t="s">
        <v>39</v>
      </c>
      <c r="G10" s="26" t="s">
        <v>44</v>
      </c>
      <c r="H10" s="26"/>
      <c r="I10" s="26"/>
      <c r="J10" s="26"/>
      <c r="K10" s="26"/>
    </row>
    <row r="11" spans="1:15" ht="18.75" customHeight="1" thickBot="1" x14ac:dyDescent="0.35">
      <c r="A11" s="60" t="s">
        <v>11</v>
      </c>
      <c r="B11" s="94">
        <f ca="1">SUM(B6:B10)</f>
        <v>9562.9499999999989</v>
      </c>
      <c r="C11" s="95">
        <f>SUM(C6:C10)</f>
        <v>7578.7</v>
      </c>
      <c r="F11" s="26"/>
      <c r="G11" s="26"/>
      <c r="H11" s="26"/>
      <c r="I11" s="26"/>
      <c r="J11" s="26"/>
      <c r="K11" s="26"/>
    </row>
    <row r="12" spans="1:15" ht="18.75" customHeight="1" x14ac:dyDescent="0.3">
      <c r="A12" s="57" t="s">
        <v>12</v>
      </c>
      <c r="B12" s="96" t="s">
        <v>7</v>
      </c>
      <c r="C12" s="97" t="s">
        <v>7</v>
      </c>
      <c r="F12" s="26"/>
      <c r="G12" s="26"/>
      <c r="H12" s="26"/>
      <c r="I12" s="26"/>
      <c r="J12" s="26"/>
      <c r="K12" s="26"/>
    </row>
    <row r="13" spans="1:15" ht="18.75" customHeight="1" x14ac:dyDescent="0.3">
      <c r="A13" s="58"/>
      <c r="B13" s="98"/>
      <c r="C13" s="99"/>
      <c r="F13" s="26"/>
      <c r="G13" s="26"/>
      <c r="H13" s="26"/>
      <c r="I13" s="26"/>
      <c r="J13" s="26"/>
      <c r="K13" s="26"/>
    </row>
    <row r="14" spans="1:15" ht="18.75" customHeight="1" x14ac:dyDescent="0.3">
      <c r="A14" s="59" t="str">
        <f>"Capital au 31.12."&amp;G1-1 &amp; " / 31.12." &amp; G1-2</f>
        <v>Capital au 31.12.2022 / 31.12.2021</v>
      </c>
      <c r="B14" s="92">
        <f>C11</f>
        <v>7578.7</v>
      </c>
      <c r="C14" s="93">
        <v>7179.9</v>
      </c>
      <c r="F14" s="26"/>
      <c r="G14" s="26"/>
      <c r="H14" s="26"/>
      <c r="I14" s="26"/>
      <c r="J14" s="26"/>
      <c r="K14" s="26"/>
    </row>
    <row r="15" spans="1:15" ht="18.75" customHeight="1" x14ac:dyDescent="0.3">
      <c r="A15" s="59" t="str">
        <f>IF(B15&gt;=0,"Bénéfice de l'exercice " &amp; G1,"Perte de l'exercice "&amp;G1) &amp; " / " &amp; G1-1</f>
        <v>Bénéfice de l'exercice 2023 / 2022</v>
      </c>
      <c r="B15" s="92">
        <f>'Compte de résultat'!C32</f>
        <v>1984.2499999999982</v>
      </c>
      <c r="C15" s="93">
        <f>'Compte de résultat'!D32</f>
        <v>398.80000000000064</v>
      </c>
    </row>
    <row r="16" spans="1:15" ht="18.75" customHeight="1" x14ac:dyDescent="0.3">
      <c r="A16" s="59"/>
      <c r="B16" s="92"/>
      <c r="C16" s="93"/>
    </row>
    <row r="17" spans="1:6" ht="14.4" thickBot="1" x14ac:dyDescent="0.35">
      <c r="A17" s="60" t="s">
        <v>15</v>
      </c>
      <c r="B17" s="94">
        <f>SUM(B14:B16)</f>
        <v>9562.9499999999971</v>
      </c>
      <c r="C17" s="95">
        <f>SUM(C14:C16)</f>
        <v>7578.7000000000007</v>
      </c>
    </row>
    <row r="19" spans="1:6" x14ac:dyDescent="0.3">
      <c r="B19" s="128"/>
    </row>
    <row r="20" spans="1:6" ht="18" x14ac:dyDescent="0.35">
      <c r="A20" s="53" t="str">
        <f ca="1">'Compte de résultat'!A34</f>
        <v>Etat au : 04.12.2023</v>
      </c>
      <c r="F20" s="88"/>
    </row>
    <row r="23" spans="1:6" x14ac:dyDescent="0.3">
      <c r="F23" s="88"/>
    </row>
  </sheetData>
  <mergeCells count="2">
    <mergeCell ref="A1:C1"/>
    <mergeCell ref="A2:C2"/>
  </mergeCells>
  <pageMargins left="2.1" right="0" top="1.2598425196850394" bottom="0.98425196850393704" header="0.51181102362204722" footer="0.51181102362204722"/>
  <pageSetup paperSize="9" orientation="portrait" r:id="rId1"/>
  <headerFooter alignWithMargins="0">
    <oddHeader>&amp;C&amp;16Les Amis de la Boule</oddHeader>
    <oddFooter xml:space="preserve">&amp;R&amp;9 &amp;D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affichage_formulaire">
                <anchor moveWithCells="1" sizeWithCells="1">
                  <from>
                    <xdr:col>7</xdr:col>
                    <xdr:colOff>502920</xdr:colOff>
                    <xdr:row>0</xdr:row>
                    <xdr:rowOff>22860</xdr:rowOff>
                  </from>
                  <to>
                    <xdr:col>9</xdr:col>
                    <xdr:colOff>327660</xdr:colOff>
                    <xdr:row>0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6234-75A1-406E-8452-EE88409C1056}">
  <sheetPr codeName="Feuil15"/>
  <dimension ref="A1:J248"/>
  <sheetViews>
    <sheetView workbookViewId="0">
      <selection activeCell="D24" sqref="D24"/>
    </sheetView>
  </sheetViews>
  <sheetFormatPr baseColWidth="10" defaultColWidth="11.44140625" defaultRowHeight="13.8" x14ac:dyDescent="0.3"/>
  <cols>
    <col min="1" max="1" width="10.33203125" style="2" customWidth="1"/>
    <col min="2" max="2" width="46.44140625" style="2" customWidth="1"/>
    <col min="3" max="3" width="5.109375" style="5" customWidth="1"/>
    <col min="4" max="4" width="9" style="62" customWidth="1"/>
    <col min="5" max="5" width="10.5546875" style="62" bestFit="1" customWidth="1"/>
    <col min="6" max="16384" width="11.44140625" style="2"/>
  </cols>
  <sheetData>
    <row r="1" spans="1:10" ht="25.8" x14ac:dyDescent="0.5">
      <c r="A1" s="1">
        <v>0</v>
      </c>
      <c r="B1" s="1" t="s">
        <v>128</v>
      </c>
      <c r="D1" s="32">
        <f>Bilan!G1</f>
        <v>2023</v>
      </c>
    </row>
    <row r="2" spans="1:10" s="4" customFormat="1" ht="32.25" customHeight="1" x14ac:dyDescent="0.3">
      <c r="A2" s="4" t="s">
        <v>4</v>
      </c>
      <c r="B2" s="4" t="s">
        <v>21</v>
      </c>
      <c r="C2" s="6" t="s">
        <v>5</v>
      </c>
      <c r="D2" s="63" t="s">
        <v>0</v>
      </c>
      <c r="E2" s="110" t="s">
        <v>36</v>
      </c>
    </row>
    <row r="3" spans="1:10" x14ac:dyDescent="0.3">
      <c r="A3" s="111"/>
      <c r="B3" s="112"/>
      <c r="C3" s="113"/>
      <c r="D3" s="64"/>
    </row>
    <row r="4" spans="1:10" x14ac:dyDescent="0.3">
      <c r="A4" s="111"/>
      <c r="B4" s="112"/>
      <c r="C4" s="113"/>
      <c r="D4" s="64"/>
    </row>
    <row r="5" spans="1:10" x14ac:dyDescent="0.3">
      <c r="A5" s="111"/>
      <c r="B5" s="112"/>
      <c r="C5" s="113"/>
      <c r="D5" s="64"/>
    </row>
    <row r="6" spans="1:10" x14ac:dyDescent="0.3">
      <c r="A6" s="119" t="s">
        <v>129</v>
      </c>
      <c r="B6" s="120"/>
      <c r="C6" s="121"/>
      <c r="D6" s="67"/>
    </row>
    <row r="7" spans="1:10" x14ac:dyDescent="0.3">
      <c r="A7" s="111"/>
      <c r="B7" s="114"/>
      <c r="C7" s="113"/>
      <c r="D7" s="64"/>
    </row>
    <row r="8" spans="1:10" x14ac:dyDescent="0.3">
      <c r="A8" s="111"/>
      <c r="B8" s="112"/>
      <c r="C8" s="113"/>
      <c r="D8" s="64"/>
    </row>
    <row r="9" spans="1:10" x14ac:dyDescent="0.3">
      <c r="A9" s="111"/>
      <c r="B9" s="112"/>
      <c r="C9" s="113"/>
      <c r="D9" s="64"/>
    </row>
    <row r="10" spans="1:10" x14ac:dyDescent="0.3">
      <c r="A10" s="111"/>
      <c r="B10" s="112"/>
      <c r="C10" s="113"/>
      <c r="D10" s="64"/>
    </row>
    <row r="11" spans="1:10" x14ac:dyDescent="0.3">
      <c r="A11" s="111"/>
      <c r="B11" s="112"/>
      <c r="C11" s="113"/>
      <c r="D11" s="64"/>
      <c r="E11" s="2"/>
    </row>
    <row r="12" spans="1:10" x14ac:dyDescent="0.3">
      <c r="A12" s="111"/>
      <c r="B12" s="112"/>
      <c r="C12" s="113"/>
      <c r="D12" s="64"/>
    </row>
    <row r="13" spans="1:10" x14ac:dyDescent="0.3">
      <c r="A13" s="111"/>
      <c r="B13" s="112"/>
      <c r="C13" s="113"/>
      <c r="D13" s="64"/>
    </row>
    <row r="14" spans="1:10" x14ac:dyDescent="0.3">
      <c r="A14" s="111"/>
      <c r="B14" s="112"/>
      <c r="C14" s="113"/>
      <c r="D14" s="64"/>
    </row>
    <row r="15" spans="1:10" x14ac:dyDescent="0.3">
      <c r="A15" s="111"/>
      <c r="B15" s="112"/>
      <c r="C15" s="113"/>
      <c r="D15" s="64"/>
    </row>
    <row r="16" spans="1:10" s="65" customFormat="1" x14ac:dyDescent="0.3">
      <c r="A16" s="115"/>
      <c r="B16" s="112"/>
      <c r="C16" s="113"/>
      <c r="D16" s="64"/>
      <c r="E16" s="62"/>
      <c r="F16" s="2"/>
      <c r="G16" s="2"/>
      <c r="H16" s="2"/>
      <c r="I16" s="2"/>
      <c r="J16" s="2"/>
    </row>
    <row r="17" spans="1:10" s="65" customFormat="1" x14ac:dyDescent="0.3">
      <c r="A17" s="115"/>
      <c r="B17" s="112"/>
      <c r="C17" s="113"/>
      <c r="D17" s="64"/>
      <c r="E17" s="62"/>
      <c r="F17" s="2"/>
      <c r="G17" s="2"/>
      <c r="H17" s="2"/>
      <c r="I17" s="2"/>
      <c r="J17" s="2"/>
    </row>
    <row r="18" spans="1:10" s="65" customFormat="1" x14ac:dyDescent="0.3">
      <c r="A18" s="115"/>
      <c r="B18" s="112"/>
      <c r="C18" s="113"/>
      <c r="D18" s="64"/>
      <c r="E18" s="62"/>
      <c r="F18" s="2"/>
      <c r="G18" s="2"/>
      <c r="H18" s="2"/>
      <c r="I18" s="2"/>
      <c r="J18" s="2"/>
    </row>
    <row r="19" spans="1:10" s="65" customFormat="1" x14ac:dyDescent="0.3">
      <c r="A19" s="115"/>
      <c r="B19" s="112"/>
      <c r="C19" s="113"/>
      <c r="D19" s="64"/>
      <c r="E19" s="62"/>
      <c r="F19" s="2"/>
      <c r="G19" s="2"/>
      <c r="H19" s="2"/>
      <c r="I19" s="2"/>
      <c r="J19" s="2"/>
    </row>
    <row r="20" spans="1:10" s="65" customFormat="1" x14ac:dyDescent="0.3">
      <c r="A20" s="115"/>
      <c r="B20" s="112"/>
      <c r="C20" s="113"/>
      <c r="D20" s="64"/>
      <c r="E20" s="62"/>
      <c r="F20" s="2"/>
      <c r="G20" s="2"/>
      <c r="H20" s="2"/>
      <c r="I20" s="2"/>
      <c r="J20" s="2"/>
    </row>
    <row r="21" spans="1:10" s="65" customFormat="1" x14ac:dyDescent="0.3">
      <c r="A21" s="115"/>
      <c r="B21" s="112"/>
      <c r="C21" s="113"/>
      <c r="D21" s="64"/>
      <c r="E21" s="62"/>
      <c r="F21" s="2"/>
      <c r="G21" s="2"/>
      <c r="H21" s="2"/>
      <c r="I21" s="2"/>
      <c r="J21" s="2"/>
    </row>
    <row r="22" spans="1:10" s="65" customFormat="1" x14ac:dyDescent="0.3">
      <c r="A22" s="111"/>
      <c r="B22" s="112"/>
      <c r="C22" s="113"/>
      <c r="D22" s="64"/>
      <c r="E22" s="62"/>
      <c r="F22" s="2"/>
      <c r="G22" s="2"/>
      <c r="H22" s="2"/>
      <c r="I22" s="2"/>
      <c r="J22" s="2"/>
    </row>
    <row r="23" spans="1:10" s="65" customFormat="1" x14ac:dyDescent="0.3">
      <c r="A23" s="111"/>
      <c r="B23" s="112"/>
      <c r="C23" s="113"/>
      <c r="D23" s="64"/>
      <c r="E23" s="62"/>
      <c r="F23" s="2"/>
      <c r="G23" s="2"/>
      <c r="H23" s="2"/>
      <c r="I23" s="2"/>
      <c r="J23" s="2"/>
    </row>
    <row r="24" spans="1:10" s="65" customFormat="1" x14ac:dyDescent="0.3">
      <c r="A24" s="111"/>
      <c r="B24" s="112"/>
      <c r="C24" s="113"/>
      <c r="D24" s="64"/>
      <c r="E24" s="62"/>
      <c r="F24" s="2"/>
      <c r="G24" s="2"/>
      <c r="H24" s="2"/>
      <c r="I24" s="2"/>
      <c r="J24" s="2"/>
    </row>
    <row r="25" spans="1:10" s="65" customFormat="1" x14ac:dyDescent="0.3">
      <c r="A25" s="111"/>
      <c r="B25" s="112"/>
      <c r="C25" s="113"/>
      <c r="D25" s="64"/>
      <c r="E25" s="62"/>
      <c r="F25" s="2"/>
      <c r="G25" s="2"/>
      <c r="H25" s="2"/>
      <c r="I25" s="2"/>
      <c r="J25" s="2"/>
    </row>
    <row r="26" spans="1:10" s="65" customFormat="1" x14ac:dyDescent="0.3">
      <c r="A26" s="111"/>
      <c r="B26" s="112"/>
      <c r="C26" s="113"/>
      <c r="D26" s="64"/>
      <c r="E26" s="62"/>
      <c r="F26" s="2"/>
      <c r="G26" s="2"/>
      <c r="H26" s="2"/>
      <c r="I26" s="2"/>
      <c r="J26" s="2"/>
    </row>
    <row r="27" spans="1:10" s="65" customFormat="1" x14ac:dyDescent="0.3">
      <c r="A27" s="111"/>
      <c r="B27" s="112"/>
      <c r="C27" s="113"/>
      <c r="D27" s="64"/>
      <c r="E27" s="62"/>
      <c r="F27" s="2"/>
      <c r="G27" s="2"/>
      <c r="H27" s="2"/>
      <c r="I27" s="2"/>
      <c r="J27" s="2"/>
    </row>
    <row r="28" spans="1:10" s="65" customFormat="1" x14ac:dyDescent="0.3">
      <c r="A28" s="111"/>
      <c r="B28" s="112"/>
      <c r="C28" s="113"/>
      <c r="D28" s="64"/>
      <c r="E28" s="62"/>
      <c r="F28" s="2"/>
      <c r="G28" s="2"/>
      <c r="H28" s="2"/>
      <c r="I28" s="2"/>
      <c r="J28" s="2"/>
    </row>
    <row r="29" spans="1:10" s="65" customFormat="1" x14ac:dyDescent="0.3">
      <c r="A29" s="111"/>
      <c r="B29" s="112"/>
      <c r="C29" s="113"/>
      <c r="D29" s="64"/>
      <c r="E29" s="62"/>
      <c r="F29" s="2"/>
      <c r="G29" s="2"/>
      <c r="H29" s="2"/>
      <c r="I29" s="2"/>
      <c r="J29" s="2"/>
    </row>
    <row r="30" spans="1:10" s="65" customFormat="1" x14ac:dyDescent="0.3">
      <c r="A30" s="111"/>
      <c r="B30" s="112"/>
      <c r="C30" s="113"/>
      <c r="D30" s="64"/>
      <c r="E30" s="62"/>
      <c r="F30" s="2"/>
      <c r="G30" s="2"/>
      <c r="H30" s="2"/>
      <c r="I30" s="2"/>
      <c r="J30" s="2"/>
    </row>
    <row r="31" spans="1:10" s="65" customFormat="1" x14ac:dyDescent="0.3">
      <c r="A31" s="111"/>
      <c r="B31" s="112"/>
      <c r="C31" s="113"/>
      <c r="D31" s="64"/>
      <c r="E31" s="62"/>
      <c r="F31" s="2"/>
      <c r="G31" s="2"/>
      <c r="H31" s="2"/>
      <c r="I31" s="2"/>
      <c r="J31" s="2"/>
    </row>
    <row r="32" spans="1:10" s="65" customFormat="1" x14ac:dyDescent="0.3">
      <c r="A32" s="111"/>
      <c r="B32" s="112"/>
      <c r="C32" s="113"/>
      <c r="D32" s="64"/>
      <c r="E32" s="62"/>
      <c r="F32" s="2"/>
      <c r="G32" s="2"/>
      <c r="H32" s="2"/>
      <c r="I32" s="2"/>
      <c r="J32" s="2"/>
    </row>
    <row r="33" spans="1:10" s="65" customFormat="1" x14ac:dyDescent="0.3">
      <c r="A33" s="111"/>
      <c r="B33" s="112"/>
      <c r="C33" s="113"/>
      <c r="D33" s="64"/>
      <c r="E33" s="62"/>
      <c r="F33" s="2"/>
      <c r="G33" s="2"/>
      <c r="H33" s="2"/>
      <c r="I33" s="2"/>
      <c r="J33" s="2"/>
    </row>
    <row r="34" spans="1:10" s="65" customFormat="1" x14ac:dyDescent="0.3">
      <c r="A34" s="111"/>
      <c r="B34" s="112"/>
      <c r="C34" s="113"/>
      <c r="D34" s="64"/>
      <c r="E34" s="62"/>
      <c r="F34" s="2"/>
      <c r="G34" s="2"/>
      <c r="H34" s="2"/>
      <c r="I34" s="2"/>
      <c r="J34" s="2"/>
    </row>
    <row r="35" spans="1:10" s="65" customFormat="1" x14ac:dyDescent="0.3">
      <c r="A35" s="111"/>
      <c r="B35" s="112"/>
      <c r="C35" s="113"/>
      <c r="D35" s="64"/>
      <c r="E35" s="62"/>
      <c r="F35" s="2"/>
      <c r="G35" s="2"/>
      <c r="H35" s="2"/>
      <c r="I35" s="2"/>
      <c r="J35" s="2"/>
    </row>
    <row r="36" spans="1:10" s="65" customFormat="1" x14ac:dyDescent="0.3">
      <c r="A36" s="111"/>
      <c r="B36" s="112"/>
      <c r="C36" s="113"/>
      <c r="D36" s="64"/>
      <c r="E36" s="62"/>
      <c r="F36" s="2"/>
      <c r="G36" s="2"/>
      <c r="H36" s="2"/>
      <c r="I36" s="2"/>
      <c r="J36" s="2"/>
    </row>
    <row r="37" spans="1:10" s="65" customFormat="1" x14ac:dyDescent="0.3">
      <c r="A37" s="111"/>
      <c r="B37" s="112"/>
      <c r="C37" s="113"/>
      <c r="D37" s="64"/>
      <c r="E37" s="62"/>
      <c r="F37" s="2"/>
      <c r="G37" s="2"/>
      <c r="H37" s="2"/>
      <c r="I37" s="2"/>
      <c r="J37" s="2"/>
    </row>
    <row r="38" spans="1:10" s="65" customFormat="1" x14ac:dyDescent="0.3">
      <c r="A38" s="111"/>
      <c r="B38" s="112"/>
      <c r="C38" s="113"/>
      <c r="D38" s="64"/>
      <c r="E38" s="62"/>
      <c r="F38" s="2"/>
      <c r="G38" s="2"/>
      <c r="H38" s="2"/>
      <c r="I38" s="2"/>
      <c r="J38" s="2"/>
    </row>
    <row r="39" spans="1:10" s="65" customFormat="1" x14ac:dyDescent="0.3">
      <c r="A39" s="111"/>
      <c r="B39" s="112"/>
      <c r="C39" s="113"/>
      <c r="D39" s="64"/>
      <c r="E39" s="62"/>
      <c r="F39" s="2"/>
      <c r="G39" s="2"/>
      <c r="H39" s="2"/>
      <c r="I39" s="2"/>
      <c r="J39" s="2"/>
    </row>
    <row r="40" spans="1:10" s="65" customFormat="1" x14ac:dyDescent="0.3">
      <c r="A40" s="111"/>
      <c r="B40" s="112"/>
      <c r="C40" s="113"/>
      <c r="D40" s="64"/>
      <c r="E40" s="62"/>
      <c r="F40" s="2"/>
      <c r="G40" s="2"/>
      <c r="H40" s="2"/>
      <c r="I40" s="2"/>
      <c r="J40" s="2"/>
    </row>
    <row r="41" spans="1:10" s="65" customFormat="1" x14ac:dyDescent="0.3">
      <c r="A41" s="111"/>
      <c r="B41" s="112"/>
      <c r="C41" s="113"/>
      <c r="D41" s="64"/>
      <c r="E41" s="62"/>
      <c r="F41" s="2"/>
      <c r="G41" s="2"/>
      <c r="H41" s="2"/>
      <c r="I41" s="2"/>
      <c r="J41" s="2"/>
    </row>
    <row r="42" spans="1:10" s="65" customFormat="1" x14ac:dyDescent="0.3">
      <c r="A42" s="111"/>
      <c r="B42" s="112"/>
      <c r="C42" s="113"/>
      <c r="D42" s="64"/>
      <c r="E42" s="62"/>
      <c r="F42" s="2"/>
      <c r="G42" s="2"/>
      <c r="H42" s="2"/>
      <c r="I42" s="2"/>
      <c r="J42" s="2"/>
    </row>
    <row r="43" spans="1:10" s="65" customFormat="1" x14ac:dyDescent="0.3">
      <c r="A43" s="111"/>
      <c r="B43" s="112"/>
      <c r="C43" s="113"/>
      <c r="D43" s="64"/>
      <c r="E43" s="62"/>
      <c r="F43" s="2"/>
      <c r="G43" s="2"/>
      <c r="H43" s="2"/>
      <c r="I43" s="2"/>
      <c r="J43" s="2"/>
    </row>
    <row r="44" spans="1:10" s="65" customFormat="1" x14ac:dyDescent="0.3">
      <c r="A44" s="111"/>
      <c r="B44" s="112"/>
      <c r="C44" s="113"/>
      <c r="D44" s="64"/>
      <c r="E44" s="62"/>
      <c r="F44" s="2"/>
      <c r="G44" s="2"/>
      <c r="H44" s="2"/>
      <c r="I44" s="2"/>
      <c r="J44" s="2"/>
    </row>
    <row r="45" spans="1:10" s="65" customFormat="1" x14ac:dyDescent="0.3">
      <c r="A45" s="111"/>
      <c r="B45" s="112"/>
      <c r="C45" s="113"/>
      <c r="D45" s="64"/>
      <c r="E45" s="62"/>
      <c r="F45" s="2"/>
      <c r="G45" s="2"/>
      <c r="H45" s="2"/>
      <c r="I45" s="2"/>
      <c r="J45" s="2"/>
    </row>
    <row r="46" spans="1:10" s="65" customFormat="1" x14ac:dyDescent="0.3">
      <c r="A46" s="111"/>
      <c r="B46" s="112"/>
      <c r="C46" s="113"/>
      <c r="D46" s="64"/>
      <c r="E46" s="62"/>
      <c r="F46" s="2"/>
      <c r="G46" s="2"/>
      <c r="H46" s="2"/>
      <c r="I46" s="2"/>
      <c r="J46" s="2"/>
    </row>
    <row r="47" spans="1:10" s="65" customFormat="1" x14ac:dyDescent="0.3">
      <c r="A47" s="111"/>
      <c r="B47" s="112"/>
      <c r="C47" s="113"/>
      <c r="D47" s="64"/>
      <c r="E47" s="62"/>
      <c r="F47" s="2"/>
      <c r="G47" s="2"/>
      <c r="H47" s="2"/>
      <c r="I47" s="2"/>
      <c r="J47" s="2"/>
    </row>
    <row r="48" spans="1:10" s="65" customFormat="1" x14ac:dyDescent="0.3">
      <c r="A48" s="111"/>
      <c r="B48" s="112"/>
      <c r="C48" s="113"/>
      <c r="D48" s="64"/>
      <c r="E48" s="62"/>
      <c r="F48" s="2"/>
      <c r="G48" s="2"/>
      <c r="H48" s="2"/>
      <c r="I48" s="2"/>
      <c r="J48" s="2"/>
    </row>
    <row r="49" spans="1:10" s="65" customFormat="1" x14ac:dyDescent="0.3">
      <c r="A49" s="111"/>
      <c r="B49" s="112"/>
      <c r="C49" s="113"/>
      <c r="D49" s="64"/>
      <c r="E49" s="62"/>
      <c r="F49" s="2"/>
      <c r="G49" s="2"/>
      <c r="H49" s="2"/>
      <c r="I49" s="2"/>
      <c r="J49" s="2"/>
    </row>
    <row r="50" spans="1:10" s="65" customFormat="1" x14ac:dyDescent="0.3">
      <c r="A50" s="111"/>
      <c r="B50" s="112"/>
      <c r="C50" s="113"/>
      <c r="D50" s="64"/>
      <c r="E50" s="62"/>
      <c r="F50" s="2"/>
      <c r="G50" s="2"/>
      <c r="H50" s="2"/>
      <c r="I50" s="2"/>
      <c r="J50" s="2"/>
    </row>
    <row r="51" spans="1:10" s="65" customFormat="1" x14ac:dyDescent="0.3">
      <c r="A51" s="111"/>
      <c r="B51" s="112"/>
      <c r="C51" s="113"/>
      <c r="D51" s="64"/>
      <c r="E51" s="62"/>
      <c r="F51" s="2"/>
      <c r="G51" s="2"/>
      <c r="H51" s="2"/>
      <c r="I51" s="2"/>
      <c r="J51" s="2"/>
    </row>
    <row r="52" spans="1:10" s="65" customFormat="1" x14ac:dyDescent="0.3">
      <c r="A52" s="111"/>
      <c r="B52" s="112"/>
      <c r="C52" s="113"/>
      <c r="D52" s="64"/>
      <c r="E52" s="62"/>
      <c r="F52" s="2"/>
      <c r="G52" s="2"/>
      <c r="H52" s="2"/>
      <c r="I52" s="2"/>
      <c r="J52" s="2"/>
    </row>
    <row r="53" spans="1:10" s="65" customFormat="1" x14ac:dyDescent="0.3">
      <c r="A53" s="111"/>
      <c r="B53" s="112"/>
      <c r="C53" s="113"/>
      <c r="D53" s="64"/>
      <c r="E53" s="62"/>
      <c r="F53" s="2"/>
      <c r="G53" s="2"/>
      <c r="H53" s="2"/>
      <c r="I53" s="2"/>
      <c r="J53" s="2"/>
    </row>
    <row r="54" spans="1:10" s="65" customFormat="1" x14ac:dyDescent="0.3">
      <c r="A54" s="111"/>
      <c r="B54" s="112"/>
      <c r="C54" s="113"/>
      <c r="D54" s="64"/>
      <c r="E54" s="62"/>
      <c r="F54" s="2"/>
      <c r="G54" s="2"/>
      <c r="H54" s="2"/>
      <c r="I54" s="2"/>
      <c r="J54" s="2"/>
    </row>
    <row r="55" spans="1:10" s="65" customFormat="1" x14ac:dyDescent="0.3">
      <c r="A55" s="111"/>
      <c r="B55" s="112"/>
      <c r="C55" s="113"/>
      <c r="D55" s="64"/>
      <c r="E55" s="62"/>
      <c r="F55" s="2"/>
      <c r="G55" s="2"/>
      <c r="H55" s="2"/>
      <c r="I55" s="2"/>
      <c r="J55" s="2"/>
    </row>
    <row r="56" spans="1:10" s="65" customFormat="1" x14ac:dyDescent="0.3">
      <c r="A56" s="111"/>
      <c r="B56" s="112"/>
      <c r="C56" s="113"/>
      <c r="D56" s="64"/>
      <c r="E56" s="62"/>
      <c r="F56" s="2"/>
      <c r="G56" s="2"/>
      <c r="H56" s="2"/>
      <c r="I56" s="2"/>
      <c r="J56" s="2"/>
    </row>
    <row r="57" spans="1:10" s="65" customFormat="1" x14ac:dyDescent="0.3">
      <c r="A57" s="111"/>
      <c r="B57" s="112"/>
      <c r="C57" s="113"/>
      <c r="D57" s="64"/>
      <c r="E57" s="62"/>
      <c r="F57" s="2"/>
      <c r="G57" s="2"/>
      <c r="H57" s="2"/>
      <c r="I57" s="2"/>
      <c r="J57" s="2"/>
    </row>
    <row r="58" spans="1:10" s="65" customFormat="1" x14ac:dyDescent="0.3">
      <c r="A58" s="111"/>
      <c r="B58" s="112"/>
      <c r="C58" s="113"/>
      <c r="D58" s="64"/>
      <c r="E58" s="62"/>
      <c r="F58" s="2"/>
      <c r="G58" s="2"/>
      <c r="H58" s="2"/>
      <c r="I58" s="2"/>
      <c r="J58" s="2"/>
    </row>
    <row r="59" spans="1:10" s="65" customFormat="1" x14ac:dyDescent="0.3">
      <c r="A59" s="111"/>
      <c r="B59" s="112"/>
      <c r="C59" s="113"/>
      <c r="D59" s="64"/>
      <c r="E59" s="62"/>
      <c r="F59" s="2"/>
      <c r="G59" s="2"/>
      <c r="H59" s="2"/>
      <c r="I59" s="2"/>
      <c r="J59" s="2"/>
    </row>
    <row r="60" spans="1:10" s="65" customFormat="1" x14ac:dyDescent="0.3">
      <c r="A60" s="111"/>
      <c r="B60" s="112"/>
      <c r="C60" s="113"/>
      <c r="D60" s="64"/>
      <c r="E60" s="62"/>
      <c r="F60" s="2"/>
      <c r="G60" s="2"/>
      <c r="H60" s="2"/>
      <c r="I60" s="2"/>
      <c r="J60" s="2"/>
    </row>
    <row r="61" spans="1:10" s="65" customFormat="1" x14ac:dyDescent="0.3">
      <c r="A61" s="111"/>
      <c r="B61" s="112"/>
      <c r="C61" s="113"/>
      <c r="D61" s="64"/>
      <c r="E61" s="62"/>
      <c r="F61" s="2"/>
      <c r="G61" s="2"/>
      <c r="H61" s="2"/>
      <c r="I61" s="2"/>
      <c r="J61" s="2"/>
    </row>
    <row r="62" spans="1:10" s="65" customFormat="1" x14ac:dyDescent="0.3">
      <c r="A62" s="111"/>
      <c r="B62" s="112"/>
      <c r="C62" s="113"/>
      <c r="D62" s="64"/>
      <c r="E62" s="62"/>
      <c r="F62" s="2"/>
      <c r="G62" s="2"/>
      <c r="H62" s="2"/>
      <c r="I62" s="2"/>
      <c r="J62" s="2"/>
    </row>
    <row r="63" spans="1:10" s="65" customFormat="1" x14ac:dyDescent="0.3">
      <c r="A63" s="111"/>
      <c r="B63" s="112"/>
      <c r="C63" s="113"/>
      <c r="D63" s="64"/>
      <c r="E63" s="62"/>
      <c r="F63" s="2"/>
      <c r="G63" s="2"/>
      <c r="H63" s="2"/>
      <c r="I63" s="2"/>
      <c r="J63" s="2"/>
    </row>
    <row r="64" spans="1:10" s="65" customFormat="1" x14ac:dyDescent="0.3">
      <c r="A64" s="111"/>
      <c r="B64" s="112"/>
      <c r="C64" s="113"/>
      <c r="D64" s="64"/>
      <c r="E64" s="62"/>
      <c r="F64" s="2"/>
      <c r="G64" s="2"/>
      <c r="H64" s="2"/>
      <c r="I64" s="2"/>
      <c r="J64" s="2"/>
    </row>
    <row r="65" spans="1:10" s="65" customFormat="1" x14ac:dyDescent="0.3">
      <c r="A65" s="116"/>
      <c r="B65" s="117"/>
      <c r="C65" s="118"/>
      <c r="D65" s="66"/>
      <c r="E65" s="62"/>
      <c r="F65" s="2"/>
      <c r="G65" s="2"/>
      <c r="H65" s="2"/>
      <c r="I65" s="2"/>
      <c r="J65" s="2"/>
    </row>
    <row r="66" spans="1:10" s="65" customFormat="1" x14ac:dyDescent="0.3">
      <c r="A66" s="116"/>
      <c r="B66" s="117"/>
      <c r="C66" s="118"/>
      <c r="D66" s="66"/>
      <c r="E66" s="62"/>
      <c r="F66" s="2"/>
      <c r="G66" s="2"/>
      <c r="H66" s="2"/>
      <c r="I66" s="2"/>
      <c r="J66" s="2"/>
    </row>
    <row r="67" spans="1:10" s="65" customFormat="1" x14ac:dyDescent="0.3">
      <c r="A67" s="116"/>
      <c r="B67" s="117"/>
      <c r="C67" s="118"/>
      <c r="D67" s="66"/>
      <c r="E67" s="62"/>
      <c r="F67" s="2"/>
      <c r="G67" s="2"/>
      <c r="H67" s="2"/>
      <c r="I67" s="2"/>
      <c r="J67" s="2"/>
    </row>
    <row r="68" spans="1:10" s="65" customFormat="1" x14ac:dyDescent="0.3">
      <c r="A68" s="111"/>
      <c r="B68" s="112"/>
      <c r="C68" s="113"/>
      <c r="D68" s="64"/>
      <c r="E68" s="62"/>
      <c r="F68" s="2"/>
      <c r="G68" s="2"/>
      <c r="H68" s="2"/>
      <c r="I68" s="2"/>
      <c r="J68" s="2"/>
    </row>
    <row r="69" spans="1:10" s="65" customFormat="1" x14ac:dyDescent="0.3">
      <c r="A69" s="111"/>
      <c r="B69" s="112"/>
      <c r="C69" s="113"/>
      <c r="D69" s="64"/>
      <c r="E69" s="62"/>
      <c r="F69" s="2"/>
      <c r="G69" s="2"/>
      <c r="H69" s="2"/>
      <c r="I69" s="2"/>
      <c r="J69" s="2"/>
    </row>
    <row r="70" spans="1:10" s="65" customFormat="1" x14ac:dyDescent="0.3">
      <c r="A70" s="111"/>
      <c r="B70" s="112"/>
      <c r="C70" s="113"/>
      <c r="D70" s="64"/>
      <c r="E70" s="62"/>
      <c r="F70" s="2"/>
      <c r="G70" s="2"/>
      <c r="H70" s="2"/>
      <c r="I70" s="2"/>
      <c r="J70" s="2"/>
    </row>
    <row r="71" spans="1:10" s="65" customFormat="1" x14ac:dyDescent="0.3">
      <c r="A71" s="111"/>
      <c r="B71" s="112"/>
      <c r="C71" s="113"/>
      <c r="D71" s="64"/>
      <c r="E71" s="62"/>
      <c r="F71" s="2"/>
      <c r="G71" s="2"/>
      <c r="H71" s="2"/>
      <c r="I71" s="2"/>
      <c r="J71" s="2"/>
    </row>
    <row r="72" spans="1:10" s="65" customFormat="1" x14ac:dyDescent="0.3">
      <c r="A72" s="111"/>
      <c r="B72" s="112"/>
      <c r="C72" s="113"/>
      <c r="D72" s="64"/>
      <c r="E72" s="62"/>
      <c r="F72" s="2"/>
      <c r="G72" s="2"/>
      <c r="H72" s="2"/>
      <c r="I72" s="2"/>
      <c r="J72" s="2"/>
    </row>
    <row r="73" spans="1:10" s="65" customFormat="1" x14ac:dyDescent="0.3">
      <c r="A73" s="111"/>
      <c r="B73" s="112"/>
      <c r="C73" s="113"/>
      <c r="D73" s="64"/>
      <c r="E73" s="62"/>
      <c r="F73" s="2"/>
      <c r="G73" s="2"/>
      <c r="H73" s="2"/>
      <c r="I73" s="2"/>
      <c r="J73" s="2"/>
    </row>
    <row r="74" spans="1:10" s="65" customFormat="1" x14ac:dyDescent="0.3">
      <c r="A74" s="111"/>
      <c r="B74" s="112"/>
      <c r="C74" s="113"/>
      <c r="D74" s="64"/>
      <c r="E74" s="62"/>
      <c r="F74" s="2"/>
      <c r="G74" s="2"/>
      <c r="H74" s="2"/>
      <c r="I74" s="2"/>
      <c r="J74" s="2"/>
    </row>
    <row r="75" spans="1:10" s="65" customFormat="1" x14ac:dyDescent="0.3">
      <c r="A75" s="111"/>
      <c r="B75" s="112"/>
      <c r="C75" s="113"/>
      <c r="D75" s="64"/>
      <c r="E75" s="62"/>
      <c r="F75" s="2"/>
      <c r="G75" s="2"/>
      <c r="H75" s="2"/>
      <c r="I75" s="2"/>
      <c r="J75" s="2"/>
    </row>
    <row r="76" spans="1:10" s="65" customFormat="1" x14ac:dyDescent="0.3">
      <c r="A76" s="111"/>
      <c r="B76" s="112"/>
      <c r="C76" s="113"/>
      <c r="D76" s="64"/>
      <c r="E76" s="62"/>
      <c r="F76" s="2"/>
      <c r="G76" s="2"/>
      <c r="H76" s="2"/>
      <c r="I76" s="2"/>
      <c r="J76" s="2"/>
    </row>
    <row r="77" spans="1:10" s="65" customFormat="1" x14ac:dyDescent="0.3">
      <c r="A77" s="111"/>
      <c r="B77" s="112"/>
      <c r="C77" s="113"/>
      <c r="D77" s="64"/>
      <c r="E77" s="62"/>
      <c r="F77" s="2"/>
      <c r="G77" s="2"/>
      <c r="H77" s="2"/>
      <c r="I77" s="2"/>
      <c r="J77" s="2"/>
    </row>
    <row r="78" spans="1:10" s="65" customFormat="1" x14ac:dyDescent="0.3">
      <c r="A78" s="111"/>
      <c r="B78" s="112"/>
      <c r="C78" s="113"/>
      <c r="D78" s="64"/>
      <c r="E78" s="62"/>
      <c r="F78" s="2"/>
      <c r="G78" s="2"/>
      <c r="H78" s="2"/>
      <c r="I78" s="2"/>
      <c r="J78" s="2"/>
    </row>
    <row r="79" spans="1:10" s="65" customFormat="1" x14ac:dyDescent="0.3">
      <c r="A79" s="111"/>
      <c r="B79" s="112"/>
      <c r="C79" s="113"/>
      <c r="D79" s="64"/>
      <c r="E79" s="62"/>
      <c r="F79" s="2"/>
      <c r="G79" s="2"/>
      <c r="H79" s="2"/>
      <c r="I79" s="2"/>
      <c r="J79" s="2"/>
    </row>
    <row r="80" spans="1:10" s="65" customFormat="1" x14ac:dyDescent="0.3">
      <c r="A80" s="111"/>
      <c r="B80" s="112"/>
      <c r="C80" s="113"/>
      <c r="D80" s="64"/>
      <c r="E80" s="62"/>
      <c r="F80" s="2"/>
      <c r="G80" s="2"/>
      <c r="H80" s="2"/>
      <c r="I80" s="2"/>
      <c r="J80" s="2"/>
    </row>
    <row r="81" spans="1:10" s="65" customFormat="1" x14ac:dyDescent="0.3">
      <c r="A81" s="111"/>
      <c r="B81" s="112"/>
      <c r="C81" s="113"/>
      <c r="D81" s="64"/>
      <c r="E81" s="62"/>
      <c r="F81" s="2"/>
      <c r="G81" s="2"/>
      <c r="H81" s="2"/>
      <c r="I81" s="2"/>
      <c r="J81" s="2"/>
    </row>
    <row r="82" spans="1:10" s="65" customFormat="1" x14ac:dyDescent="0.3">
      <c r="A82" s="111"/>
      <c r="B82" s="112"/>
      <c r="C82" s="113"/>
      <c r="D82" s="64"/>
      <c r="E82" s="62"/>
      <c r="F82" s="2"/>
      <c r="G82" s="2"/>
      <c r="H82" s="2"/>
      <c r="I82" s="2"/>
      <c r="J82" s="2"/>
    </row>
    <row r="83" spans="1:10" s="65" customFormat="1" x14ac:dyDescent="0.3">
      <c r="A83" s="111"/>
      <c r="B83" s="112"/>
      <c r="C83" s="113"/>
      <c r="D83" s="64"/>
      <c r="E83" s="62"/>
      <c r="F83" s="2"/>
      <c r="G83" s="2"/>
      <c r="H83" s="2"/>
      <c r="I83" s="2"/>
      <c r="J83" s="2"/>
    </row>
    <row r="84" spans="1:10" s="65" customFormat="1" x14ac:dyDescent="0.3">
      <c r="A84" s="111"/>
      <c r="B84" s="112"/>
      <c r="C84" s="113"/>
      <c r="D84" s="64"/>
      <c r="E84" s="62"/>
      <c r="F84" s="2"/>
      <c r="G84" s="2"/>
      <c r="H84" s="2"/>
      <c r="I84" s="2"/>
      <c r="J84" s="2"/>
    </row>
    <row r="85" spans="1:10" s="65" customFormat="1" x14ac:dyDescent="0.3">
      <c r="A85" s="111"/>
      <c r="B85" s="112"/>
      <c r="C85" s="113"/>
      <c r="D85" s="64"/>
      <c r="E85" s="62"/>
      <c r="F85" s="2"/>
      <c r="G85" s="2"/>
      <c r="H85" s="2"/>
      <c r="I85" s="2"/>
      <c r="J85" s="2"/>
    </row>
    <row r="86" spans="1:10" s="65" customFormat="1" x14ac:dyDescent="0.3">
      <c r="A86" s="111"/>
      <c r="B86" s="112"/>
      <c r="C86" s="113"/>
      <c r="D86" s="64"/>
      <c r="E86" s="62"/>
      <c r="F86" s="2"/>
      <c r="G86" s="2"/>
      <c r="H86" s="2"/>
      <c r="I86" s="2"/>
      <c r="J86" s="2"/>
    </row>
    <row r="87" spans="1:10" s="65" customFormat="1" x14ac:dyDescent="0.3">
      <c r="A87" s="111"/>
      <c r="B87" s="112"/>
      <c r="C87" s="113"/>
      <c r="D87" s="64"/>
      <c r="E87" s="62"/>
      <c r="F87" s="2"/>
      <c r="G87" s="2"/>
      <c r="H87" s="2"/>
      <c r="I87" s="2"/>
      <c r="J87" s="2"/>
    </row>
    <row r="88" spans="1:10" s="65" customFormat="1" x14ac:dyDescent="0.3">
      <c r="A88" s="111"/>
      <c r="B88" s="112"/>
      <c r="C88" s="113"/>
      <c r="D88" s="64"/>
      <c r="E88" s="62"/>
      <c r="F88" s="2"/>
      <c r="G88" s="2"/>
      <c r="H88" s="2"/>
      <c r="I88" s="2"/>
      <c r="J88" s="2"/>
    </row>
    <row r="89" spans="1:10" s="65" customFormat="1" x14ac:dyDescent="0.3">
      <c r="A89" s="111"/>
      <c r="B89" s="112"/>
      <c r="C89" s="113"/>
      <c r="D89" s="64"/>
      <c r="E89" s="62"/>
      <c r="F89" s="2"/>
      <c r="G89" s="2"/>
      <c r="H89" s="2"/>
      <c r="I89" s="2"/>
      <c r="J89" s="2"/>
    </row>
    <row r="90" spans="1:10" s="65" customFormat="1" x14ac:dyDescent="0.3">
      <c r="A90" s="111"/>
      <c r="B90" s="112"/>
      <c r="C90" s="113"/>
      <c r="D90" s="64"/>
      <c r="E90" s="62"/>
      <c r="F90" s="2"/>
      <c r="G90" s="2"/>
      <c r="H90" s="2"/>
      <c r="I90" s="2"/>
      <c r="J90" s="2"/>
    </row>
    <row r="91" spans="1:10" s="65" customFormat="1" x14ac:dyDescent="0.3">
      <c r="A91" s="111"/>
      <c r="B91" s="112"/>
      <c r="C91" s="113"/>
      <c r="D91" s="64"/>
      <c r="E91" s="62"/>
      <c r="F91" s="2"/>
      <c r="G91" s="2"/>
      <c r="H91" s="2"/>
      <c r="I91" s="2"/>
      <c r="J91" s="2"/>
    </row>
    <row r="92" spans="1:10" s="65" customFormat="1" x14ac:dyDescent="0.3">
      <c r="A92" s="111"/>
      <c r="B92" s="112"/>
      <c r="C92" s="113"/>
      <c r="D92" s="64"/>
      <c r="E92" s="62"/>
      <c r="F92" s="2"/>
      <c r="G92" s="2"/>
      <c r="H92" s="2"/>
      <c r="I92" s="2"/>
      <c r="J92" s="2"/>
    </row>
    <row r="93" spans="1:10" s="65" customFormat="1" x14ac:dyDescent="0.3">
      <c r="A93" s="111"/>
      <c r="B93" s="112"/>
      <c r="C93" s="113"/>
      <c r="D93" s="64"/>
      <c r="E93" s="62"/>
      <c r="F93" s="2"/>
      <c r="G93" s="2"/>
      <c r="H93" s="2"/>
      <c r="I93" s="2"/>
      <c r="J93" s="2"/>
    </row>
    <row r="94" spans="1:10" s="65" customFormat="1" x14ac:dyDescent="0.3">
      <c r="A94" s="111"/>
      <c r="B94" s="112"/>
      <c r="C94" s="113"/>
      <c r="D94" s="64"/>
      <c r="E94" s="62"/>
      <c r="F94" s="2"/>
      <c r="G94" s="2"/>
      <c r="H94" s="2"/>
      <c r="I94" s="2"/>
      <c r="J94" s="2"/>
    </row>
    <row r="95" spans="1:10" s="65" customFormat="1" x14ac:dyDescent="0.3">
      <c r="A95" s="111"/>
      <c r="B95" s="112"/>
      <c r="C95" s="113"/>
      <c r="D95" s="64"/>
      <c r="E95" s="62"/>
      <c r="F95" s="2"/>
      <c r="G95" s="2"/>
      <c r="H95" s="2"/>
      <c r="I95" s="2"/>
      <c r="J95" s="2"/>
    </row>
    <row r="96" spans="1:10" s="65" customFormat="1" x14ac:dyDescent="0.3">
      <c r="A96" s="111"/>
      <c r="B96" s="112"/>
      <c r="C96" s="113"/>
      <c r="D96" s="64"/>
      <c r="E96" s="62"/>
      <c r="F96" s="2"/>
      <c r="G96" s="2"/>
      <c r="H96" s="2"/>
      <c r="I96" s="2"/>
      <c r="J96" s="2"/>
    </row>
    <row r="97" spans="1:10" s="65" customFormat="1" x14ac:dyDescent="0.3">
      <c r="A97" s="111"/>
      <c r="B97" s="112"/>
      <c r="C97" s="113"/>
      <c r="D97" s="64"/>
      <c r="E97" s="62"/>
      <c r="F97" s="2"/>
      <c r="G97" s="2"/>
      <c r="H97" s="2"/>
      <c r="I97" s="2"/>
      <c r="J97" s="2"/>
    </row>
    <row r="98" spans="1:10" s="65" customFormat="1" x14ac:dyDescent="0.3">
      <c r="A98" s="111"/>
      <c r="B98" s="112"/>
      <c r="C98" s="113"/>
      <c r="D98" s="64"/>
      <c r="E98" s="62"/>
      <c r="F98" s="2"/>
      <c r="G98" s="2"/>
      <c r="H98" s="2"/>
      <c r="I98" s="2"/>
      <c r="J98" s="2"/>
    </row>
    <row r="99" spans="1:10" s="65" customFormat="1" x14ac:dyDescent="0.3">
      <c r="A99" s="111"/>
      <c r="B99" s="112"/>
      <c r="C99" s="113"/>
      <c r="D99" s="64"/>
      <c r="E99" s="62"/>
      <c r="F99" s="2"/>
      <c r="G99" s="2"/>
      <c r="H99" s="2"/>
      <c r="I99" s="2"/>
      <c r="J99" s="2"/>
    </row>
    <row r="100" spans="1:10" s="65" customFormat="1" x14ac:dyDescent="0.3">
      <c r="A100" s="111"/>
      <c r="B100" s="112"/>
      <c r="C100" s="113"/>
      <c r="D100" s="64"/>
      <c r="E100" s="62"/>
      <c r="F100" s="2"/>
      <c r="G100" s="2"/>
      <c r="H100" s="2"/>
      <c r="I100" s="2"/>
      <c r="J100" s="2"/>
    </row>
    <row r="101" spans="1:10" s="65" customFormat="1" x14ac:dyDescent="0.3">
      <c r="A101" s="111"/>
      <c r="B101" s="112"/>
      <c r="C101" s="113"/>
      <c r="D101" s="64"/>
      <c r="E101" s="62"/>
      <c r="F101" s="2"/>
      <c r="G101" s="2"/>
      <c r="H101" s="2"/>
      <c r="I101" s="2"/>
      <c r="J101" s="2"/>
    </row>
    <row r="102" spans="1:10" s="65" customFormat="1" x14ac:dyDescent="0.3">
      <c r="A102" s="111"/>
      <c r="B102" s="112"/>
      <c r="C102" s="113"/>
      <c r="D102" s="64"/>
      <c r="E102" s="62"/>
      <c r="F102" s="2"/>
      <c r="G102" s="2"/>
      <c r="H102" s="2"/>
      <c r="I102" s="2"/>
      <c r="J102" s="2"/>
    </row>
    <row r="103" spans="1:10" s="65" customFormat="1" x14ac:dyDescent="0.3">
      <c r="A103" s="111"/>
      <c r="B103" s="112"/>
      <c r="C103" s="113"/>
      <c r="D103" s="64"/>
      <c r="E103" s="62"/>
      <c r="F103" s="2"/>
      <c r="G103" s="2"/>
      <c r="H103" s="2"/>
      <c r="I103" s="2"/>
      <c r="J103" s="2"/>
    </row>
    <row r="104" spans="1:10" s="65" customFormat="1" x14ac:dyDescent="0.3">
      <c r="A104" s="111"/>
      <c r="B104" s="112"/>
      <c r="C104" s="113"/>
      <c r="D104" s="64"/>
      <c r="E104" s="62"/>
      <c r="F104" s="2"/>
      <c r="G104" s="2"/>
      <c r="H104" s="2"/>
      <c r="I104" s="2"/>
      <c r="J104" s="2"/>
    </row>
    <row r="105" spans="1:10" s="65" customFormat="1" x14ac:dyDescent="0.3">
      <c r="A105" s="111"/>
      <c r="B105" s="112"/>
      <c r="C105" s="113"/>
      <c r="D105" s="64"/>
      <c r="E105" s="62"/>
      <c r="F105" s="2"/>
      <c r="G105" s="2"/>
      <c r="H105" s="2"/>
      <c r="I105" s="2"/>
      <c r="J105" s="2"/>
    </row>
    <row r="106" spans="1:10" s="65" customFormat="1" x14ac:dyDescent="0.3">
      <c r="A106" s="111"/>
      <c r="B106" s="112"/>
      <c r="C106" s="113"/>
      <c r="D106" s="64"/>
      <c r="E106" s="62"/>
      <c r="F106" s="2"/>
      <c r="G106" s="2"/>
      <c r="H106" s="2"/>
      <c r="I106" s="2"/>
      <c r="J106" s="2"/>
    </row>
    <row r="107" spans="1:10" s="65" customFormat="1" x14ac:dyDescent="0.3">
      <c r="A107" s="111"/>
      <c r="B107" s="112"/>
      <c r="C107" s="113"/>
      <c r="D107" s="64"/>
      <c r="E107" s="62"/>
      <c r="F107" s="2"/>
      <c r="G107" s="2"/>
      <c r="H107" s="2"/>
      <c r="I107" s="2"/>
      <c r="J107" s="2"/>
    </row>
    <row r="108" spans="1:10" s="65" customFormat="1" x14ac:dyDescent="0.3">
      <c r="A108" s="111"/>
      <c r="B108" s="112"/>
      <c r="C108" s="113"/>
      <c r="D108" s="64"/>
      <c r="E108" s="62"/>
      <c r="F108" s="2"/>
      <c r="G108" s="2"/>
      <c r="H108" s="2"/>
      <c r="I108" s="2"/>
      <c r="J108" s="2"/>
    </row>
    <row r="109" spans="1:10" s="65" customFormat="1" x14ac:dyDescent="0.3">
      <c r="A109" s="111"/>
      <c r="B109" s="112"/>
      <c r="C109" s="113"/>
      <c r="D109" s="64"/>
      <c r="E109" s="62"/>
      <c r="F109" s="2"/>
      <c r="G109" s="2"/>
      <c r="H109" s="2"/>
      <c r="I109" s="2"/>
      <c r="J109" s="2"/>
    </row>
    <row r="110" spans="1:10" s="65" customFormat="1" x14ac:dyDescent="0.3">
      <c r="A110" s="111"/>
      <c r="B110" s="112"/>
      <c r="C110" s="113"/>
      <c r="D110" s="64"/>
      <c r="E110" s="62"/>
      <c r="F110" s="2"/>
      <c r="G110" s="2"/>
      <c r="H110" s="2"/>
      <c r="I110" s="2"/>
      <c r="J110" s="2"/>
    </row>
    <row r="111" spans="1:10" s="65" customFormat="1" x14ac:dyDescent="0.3">
      <c r="A111" s="111"/>
      <c r="B111" s="112"/>
      <c r="C111" s="113"/>
      <c r="D111" s="64"/>
      <c r="E111" s="62"/>
      <c r="F111" s="2"/>
      <c r="G111" s="2"/>
      <c r="H111" s="2"/>
      <c r="I111" s="2"/>
      <c r="J111" s="2"/>
    </row>
    <row r="112" spans="1:10" s="65" customFormat="1" x14ac:dyDescent="0.3">
      <c r="A112" s="111"/>
      <c r="B112" s="112"/>
      <c r="C112" s="113"/>
      <c r="D112" s="64"/>
      <c r="E112" s="62"/>
      <c r="F112" s="2"/>
      <c r="G112" s="2"/>
      <c r="H112" s="2"/>
      <c r="I112" s="2"/>
      <c r="J112" s="2"/>
    </row>
    <row r="113" spans="1:10" s="65" customFormat="1" x14ac:dyDescent="0.3">
      <c r="A113" s="111"/>
      <c r="B113" s="112"/>
      <c r="C113" s="113"/>
      <c r="D113" s="64"/>
      <c r="E113" s="62"/>
      <c r="F113" s="2"/>
      <c r="G113" s="2"/>
      <c r="H113" s="2"/>
      <c r="I113" s="2"/>
      <c r="J113" s="2"/>
    </row>
    <row r="114" spans="1:10" s="65" customFormat="1" x14ac:dyDescent="0.3">
      <c r="A114" s="111"/>
      <c r="B114" s="112"/>
      <c r="C114" s="113"/>
      <c r="D114" s="64"/>
      <c r="E114" s="62"/>
      <c r="F114" s="2"/>
      <c r="G114" s="2"/>
      <c r="H114" s="2"/>
      <c r="I114" s="2"/>
      <c r="J114" s="2"/>
    </row>
    <row r="115" spans="1:10" s="65" customFormat="1" x14ac:dyDescent="0.3">
      <c r="A115" s="111"/>
      <c r="B115" s="112"/>
      <c r="C115" s="113"/>
      <c r="D115" s="64"/>
      <c r="E115" s="62"/>
      <c r="F115" s="2"/>
      <c r="G115" s="2"/>
      <c r="H115" s="2"/>
      <c r="I115" s="2"/>
      <c r="J115" s="2"/>
    </row>
    <row r="116" spans="1:10" s="65" customFormat="1" x14ac:dyDescent="0.3">
      <c r="A116" s="111"/>
      <c r="B116" s="112"/>
      <c r="C116" s="113"/>
      <c r="D116" s="64"/>
      <c r="E116" s="62"/>
      <c r="F116" s="2"/>
      <c r="G116" s="2"/>
      <c r="H116" s="2"/>
      <c r="I116" s="2"/>
      <c r="J116" s="2"/>
    </row>
    <row r="117" spans="1:10" s="65" customFormat="1" x14ac:dyDescent="0.3">
      <c r="A117" s="111"/>
      <c r="B117" s="112"/>
      <c r="C117" s="113"/>
      <c r="D117" s="64"/>
      <c r="E117" s="62"/>
      <c r="F117" s="2"/>
      <c r="G117" s="2"/>
      <c r="H117" s="2"/>
      <c r="I117" s="2"/>
      <c r="J117" s="2"/>
    </row>
    <row r="118" spans="1:10" s="65" customFormat="1" x14ac:dyDescent="0.3">
      <c r="A118" s="111"/>
      <c r="B118" s="112"/>
      <c r="C118" s="113"/>
      <c r="D118" s="64"/>
      <c r="E118" s="62"/>
      <c r="F118" s="2"/>
      <c r="G118" s="2"/>
      <c r="H118" s="2"/>
      <c r="I118" s="2"/>
      <c r="J118" s="2"/>
    </row>
    <row r="119" spans="1:10" s="65" customFormat="1" x14ac:dyDescent="0.3">
      <c r="A119" s="111"/>
      <c r="B119" s="112"/>
      <c r="C119" s="113"/>
      <c r="D119" s="64"/>
      <c r="E119" s="62"/>
      <c r="F119" s="2"/>
      <c r="G119" s="2"/>
      <c r="H119" s="2"/>
      <c r="I119" s="2"/>
      <c r="J119" s="2"/>
    </row>
    <row r="120" spans="1:10" s="65" customFormat="1" x14ac:dyDescent="0.3">
      <c r="A120" s="111"/>
      <c r="B120" s="112"/>
      <c r="C120" s="113"/>
      <c r="D120" s="64"/>
      <c r="E120" s="62"/>
      <c r="F120" s="2"/>
      <c r="G120" s="2"/>
      <c r="H120" s="2"/>
      <c r="I120" s="2"/>
      <c r="J120" s="2"/>
    </row>
    <row r="121" spans="1:10" s="65" customFormat="1" x14ac:dyDescent="0.3">
      <c r="A121" s="111"/>
      <c r="B121" s="112"/>
      <c r="C121" s="113"/>
      <c r="D121" s="64"/>
      <c r="E121" s="62"/>
      <c r="F121" s="2"/>
      <c r="G121" s="2"/>
      <c r="H121" s="2"/>
      <c r="I121" s="2"/>
      <c r="J121" s="2"/>
    </row>
    <row r="122" spans="1:10" s="65" customFormat="1" x14ac:dyDescent="0.3">
      <c r="A122" s="111"/>
      <c r="B122" s="112"/>
      <c r="C122" s="113"/>
      <c r="D122" s="64"/>
      <c r="E122" s="62"/>
      <c r="F122" s="2"/>
      <c r="G122" s="2"/>
      <c r="H122" s="2"/>
      <c r="I122" s="2"/>
      <c r="J122" s="2"/>
    </row>
    <row r="123" spans="1:10" s="65" customFormat="1" x14ac:dyDescent="0.3">
      <c r="A123" s="111"/>
      <c r="B123" s="112"/>
      <c r="C123" s="113"/>
      <c r="D123" s="64"/>
      <c r="E123" s="62"/>
      <c r="F123" s="2"/>
      <c r="G123" s="2"/>
      <c r="H123" s="2"/>
      <c r="I123" s="2"/>
      <c r="J123" s="2"/>
    </row>
    <row r="124" spans="1:10" s="65" customFormat="1" x14ac:dyDescent="0.3">
      <c r="A124" s="111"/>
      <c r="B124" s="112"/>
      <c r="C124" s="113"/>
      <c r="D124" s="64"/>
      <c r="E124" s="62"/>
      <c r="F124" s="2"/>
      <c r="G124" s="2"/>
      <c r="H124" s="2"/>
      <c r="I124" s="2"/>
      <c r="J124" s="2"/>
    </row>
    <row r="125" spans="1:10" s="65" customFormat="1" x14ac:dyDescent="0.3">
      <c r="A125" s="111"/>
      <c r="B125" s="112"/>
      <c r="C125" s="113"/>
      <c r="D125" s="64"/>
      <c r="E125" s="62"/>
      <c r="F125" s="2"/>
      <c r="G125" s="2"/>
      <c r="H125" s="2"/>
      <c r="I125" s="2"/>
      <c r="J125" s="2"/>
    </row>
    <row r="126" spans="1:10" s="65" customFormat="1" x14ac:dyDescent="0.3">
      <c r="A126" s="111"/>
      <c r="B126" s="112"/>
      <c r="C126" s="113"/>
      <c r="D126" s="64"/>
      <c r="E126" s="62"/>
      <c r="F126" s="2"/>
      <c r="G126" s="2"/>
      <c r="H126" s="2"/>
      <c r="I126" s="2"/>
      <c r="J126" s="2"/>
    </row>
    <row r="127" spans="1:10" s="65" customFormat="1" x14ac:dyDescent="0.3">
      <c r="A127" s="111"/>
      <c r="B127" s="112"/>
      <c r="C127" s="113"/>
      <c r="D127" s="64"/>
      <c r="E127" s="62"/>
      <c r="F127" s="2"/>
      <c r="G127" s="2"/>
      <c r="H127" s="2"/>
      <c r="I127" s="2"/>
      <c r="J127" s="2"/>
    </row>
    <row r="128" spans="1:10" s="65" customFormat="1" x14ac:dyDescent="0.3">
      <c r="A128" s="111"/>
      <c r="B128" s="112"/>
      <c r="C128" s="113"/>
      <c r="D128" s="64"/>
      <c r="E128" s="62"/>
      <c r="F128" s="2"/>
      <c r="G128" s="2"/>
      <c r="H128" s="2"/>
      <c r="I128" s="2"/>
      <c r="J128" s="2"/>
    </row>
    <row r="129" spans="1:10" s="65" customFormat="1" x14ac:dyDescent="0.3">
      <c r="A129" s="111"/>
      <c r="B129" s="112"/>
      <c r="C129" s="113"/>
      <c r="D129" s="64"/>
      <c r="E129" s="62"/>
      <c r="F129" s="2"/>
      <c r="G129" s="2"/>
      <c r="H129" s="2"/>
      <c r="I129" s="2"/>
      <c r="J129" s="2"/>
    </row>
    <row r="130" spans="1:10" s="65" customFormat="1" x14ac:dyDescent="0.3">
      <c r="A130" s="111"/>
      <c r="B130" s="112"/>
      <c r="C130" s="113"/>
      <c r="D130" s="64"/>
      <c r="E130" s="62"/>
      <c r="F130" s="2"/>
      <c r="G130" s="2"/>
      <c r="H130" s="2"/>
      <c r="I130" s="2"/>
      <c r="J130" s="2"/>
    </row>
    <row r="131" spans="1:10" s="65" customFormat="1" x14ac:dyDescent="0.3">
      <c r="A131" s="111"/>
      <c r="B131" s="112"/>
      <c r="C131" s="113"/>
      <c r="D131" s="64"/>
      <c r="E131" s="62"/>
      <c r="F131" s="2"/>
      <c r="G131" s="2"/>
      <c r="H131" s="2"/>
      <c r="I131" s="2"/>
      <c r="J131" s="2"/>
    </row>
    <row r="132" spans="1:10" s="65" customFormat="1" x14ac:dyDescent="0.3">
      <c r="A132" s="111"/>
      <c r="B132" s="112"/>
      <c r="C132" s="113"/>
      <c r="D132" s="64"/>
      <c r="E132" s="62"/>
      <c r="F132" s="2"/>
      <c r="G132" s="2"/>
      <c r="H132" s="2"/>
      <c r="I132" s="2"/>
      <c r="J132" s="2"/>
    </row>
    <row r="133" spans="1:10" s="65" customFormat="1" x14ac:dyDescent="0.3">
      <c r="A133" s="111"/>
      <c r="B133" s="112"/>
      <c r="C133" s="113"/>
      <c r="D133" s="64"/>
      <c r="E133" s="62"/>
      <c r="F133" s="2"/>
      <c r="G133" s="2"/>
      <c r="H133" s="2"/>
      <c r="I133" s="2"/>
      <c r="J133" s="2"/>
    </row>
    <row r="134" spans="1:10" s="65" customFormat="1" x14ac:dyDescent="0.3">
      <c r="A134" s="111"/>
      <c r="B134" s="112"/>
      <c r="C134" s="113"/>
      <c r="D134" s="64"/>
      <c r="E134" s="62"/>
      <c r="F134" s="2"/>
      <c r="G134" s="2"/>
      <c r="H134" s="2"/>
      <c r="I134" s="2"/>
      <c r="J134" s="2"/>
    </row>
    <row r="135" spans="1:10" s="65" customFormat="1" x14ac:dyDescent="0.3">
      <c r="A135" s="111"/>
      <c r="B135" s="112"/>
      <c r="C135" s="113"/>
      <c r="D135" s="64"/>
      <c r="E135" s="62"/>
      <c r="F135" s="2"/>
      <c r="G135" s="2"/>
      <c r="H135" s="2"/>
      <c r="I135" s="2"/>
      <c r="J135" s="2"/>
    </row>
    <row r="136" spans="1:10" s="65" customFormat="1" x14ac:dyDescent="0.3">
      <c r="A136" s="111"/>
      <c r="B136" s="112"/>
      <c r="C136" s="113"/>
      <c r="D136" s="64"/>
      <c r="E136" s="62"/>
      <c r="F136" s="2"/>
      <c r="G136" s="2"/>
      <c r="H136" s="2"/>
      <c r="I136" s="2"/>
      <c r="J136" s="2"/>
    </row>
    <row r="137" spans="1:10" s="65" customFormat="1" x14ac:dyDescent="0.3">
      <c r="A137" s="111"/>
      <c r="B137" s="112"/>
      <c r="C137" s="113"/>
      <c r="D137" s="64"/>
      <c r="E137" s="62"/>
      <c r="F137" s="2"/>
      <c r="G137" s="2"/>
      <c r="H137" s="2"/>
      <c r="I137" s="2"/>
      <c r="J137" s="2"/>
    </row>
    <row r="138" spans="1:10" s="65" customFormat="1" x14ac:dyDescent="0.3">
      <c r="A138" s="111"/>
      <c r="B138" s="112"/>
      <c r="C138" s="113"/>
      <c r="D138" s="64"/>
      <c r="E138" s="62"/>
      <c r="F138" s="2"/>
      <c r="G138" s="2"/>
      <c r="H138" s="2"/>
      <c r="I138" s="2"/>
      <c r="J138" s="2"/>
    </row>
    <row r="139" spans="1:10" s="65" customFormat="1" x14ac:dyDescent="0.3">
      <c r="A139" s="111"/>
      <c r="B139" s="112"/>
      <c r="C139" s="113"/>
      <c r="D139" s="64"/>
      <c r="E139" s="62"/>
      <c r="F139" s="2"/>
      <c r="G139" s="2"/>
      <c r="H139" s="2"/>
      <c r="I139" s="2"/>
      <c r="J139" s="2"/>
    </row>
    <row r="140" spans="1:10" s="65" customFormat="1" x14ac:dyDescent="0.3">
      <c r="A140" s="111"/>
      <c r="B140" s="112"/>
      <c r="C140" s="113"/>
      <c r="D140" s="64"/>
      <c r="E140" s="62"/>
      <c r="F140" s="2"/>
      <c r="G140" s="2"/>
      <c r="H140" s="2"/>
      <c r="I140" s="2"/>
      <c r="J140" s="2"/>
    </row>
    <row r="141" spans="1:10" s="65" customFormat="1" x14ac:dyDescent="0.3">
      <c r="A141" s="111"/>
      <c r="B141" s="112"/>
      <c r="C141" s="113"/>
      <c r="D141" s="64"/>
      <c r="E141" s="62"/>
      <c r="F141" s="2"/>
      <c r="G141" s="2"/>
      <c r="H141" s="2"/>
      <c r="I141" s="2"/>
      <c r="J141" s="2"/>
    </row>
    <row r="142" spans="1:10" s="65" customFormat="1" x14ac:dyDescent="0.3">
      <c r="A142" s="111"/>
      <c r="B142" s="112"/>
      <c r="C142" s="113"/>
      <c r="D142" s="64"/>
      <c r="E142" s="62"/>
      <c r="F142" s="2"/>
      <c r="G142" s="2"/>
      <c r="H142" s="2"/>
      <c r="I142" s="2"/>
      <c r="J142" s="2"/>
    </row>
    <row r="143" spans="1:10" s="65" customFormat="1" x14ac:dyDescent="0.3">
      <c r="A143" s="111"/>
      <c r="B143" s="112"/>
      <c r="C143" s="113"/>
      <c r="D143" s="64"/>
      <c r="E143" s="62"/>
      <c r="F143" s="2"/>
      <c r="G143" s="2"/>
      <c r="H143" s="2"/>
      <c r="I143" s="2"/>
      <c r="J143" s="2"/>
    </row>
    <row r="144" spans="1:10" s="65" customFormat="1" x14ac:dyDescent="0.3">
      <c r="A144" s="111"/>
      <c r="B144" s="112"/>
      <c r="C144" s="113"/>
      <c r="D144" s="64"/>
      <c r="E144" s="62"/>
      <c r="F144" s="2"/>
      <c r="G144" s="2"/>
      <c r="H144" s="2"/>
      <c r="I144" s="2"/>
      <c r="J144" s="2"/>
    </row>
    <row r="145" spans="1:10" s="65" customFormat="1" x14ac:dyDescent="0.3">
      <c r="A145" s="111"/>
      <c r="B145" s="112"/>
      <c r="C145" s="113"/>
      <c r="D145" s="64"/>
      <c r="E145" s="62"/>
      <c r="F145" s="2"/>
      <c r="G145" s="2"/>
      <c r="H145" s="2"/>
      <c r="I145" s="2"/>
      <c r="J145" s="2"/>
    </row>
    <row r="146" spans="1:10" s="65" customFormat="1" x14ac:dyDescent="0.3">
      <c r="A146" s="111"/>
      <c r="B146" s="112"/>
      <c r="C146" s="113"/>
      <c r="D146" s="64"/>
      <c r="E146" s="62"/>
      <c r="F146" s="2"/>
      <c r="G146" s="2"/>
      <c r="H146" s="2"/>
      <c r="I146" s="2"/>
      <c r="J146" s="2"/>
    </row>
    <row r="147" spans="1:10" s="65" customFormat="1" x14ac:dyDescent="0.3">
      <c r="A147" s="111"/>
      <c r="B147" s="112"/>
      <c r="C147" s="113"/>
      <c r="D147" s="64"/>
      <c r="E147" s="62"/>
      <c r="F147" s="2"/>
      <c r="G147" s="2"/>
      <c r="H147" s="2"/>
      <c r="I147" s="2"/>
      <c r="J147" s="2"/>
    </row>
    <row r="148" spans="1:10" s="65" customFormat="1" x14ac:dyDescent="0.3">
      <c r="A148" s="111"/>
      <c r="B148" s="112"/>
      <c r="C148" s="113"/>
      <c r="D148" s="64"/>
      <c r="E148" s="62"/>
      <c r="F148" s="2"/>
      <c r="G148" s="2"/>
      <c r="H148" s="2"/>
      <c r="I148" s="2"/>
      <c r="J148" s="2"/>
    </row>
    <row r="149" spans="1:10" s="65" customFormat="1" x14ac:dyDescent="0.3">
      <c r="A149" s="111"/>
      <c r="B149" s="112"/>
      <c r="C149" s="113"/>
      <c r="D149" s="64"/>
      <c r="E149" s="62"/>
      <c r="F149" s="2"/>
      <c r="G149" s="2"/>
      <c r="H149" s="2"/>
      <c r="I149" s="2"/>
      <c r="J149" s="2"/>
    </row>
    <row r="150" spans="1:10" s="65" customFormat="1" x14ac:dyDescent="0.3">
      <c r="A150" s="111"/>
      <c r="B150" s="112"/>
      <c r="C150" s="113"/>
      <c r="D150" s="64"/>
      <c r="E150" s="62"/>
      <c r="F150" s="2"/>
      <c r="G150" s="2"/>
      <c r="H150" s="2"/>
      <c r="I150" s="2"/>
      <c r="J150" s="2"/>
    </row>
    <row r="151" spans="1:10" s="65" customFormat="1" x14ac:dyDescent="0.3">
      <c r="A151" s="111"/>
      <c r="B151" s="112"/>
      <c r="C151" s="113"/>
      <c r="D151" s="64"/>
      <c r="E151" s="62"/>
      <c r="F151" s="2"/>
      <c r="G151" s="2"/>
      <c r="H151" s="2"/>
      <c r="I151" s="2"/>
      <c r="J151" s="2"/>
    </row>
    <row r="152" spans="1:10" s="65" customFormat="1" x14ac:dyDescent="0.3">
      <c r="A152" s="111"/>
      <c r="B152" s="112"/>
      <c r="C152" s="113"/>
      <c r="D152" s="64"/>
      <c r="E152" s="62"/>
      <c r="F152" s="2"/>
      <c r="G152" s="2"/>
      <c r="H152" s="2"/>
      <c r="I152" s="2"/>
      <c r="J152" s="2"/>
    </row>
    <row r="153" spans="1:10" s="65" customFormat="1" x14ac:dyDescent="0.3">
      <c r="A153" s="111"/>
      <c r="B153" s="112"/>
      <c r="C153" s="113"/>
      <c r="D153" s="64"/>
      <c r="E153" s="62"/>
      <c r="F153" s="2"/>
      <c r="G153" s="2"/>
      <c r="H153" s="2"/>
      <c r="I153" s="2"/>
      <c r="J153" s="2"/>
    </row>
    <row r="154" spans="1:10" s="65" customFormat="1" x14ac:dyDescent="0.3">
      <c r="A154" s="111"/>
      <c r="B154" s="112"/>
      <c r="C154" s="113"/>
      <c r="D154" s="64"/>
      <c r="E154" s="62"/>
      <c r="F154" s="2"/>
      <c r="G154" s="2"/>
      <c r="H154" s="2"/>
      <c r="I154" s="2"/>
      <c r="J154" s="2"/>
    </row>
    <row r="155" spans="1:10" s="65" customFormat="1" x14ac:dyDescent="0.3">
      <c r="A155" s="111"/>
      <c r="B155" s="112"/>
      <c r="C155" s="113"/>
      <c r="D155" s="64"/>
      <c r="E155" s="62"/>
      <c r="F155" s="2"/>
      <c r="G155" s="2"/>
      <c r="H155" s="2"/>
      <c r="I155" s="2"/>
      <c r="J155" s="2"/>
    </row>
    <row r="156" spans="1:10" s="65" customFormat="1" x14ac:dyDescent="0.3">
      <c r="A156" s="111"/>
      <c r="B156" s="112"/>
      <c r="C156" s="113"/>
      <c r="D156" s="64"/>
      <c r="E156" s="62"/>
      <c r="F156" s="2"/>
      <c r="G156" s="2"/>
      <c r="H156" s="2"/>
      <c r="I156" s="2"/>
      <c r="J156" s="2"/>
    </row>
    <row r="157" spans="1:10" s="65" customFormat="1" x14ac:dyDescent="0.3">
      <c r="A157" s="111"/>
      <c r="B157" s="112"/>
      <c r="C157" s="113"/>
      <c r="D157" s="64"/>
      <c r="E157" s="62"/>
      <c r="F157" s="2"/>
      <c r="G157" s="2"/>
      <c r="H157" s="2"/>
      <c r="I157" s="2"/>
      <c r="J157" s="2"/>
    </row>
    <row r="158" spans="1:10" s="65" customFormat="1" x14ac:dyDescent="0.3">
      <c r="A158" s="111"/>
      <c r="B158" s="112"/>
      <c r="C158" s="113"/>
      <c r="D158" s="64"/>
      <c r="E158" s="62"/>
      <c r="F158" s="2"/>
      <c r="G158" s="2"/>
      <c r="H158" s="2"/>
      <c r="I158" s="2"/>
      <c r="J158" s="2"/>
    </row>
    <row r="159" spans="1:10" s="65" customFormat="1" x14ac:dyDescent="0.3">
      <c r="A159" s="111"/>
      <c r="B159" s="112"/>
      <c r="C159" s="113"/>
      <c r="D159" s="64"/>
      <c r="E159" s="62"/>
      <c r="F159" s="2"/>
      <c r="G159" s="2"/>
      <c r="H159" s="2"/>
      <c r="I159" s="2"/>
      <c r="J159" s="2"/>
    </row>
    <row r="160" spans="1:10" s="65" customFormat="1" x14ac:dyDescent="0.3">
      <c r="A160" s="111"/>
      <c r="B160" s="112"/>
      <c r="C160" s="113"/>
      <c r="D160" s="64"/>
      <c r="E160" s="62"/>
      <c r="F160" s="2"/>
      <c r="G160" s="2"/>
      <c r="H160" s="2"/>
      <c r="I160" s="2"/>
      <c r="J160" s="2"/>
    </row>
    <row r="161" spans="1:10" s="65" customFormat="1" x14ac:dyDescent="0.3">
      <c r="A161" s="111"/>
      <c r="B161" s="112"/>
      <c r="C161" s="113"/>
      <c r="D161" s="64"/>
      <c r="E161" s="62"/>
      <c r="F161" s="2"/>
      <c r="G161" s="2"/>
      <c r="H161" s="2"/>
      <c r="I161" s="2"/>
      <c r="J161" s="2"/>
    </row>
    <row r="162" spans="1:10" s="65" customFormat="1" x14ac:dyDescent="0.3">
      <c r="A162" s="111"/>
      <c r="B162" s="112"/>
      <c r="C162" s="113"/>
      <c r="D162" s="64"/>
      <c r="E162" s="62"/>
      <c r="F162" s="2"/>
      <c r="G162" s="2"/>
      <c r="H162" s="2"/>
      <c r="I162" s="2"/>
      <c r="J162" s="2"/>
    </row>
    <row r="163" spans="1:10" s="65" customFormat="1" x14ac:dyDescent="0.3">
      <c r="A163" s="111"/>
      <c r="B163" s="112"/>
      <c r="C163" s="113"/>
      <c r="D163" s="64"/>
      <c r="E163" s="62"/>
      <c r="F163" s="2"/>
      <c r="G163" s="2"/>
      <c r="H163" s="2"/>
      <c r="I163" s="2"/>
      <c r="J163" s="2"/>
    </row>
    <row r="164" spans="1:10" s="65" customFormat="1" x14ac:dyDescent="0.3">
      <c r="A164" s="111"/>
      <c r="B164" s="112"/>
      <c r="C164" s="113"/>
      <c r="D164" s="64"/>
      <c r="E164" s="62"/>
      <c r="F164" s="2"/>
      <c r="G164" s="2"/>
      <c r="H164" s="2"/>
      <c r="I164" s="2"/>
      <c r="J164" s="2"/>
    </row>
    <row r="165" spans="1:10" s="65" customFormat="1" x14ac:dyDescent="0.3">
      <c r="A165" s="111"/>
      <c r="B165" s="112"/>
      <c r="C165" s="113"/>
      <c r="D165" s="64"/>
      <c r="E165" s="62"/>
      <c r="F165" s="2"/>
      <c r="G165" s="2"/>
      <c r="H165" s="2"/>
      <c r="I165" s="2"/>
      <c r="J165" s="2"/>
    </row>
    <row r="166" spans="1:10" s="65" customFormat="1" x14ac:dyDescent="0.3">
      <c r="A166" s="111"/>
      <c r="B166" s="112"/>
      <c r="C166" s="113"/>
      <c r="D166" s="64"/>
      <c r="E166" s="62"/>
      <c r="F166" s="2"/>
      <c r="G166" s="2"/>
      <c r="H166" s="2"/>
      <c r="I166" s="2"/>
      <c r="J166" s="2"/>
    </row>
    <row r="167" spans="1:10" s="65" customFormat="1" x14ac:dyDescent="0.3">
      <c r="A167" s="111"/>
      <c r="B167" s="112"/>
      <c r="C167" s="113"/>
      <c r="D167" s="64"/>
      <c r="E167" s="62"/>
      <c r="F167" s="2"/>
      <c r="G167" s="2"/>
      <c r="H167" s="2"/>
      <c r="I167" s="2"/>
      <c r="J167" s="2"/>
    </row>
    <row r="168" spans="1:10" s="65" customFormat="1" x14ac:dyDescent="0.3">
      <c r="A168" s="111"/>
      <c r="B168" s="112"/>
      <c r="C168" s="113"/>
      <c r="D168" s="64"/>
      <c r="E168" s="62"/>
      <c r="F168" s="2"/>
      <c r="G168" s="2"/>
      <c r="H168" s="2"/>
      <c r="I168" s="2"/>
      <c r="J168" s="2"/>
    </row>
    <row r="169" spans="1:10" s="65" customFormat="1" x14ac:dyDescent="0.3">
      <c r="A169" s="111"/>
      <c r="B169" s="112"/>
      <c r="C169" s="113"/>
      <c r="D169" s="64"/>
      <c r="E169" s="62"/>
      <c r="F169" s="2"/>
      <c r="G169" s="2"/>
      <c r="H169" s="2"/>
      <c r="I169" s="2"/>
      <c r="J169" s="2"/>
    </row>
    <row r="170" spans="1:10" s="65" customFormat="1" x14ac:dyDescent="0.3">
      <c r="A170" s="111"/>
      <c r="B170" s="112"/>
      <c r="C170" s="113"/>
      <c r="D170" s="64"/>
      <c r="E170" s="62"/>
      <c r="F170" s="2"/>
      <c r="G170" s="2"/>
      <c r="H170" s="2"/>
      <c r="I170" s="2"/>
      <c r="J170" s="2"/>
    </row>
    <row r="171" spans="1:10" s="65" customFormat="1" x14ac:dyDescent="0.3">
      <c r="A171" s="111"/>
      <c r="B171" s="112"/>
      <c r="C171" s="113"/>
      <c r="D171" s="64"/>
      <c r="E171" s="62"/>
      <c r="F171" s="2"/>
      <c r="G171" s="2"/>
      <c r="H171" s="2"/>
      <c r="I171" s="2"/>
      <c r="J171" s="2"/>
    </row>
    <row r="172" spans="1:10" s="65" customFormat="1" x14ac:dyDescent="0.3">
      <c r="A172" s="111"/>
      <c r="B172" s="112"/>
      <c r="C172" s="113"/>
      <c r="D172" s="64"/>
      <c r="E172" s="62"/>
      <c r="F172" s="2"/>
      <c r="G172" s="2"/>
      <c r="H172" s="2"/>
      <c r="I172" s="2"/>
      <c r="J172" s="2"/>
    </row>
    <row r="173" spans="1:10" s="65" customFormat="1" x14ac:dyDescent="0.3">
      <c r="A173" s="111"/>
      <c r="B173" s="112"/>
      <c r="C173" s="113"/>
      <c r="D173" s="64"/>
      <c r="E173" s="62"/>
      <c r="F173" s="2"/>
      <c r="G173" s="2"/>
      <c r="H173" s="2"/>
      <c r="I173" s="2"/>
      <c r="J173" s="2"/>
    </row>
    <row r="174" spans="1:10" s="65" customFormat="1" x14ac:dyDescent="0.3">
      <c r="A174" s="111"/>
      <c r="B174" s="112"/>
      <c r="C174" s="113"/>
      <c r="D174" s="64"/>
      <c r="E174" s="62"/>
      <c r="F174" s="2"/>
      <c r="G174" s="2"/>
      <c r="H174" s="2"/>
      <c r="I174" s="2"/>
      <c r="J174" s="2"/>
    </row>
    <row r="175" spans="1:10" s="65" customFormat="1" x14ac:dyDescent="0.3">
      <c r="A175" s="111"/>
      <c r="B175" s="112"/>
      <c r="C175" s="113"/>
      <c r="D175" s="64"/>
      <c r="E175" s="62"/>
      <c r="F175" s="2"/>
      <c r="G175" s="2"/>
      <c r="H175" s="2"/>
      <c r="I175" s="2"/>
      <c r="J175" s="2"/>
    </row>
    <row r="176" spans="1:10" s="65" customFormat="1" x14ac:dyDescent="0.3">
      <c r="A176" s="111"/>
      <c r="B176" s="112"/>
      <c r="C176" s="113"/>
      <c r="D176" s="64"/>
      <c r="E176" s="62"/>
      <c r="F176" s="2"/>
      <c r="G176" s="2"/>
      <c r="H176" s="2"/>
      <c r="I176" s="2"/>
      <c r="J176" s="2"/>
    </row>
    <row r="177" spans="1:10" s="65" customFormat="1" x14ac:dyDescent="0.3">
      <c r="A177" s="111"/>
      <c r="B177" s="112"/>
      <c r="C177" s="113"/>
      <c r="D177" s="64"/>
      <c r="E177" s="62"/>
      <c r="F177" s="2"/>
      <c r="G177" s="2"/>
      <c r="H177" s="2"/>
      <c r="I177" s="2"/>
      <c r="J177" s="2"/>
    </row>
    <row r="178" spans="1:10" s="65" customFormat="1" x14ac:dyDescent="0.3">
      <c r="A178" s="111"/>
      <c r="B178" s="112"/>
      <c r="C178" s="113"/>
      <c r="D178" s="64"/>
      <c r="E178" s="62"/>
      <c r="F178" s="2"/>
      <c r="G178" s="2"/>
      <c r="H178" s="2"/>
      <c r="I178" s="2"/>
      <c r="J178" s="2"/>
    </row>
    <row r="179" spans="1:10" s="65" customFormat="1" x14ac:dyDescent="0.3">
      <c r="A179" s="111"/>
      <c r="B179" s="112"/>
      <c r="C179" s="113"/>
      <c r="D179" s="64"/>
      <c r="E179" s="62"/>
      <c r="F179" s="2"/>
      <c r="G179" s="2"/>
      <c r="H179" s="2"/>
      <c r="I179" s="2"/>
      <c r="J179" s="2"/>
    </row>
    <row r="180" spans="1:10" s="65" customFormat="1" x14ac:dyDescent="0.3">
      <c r="A180" s="111"/>
      <c r="B180" s="112"/>
      <c r="C180" s="113"/>
      <c r="D180" s="64"/>
      <c r="E180" s="62"/>
      <c r="F180" s="2"/>
      <c r="G180" s="2"/>
      <c r="H180" s="2"/>
      <c r="I180" s="2"/>
      <c r="J180" s="2"/>
    </row>
    <row r="181" spans="1:10" s="65" customFormat="1" x14ac:dyDescent="0.3">
      <c r="A181" s="111"/>
      <c r="B181" s="112"/>
      <c r="C181" s="113"/>
      <c r="D181" s="64"/>
      <c r="E181" s="62"/>
      <c r="F181" s="2"/>
      <c r="G181" s="2"/>
      <c r="H181" s="2"/>
      <c r="I181" s="2"/>
      <c r="J181" s="2"/>
    </row>
    <row r="182" spans="1:10" s="65" customFormat="1" x14ac:dyDescent="0.3">
      <c r="A182" s="111"/>
      <c r="B182" s="112"/>
      <c r="C182" s="113"/>
      <c r="D182" s="64"/>
      <c r="E182" s="62"/>
      <c r="F182" s="2"/>
      <c r="G182" s="2"/>
      <c r="H182" s="2"/>
      <c r="I182" s="2"/>
      <c r="J182" s="2"/>
    </row>
    <row r="183" spans="1:10" s="65" customFormat="1" x14ac:dyDescent="0.3">
      <c r="A183" s="111"/>
      <c r="B183" s="112"/>
      <c r="C183" s="113"/>
      <c r="D183" s="64"/>
      <c r="E183" s="62"/>
      <c r="F183" s="2"/>
      <c r="G183" s="2"/>
      <c r="H183" s="2"/>
      <c r="I183" s="2"/>
      <c r="J183" s="2"/>
    </row>
    <row r="184" spans="1:10" s="65" customFormat="1" x14ac:dyDescent="0.3">
      <c r="A184" s="111"/>
      <c r="B184" s="112"/>
      <c r="C184" s="113"/>
      <c r="D184" s="64"/>
      <c r="E184" s="62"/>
      <c r="F184" s="2"/>
      <c r="G184" s="2"/>
      <c r="H184" s="2"/>
      <c r="I184" s="2"/>
      <c r="J184" s="2"/>
    </row>
    <row r="185" spans="1:10" s="65" customFormat="1" x14ac:dyDescent="0.3">
      <c r="A185" s="111"/>
      <c r="B185" s="112"/>
      <c r="C185" s="113"/>
      <c r="D185" s="64"/>
      <c r="E185" s="62"/>
      <c r="F185" s="2"/>
      <c r="G185" s="2"/>
      <c r="H185" s="2"/>
      <c r="I185" s="2"/>
      <c r="J185" s="2"/>
    </row>
    <row r="186" spans="1:10" s="65" customFormat="1" x14ac:dyDescent="0.3">
      <c r="A186" s="111"/>
      <c r="B186" s="112"/>
      <c r="C186" s="113"/>
      <c r="D186" s="64"/>
      <c r="E186" s="62"/>
      <c r="F186" s="2"/>
      <c r="G186" s="2"/>
      <c r="H186" s="2"/>
      <c r="I186" s="2"/>
      <c r="J186" s="2"/>
    </row>
    <row r="187" spans="1:10" s="65" customFormat="1" x14ac:dyDescent="0.3">
      <c r="A187" s="111"/>
      <c r="B187" s="112"/>
      <c r="C187" s="113"/>
      <c r="D187" s="64"/>
      <c r="E187" s="62"/>
      <c r="F187" s="2"/>
      <c r="G187" s="2"/>
      <c r="H187" s="2"/>
      <c r="I187" s="2"/>
      <c r="J187" s="2"/>
    </row>
    <row r="188" spans="1:10" s="65" customFormat="1" x14ac:dyDescent="0.3">
      <c r="A188" s="111"/>
      <c r="B188" s="112"/>
      <c r="C188" s="113"/>
      <c r="D188" s="64"/>
      <c r="E188" s="62"/>
      <c r="F188" s="2"/>
      <c r="G188" s="2"/>
      <c r="H188" s="2"/>
      <c r="I188" s="2"/>
      <c r="J188" s="2"/>
    </row>
    <row r="189" spans="1:10" s="65" customFormat="1" x14ac:dyDescent="0.3">
      <c r="A189" s="111"/>
      <c r="B189" s="112"/>
      <c r="C189" s="113"/>
      <c r="D189" s="64"/>
      <c r="E189" s="62"/>
      <c r="F189" s="2"/>
      <c r="G189" s="2"/>
      <c r="H189" s="2"/>
      <c r="I189" s="2"/>
      <c r="J189" s="2"/>
    </row>
    <row r="190" spans="1:10" s="65" customFormat="1" x14ac:dyDescent="0.3">
      <c r="A190" s="111"/>
      <c r="B190" s="112"/>
      <c r="C190" s="113"/>
      <c r="D190" s="64"/>
      <c r="E190" s="62"/>
      <c r="F190" s="2"/>
      <c r="G190" s="2"/>
      <c r="H190" s="2"/>
      <c r="I190" s="2"/>
      <c r="J190" s="2"/>
    </row>
    <row r="191" spans="1:10" s="65" customFormat="1" x14ac:dyDescent="0.3">
      <c r="A191" s="111"/>
      <c r="B191" s="112"/>
      <c r="C191" s="113"/>
      <c r="D191" s="64"/>
      <c r="E191" s="62"/>
      <c r="F191" s="2"/>
      <c r="G191" s="2"/>
      <c r="H191" s="2"/>
      <c r="I191" s="2"/>
      <c r="J191" s="2"/>
    </row>
    <row r="192" spans="1:10" s="65" customFormat="1" x14ac:dyDescent="0.3">
      <c r="A192" s="111"/>
      <c r="B192" s="112"/>
      <c r="C192" s="113"/>
      <c r="D192" s="64"/>
      <c r="E192" s="62"/>
      <c r="F192" s="2"/>
      <c r="G192" s="2"/>
      <c r="H192" s="2"/>
      <c r="I192" s="2"/>
      <c r="J192" s="2"/>
    </row>
    <row r="193" spans="1:10" s="65" customFormat="1" x14ac:dyDescent="0.3">
      <c r="A193" s="111"/>
      <c r="B193" s="112"/>
      <c r="C193" s="113"/>
      <c r="D193" s="64"/>
      <c r="E193" s="62"/>
      <c r="F193" s="2"/>
      <c r="G193" s="2"/>
      <c r="H193" s="2"/>
      <c r="I193" s="2"/>
      <c r="J193" s="2"/>
    </row>
    <row r="194" spans="1:10" s="65" customFormat="1" x14ac:dyDescent="0.3">
      <c r="A194" s="111"/>
      <c r="B194" s="112"/>
      <c r="C194" s="113"/>
      <c r="D194" s="64"/>
      <c r="E194" s="62"/>
      <c r="F194" s="2"/>
      <c r="G194" s="2"/>
      <c r="H194" s="2"/>
      <c r="I194" s="2"/>
      <c r="J194" s="2"/>
    </row>
    <row r="195" spans="1:10" s="65" customFormat="1" x14ac:dyDescent="0.3">
      <c r="A195" s="111"/>
      <c r="B195" s="112"/>
      <c r="C195" s="113"/>
      <c r="D195" s="64"/>
      <c r="E195" s="62"/>
      <c r="F195" s="2"/>
      <c r="G195" s="2"/>
      <c r="H195" s="2"/>
      <c r="I195" s="2"/>
      <c r="J195" s="2"/>
    </row>
    <row r="196" spans="1:10" s="65" customFormat="1" x14ac:dyDescent="0.3">
      <c r="A196" s="111"/>
      <c r="B196" s="112"/>
      <c r="C196" s="113"/>
      <c r="D196" s="64"/>
      <c r="E196" s="62"/>
      <c r="F196" s="2"/>
      <c r="G196" s="2"/>
      <c r="H196" s="2"/>
      <c r="I196" s="2"/>
      <c r="J196" s="2"/>
    </row>
    <row r="197" spans="1:10" s="65" customFormat="1" x14ac:dyDescent="0.3">
      <c r="A197" s="111"/>
      <c r="B197" s="112"/>
      <c r="C197" s="113"/>
      <c r="D197" s="64"/>
      <c r="E197" s="62"/>
      <c r="F197" s="2"/>
      <c r="G197" s="2"/>
      <c r="H197" s="2"/>
      <c r="I197" s="2"/>
      <c r="J197" s="2"/>
    </row>
    <row r="198" spans="1:10" s="65" customFormat="1" x14ac:dyDescent="0.3">
      <c r="A198" s="111"/>
      <c r="B198" s="112"/>
      <c r="C198" s="113"/>
      <c r="D198" s="64"/>
      <c r="E198" s="62"/>
      <c r="F198" s="2"/>
      <c r="G198" s="2"/>
      <c r="H198" s="2"/>
      <c r="I198" s="2"/>
      <c r="J198" s="2"/>
    </row>
    <row r="199" spans="1:10" s="65" customFormat="1" x14ac:dyDescent="0.3">
      <c r="A199" s="111"/>
      <c r="B199" s="112"/>
      <c r="C199" s="113"/>
      <c r="D199" s="64"/>
      <c r="E199" s="62"/>
      <c r="F199" s="2"/>
      <c r="G199" s="2"/>
      <c r="H199" s="2"/>
      <c r="I199" s="2"/>
      <c r="J199" s="2"/>
    </row>
    <row r="200" spans="1:10" s="65" customFormat="1" x14ac:dyDescent="0.3">
      <c r="A200" s="111"/>
      <c r="B200" s="112"/>
      <c r="C200" s="113"/>
      <c r="D200" s="64"/>
      <c r="E200" s="62"/>
      <c r="F200" s="2"/>
      <c r="G200" s="2"/>
      <c r="H200" s="2"/>
      <c r="I200" s="2"/>
      <c r="J200" s="2"/>
    </row>
    <row r="201" spans="1:10" s="65" customFormat="1" x14ac:dyDescent="0.3">
      <c r="A201" s="111"/>
      <c r="B201" s="112"/>
      <c r="C201" s="113"/>
      <c r="D201" s="64"/>
      <c r="E201" s="62"/>
      <c r="F201" s="2"/>
      <c r="G201" s="2"/>
      <c r="H201" s="2"/>
      <c r="I201" s="2"/>
      <c r="J201" s="2"/>
    </row>
    <row r="202" spans="1:10" s="65" customFormat="1" x14ac:dyDescent="0.3">
      <c r="A202" s="111"/>
      <c r="B202" s="112"/>
      <c r="C202" s="113"/>
      <c r="D202" s="64"/>
      <c r="E202" s="62"/>
      <c r="F202" s="2"/>
      <c r="G202" s="2"/>
      <c r="H202" s="2"/>
      <c r="I202" s="2"/>
      <c r="J202" s="2"/>
    </row>
    <row r="203" spans="1:10" s="65" customFormat="1" x14ac:dyDescent="0.3">
      <c r="A203" s="111"/>
      <c r="B203" s="112"/>
      <c r="C203" s="113"/>
      <c r="D203" s="64"/>
      <c r="E203" s="62"/>
      <c r="F203" s="2"/>
      <c r="G203" s="2"/>
      <c r="H203" s="2"/>
      <c r="I203" s="2"/>
      <c r="J203" s="2"/>
    </row>
    <row r="204" spans="1:10" s="65" customFormat="1" x14ac:dyDescent="0.3">
      <c r="A204" s="111"/>
      <c r="B204" s="112"/>
      <c r="C204" s="113"/>
      <c r="D204" s="64"/>
      <c r="E204" s="62"/>
      <c r="F204" s="2"/>
      <c r="G204" s="2"/>
      <c r="H204" s="2"/>
      <c r="I204" s="2"/>
      <c r="J204" s="2"/>
    </row>
    <row r="205" spans="1:10" s="65" customFormat="1" x14ac:dyDescent="0.3">
      <c r="A205" s="111"/>
      <c r="B205" s="112"/>
      <c r="C205" s="113"/>
      <c r="D205" s="64"/>
      <c r="E205" s="62"/>
      <c r="F205" s="2"/>
      <c r="G205" s="2"/>
      <c r="H205" s="2"/>
      <c r="I205" s="2"/>
      <c r="J205" s="2"/>
    </row>
    <row r="206" spans="1:10" s="65" customFormat="1" x14ac:dyDescent="0.3">
      <c r="A206" s="111"/>
      <c r="B206" s="112"/>
      <c r="C206" s="113"/>
      <c r="D206" s="64"/>
      <c r="E206" s="62"/>
      <c r="F206" s="2"/>
      <c r="G206" s="2"/>
      <c r="H206" s="2"/>
      <c r="I206" s="2"/>
      <c r="J206" s="2"/>
    </row>
    <row r="207" spans="1:10" s="65" customFormat="1" x14ac:dyDescent="0.3">
      <c r="A207" s="111"/>
      <c r="B207" s="112"/>
      <c r="C207" s="113"/>
      <c r="D207" s="64"/>
      <c r="E207" s="62"/>
      <c r="F207" s="2"/>
      <c r="G207" s="2"/>
      <c r="H207" s="2"/>
      <c r="I207" s="2"/>
      <c r="J207" s="2"/>
    </row>
    <row r="208" spans="1:10" s="65" customFormat="1" x14ac:dyDescent="0.3">
      <c r="A208" s="111"/>
      <c r="B208" s="112"/>
      <c r="C208" s="113"/>
      <c r="D208" s="64"/>
      <c r="E208" s="62"/>
      <c r="F208" s="2"/>
      <c r="G208" s="2"/>
      <c r="H208" s="2"/>
      <c r="I208" s="2"/>
      <c r="J208" s="2"/>
    </row>
    <row r="209" spans="1:10" s="65" customFormat="1" x14ac:dyDescent="0.3">
      <c r="A209" s="111"/>
      <c r="B209" s="112"/>
      <c r="C209" s="113"/>
      <c r="D209" s="64"/>
      <c r="E209" s="62"/>
      <c r="F209" s="2"/>
      <c r="G209" s="2"/>
      <c r="H209" s="2"/>
      <c r="I209" s="2"/>
      <c r="J209" s="2"/>
    </row>
    <row r="210" spans="1:10" s="65" customFormat="1" x14ac:dyDescent="0.3">
      <c r="A210" s="111"/>
      <c r="B210" s="112"/>
      <c r="C210" s="113"/>
      <c r="D210" s="64"/>
      <c r="E210" s="62"/>
      <c r="F210" s="2"/>
      <c r="G210" s="2"/>
      <c r="H210" s="2"/>
      <c r="I210" s="2"/>
      <c r="J210" s="2"/>
    </row>
    <row r="211" spans="1:10" s="65" customFormat="1" x14ac:dyDescent="0.3">
      <c r="A211" s="111"/>
      <c r="B211" s="112"/>
      <c r="C211" s="113"/>
      <c r="D211" s="64"/>
      <c r="E211" s="62"/>
      <c r="F211" s="2"/>
      <c r="G211" s="2"/>
      <c r="H211" s="2"/>
      <c r="I211" s="2"/>
      <c r="J211" s="2"/>
    </row>
    <row r="212" spans="1:10" s="65" customFormat="1" x14ac:dyDescent="0.3">
      <c r="A212" s="111"/>
      <c r="B212" s="112"/>
      <c r="C212" s="113"/>
      <c r="D212" s="64"/>
      <c r="E212" s="62"/>
      <c r="F212" s="2"/>
      <c r="G212" s="2"/>
      <c r="H212" s="2"/>
      <c r="I212" s="2"/>
      <c r="J212" s="2"/>
    </row>
    <row r="213" spans="1:10" s="65" customFormat="1" x14ac:dyDescent="0.3">
      <c r="A213" s="111"/>
      <c r="B213" s="112"/>
      <c r="C213" s="113"/>
      <c r="D213" s="64"/>
      <c r="E213" s="62"/>
      <c r="F213" s="2"/>
      <c r="G213" s="2"/>
      <c r="H213" s="2"/>
      <c r="I213" s="2"/>
      <c r="J213" s="2"/>
    </row>
    <row r="214" spans="1:10" s="65" customFormat="1" x14ac:dyDescent="0.3">
      <c r="A214" s="111"/>
      <c r="B214" s="112"/>
      <c r="C214" s="113"/>
      <c r="D214" s="64"/>
      <c r="E214" s="62"/>
      <c r="F214" s="2"/>
      <c r="G214" s="2"/>
      <c r="H214" s="2"/>
      <c r="I214" s="2"/>
      <c r="J214" s="2"/>
    </row>
    <row r="215" spans="1:10" s="65" customFormat="1" x14ac:dyDescent="0.3">
      <c r="A215" s="111"/>
      <c r="B215" s="112"/>
      <c r="C215" s="113"/>
      <c r="D215" s="64"/>
      <c r="E215" s="62"/>
      <c r="F215" s="2"/>
      <c r="G215" s="2"/>
      <c r="H215" s="2"/>
      <c r="I215" s="2"/>
      <c r="J215" s="2"/>
    </row>
    <row r="216" spans="1:10" s="65" customFormat="1" x14ac:dyDescent="0.3">
      <c r="A216" s="111"/>
      <c r="B216" s="112"/>
      <c r="C216" s="113"/>
      <c r="D216" s="64"/>
      <c r="E216" s="62"/>
      <c r="F216" s="2"/>
      <c r="G216" s="2"/>
      <c r="H216" s="2"/>
      <c r="I216" s="2"/>
      <c r="J216" s="2"/>
    </row>
    <row r="217" spans="1:10" s="65" customFormat="1" x14ac:dyDescent="0.3">
      <c r="A217" s="111"/>
      <c r="B217" s="112"/>
      <c r="C217" s="113"/>
      <c r="D217" s="64"/>
      <c r="E217" s="62"/>
      <c r="F217" s="2"/>
      <c r="G217" s="2"/>
      <c r="H217" s="2"/>
      <c r="I217" s="2"/>
      <c r="J217" s="2"/>
    </row>
    <row r="218" spans="1:10" s="65" customFormat="1" x14ac:dyDescent="0.3">
      <c r="A218" s="111"/>
      <c r="B218" s="112"/>
      <c r="C218" s="113"/>
      <c r="D218" s="64"/>
      <c r="E218" s="62"/>
      <c r="F218" s="2"/>
      <c r="G218" s="2"/>
      <c r="H218" s="2"/>
      <c r="I218" s="2"/>
      <c r="J218" s="2"/>
    </row>
    <row r="219" spans="1:10" s="65" customFormat="1" x14ac:dyDescent="0.3">
      <c r="A219" s="111"/>
      <c r="B219" s="112"/>
      <c r="C219" s="113"/>
      <c r="D219" s="64"/>
      <c r="E219" s="62"/>
      <c r="F219" s="2"/>
      <c r="G219" s="2"/>
      <c r="H219" s="2"/>
      <c r="I219" s="2"/>
      <c r="J219" s="2"/>
    </row>
    <row r="220" spans="1:10" s="65" customFormat="1" x14ac:dyDescent="0.3">
      <c r="A220" s="111"/>
      <c r="B220" s="112"/>
      <c r="C220" s="113"/>
      <c r="D220" s="64"/>
      <c r="E220" s="62"/>
      <c r="F220" s="2"/>
      <c r="G220" s="2"/>
      <c r="H220" s="2"/>
      <c r="I220" s="2"/>
      <c r="J220" s="2"/>
    </row>
    <row r="221" spans="1:10" s="65" customFormat="1" x14ac:dyDescent="0.3">
      <c r="A221" s="111"/>
      <c r="B221" s="112"/>
      <c r="C221" s="113"/>
      <c r="D221" s="64"/>
      <c r="E221" s="62"/>
      <c r="F221" s="2"/>
      <c r="G221" s="2"/>
      <c r="H221" s="2"/>
      <c r="I221" s="2"/>
      <c r="J221" s="2"/>
    </row>
    <row r="222" spans="1:10" s="65" customFormat="1" x14ac:dyDescent="0.3">
      <c r="A222" s="111"/>
      <c r="B222" s="112"/>
      <c r="C222" s="113"/>
      <c r="D222" s="64"/>
      <c r="E222" s="62"/>
      <c r="F222" s="2"/>
      <c r="G222" s="2"/>
      <c r="H222" s="2"/>
      <c r="I222" s="2"/>
      <c r="J222" s="2"/>
    </row>
    <row r="223" spans="1:10" s="65" customFormat="1" x14ac:dyDescent="0.3">
      <c r="A223" s="111"/>
      <c r="B223" s="112"/>
      <c r="C223" s="113"/>
      <c r="D223" s="64"/>
      <c r="E223" s="62"/>
      <c r="F223" s="2"/>
      <c r="G223" s="2"/>
      <c r="H223" s="2"/>
      <c r="I223" s="2"/>
      <c r="J223" s="2"/>
    </row>
    <row r="224" spans="1:10" s="65" customFormat="1" x14ac:dyDescent="0.3">
      <c r="A224" s="111"/>
      <c r="B224" s="112"/>
      <c r="C224" s="113"/>
      <c r="D224" s="64"/>
      <c r="E224" s="62"/>
      <c r="F224" s="2"/>
      <c r="G224" s="2"/>
      <c r="H224" s="2"/>
      <c r="I224" s="2"/>
      <c r="J224" s="2"/>
    </row>
    <row r="225" spans="1:10" s="65" customFormat="1" x14ac:dyDescent="0.3">
      <c r="A225" s="111"/>
      <c r="B225" s="112"/>
      <c r="C225" s="113"/>
      <c r="D225" s="64"/>
      <c r="E225" s="62"/>
      <c r="F225" s="2"/>
      <c r="G225" s="2"/>
      <c r="H225" s="2"/>
      <c r="I225" s="2"/>
      <c r="J225" s="2"/>
    </row>
    <row r="226" spans="1:10" s="65" customFormat="1" x14ac:dyDescent="0.3">
      <c r="A226" s="111"/>
      <c r="B226" s="112"/>
      <c r="C226" s="113"/>
      <c r="D226" s="64"/>
      <c r="E226" s="62"/>
      <c r="F226" s="2"/>
      <c r="G226" s="2"/>
      <c r="H226" s="2"/>
      <c r="I226" s="2"/>
      <c r="J226" s="2"/>
    </row>
    <row r="227" spans="1:10" s="65" customFormat="1" x14ac:dyDescent="0.3">
      <c r="A227" s="111"/>
      <c r="B227" s="112"/>
      <c r="C227" s="113"/>
      <c r="D227" s="64"/>
      <c r="E227" s="62"/>
      <c r="F227" s="2"/>
      <c r="G227" s="2"/>
      <c r="H227" s="2"/>
      <c r="I227" s="2"/>
      <c r="J227" s="2"/>
    </row>
    <row r="228" spans="1:10" s="65" customFormat="1" x14ac:dyDescent="0.3">
      <c r="A228" s="111"/>
      <c r="B228" s="112"/>
      <c r="C228" s="113"/>
      <c r="D228" s="64"/>
      <c r="E228" s="62"/>
      <c r="F228" s="2"/>
      <c r="G228" s="2"/>
      <c r="H228" s="2"/>
      <c r="I228" s="2"/>
      <c r="J228" s="2"/>
    </row>
    <row r="229" spans="1:10" s="65" customFormat="1" x14ac:dyDescent="0.3">
      <c r="A229" s="111"/>
      <c r="B229" s="112"/>
      <c r="C229" s="113"/>
      <c r="D229" s="64"/>
      <c r="E229" s="62"/>
      <c r="F229" s="2"/>
      <c r="G229" s="2"/>
      <c r="H229" s="2"/>
      <c r="I229" s="2"/>
      <c r="J229" s="2"/>
    </row>
    <row r="230" spans="1:10" s="65" customFormat="1" x14ac:dyDescent="0.3">
      <c r="A230" s="111"/>
      <c r="B230" s="112"/>
      <c r="C230" s="113"/>
      <c r="D230" s="64"/>
      <c r="E230" s="62"/>
      <c r="F230" s="2"/>
      <c r="G230" s="2"/>
      <c r="H230" s="2"/>
      <c r="I230" s="2"/>
      <c r="J230" s="2"/>
    </row>
    <row r="231" spans="1:10" s="65" customFormat="1" x14ac:dyDescent="0.3">
      <c r="A231" s="111"/>
      <c r="B231" s="112"/>
      <c r="C231" s="113"/>
      <c r="D231" s="64"/>
      <c r="E231" s="62"/>
      <c r="F231" s="2"/>
      <c r="G231" s="2"/>
      <c r="H231" s="2"/>
      <c r="I231" s="2"/>
      <c r="J231" s="2"/>
    </row>
    <row r="232" spans="1:10" s="65" customFormat="1" x14ac:dyDescent="0.3">
      <c r="A232" s="111"/>
      <c r="B232" s="112"/>
      <c r="C232" s="113"/>
      <c r="D232" s="64"/>
      <c r="E232" s="62"/>
      <c r="F232" s="2"/>
      <c r="G232" s="2"/>
      <c r="H232" s="2"/>
      <c r="I232" s="2"/>
      <c r="J232" s="2"/>
    </row>
    <row r="233" spans="1:10" s="65" customFormat="1" x14ac:dyDescent="0.3">
      <c r="A233" s="111"/>
      <c r="B233" s="112"/>
      <c r="C233" s="113"/>
      <c r="D233" s="64"/>
      <c r="E233" s="62"/>
      <c r="F233" s="2"/>
      <c r="G233" s="2"/>
      <c r="H233" s="2"/>
      <c r="I233" s="2"/>
      <c r="J233" s="2"/>
    </row>
    <row r="234" spans="1:10" s="65" customFormat="1" x14ac:dyDescent="0.3">
      <c r="A234" s="111"/>
      <c r="B234" s="112"/>
      <c r="C234" s="113"/>
      <c r="D234" s="64"/>
      <c r="E234" s="62"/>
      <c r="F234" s="2"/>
      <c r="G234" s="2"/>
      <c r="H234" s="2"/>
      <c r="I234" s="2"/>
      <c r="J234" s="2"/>
    </row>
    <row r="235" spans="1:10" s="65" customFormat="1" x14ac:dyDescent="0.3">
      <c r="A235" s="111"/>
      <c r="B235" s="112"/>
      <c r="C235" s="113"/>
      <c r="D235" s="64"/>
      <c r="E235" s="62"/>
      <c r="F235" s="2"/>
      <c r="G235" s="2"/>
      <c r="H235" s="2"/>
      <c r="I235" s="2"/>
      <c r="J235" s="2"/>
    </row>
    <row r="236" spans="1:10" s="65" customFormat="1" x14ac:dyDescent="0.3">
      <c r="A236" s="111"/>
      <c r="B236" s="112"/>
      <c r="C236" s="113"/>
      <c r="D236" s="64"/>
      <c r="E236" s="62"/>
      <c r="F236" s="2"/>
      <c r="G236" s="2"/>
      <c r="H236" s="2"/>
      <c r="I236" s="2"/>
      <c r="J236" s="2"/>
    </row>
    <row r="237" spans="1:10" s="65" customFormat="1" x14ac:dyDescent="0.3">
      <c r="A237" s="111"/>
      <c r="B237" s="112"/>
      <c r="C237" s="113"/>
      <c r="D237" s="64"/>
      <c r="E237" s="62"/>
      <c r="F237" s="2"/>
      <c r="G237" s="2"/>
      <c r="H237" s="2"/>
      <c r="I237" s="2"/>
      <c r="J237" s="2"/>
    </row>
    <row r="238" spans="1:10" s="65" customFormat="1" x14ac:dyDescent="0.3">
      <c r="A238" s="111"/>
      <c r="B238" s="112"/>
      <c r="C238" s="113"/>
      <c r="D238" s="64"/>
      <c r="E238" s="62"/>
      <c r="F238" s="2"/>
      <c r="G238" s="2"/>
      <c r="H238" s="2"/>
      <c r="I238" s="2"/>
      <c r="J238" s="2"/>
    </row>
    <row r="239" spans="1:10" s="65" customFormat="1" x14ac:dyDescent="0.3">
      <c r="A239" s="111"/>
      <c r="B239" s="112"/>
      <c r="C239" s="113"/>
      <c r="D239" s="64"/>
      <c r="E239" s="62"/>
      <c r="F239" s="2"/>
      <c r="G239" s="2"/>
      <c r="H239" s="2"/>
      <c r="I239" s="2"/>
      <c r="J239" s="2"/>
    </row>
    <row r="240" spans="1:10" s="65" customFormat="1" x14ac:dyDescent="0.3">
      <c r="A240" s="111"/>
      <c r="B240" s="112"/>
      <c r="C240" s="113"/>
      <c r="D240" s="64"/>
      <c r="E240" s="62"/>
      <c r="F240" s="2"/>
      <c r="G240" s="2"/>
      <c r="H240" s="2"/>
      <c r="I240" s="2"/>
      <c r="J240" s="2"/>
    </row>
    <row r="241" spans="1:10" s="65" customFormat="1" x14ac:dyDescent="0.3">
      <c r="A241" s="111"/>
      <c r="B241" s="112"/>
      <c r="C241" s="113"/>
      <c r="D241" s="64"/>
      <c r="E241" s="62"/>
      <c r="F241" s="2"/>
      <c r="G241" s="2"/>
      <c r="H241" s="2"/>
      <c r="I241" s="2"/>
      <c r="J241" s="2"/>
    </row>
    <row r="242" spans="1:10" s="65" customFormat="1" x14ac:dyDescent="0.3">
      <c r="A242" s="111"/>
      <c r="B242" s="112"/>
      <c r="C242" s="113"/>
      <c r="D242" s="64"/>
      <c r="E242" s="62"/>
      <c r="F242" s="2"/>
      <c r="G242" s="2"/>
      <c r="H242" s="2"/>
      <c r="I242" s="2"/>
      <c r="J242" s="2"/>
    </row>
    <row r="243" spans="1:10" s="65" customFormat="1" x14ac:dyDescent="0.3">
      <c r="A243" s="111"/>
      <c r="B243" s="112"/>
      <c r="C243" s="113"/>
      <c r="D243" s="64"/>
      <c r="E243" s="62"/>
      <c r="F243" s="2"/>
      <c r="G243" s="2"/>
      <c r="H243" s="2"/>
      <c r="I243" s="2"/>
      <c r="J243" s="2"/>
    </row>
    <row r="244" spans="1:10" s="65" customFormat="1" x14ac:dyDescent="0.3">
      <c r="A244" s="111"/>
      <c r="B244" s="112"/>
      <c r="C244" s="113"/>
      <c r="D244" s="64"/>
      <c r="E244" s="62"/>
      <c r="F244" s="2"/>
      <c r="G244" s="2"/>
      <c r="H244" s="2"/>
      <c r="I244" s="2"/>
      <c r="J244" s="2"/>
    </row>
    <row r="245" spans="1:10" s="65" customFormat="1" x14ac:dyDescent="0.3">
      <c r="A245" s="111"/>
      <c r="B245" s="112"/>
      <c r="C245" s="113"/>
      <c r="D245" s="64"/>
      <c r="E245" s="62"/>
      <c r="F245" s="2"/>
      <c r="G245" s="2"/>
      <c r="H245" s="2"/>
      <c r="I245" s="2"/>
      <c r="J245" s="2"/>
    </row>
    <row r="246" spans="1:10" s="65" customFormat="1" x14ac:dyDescent="0.3">
      <c r="A246" s="111"/>
      <c r="B246" s="112"/>
      <c r="C246" s="113"/>
      <c r="D246" s="64"/>
      <c r="E246" s="62"/>
      <c r="F246" s="2"/>
      <c r="G246" s="2"/>
      <c r="H246" s="2"/>
      <c r="I246" s="2"/>
      <c r="J246" s="2"/>
    </row>
    <row r="247" spans="1:10" s="65" customFormat="1" x14ac:dyDescent="0.3">
      <c r="A247" s="111"/>
      <c r="B247" s="112"/>
      <c r="C247" s="113"/>
      <c r="D247" s="64"/>
      <c r="E247" s="62"/>
      <c r="F247" s="2"/>
      <c r="G247" s="2"/>
      <c r="H247" s="2"/>
      <c r="I247" s="2"/>
      <c r="J247" s="2"/>
    </row>
    <row r="248" spans="1:10" s="65" customFormat="1" x14ac:dyDescent="0.3">
      <c r="A248" s="111"/>
      <c r="B248" s="112"/>
      <c r="C248" s="113"/>
      <c r="D248" s="64"/>
      <c r="E248" s="62"/>
      <c r="F248" s="2"/>
      <c r="G248" s="2"/>
      <c r="H248" s="2"/>
      <c r="I248" s="2"/>
      <c r="J248" s="2"/>
    </row>
  </sheetData>
  <sheetProtection sheet="1" objects="1" scenarios="1"/>
  <pageMargins left="0.34" right="0.18" top="0.75" bottom="0.33" header="0.3" footer="0.2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affichage_formulaire">
                <anchor moveWithCells="1" sizeWithCells="1">
                  <from>
                    <xdr:col>6</xdr:col>
                    <xdr:colOff>175260</xdr:colOff>
                    <xdr:row>0</xdr:row>
                    <xdr:rowOff>7620</xdr:rowOff>
                  </from>
                  <to>
                    <xdr:col>7</xdr:col>
                    <xdr:colOff>754380</xdr:colOff>
                    <xdr:row>0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1465-E14C-4EA6-A532-52EF8E159AD3}">
  <sheetPr codeName="Feuil7"/>
  <dimension ref="A1:C24"/>
  <sheetViews>
    <sheetView workbookViewId="0">
      <selection activeCell="C32" sqref="C32"/>
    </sheetView>
  </sheetViews>
  <sheetFormatPr baseColWidth="10" defaultRowHeight="14.4" x14ac:dyDescent="0.3"/>
  <cols>
    <col min="1" max="1" width="2.88671875" style="38" customWidth="1"/>
    <col min="2" max="2" width="5" bestFit="1" customWidth="1"/>
    <col min="3" max="3" width="24.33203125" bestFit="1" customWidth="1"/>
  </cols>
  <sheetData>
    <row r="1" spans="1:3" x14ac:dyDescent="0.3">
      <c r="A1" s="37" t="s">
        <v>23</v>
      </c>
    </row>
    <row r="2" spans="1:3" ht="18.75" customHeight="1" x14ac:dyDescent="0.3">
      <c r="A2" s="38">
        <v>3</v>
      </c>
      <c r="B2">
        <v>3000</v>
      </c>
      <c r="C2" t="s">
        <v>16</v>
      </c>
    </row>
    <row r="3" spans="1:3" x14ac:dyDescent="0.3">
      <c r="B3">
        <v>3100</v>
      </c>
      <c r="C3" t="s">
        <v>87</v>
      </c>
    </row>
    <row r="4" spans="1:3" x14ac:dyDescent="0.3">
      <c r="B4">
        <v>3101</v>
      </c>
      <c r="C4" t="s">
        <v>89</v>
      </c>
    </row>
    <row r="5" spans="1:3" x14ac:dyDescent="0.3">
      <c r="B5">
        <v>3200</v>
      </c>
    </row>
    <row r="6" spans="1:3" x14ac:dyDescent="0.3">
      <c r="B6">
        <v>3300</v>
      </c>
      <c r="C6" t="s">
        <v>28</v>
      </c>
    </row>
    <row r="7" spans="1:3" x14ac:dyDescent="0.3">
      <c r="B7">
        <v>3400</v>
      </c>
      <c r="C7" t="s">
        <v>30</v>
      </c>
    </row>
    <row r="8" spans="1:3" x14ac:dyDescent="0.3">
      <c r="B8">
        <v>3500</v>
      </c>
      <c r="C8" t="s">
        <v>33</v>
      </c>
    </row>
    <row r="9" spans="1:3" x14ac:dyDescent="0.3">
      <c r="B9">
        <v>3510</v>
      </c>
      <c r="C9" t="s">
        <v>37</v>
      </c>
    </row>
    <row r="10" spans="1:3" x14ac:dyDescent="0.3">
      <c r="B10">
        <v>3600</v>
      </c>
      <c r="C10" t="s">
        <v>29</v>
      </c>
    </row>
    <row r="11" spans="1:3" x14ac:dyDescent="0.3">
      <c r="B11">
        <v>3700</v>
      </c>
    </row>
    <row r="12" spans="1:3" x14ac:dyDescent="0.3">
      <c r="B12">
        <v>3999</v>
      </c>
      <c r="C12" t="s">
        <v>40</v>
      </c>
    </row>
    <row r="13" spans="1:3" ht="18.75" customHeight="1" x14ac:dyDescent="0.3">
      <c r="A13" s="38">
        <v>4</v>
      </c>
      <c r="B13">
        <v>4000</v>
      </c>
      <c r="C13" t="s">
        <v>43</v>
      </c>
    </row>
    <row r="14" spans="1:3" x14ac:dyDescent="0.3">
      <c r="B14">
        <v>4100</v>
      </c>
      <c r="C14" t="s">
        <v>88</v>
      </c>
    </row>
    <row r="15" spans="1:3" x14ac:dyDescent="0.3">
      <c r="B15">
        <v>4101</v>
      </c>
      <c r="C15" t="s">
        <v>90</v>
      </c>
    </row>
    <row r="16" spans="1:3" x14ac:dyDescent="0.3">
      <c r="B16">
        <v>4200</v>
      </c>
      <c r="C16" t="s">
        <v>19</v>
      </c>
    </row>
    <row r="17" spans="2:3" x14ac:dyDescent="0.3">
      <c r="B17">
        <v>4300</v>
      </c>
      <c r="C17" t="s">
        <v>18</v>
      </c>
    </row>
    <row r="18" spans="2:3" x14ac:dyDescent="0.3">
      <c r="B18">
        <v>4400</v>
      </c>
      <c r="C18" t="s">
        <v>26</v>
      </c>
    </row>
    <row r="19" spans="2:3" x14ac:dyDescent="0.3">
      <c r="B19">
        <v>4500</v>
      </c>
      <c r="C19" t="s">
        <v>34</v>
      </c>
    </row>
    <row r="20" spans="2:3" x14ac:dyDescent="0.3">
      <c r="B20">
        <v>4510</v>
      </c>
      <c r="C20" t="s">
        <v>38</v>
      </c>
    </row>
    <row r="21" spans="2:3" x14ac:dyDescent="0.3">
      <c r="B21">
        <v>4600</v>
      </c>
      <c r="C21" t="s">
        <v>27</v>
      </c>
    </row>
    <row r="22" spans="2:3" x14ac:dyDescent="0.3">
      <c r="B22">
        <v>4700</v>
      </c>
      <c r="C22" t="s">
        <v>17</v>
      </c>
    </row>
    <row r="23" spans="2:3" x14ac:dyDescent="0.3">
      <c r="B23">
        <v>4800</v>
      </c>
    </row>
    <row r="24" spans="2:3" x14ac:dyDescent="0.3">
      <c r="B24">
        <v>4999</v>
      </c>
      <c r="C24" t="s">
        <v>40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affichage_formulaire">
                <anchor moveWithCells="1" sizeWithCells="1">
                  <from>
                    <xdr:col>7</xdr:col>
                    <xdr:colOff>579120</xdr:colOff>
                    <xdr:row>0</xdr:row>
                    <xdr:rowOff>76200</xdr:rowOff>
                  </from>
                  <to>
                    <xdr:col>9</xdr:col>
                    <xdr:colOff>403860</xdr:colOff>
                    <xdr:row>1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Caisse</vt:lpstr>
      <vt:lpstr>BCF</vt:lpstr>
      <vt:lpstr>Caisse Jura</vt:lpstr>
      <vt:lpstr>Stock matériel</vt:lpstr>
      <vt:lpstr>Compte de résultat</vt:lpstr>
      <vt:lpstr>Bilan</vt:lpstr>
      <vt:lpstr>Détail d'un compte</vt:lpstr>
      <vt:lpstr>Plan comptable</vt:lpstr>
      <vt:lpstr>BCF!Impression_des_titres</vt:lpstr>
      <vt:lpstr>Caisse!Impression_des_titres</vt:lpstr>
      <vt:lpstr>'Caisse Jura'!Impression_des_titres</vt:lpstr>
      <vt:lpstr>'Stock matériel'!Impression_des_titres</vt:lpstr>
      <vt:lpstr>BCF!Zone_d_impression</vt:lpstr>
      <vt:lpstr>Bilan!Zone_d_impression</vt:lpstr>
      <vt:lpstr>Caisse!Zone_d_impression</vt:lpstr>
      <vt:lpstr>'Caisse Jura'!Zone_d_impression</vt:lpstr>
      <vt:lpstr>'Compte de résultat'!Zone_d_impression</vt:lpstr>
      <vt:lpstr>'Stock matériel'!Zone_d_impression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Damaste .</cp:lastModifiedBy>
  <cp:lastPrinted>2023-11-29T19:27:04Z</cp:lastPrinted>
  <dcterms:created xsi:type="dcterms:W3CDTF">2019-01-19T17:47:17Z</dcterms:created>
  <dcterms:modified xsi:type="dcterms:W3CDTF">2023-12-04T03:37:56Z</dcterms:modified>
</cp:coreProperties>
</file>