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0728125-CE11-4876-BE7D-23DCF5DCE4DC}" xr6:coauthVersionLast="47" xr6:coauthVersionMax="47" xr10:uidLastSave="{00000000-0000-0000-0000-000000000000}"/>
  <bookViews>
    <workbookView xWindow="-108" yWindow="-108" windowWidth="23256" windowHeight="12576" xr2:uid="{1075DF09-E800-4A48-90ED-288F86223ADC}"/>
  </bookViews>
  <sheets>
    <sheet name="Stock" sheetId="3" r:id="rId1"/>
    <sheet name="Mouvements" sheetId="5" r:id="rId2"/>
  </sheets>
  <definedNames>
    <definedName name="l_Classe">t_Stock[Classe]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5" l="1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K3" i="5"/>
  <c r="K4" i="5"/>
  <c r="K5" i="5"/>
  <c r="K6" i="5"/>
  <c r="K7" i="5"/>
  <c r="K8" i="5"/>
  <c r="K9" i="5"/>
  <c r="K10" i="5"/>
  <c r="K11" i="5"/>
  <c r="K13" i="5"/>
  <c r="E3" i="3"/>
  <c r="K16" i="5" s="1"/>
  <c r="E4" i="3"/>
  <c r="K17" i="5" s="1"/>
  <c r="E5" i="3"/>
  <c r="K12" i="5" s="1"/>
  <c r="E6" i="3"/>
  <c r="K15" i="5" s="1"/>
  <c r="E7" i="3"/>
  <c r="K14" i="5" s="1"/>
  <c r="D6" i="3"/>
  <c r="D4" i="3"/>
  <c r="D3" i="3"/>
  <c r="B8" i="3"/>
  <c r="A18" i="3"/>
  <c r="D5" i="3" l="1"/>
  <c r="D7" i="3"/>
  <c r="C8" i="3"/>
  <c r="D8" i="3" l="1"/>
</calcChain>
</file>

<file path=xl/sharedStrings.xml><?xml version="1.0" encoding="utf-8"?>
<sst xmlns="http://schemas.openxmlformats.org/spreadsheetml/2006/main" count="127" uniqueCount="70">
  <si>
    <t>Entité</t>
  </si>
  <si>
    <t>Identifiant</t>
  </si>
  <si>
    <t>Eric</t>
  </si>
  <si>
    <t>DUPONT</t>
  </si>
  <si>
    <t>ED2022</t>
  </si>
  <si>
    <t>Opérateur</t>
  </si>
  <si>
    <t>Classe A</t>
  </si>
  <si>
    <t>PU Prdt Imp</t>
  </si>
  <si>
    <t>Marc</t>
  </si>
  <si>
    <t>MOUDON</t>
  </si>
  <si>
    <t>MM2022</t>
  </si>
  <si>
    <t>Classe D</t>
  </si>
  <si>
    <t>Tecnicien</t>
  </si>
  <si>
    <t>Armel</t>
  </si>
  <si>
    <t>ABEGA</t>
  </si>
  <si>
    <t>AB2022</t>
  </si>
  <si>
    <t>James</t>
  </si>
  <si>
    <t>SEGUE</t>
  </si>
  <si>
    <t>JS2022</t>
  </si>
  <si>
    <t>Classe E</t>
  </si>
  <si>
    <t>Suzanne</t>
  </si>
  <si>
    <t>VALERIE</t>
  </si>
  <si>
    <t>SV2022</t>
  </si>
  <si>
    <t>Classe C</t>
  </si>
  <si>
    <t>Arthur</t>
  </si>
  <si>
    <t>KING</t>
  </si>
  <si>
    <t>AK2022</t>
  </si>
  <si>
    <t>Patrick</t>
  </si>
  <si>
    <t>DECAGE</t>
  </si>
  <si>
    <t>PD2022</t>
  </si>
  <si>
    <t>Raul</t>
  </si>
  <si>
    <t>SMITH</t>
  </si>
  <si>
    <t>RS2022</t>
  </si>
  <si>
    <t>Classe B</t>
  </si>
  <si>
    <t>Manutention</t>
  </si>
  <si>
    <t>Equilibriste</t>
  </si>
  <si>
    <t>Regional</t>
  </si>
  <si>
    <t>Séparateur</t>
  </si>
  <si>
    <t>Livraison</t>
  </si>
  <si>
    <t>Classe</t>
  </si>
  <si>
    <t>PU</t>
  </si>
  <si>
    <t>Qté Stock</t>
  </si>
  <si>
    <t>PT en Stock</t>
  </si>
  <si>
    <t>QUANTITE GLOBAL DES PRODUITS PAR CLASSE</t>
  </si>
  <si>
    <t>TOTAL</t>
  </si>
  <si>
    <t>Je voudrais créer un tableau ou je peux appurer ces données et avoir a chaque fois le resultant restant dans ce tableau lorsque je diminu le stock d'une classe</t>
  </si>
  <si>
    <t>SVP</t>
  </si>
  <si>
    <t>Solde</t>
  </si>
  <si>
    <t>Entrée</t>
  </si>
  <si>
    <t>Mouvement</t>
  </si>
  <si>
    <t>Prenom</t>
  </si>
  <si>
    <t>Nom</t>
  </si>
  <si>
    <t>Fonction</t>
  </si>
  <si>
    <t>Total Imp</t>
  </si>
  <si>
    <t>Qté Imp</t>
  </si>
  <si>
    <t>Stock</t>
  </si>
  <si>
    <t>Sortie</t>
  </si>
  <si>
    <t>toto</t>
  </si>
  <si>
    <t>tt2023</t>
  </si>
  <si>
    <t>=SI(NB.SI([Entité];[@Entité])=NB.SI($G$3:[@Entité];[@Entité]);SIERREUR(INDEX(t_Stock[Solde];EQUIV([@Entité];t_Stock[Classe];0));0);0)</t>
  </si>
  <si>
    <t>Colonne Total imp</t>
  </si>
  <si>
    <t>=SI([@Nom]&lt;&gt;"";[@[Qté Imp]]*[@[PU Prdt Imp]];0)</t>
  </si>
  <si>
    <t>Colonne Stock</t>
  </si>
  <si>
    <t># ##0,00 €;-# ##0,00 €;</t>
  </si>
  <si>
    <t># ##0;-# ##0;</t>
  </si>
  <si>
    <t>- Pour rajouter un mouvement, le saisir sur la première ligne vide sous le tableau</t>
  </si>
  <si>
    <t>- Liste déroulante colonnes F &amp; G</t>
  </si>
  <si>
    <t>- Cellules nommées</t>
  </si>
  <si>
    <t>- Formules de calcul</t>
  </si>
  <si>
    <t>- Format de cellule :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</si>
</sst>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"/>
    <numFmt numFmtId="165" formatCode="#,##0.0\ &quot;€&quot;"/>
    <numFmt numFmtId="166" formatCode="#,##0.00\ &quot;€&quot;;\-#,##0.00\ &quot;€&quot;;"/>
    <numFmt numFmtId="167" formatCode="#,##0.00\ &quot;€&quot;"/>
    <numFmt numFmtId="168" formatCode="#,##0;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badi"/>
      <family val="2"/>
    </font>
    <font>
      <b/>
      <sz val="11"/>
      <color theme="1"/>
      <name val="Abad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165" fontId="1" fillId="0" borderId="2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3" fontId="1" fillId="3" borderId="2" xfId="0" applyNumberFormat="1" applyFont="1" applyFill="1" applyBorder="1" applyAlignment="1">
      <alignment horizontal="center" vertical="center"/>
    </xf>
    <xf numFmtId="3" fontId="1" fillId="3" borderId="3" xfId="0" applyNumberFormat="1" applyFont="1" applyFill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165" fontId="1" fillId="0" borderId="17" xfId="0" applyNumberFormat="1" applyFont="1" applyBorder="1" applyAlignment="1">
      <alignment horizontal="center" vertical="center"/>
    </xf>
    <xf numFmtId="165" fontId="1" fillId="0" borderId="18" xfId="0" applyNumberFormat="1" applyFont="1" applyBorder="1" applyAlignment="1">
      <alignment horizontal="center" vertical="center"/>
    </xf>
    <xf numFmtId="164" fontId="1" fillId="0" borderId="19" xfId="0" applyNumberFormat="1" applyFont="1" applyFill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165" fontId="1" fillId="0" borderId="21" xfId="0" applyNumberFormat="1" applyFont="1" applyFill="1" applyBorder="1" applyAlignment="1">
      <alignment horizontal="center" vertical="center"/>
    </xf>
    <xf numFmtId="3" fontId="1" fillId="3" borderId="21" xfId="0" applyNumberFormat="1" applyFont="1" applyFill="1" applyBorder="1" applyAlignment="1">
      <alignment horizontal="center" vertical="center"/>
    </xf>
    <xf numFmtId="165" fontId="1" fillId="0" borderId="22" xfId="0" applyNumberFormat="1" applyFont="1" applyBorder="1" applyAlignment="1">
      <alignment horizontal="center" vertical="center"/>
    </xf>
    <xf numFmtId="3" fontId="1" fillId="0" borderId="17" xfId="0" applyNumberFormat="1" applyFont="1" applyBorder="1" applyAlignment="1">
      <alignment horizontal="center" vertical="center"/>
    </xf>
    <xf numFmtId="3" fontId="1" fillId="0" borderId="18" xfId="0" applyNumberFormat="1" applyFont="1" applyBorder="1" applyAlignment="1">
      <alignment horizontal="center" vertical="center"/>
    </xf>
    <xf numFmtId="3" fontId="1" fillId="0" borderId="22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NumberFormat="1" applyFont="1" applyAlignment="1">
      <alignment horizontal="left" vertical="center" indent="1"/>
    </xf>
    <xf numFmtId="167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right" vertical="center" indent="1"/>
    </xf>
    <xf numFmtId="166" fontId="0" fillId="0" borderId="0" xfId="0" applyNumberFormat="1" applyAlignment="1">
      <alignment horizontal="right" vertical="center" indent="1"/>
    </xf>
    <xf numFmtId="3" fontId="1" fillId="0" borderId="0" xfId="0" applyNumberFormat="1" applyFont="1" applyAlignment="1">
      <alignment horizontal="center" vertical="center"/>
    </xf>
    <xf numFmtId="0" fontId="0" fillId="0" borderId="0" xfId="0" quotePrefix="1" applyAlignment="1">
      <alignment vertical="center"/>
    </xf>
    <xf numFmtId="168" fontId="0" fillId="0" borderId="0" xfId="0" applyNumberFormat="1" applyAlignment="1">
      <alignment vertical="center"/>
    </xf>
    <xf numFmtId="0" fontId="0" fillId="0" borderId="0" xfId="0" applyAlignment="1">
      <alignment horizontal="left" vertical="center" indent="1"/>
    </xf>
    <xf numFmtId="168" fontId="0" fillId="0" borderId="0" xfId="0" applyNumberFormat="1" applyAlignment="1">
      <alignment horizontal="right" vertical="center" inden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 indent="1"/>
    </xf>
    <xf numFmtId="0" fontId="0" fillId="5" borderId="0" xfId="0" applyFill="1" applyAlignment="1">
      <alignment vertical="center"/>
    </xf>
    <xf numFmtId="0" fontId="0" fillId="5" borderId="0" xfId="0" quotePrefix="1" applyFill="1" applyAlignment="1">
      <alignment vertical="center"/>
    </xf>
    <xf numFmtId="0" fontId="3" fillId="5" borderId="0" xfId="0" quotePrefix="1" applyFont="1" applyFill="1" applyAlignment="1">
      <alignment vertical="center"/>
    </xf>
    <xf numFmtId="0" fontId="1" fillId="0" borderId="0" xfId="0" applyFont="1" applyBorder="1" applyAlignment="1">
      <alignment horizontal="left" vertical="center"/>
    </xf>
  </cellXfs>
  <cellStyles count="1">
    <cellStyle name="Normal" xfId="0" builtinId="0"/>
  </cellStyles>
  <dxfs count="19">
    <dxf>
      <numFmt numFmtId="168" formatCode="#,##0;\-#,##0;"/>
      <alignment horizontal="right" vertical="center" textRotation="0" wrapText="0" indent="1" justifyLastLine="0" shrinkToFit="0" readingOrder="0"/>
    </dxf>
    <dxf>
      <numFmt numFmtId="166" formatCode="#,##0.00\ &quot;€&quot;;\-#,##0.00\ &quot;€&quot;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7" formatCode="#,##0.00\ &quot;€&quot;"/>
      <alignment horizontal="righ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auto="1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297179</xdr:colOff>
      <xdr:row>4</xdr:row>
      <xdr:rowOff>1</xdr:rowOff>
    </xdr:from>
    <xdr:to>
      <xdr:col>19</xdr:col>
      <xdr:colOff>217421</xdr:colOff>
      <xdr:row>15</xdr:row>
      <xdr:rowOff>148321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BFE139C-2F32-4E14-97A1-74BD6AA62A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226039" y="731521"/>
          <a:ext cx="3067302" cy="216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472439</xdr:colOff>
      <xdr:row>4</xdr:row>
      <xdr:rowOff>1</xdr:rowOff>
    </xdr:from>
    <xdr:to>
      <xdr:col>23</xdr:col>
      <xdr:colOff>381557</xdr:colOff>
      <xdr:row>15</xdr:row>
      <xdr:rowOff>148321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C1B454D-0974-2C6C-2C75-7D8CEBAEE5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548359" y="731521"/>
          <a:ext cx="3079038" cy="216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493316</xdr:colOff>
      <xdr:row>17</xdr:row>
      <xdr:rowOff>38100</xdr:rowOff>
    </xdr:from>
    <xdr:to>
      <xdr:col>16</xdr:col>
      <xdr:colOff>205993</xdr:colOff>
      <xdr:row>26</xdr:row>
      <xdr:rowOff>91633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48B5531-2E82-D41C-2D3B-5CB2AC5678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96396" y="3147060"/>
          <a:ext cx="2234897" cy="169945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804E12-858D-4208-B0BB-04718EEF71F7}" name="t_Stock" displayName="t_Stock" ref="A2:E7" totalsRowShown="0" headerRowBorderDxfId="18" tableBorderDxfId="17">
  <autoFilter ref="A2:E7" xr:uid="{98804E12-858D-4208-B0BB-04718EEF71F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ED4E614-BCF4-4579-BFB9-F2052FF8FEEB}" name="Classe" dataDxfId="16"/>
    <tableColumn id="2" xr3:uid="{606EA07B-B59D-44AC-968C-FD2346507945}" name="PU" dataDxfId="15"/>
    <tableColumn id="3" xr3:uid="{A843C694-4289-4F8B-B583-963746C5A13E}" name="Qté Stock" dataDxfId="14"/>
    <tableColumn id="4" xr3:uid="{94D3D8E1-CFB1-4590-8A97-F22228911568}" name="PT en Stock" dataDxfId="13">
      <calculatedColumnFormula>B3*C3</calculatedColumnFormula>
    </tableColumn>
    <tableColumn id="5" xr3:uid="{A841E785-223E-474C-BA35-4B0384FC11B0}" name="Solde" dataDxfId="12">
      <calculatedColumnFormula>t_Stock[[#This Row],[Qté Stock]]+SUMIFS(t_Mouvement[Qté Imp],t_Mouvement[Mouvement],"Entrée",t_Mouvement[Entité],t_Stock[[#This Row],[Classe]])-SUMIFS(t_Mouvement[Qté Imp],t_Mouvement[Mouvement],"Sortie",t_Mouvement[Entité],t_Stock[[#This Row],[Classe]])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FC3C160-7904-40FB-8058-0B43150EC03E}" name="t_Mouvement" displayName="t_Mouvement" ref="B2:K17" totalsRowShown="0" headerRowDxfId="11" dataDxfId="10">
  <autoFilter ref="B2:K17" xr:uid="{0FC3C160-7904-40FB-8058-0B43150EC03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2" xr3:uid="{C6E7BA5D-A023-437A-AB3C-56AC7BB76156}" name="Prenom" dataDxfId="9"/>
    <tableColumn id="3" xr3:uid="{871E5358-74E8-4DE0-B5C9-490D5686966A}" name="Nom" dataDxfId="8"/>
    <tableColumn id="4" xr3:uid="{2ABFDB7D-780F-485B-9B8A-79ED8C82DBEC}" name="Identifiant" dataDxfId="7"/>
    <tableColumn id="5" xr3:uid="{0FF28B24-52D3-49D4-8663-51CC41F3E661}" name="Fonction" dataDxfId="6"/>
    <tableColumn id="12" xr3:uid="{C2637FC8-C7CA-4BE7-85B7-25E1CBED8AC9}" name="Mouvement" dataDxfId="5"/>
    <tableColumn id="6" xr3:uid="{1169D90B-1181-4464-8732-7D376CF4ED82}" name="Entité" dataDxfId="4"/>
    <tableColumn id="7" xr3:uid="{482C70ED-2AF9-4DB5-AC2F-5BEFFB3E39AF}" name="PU Prdt Imp" dataDxfId="3"/>
    <tableColumn id="8" xr3:uid="{02CC0BF1-7DEC-41A4-A027-A15BE1408C0F}" name="Qté Imp" dataDxfId="2"/>
    <tableColumn id="9" xr3:uid="{421D5B3F-E1B5-48D5-9969-152120FA2AB7}" name="Total Imp" dataDxfId="1">
      <calculatedColumnFormula>IF(t_Mouvement[[#This Row],[Nom]]&lt;&gt;"",t_Mouvement[[#This Row],[Qté Imp]]*t_Mouvement[[#This Row],[PU Prdt Imp]],0)</calculatedColumnFormula>
    </tableColumn>
    <tableColumn id="11" xr3:uid="{4DF007E5-7D22-43A1-BD5D-B607FCD5CD09}" name="Stock" dataDxfId="0">
      <calculatedColumnFormula>IF(COUNTIF(t_Mouvement[Entité],t_Mouvement[[#This Row],[Entité]])=COUNTIF($G$3:t_Mouvement[[#This Row],[Entité]],t_Mouvement[[#This Row],[Entité]]),IFERROR(INDEX(t_Stock[Solde],MATCH(t_Mouvement[[#This Row],[Entité]],t_Stock[Classe],0)),0),0)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1F1B8-9217-4903-AE4D-78AAD0A92065}">
  <sheetPr>
    <tabColor rgb="FF00B0F0"/>
  </sheetPr>
  <dimension ref="A1:R20"/>
  <sheetViews>
    <sheetView showGridLines="0" tabSelected="1" workbookViewId="0">
      <selection activeCell="E22" sqref="E22"/>
    </sheetView>
  </sheetViews>
  <sheetFormatPr baseColWidth="10" defaultColWidth="11.44140625" defaultRowHeight="13.8" x14ac:dyDescent="0.3"/>
  <cols>
    <col min="1" max="1" width="11.44140625" style="3"/>
    <col min="2" max="2" width="12.6640625" style="4" customWidth="1"/>
    <col min="3" max="3" width="11.88671875" style="4" customWidth="1"/>
    <col min="4" max="4" width="14.88671875" style="4" customWidth="1"/>
    <col min="5" max="8" width="11.44140625" style="3"/>
    <col min="9" max="9" width="33.5546875" style="3" customWidth="1"/>
    <col min="10" max="14" width="11.44140625" style="3"/>
    <col min="15" max="15" width="19.5546875" style="3" bestFit="1" customWidth="1"/>
    <col min="16" max="16" width="22.109375" style="3" bestFit="1" customWidth="1"/>
    <col min="17" max="16384" width="11.44140625" style="3"/>
  </cols>
  <sheetData>
    <row r="1" spans="1:18" ht="14.4" thickBot="1" x14ac:dyDescent="0.35">
      <c r="A1" s="49" t="s">
        <v>43</v>
      </c>
      <c r="B1" s="50"/>
      <c r="C1" s="50"/>
      <c r="D1" s="51"/>
      <c r="E1" s="11"/>
      <c r="F1" s="11"/>
      <c r="G1" s="11"/>
      <c r="H1" s="11"/>
      <c r="I1" s="11"/>
      <c r="J1" s="12"/>
    </row>
    <row r="2" spans="1:18" s="4" customFormat="1" ht="14.4" thickBot="1" x14ac:dyDescent="0.35">
      <c r="A2" s="19" t="s">
        <v>39</v>
      </c>
      <c r="B2" s="27" t="s">
        <v>40</v>
      </c>
      <c r="C2" s="28" t="s">
        <v>41</v>
      </c>
      <c r="D2" s="29" t="s">
        <v>42</v>
      </c>
      <c r="E2" s="19" t="s">
        <v>47</v>
      </c>
      <c r="F2" s="52" t="s">
        <v>45</v>
      </c>
      <c r="G2" s="53"/>
      <c r="H2" s="53"/>
      <c r="I2" s="54"/>
      <c r="J2" s="14"/>
      <c r="L2" s="44"/>
    </row>
    <row r="3" spans="1:18" ht="14.4" x14ac:dyDescent="0.3">
      <c r="A3" s="23" t="s">
        <v>6</v>
      </c>
      <c r="B3" s="1">
        <v>15.5</v>
      </c>
      <c r="C3" s="5">
        <v>1283</v>
      </c>
      <c r="D3" s="25">
        <f>B3*C3</f>
        <v>19886.5</v>
      </c>
      <c r="E3" s="34">
        <f>t_Stock[[#This Row],[Qté Stock]]+SUMIFS(t_Mouvement[Qté Imp],t_Mouvement[Mouvement],"Entrée",t_Mouvement[Entité],t_Stock[[#This Row],[Classe]])-SUMIFS(t_Mouvement[Qté Imp],t_Mouvement[Mouvement],"Sortie",t_Mouvement[Entité],t_Stock[[#This Row],[Classe]])</f>
        <v>1176</v>
      </c>
      <c r="F3" s="55"/>
      <c r="G3" s="56"/>
      <c r="H3" s="56"/>
      <c r="I3" s="57"/>
      <c r="J3" s="16"/>
      <c r="L3"/>
      <c r="M3"/>
      <c r="O3"/>
      <c r="P3"/>
      <c r="Q3"/>
    </row>
    <row r="4" spans="1:18" ht="15" thickBot="1" x14ac:dyDescent="0.35">
      <c r="A4" s="24" t="s">
        <v>33</v>
      </c>
      <c r="B4" s="2">
        <v>24</v>
      </c>
      <c r="C4" s="6">
        <v>357</v>
      </c>
      <c r="D4" s="26">
        <f t="shared" ref="D4:D7" si="0">B4*C4</f>
        <v>8568</v>
      </c>
      <c r="E4" s="35">
        <f>t_Stock[[#This Row],[Qté Stock]]+SUMIFS(t_Mouvement[Qté Imp],t_Mouvement[Mouvement],"Entrée",t_Mouvement[Entité],t_Stock[[#This Row],[Classe]])-SUMIFS(t_Mouvement[Qté Imp],t_Mouvement[Mouvement],"Sortie",t_Mouvement[Entité],t_Stock[[#This Row],[Classe]])</f>
        <v>397</v>
      </c>
      <c r="F4" s="58"/>
      <c r="G4" s="59"/>
      <c r="H4" s="59"/>
      <c r="I4" s="60"/>
      <c r="J4" s="16"/>
      <c r="L4"/>
      <c r="M4"/>
      <c r="O4"/>
      <c r="P4"/>
      <c r="Q4"/>
      <c r="R4" s="37"/>
    </row>
    <row r="5" spans="1:18" ht="14.4" x14ac:dyDescent="0.3">
      <c r="A5" s="24" t="s">
        <v>23</v>
      </c>
      <c r="B5" s="2">
        <v>23</v>
      </c>
      <c r="C5" s="6">
        <v>1188</v>
      </c>
      <c r="D5" s="26">
        <f t="shared" si="0"/>
        <v>27324</v>
      </c>
      <c r="E5" s="35">
        <f>t_Stock[[#This Row],[Qté Stock]]+SUMIFS(t_Mouvement[Qté Imp],t_Mouvement[Mouvement],"Entrée",t_Mouvement[Entité],t_Stock[[#This Row],[Classe]])-SUMIFS(t_Mouvement[Qté Imp],t_Mouvement[Mouvement],"Sortie",t_Mouvement[Entité],t_Stock[[#This Row],[Classe]])</f>
        <v>1188</v>
      </c>
      <c r="F5" s="15"/>
      <c r="G5" s="15"/>
      <c r="H5" s="15"/>
      <c r="I5" s="15"/>
      <c r="J5" s="16"/>
      <c r="L5"/>
      <c r="M5"/>
      <c r="O5"/>
      <c r="P5"/>
      <c r="Q5"/>
      <c r="R5" s="37"/>
    </row>
    <row r="6" spans="1:18" ht="14.4" x14ac:dyDescent="0.3">
      <c r="A6" s="24" t="s">
        <v>11</v>
      </c>
      <c r="B6" s="2">
        <v>84</v>
      </c>
      <c r="C6" s="6">
        <v>1062</v>
      </c>
      <c r="D6" s="26">
        <f t="shared" si="0"/>
        <v>89208</v>
      </c>
      <c r="E6" s="35">
        <f>t_Stock[[#This Row],[Qté Stock]]+SUMIFS(t_Mouvement[Qté Imp],t_Mouvement[Mouvement],"Entrée",t_Mouvement[Entité],t_Stock[[#This Row],[Classe]])-SUMIFS(t_Mouvement[Qté Imp],t_Mouvement[Mouvement],"Sortie",t_Mouvement[Entité],t_Stock[[#This Row],[Classe]])</f>
        <v>772</v>
      </c>
      <c r="F6" s="15"/>
      <c r="G6" s="15"/>
      <c r="H6" s="15"/>
      <c r="I6" s="15"/>
      <c r="J6" s="16"/>
      <c r="L6"/>
      <c r="M6"/>
      <c r="O6"/>
      <c r="P6"/>
      <c r="Q6"/>
      <c r="R6" s="37"/>
    </row>
    <row r="7" spans="1:18" ht="15" thickBot="1" x14ac:dyDescent="0.35">
      <c r="A7" s="30" t="s">
        <v>19</v>
      </c>
      <c r="B7" s="31">
        <v>12</v>
      </c>
      <c r="C7" s="32">
        <v>1645</v>
      </c>
      <c r="D7" s="33">
        <f t="shared" si="0"/>
        <v>19740</v>
      </c>
      <c r="E7" s="36">
        <f>t_Stock[[#This Row],[Qté Stock]]+SUMIFS(t_Mouvement[Qté Imp],t_Mouvement[Mouvement],"Entrée",t_Mouvement[Entité],t_Stock[[#This Row],[Classe]])-SUMIFS(t_Mouvement[Qté Imp],t_Mouvement[Mouvement],"Sortie",t_Mouvement[Entité],t_Stock[[#This Row],[Classe]])</f>
        <v>1043</v>
      </c>
      <c r="F7" s="15"/>
      <c r="G7" s="15"/>
      <c r="H7" s="15"/>
      <c r="I7" s="15"/>
      <c r="J7" s="16"/>
      <c r="L7"/>
      <c r="M7"/>
      <c r="O7"/>
      <c r="P7"/>
      <c r="Q7"/>
      <c r="R7" s="37"/>
    </row>
    <row r="8" spans="1:18" ht="15" thickBot="1" x14ac:dyDescent="0.35">
      <c r="A8" s="10" t="s">
        <v>44</v>
      </c>
      <c r="B8" s="7">
        <f>SUM(B3:B7)</f>
        <v>158.5</v>
      </c>
      <c r="C8" s="8">
        <f t="shared" ref="C8:D8" si="1">SUM(C3:C7)</f>
        <v>5535</v>
      </c>
      <c r="D8" s="9">
        <f t="shared" si="1"/>
        <v>164726.5</v>
      </c>
      <c r="E8" s="9"/>
      <c r="F8" s="15"/>
      <c r="G8" s="15"/>
      <c r="H8" s="15"/>
      <c r="I8" s="15"/>
      <c r="J8" s="16"/>
      <c r="L8"/>
      <c r="M8"/>
      <c r="O8"/>
      <c r="P8"/>
      <c r="Q8"/>
      <c r="R8" s="37"/>
    </row>
    <row r="9" spans="1:18" ht="14.4" x14ac:dyDescent="0.3">
      <c r="A9" s="17"/>
      <c r="B9" s="13"/>
      <c r="C9" s="13"/>
      <c r="D9" s="13"/>
      <c r="E9" s="15"/>
      <c r="F9" s="15"/>
      <c r="G9" s="15"/>
      <c r="H9" s="15"/>
      <c r="I9" s="15"/>
      <c r="J9" s="16"/>
      <c r="L9"/>
      <c r="M9"/>
      <c r="O9"/>
      <c r="P9"/>
      <c r="Q9"/>
      <c r="R9" s="37"/>
    </row>
    <row r="10" spans="1:18" ht="14.4" x14ac:dyDescent="0.3">
      <c r="A10" s="17"/>
      <c r="C10" s="13"/>
      <c r="D10" s="13"/>
      <c r="E10" s="15"/>
      <c r="F10" s="15"/>
      <c r="G10" s="15"/>
      <c r="H10" s="15"/>
      <c r="I10" s="15"/>
      <c r="J10" s="16"/>
      <c r="O10"/>
      <c r="P10"/>
      <c r="Q10"/>
    </row>
    <row r="11" spans="1:18" ht="14.4" x14ac:dyDescent="0.3">
      <c r="A11" s="17"/>
      <c r="B11" s="13"/>
      <c r="C11" s="13"/>
      <c r="D11" s="13"/>
      <c r="E11" s="15"/>
      <c r="F11" s="15"/>
      <c r="G11" s="15"/>
      <c r="H11" s="15"/>
      <c r="I11" s="15"/>
      <c r="J11" s="16"/>
      <c r="O11"/>
      <c r="P11"/>
      <c r="Q11"/>
    </row>
    <row r="12" spans="1:18" ht="14.4" x14ac:dyDescent="0.3">
      <c r="A12" s="17"/>
      <c r="B12" s="13"/>
      <c r="C12" s="13"/>
      <c r="D12" s="13"/>
      <c r="E12" s="15"/>
      <c r="F12" s="15"/>
      <c r="G12" s="15"/>
      <c r="H12" s="22" t="s">
        <v>46</v>
      </c>
      <c r="I12" s="15"/>
      <c r="J12" s="16"/>
      <c r="O12"/>
      <c r="P12"/>
      <c r="Q12"/>
    </row>
    <row r="13" spans="1:18" ht="14.4" x14ac:dyDescent="0.3">
      <c r="A13" s="17"/>
      <c r="B13" s="13"/>
      <c r="C13" s="13"/>
      <c r="D13" s="13"/>
      <c r="E13" s="15"/>
      <c r="F13" s="15"/>
      <c r="G13" s="15"/>
      <c r="H13" s="15"/>
      <c r="I13" s="15"/>
      <c r="J13" s="16"/>
      <c r="O13"/>
      <c r="P13"/>
      <c r="Q13"/>
    </row>
    <row r="14" spans="1:18" ht="14.4" x14ac:dyDescent="0.3">
      <c r="A14" s="17"/>
      <c r="B14" s="13"/>
      <c r="C14" s="13"/>
      <c r="D14" s="13"/>
      <c r="E14" s="15"/>
      <c r="F14" s="15"/>
      <c r="G14" s="15"/>
      <c r="H14" s="15"/>
      <c r="I14" s="15"/>
      <c r="J14" s="16"/>
      <c r="O14"/>
      <c r="P14"/>
      <c r="Q14"/>
    </row>
    <row r="15" spans="1:18" ht="14.4" x14ac:dyDescent="0.3">
      <c r="A15" s="17"/>
      <c r="B15" s="13"/>
      <c r="C15" s="13"/>
      <c r="D15" s="13"/>
      <c r="E15" s="15"/>
      <c r="F15" s="15"/>
      <c r="G15" s="15"/>
      <c r="H15" s="15"/>
      <c r="I15" s="15"/>
      <c r="J15" s="16"/>
      <c r="O15"/>
      <c r="P15"/>
      <c r="Q15"/>
    </row>
    <row r="16" spans="1:18" ht="15" thickBot="1" x14ac:dyDescent="0.35">
      <c r="A16" s="18"/>
      <c r="B16" s="19"/>
      <c r="C16" s="19"/>
      <c r="D16" s="19"/>
      <c r="E16" s="20"/>
      <c r="F16" s="20"/>
      <c r="G16" s="20"/>
      <c r="H16" s="20"/>
      <c r="I16" s="20"/>
      <c r="J16" s="21"/>
      <c r="O16"/>
      <c r="P16"/>
      <c r="Q16"/>
    </row>
    <row r="17" spans="1:17" ht="14.4" x14ac:dyDescent="0.3">
      <c r="O17"/>
      <c r="P17"/>
      <c r="Q17"/>
    </row>
    <row r="18" spans="1:17" ht="14.4" x14ac:dyDescent="0.3">
      <c r="A18" s="65" t="str">
        <f ca="1">_xlfn.FORMULATEXT(E3)</f>
        <v>=[@[Qté Stock]]+SOMME.SI.ENS(t_Mouvement[Qté Imp];t_Mouvement[Mouvement];"Entrée";t_Mouvement[Entité];[@Classe])-SOMME.SI.ENS(t_Mouvement[Qté Imp];t_Mouvement[Mouvement];"Sortie";t_Mouvement[Entité];[@Classe])</v>
      </c>
      <c r="O18"/>
      <c r="P18"/>
      <c r="Q18"/>
    </row>
    <row r="19" spans="1:17" ht="14.4" x14ac:dyDescent="0.3">
      <c r="O19"/>
      <c r="P19"/>
      <c r="Q19"/>
    </row>
    <row r="20" spans="1:17" ht="14.4" x14ac:dyDescent="0.3">
      <c r="O20"/>
      <c r="P20"/>
      <c r="Q20"/>
    </row>
  </sheetData>
  <mergeCells count="2">
    <mergeCell ref="A1:D1"/>
    <mergeCell ref="F2:I4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30D16-F493-428E-8DCF-47EF4E51950A}">
  <dimension ref="B1:Y38"/>
  <sheetViews>
    <sheetView showGridLines="0" topLeftCell="F13" workbookViewId="0">
      <selection activeCell="M3" sqref="M3"/>
    </sheetView>
  </sheetViews>
  <sheetFormatPr baseColWidth="10" defaultRowHeight="14.4" x14ac:dyDescent="0.3"/>
  <cols>
    <col min="1" max="1" width="3.77734375" style="39" customWidth="1"/>
    <col min="2" max="3" width="12.77734375" style="39" customWidth="1"/>
    <col min="4" max="4" width="11.77734375" style="39" customWidth="1"/>
    <col min="5" max="5" width="12.77734375" style="39" customWidth="1"/>
    <col min="6" max="6" width="12.77734375" style="39" bestFit="1" customWidth="1"/>
    <col min="7" max="11" width="11.77734375" style="39" customWidth="1"/>
    <col min="12" max="12" width="11.5546875" style="39"/>
    <col min="13" max="13" width="7.6640625" style="39" bestFit="1" customWidth="1"/>
    <col min="14" max="14" width="9.21875" style="39" bestFit="1" customWidth="1"/>
    <col min="15" max="15" width="8.33203125" style="39" bestFit="1" customWidth="1"/>
    <col min="16" max="16" width="11.5546875" style="39"/>
    <col min="17" max="17" width="7.77734375" style="39" bestFit="1" customWidth="1"/>
    <col min="18" max="18" width="5" style="39" bestFit="1" customWidth="1"/>
    <col min="19" max="19" width="4" style="39" bestFit="1" customWidth="1"/>
    <col min="20" max="16384" width="11.5546875" style="39"/>
  </cols>
  <sheetData>
    <row r="1" spans="2:25" x14ac:dyDescent="0.3">
      <c r="M1" s="45"/>
    </row>
    <row r="2" spans="2:25" x14ac:dyDescent="0.3">
      <c r="B2" s="40" t="s">
        <v>50</v>
      </c>
      <c r="C2" s="40" t="s">
        <v>51</v>
      </c>
      <c r="D2" s="40" t="s">
        <v>1</v>
      </c>
      <c r="E2" s="40" t="s">
        <v>52</v>
      </c>
      <c r="F2" s="40" t="s">
        <v>49</v>
      </c>
      <c r="G2" s="40" t="s">
        <v>0</v>
      </c>
      <c r="H2" s="38" t="s">
        <v>7</v>
      </c>
      <c r="I2" s="38" t="s">
        <v>54</v>
      </c>
      <c r="J2" s="38" t="s">
        <v>53</v>
      </c>
      <c r="K2" s="38" t="s">
        <v>55</v>
      </c>
      <c r="L2" s="38"/>
      <c r="M2" s="64" t="s">
        <v>65</v>
      </c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</row>
    <row r="3" spans="2:25" x14ac:dyDescent="0.3">
      <c r="B3" s="61" t="s">
        <v>2</v>
      </c>
      <c r="C3" s="61" t="s">
        <v>3</v>
      </c>
      <c r="D3" s="61" t="s">
        <v>4</v>
      </c>
      <c r="E3" s="61" t="s">
        <v>5</v>
      </c>
      <c r="F3" s="47" t="s">
        <v>48</v>
      </c>
      <c r="G3" s="61" t="s">
        <v>6</v>
      </c>
      <c r="H3" s="41">
        <v>17.899999999999999</v>
      </c>
      <c r="I3" s="42">
        <v>280</v>
      </c>
      <c r="J3" s="43">
        <f>IF(t_Mouvement[[#This Row],[Nom]]&lt;&gt;"",t_Mouvement[[#This Row],[Qté Imp]]*t_Mouvement[[#This Row],[PU Prdt Imp]],0)</f>
        <v>5012</v>
      </c>
      <c r="K3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L3" s="46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</row>
    <row r="4" spans="2:25" x14ac:dyDescent="0.3">
      <c r="B4" s="61" t="s">
        <v>2</v>
      </c>
      <c r="C4" s="61" t="s">
        <v>3</v>
      </c>
      <c r="D4" s="61" t="s">
        <v>4</v>
      </c>
      <c r="E4" s="61" t="s">
        <v>5</v>
      </c>
      <c r="F4" s="47" t="s">
        <v>56</v>
      </c>
      <c r="G4" s="61" t="s">
        <v>6</v>
      </c>
      <c r="H4" s="41">
        <v>17.899999999999999</v>
      </c>
      <c r="I4" s="42">
        <v>280</v>
      </c>
      <c r="J4" s="43">
        <f>IF(t_Mouvement[[#This Row],[Nom]]&lt;&gt;"",t_Mouvement[[#This Row],[Qté Imp]]*t_Mouvement[[#This Row],[PU Prdt Imp]],0)</f>
        <v>5012</v>
      </c>
      <c r="K4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4" s="64" t="s">
        <v>66</v>
      </c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</row>
    <row r="5" spans="2:25" x14ac:dyDescent="0.3">
      <c r="B5" s="61" t="s">
        <v>8</v>
      </c>
      <c r="C5" s="61" t="s">
        <v>9</v>
      </c>
      <c r="D5" s="61" t="s">
        <v>10</v>
      </c>
      <c r="E5" s="61" t="s">
        <v>12</v>
      </c>
      <c r="F5" s="47" t="s">
        <v>48</v>
      </c>
      <c r="G5" s="61" t="s">
        <v>11</v>
      </c>
      <c r="H5" s="41">
        <v>12.1</v>
      </c>
      <c r="I5" s="42">
        <v>403</v>
      </c>
      <c r="J5" s="43">
        <f>IF(t_Mouvement[[#This Row],[Nom]]&lt;&gt;"",t_Mouvement[[#This Row],[Qté Imp]]*t_Mouvement[[#This Row],[PU Prdt Imp]],0)</f>
        <v>4876.3</v>
      </c>
      <c r="K5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</row>
    <row r="6" spans="2:25" x14ac:dyDescent="0.3">
      <c r="B6" s="61" t="s">
        <v>8</v>
      </c>
      <c r="C6" s="61" t="s">
        <v>9</v>
      </c>
      <c r="D6" s="61" t="s">
        <v>10</v>
      </c>
      <c r="E6" s="61" t="s">
        <v>12</v>
      </c>
      <c r="F6" s="47" t="s">
        <v>56</v>
      </c>
      <c r="G6" s="61" t="s">
        <v>11</v>
      </c>
      <c r="H6" s="41">
        <v>12.1</v>
      </c>
      <c r="I6" s="42">
        <v>403</v>
      </c>
      <c r="J6" s="43">
        <f>IF(t_Mouvement[[#This Row],[Nom]]&lt;&gt;"",t_Mouvement[[#This Row],[Qté Imp]]*t_Mouvement[[#This Row],[PU Prdt Imp]],0)</f>
        <v>4876.3</v>
      </c>
      <c r="K6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</row>
    <row r="7" spans="2:25" x14ac:dyDescent="0.3">
      <c r="B7" s="61" t="s">
        <v>13</v>
      </c>
      <c r="C7" s="61" t="s">
        <v>14</v>
      </c>
      <c r="D7" s="61" t="s">
        <v>15</v>
      </c>
      <c r="E7" s="61" t="s">
        <v>5</v>
      </c>
      <c r="F7" s="47" t="s">
        <v>48</v>
      </c>
      <c r="G7" s="61" t="s">
        <v>6</v>
      </c>
      <c r="H7" s="41">
        <v>21</v>
      </c>
      <c r="I7" s="42">
        <v>302</v>
      </c>
      <c r="J7" s="43">
        <f>IF(t_Mouvement[[#This Row],[Nom]]&lt;&gt;"",t_Mouvement[[#This Row],[Qté Imp]]*t_Mouvement[[#This Row],[PU Prdt Imp]],0)</f>
        <v>6342</v>
      </c>
      <c r="K7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</row>
    <row r="8" spans="2:25" x14ac:dyDescent="0.3">
      <c r="B8" s="61" t="s">
        <v>13</v>
      </c>
      <c r="C8" s="61" t="s">
        <v>14</v>
      </c>
      <c r="D8" s="61" t="s">
        <v>15</v>
      </c>
      <c r="E8" s="61" t="s">
        <v>5</v>
      </c>
      <c r="F8" s="47" t="s">
        <v>56</v>
      </c>
      <c r="G8" s="61" t="s">
        <v>6</v>
      </c>
      <c r="H8" s="41">
        <v>21</v>
      </c>
      <c r="I8" s="42">
        <v>302</v>
      </c>
      <c r="J8" s="43">
        <f>IF(t_Mouvement[[#This Row],[Nom]]&lt;&gt;"",t_Mouvement[[#This Row],[Qté Imp]]*t_Mouvement[[#This Row],[PU Prdt Imp]],0)</f>
        <v>6342</v>
      </c>
      <c r="K8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</row>
    <row r="9" spans="2:25" x14ac:dyDescent="0.3">
      <c r="B9" s="61" t="s">
        <v>16</v>
      </c>
      <c r="C9" s="61" t="s">
        <v>17</v>
      </c>
      <c r="D9" s="61" t="s">
        <v>18</v>
      </c>
      <c r="E9" s="61" t="s">
        <v>34</v>
      </c>
      <c r="F9" s="47" t="s">
        <v>56</v>
      </c>
      <c r="G9" s="61" t="s">
        <v>19</v>
      </c>
      <c r="H9" s="41">
        <v>12</v>
      </c>
      <c r="I9" s="42">
        <v>290</v>
      </c>
      <c r="J9" s="43">
        <f>IF(t_Mouvement[[#This Row],[Nom]]&lt;&gt;"",t_Mouvement[[#This Row],[Qté Imp]]*t_Mouvement[[#This Row],[PU Prdt Imp]],0)</f>
        <v>3480</v>
      </c>
      <c r="K9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9" s="62"/>
      <c r="N9" s="62"/>
      <c r="O9" s="63"/>
      <c r="P9" s="62"/>
      <c r="Q9" s="62"/>
      <c r="R9" s="62"/>
      <c r="S9" s="62"/>
      <c r="T9" s="62"/>
      <c r="U9" s="62"/>
      <c r="V9" s="62"/>
      <c r="W9" s="62"/>
      <c r="X9" s="62"/>
      <c r="Y9" s="62"/>
    </row>
    <row r="10" spans="2:25" x14ac:dyDescent="0.3">
      <c r="B10" s="61" t="s">
        <v>20</v>
      </c>
      <c r="C10" s="61" t="s">
        <v>21</v>
      </c>
      <c r="D10" s="61" t="s">
        <v>22</v>
      </c>
      <c r="E10" s="61" t="s">
        <v>35</v>
      </c>
      <c r="F10" s="47" t="s">
        <v>56</v>
      </c>
      <c r="G10" s="61" t="s">
        <v>23</v>
      </c>
      <c r="H10" s="41">
        <v>14.8</v>
      </c>
      <c r="I10" s="42">
        <v>300</v>
      </c>
      <c r="J10" s="43">
        <f>IF(t_Mouvement[[#This Row],[Nom]]&lt;&gt;"",t_Mouvement[[#This Row],[Qté Imp]]*t_Mouvement[[#This Row],[PU Prdt Imp]],0)</f>
        <v>4440</v>
      </c>
      <c r="K10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</row>
    <row r="11" spans="2:25" x14ac:dyDescent="0.3">
      <c r="B11" s="61" t="s">
        <v>16</v>
      </c>
      <c r="C11" s="61" t="s">
        <v>17</v>
      </c>
      <c r="D11" s="61" t="s">
        <v>18</v>
      </c>
      <c r="E11" s="61" t="s">
        <v>34</v>
      </c>
      <c r="F11" s="47" t="s">
        <v>48</v>
      </c>
      <c r="G11" s="61" t="s">
        <v>19</v>
      </c>
      <c r="H11" s="41">
        <v>12</v>
      </c>
      <c r="I11" s="42">
        <v>290</v>
      </c>
      <c r="J11" s="43">
        <f>IF(t_Mouvement[[#This Row],[Nom]]&lt;&gt;"",t_Mouvement[[#This Row],[Qté Imp]]*t_Mouvement[[#This Row],[PU Prdt Imp]],0)</f>
        <v>3480</v>
      </c>
      <c r="K11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</row>
    <row r="12" spans="2:25" x14ac:dyDescent="0.3">
      <c r="B12" s="61" t="s">
        <v>20</v>
      </c>
      <c r="C12" s="61" t="s">
        <v>21</v>
      </c>
      <c r="D12" s="61" t="s">
        <v>22</v>
      </c>
      <c r="E12" s="61" t="s">
        <v>35</v>
      </c>
      <c r="F12" s="47" t="s">
        <v>48</v>
      </c>
      <c r="G12" s="61" t="s">
        <v>23</v>
      </c>
      <c r="H12" s="41">
        <v>14.8</v>
      </c>
      <c r="I12" s="42">
        <v>300</v>
      </c>
      <c r="J12" s="43">
        <f>IF(t_Mouvement[[#This Row],[Nom]]&lt;&gt;"",t_Mouvement[[#This Row],[Qté Imp]]*t_Mouvement[[#This Row],[PU Prdt Imp]],0)</f>
        <v>4440</v>
      </c>
      <c r="K12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1188</v>
      </c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</row>
    <row r="13" spans="2:25" x14ac:dyDescent="0.3">
      <c r="B13" s="61" t="s">
        <v>24</v>
      </c>
      <c r="C13" s="61" t="s">
        <v>25</v>
      </c>
      <c r="D13" s="61" t="s">
        <v>26</v>
      </c>
      <c r="E13" s="61" t="s">
        <v>36</v>
      </c>
      <c r="F13" s="47" t="s">
        <v>56</v>
      </c>
      <c r="G13" s="61" t="s">
        <v>6</v>
      </c>
      <c r="H13" s="41">
        <v>28.1</v>
      </c>
      <c r="I13" s="42">
        <v>257</v>
      </c>
      <c r="J13" s="43">
        <f>IF(t_Mouvement[[#This Row],[Nom]]&lt;&gt;"",t_Mouvement[[#This Row],[Qté Imp]]*t_Mouvement[[#This Row],[PU Prdt Imp]],0)</f>
        <v>7221.7000000000007</v>
      </c>
      <c r="K13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0</v>
      </c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</row>
    <row r="14" spans="2:25" x14ac:dyDescent="0.3">
      <c r="B14" s="61" t="s">
        <v>27</v>
      </c>
      <c r="C14" s="61" t="s">
        <v>28</v>
      </c>
      <c r="D14" s="61" t="s">
        <v>29</v>
      </c>
      <c r="E14" s="61" t="s">
        <v>37</v>
      </c>
      <c r="F14" s="47" t="s">
        <v>56</v>
      </c>
      <c r="G14" s="61" t="s">
        <v>19</v>
      </c>
      <c r="H14" s="41">
        <v>34</v>
      </c>
      <c r="I14" s="42">
        <v>602</v>
      </c>
      <c r="J14" s="43">
        <f>IF(t_Mouvement[[#This Row],[Nom]]&lt;&gt;"",t_Mouvement[[#This Row],[Qté Imp]]*t_Mouvement[[#This Row],[PU Prdt Imp]],0)</f>
        <v>20468</v>
      </c>
      <c r="K14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1043</v>
      </c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</row>
    <row r="15" spans="2:25" x14ac:dyDescent="0.3">
      <c r="B15" s="61" t="s">
        <v>30</v>
      </c>
      <c r="C15" s="61" t="s">
        <v>31</v>
      </c>
      <c r="D15" s="61" t="s">
        <v>32</v>
      </c>
      <c r="E15" s="61" t="s">
        <v>38</v>
      </c>
      <c r="F15" s="47" t="s">
        <v>56</v>
      </c>
      <c r="G15" s="61" t="s">
        <v>11</v>
      </c>
      <c r="H15" s="41">
        <v>23</v>
      </c>
      <c r="I15" s="42">
        <v>290</v>
      </c>
      <c r="J15" s="43">
        <f>IF(t_Mouvement[[#This Row],[Nom]]&lt;&gt;"",t_Mouvement[[#This Row],[Qté Imp]]*t_Mouvement[[#This Row],[PU Prdt Imp]],0)</f>
        <v>6670</v>
      </c>
      <c r="K15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772</v>
      </c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</row>
    <row r="16" spans="2:25" x14ac:dyDescent="0.3">
      <c r="B16" s="61" t="s">
        <v>20</v>
      </c>
      <c r="C16" s="61" t="s">
        <v>21</v>
      </c>
      <c r="D16" s="61" t="s">
        <v>22</v>
      </c>
      <c r="E16" s="61" t="s">
        <v>35</v>
      </c>
      <c r="F16" s="47" t="s">
        <v>48</v>
      </c>
      <c r="G16" s="61" t="s">
        <v>6</v>
      </c>
      <c r="H16" s="41">
        <v>14.8</v>
      </c>
      <c r="I16" s="42">
        <v>150</v>
      </c>
      <c r="J16" s="43">
        <f>IF(t_Mouvement[[#This Row],[Nom]]&lt;&gt;"",t_Mouvement[[#This Row],[Qté Imp]]*t_Mouvement[[#This Row],[PU Prdt Imp]],0)</f>
        <v>2220</v>
      </c>
      <c r="K16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1176</v>
      </c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</row>
    <row r="17" spans="2:25" x14ac:dyDescent="0.3">
      <c r="B17" s="61" t="s">
        <v>57</v>
      </c>
      <c r="C17" s="61" t="s">
        <v>57</v>
      </c>
      <c r="D17" s="61" t="s">
        <v>58</v>
      </c>
      <c r="E17" s="61" t="s">
        <v>38</v>
      </c>
      <c r="F17" s="47" t="s">
        <v>48</v>
      </c>
      <c r="G17" s="61" t="s">
        <v>33</v>
      </c>
      <c r="H17" s="41">
        <v>25</v>
      </c>
      <c r="I17" s="42">
        <v>40</v>
      </c>
      <c r="J17" s="43">
        <f>IF(t_Mouvement[[#This Row],[Nom]]&lt;&gt;"",t_Mouvement[[#This Row],[Qté Imp]]*t_Mouvement[[#This Row],[PU Prdt Imp]],0)</f>
        <v>1000</v>
      </c>
      <c r="K17" s="48">
        <f>IF(COUNTIF(t_Mouvement[Entité],t_Mouvement[[#This Row],[Entité]])=COUNTIF($G$3:t_Mouvement[[#This Row],[Entité]],t_Mouvement[[#This Row],[Entité]]),IFERROR(INDEX(t_Stock[Solde],MATCH(t_Mouvement[[#This Row],[Entité]],t_Stock[Classe],0)),0),0)</f>
        <v>397</v>
      </c>
      <c r="M17" s="64" t="s">
        <v>67</v>
      </c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</row>
    <row r="18" spans="2:25" x14ac:dyDescent="0.3"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</row>
    <row r="19" spans="2:25" x14ac:dyDescent="0.3"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</row>
    <row r="20" spans="2:25" x14ac:dyDescent="0.3"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</row>
    <row r="21" spans="2:25" x14ac:dyDescent="0.3"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</row>
    <row r="22" spans="2:25" x14ac:dyDescent="0.3"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</row>
    <row r="23" spans="2:25" x14ac:dyDescent="0.3"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</row>
    <row r="24" spans="2:25" x14ac:dyDescent="0.3"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</row>
    <row r="25" spans="2:25" x14ac:dyDescent="0.3"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</row>
    <row r="26" spans="2:25" x14ac:dyDescent="0.3"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</row>
    <row r="27" spans="2:25" x14ac:dyDescent="0.3"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</row>
    <row r="28" spans="2:25" x14ac:dyDescent="0.3">
      <c r="M28" s="64" t="s">
        <v>68</v>
      </c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</row>
    <row r="29" spans="2:25" x14ac:dyDescent="0.3">
      <c r="M29" s="62" t="s">
        <v>60</v>
      </c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</row>
    <row r="30" spans="2:25" x14ac:dyDescent="0.3">
      <c r="M30" s="62"/>
      <c r="N30" s="62" t="s">
        <v>61</v>
      </c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</row>
    <row r="31" spans="2:25" x14ac:dyDescent="0.3">
      <c r="M31" s="62" t="s">
        <v>62</v>
      </c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</row>
    <row r="32" spans="2:25" x14ac:dyDescent="0.3">
      <c r="M32" s="62"/>
      <c r="N32" s="62" t="s">
        <v>59</v>
      </c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</row>
    <row r="33" spans="13:25" x14ac:dyDescent="0.3"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</row>
    <row r="34" spans="13:25" x14ac:dyDescent="0.3">
      <c r="M34" s="64" t="s">
        <v>69</v>
      </c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</row>
    <row r="35" spans="13:25" x14ac:dyDescent="0.3">
      <c r="M35" s="62" t="s">
        <v>60</v>
      </c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</row>
    <row r="36" spans="13:25" x14ac:dyDescent="0.3">
      <c r="M36" s="62"/>
      <c r="N36" s="62" t="s">
        <v>63</v>
      </c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</row>
    <row r="37" spans="13:25" x14ac:dyDescent="0.3">
      <c r="M37" s="62" t="s">
        <v>62</v>
      </c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</row>
    <row r="38" spans="13:25" x14ac:dyDescent="0.3">
      <c r="M38" s="62"/>
      <c r="N38" s="62" t="s">
        <v>64</v>
      </c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</row>
  </sheetData>
  <dataValidations disablePrompts="1" count="2">
    <dataValidation type="list" allowBlank="1" showInputMessage="1" showErrorMessage="1" sqref="G3:G17" xr:uid="{C0ACD2EB-4F61-4D9B-9B29-A34B087020F7}">
      <formula1>l_Classe</formula1>
    </dataValidation>
    <dataValidation type="list" allowBlank="1" showInputMessage="1" showErrorMessage="1" sqref="F3:F17" xr:uid="{671BA970-5062-472A-AB77-6CB35366064B}">
      <formula1>"Entrée,Sortie"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Mouvements</vt:lpstr>
      <vt:lpstr>l_Classe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JoDan</cp:lastModifiedBy>
  <cp:lastPrinted>2023-04-24T16:33:35Z</cp:lastPrinted>
  <dcterms:created xsi:type="dcterms:W3CDTF">2022-04-10T06:25:00Z</dcterms:created>
  <dcterms:modified xsi:type="dcterms:W3CDTF">2023-04-24T17:09:01Z</dcterms:modified>
</cp:coreProperties>
</file>