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48D5B645-DCE2-49A4-A092-9284B1F87D61}" xr6:coauthVersionLast="47" xr6:coauthVersionMax="47" xr10:uidLastSave="{00000000-0000-0000-0000-000000000000}"/>
  <bookViews>
    <workbookView xWindow="-108" yWindow="-108" windowWidth="23256" windowHeight="12576" xr2:uid="{89912E45-A5D0-4D36-AEE8-66DFB7958EE8}"/>
  </bookViews>
  <sheets>
    <sheet name="05-24" sheetId="2" r:id="rId1"/>
    <sheet name="06-24" sheetId="3" r:id="rId2"/>
    <sheet name="07-24" sheetId="4" r:id="rId3"/>
    <sheet name="08-24" sheetId="5" r:id="rId4"/>
    <sheet name="09-24" sheetId="6" r:id="rId5"/>
    <sheet name="10-24" sheetId="7" r:id="rId6"/>
    <sheet name="11-24" sheetId="8" r:id="rId7"/>
    <sheet name="12-24" sheetId="9" r:id="rId8"/>
    <sheet name="01-25" sheetId="10" r:id="rId9"/>
    <sheet name="02-25" sheetId="11" r:id="rId10"/>
    <sheet name="03-25" sheetId="12" r:id="rId11"/>
    <sheet name="04-25" sheetId="13" r:id="rId12"/>
    <sheet name="Paramètres" sheetId="1" r:id="rId13"/>
  </sheets>
  <externalReferences>
    <externalReference r:id="rId14"/>
  </externalReferences>
  <definedNames>
    <definedName name="_DébutPeriode">'05-24'!$B$1</definedName>
    <definedName name="_Feries">Jours_fériés[Dates]</definedName>
    <definedName name="DatePaques">Paramètres!$C$5</definedName>
    <definedName name="DatePaquesN1">Paramètres!$C$18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" i="13" l="1"/>
  <c r="K32" i="13"/>
  <c r="K31" i="13"/>
  <c r="J29" i="13"/>
  <c r="I29" i="13"/>
  <c r="H29" i="13"/>
  <c r="G29" i="13"/>
  <c r="G28" i="13"/>
  <c r="I28" i="13" s="1"/>
  <c r="G27" i="13"/>
  <c r="I27" i="13" s="1"/>
  <c r="I26" i="13"/>
  <c r="H26" i="13"/>
  <c r="J26" i="13" s="1"/>
  <c r="G26" i="13"/>
  <c r="J25" i="13"/>
  <c r="I25" i="13"/>
  <c r="H25" i="13"/>
  <c r="G25" i="13"/>
  <c r="G24" i="13"/>
  <c r="I24" i="13" s="1"/>
  <c r="G23" i="13"/>
  <c r="I23" i="13" s="1"/>
  <c r="I22" i="13"/>
  <c r="H22" i="13"/>
  <c r="J22" i="13" s="1"/>
  <c r="G22" i="13"/>
  <c r="J21" i="13"/>
  <c r="I21" i="13"/>
  <c r="H21" i="13"/>
  <c r="G21" i="13"/>
  <c r="G20" i="13"/>
  <c r="I20" i="13" s="1"/>
  <c r="G19" i="13"/>
  <c r="I19" i="13" s="1"/>
  <c r="I18" i="13"/>
  <c r="H18" i="13"/>
  <c r="J18" i="13" s="1"/>
  <c r="G18" i="13"/>
  <c r="J17" i="13"/>
  <c r="I17" i="13"/>
  <c r="H17" i="13"/>
  <c r="G17" i="13"/>
  <c r="G16" i="13"/>
  <c r="I16" i="13" s="1"/>
  <c r="G15" i="13"/>
  <c r="I15" i="13" s="1"/>
  <c r="I14" i="13"/>
  <c r="H14" i="13"/>
  <c r="J14" i="13" s="1"/>
  <c r="G14" i="13"/>
  <c r="J13" i="13"/>
  <c r="I13" i="13"/>
  <c r="H13" i="13"/>
  <c r="G13" i="13"/>
  <c r="G12" i="13"/>
  <c r="I12" i="13" s="1"/>
  <c r="G11" i="13"/>
  <c r="I11" i="13" s="1"/>
  <c r="I10" i="13"/>
  <c r="H10" i="13"/>
  <c r="J10" i="13" s="1"/>
  <c r="G10" i="13"/>
  <c r="J9" i="13"/>
  <c r="I9" i="13"/>
  <c r="H9" i="13"/>
  <c r="G9" i="13"/>
  <c r="G8" i="13"/>
  <c r="I8" i="13" s="1"/>
  <c r="G7" i="13"/>
  <c r="I7" i="13" s="1"/>
  <c r="I6" i="13"/>
  <c r="H6" i="13"/>
  <c r="J6" i="13" s="1"/>
  <c r="G6" i="13"/>
  <c r="J5" i="13"/>
  <c r="I5" i="13"/>
  <c r="H5" i="13"/>
  <c r="G5" i="13"/>
  <c r="G4" i="13"/>
  <c r="I4" i="13" s="1"/>
  <c r="G3" i="13"/>
  <c r="I3" i="13" s="1"/>
  <c r="B1" i="12"/>
  <c r="K31" i="12"/>
  <c r="K32" i="12" s="1"/>
  <c r="I29" i="12"/>
  <c r="G29" i="12"/>
  <c r="H29" i="12" s="1"/>
  <c r="J29" i="12" s="1"/>
  <c r="G28" i="12"/>
  <c r="I28" i="12" s="1"/>
  <c r="G27" i="12"/>
  <c r="I27" i="12" s="1"/>
  <c r="I26" i="12"/>
  <c r="H26" i="12"/>
  <c r="J26" i="12" s="1"/>
  <c r="G26" i="12"/>
  <c r="I25" i="12"/>
  <c r="G25" i="12"/>
  <c r="H25" i="12" s="1"/>
  <c r="J25" i="12" s="1"/>
  <c r="G24" i="12"/>
  <c r="I24" i="12" s="1"/>
  <c r="G23" i="12"/>
  <c r="I23" i="12" s="1"/>
  <c r="I22" i="12"/>
  <c r="H22" i="12"/>
  <c r="J22" i="12" s="1"/>
  <c r="G22" i="12"/>
  <c r="I21" i="12"/>
  <c r="G21" i="12"/>
  <c r="H21" i="12" s="1"/>
  <c r="J21" i="12" s="1"/>
  <c r="G20" i="12"/>
  <c r="I20" i="12" s="1"/>
  <c r="G19" i="12"/>
  <c r="I19" i="12" s="1"/>
  <c r="I18" i="12"/>
  <c r="H18" i="12"/>
  <c r="J18" i="12" s="1"/>
  <c r="G18" i="12"/>
  <c r="I17" i="12"/>
  <c r="G17" i="12"/>
  <c r="H17" i="12" s="1"/>
  <c r="J17" i="12" s="1"/>
  <c r="G16" i="12"/>
  <c r="I16" i="12" s="1"/>
  <c r="G15" i="12"/>
  <c r="I15" i="12" s="1"/>
  <c r="I14" i="12"/>
  <c r="H14" i="12"/>
  <c r="J14" i="12" s="1"/>
  <c r="G14" i="12"/>
  <c r="I13" i="12"/>
  <c r="G13" i="12"/>
  <c r="H13" i="12" s="1"/>
  <c r="J13" i="12" s="1"/>
  <c r="G12" i="12"/>
  <c r="I12" i="12" s="1"/>
  <c r="G11" i="12"/>
  <c r="I11" i="12" s="1"/>
  <c r="I10" i="12"/>
  <c r="H10" i="12"/>
  <c r="J10" i="12" s="1"/>
  <c r="G10" i="12"/>
  <c r="I9" i="12"/>
  <c r="G9" i="12"/>
  <c r="H9" i="12" s="1"/>
  <c r="J9" i="12" s="1"/>
  <c r="G8" i="12"/>
  <c r="I8" i="12" s="1"/>
  <c r="G7" i="12"/>
  <c r="H7" i="12" s="1"/>
  <c r="J7" i="12" s="1"/>
  <c r="I6" i="12"/>
  <c r="H6" i="12"/>
  <c r="J6" i="12" s="1"/>
  <c r="G6" i="12"/>
  <c r="I5" i="12"/>
  <c r="G5" i="12"/>
  <c r="H5" i="12" s="1"/>
  <c r="J5" i="12" s="1"/>
  <c r="G4" i="12"/>
  <c r="I4" i="12" s="1"/>
  <c r="G3" i="12"/>
  <c r="I3" i="12" s="1"/>
  <c r="B1" i="11"/>
  <c r="K31" i="11"/>
  <c r="K32" i="11" s="1"/>
  <c r="I29" i="11"/>
  <c r="G29" i="11"/>
  <c r="H29" i="11" s="1"/>
  <c r="J29" i="11" s="1"/>
  <c r="J28" i="11"/>
  <c r="I28" i="11"/>
  <c r="H28" i="11"/>
  <c r="G28" i="11"/>
  <c r="G27" i="11"/>
  <c r="I27" i="11" s="1"/>
  <c r="H26" i="11"/>
  <c r="J26" i="11" s="1"/>
  <c r="G26" i="11"/>
  <c r="I26" i="11" s="1"/>
  <c r="I25" i="11"/>
  <c r="G25" i="11"/>
  <c r="H25" i="11" s="1"/>
  <c r="J25" i="11" s="1"/>
  <c r="J24" i="11"/>
  <c r="I24" i="11"/>
  <c r="H24" i="11"/>
  <c r="G24" i="11"/>
  <c r="G23" i="11"/>
  <c r="I23" i="11" s="1"/>
  <c r="H22" i="11"/>
  <c r="J22" i="11" s="1"/>
  <c r="G22" i="11"/>
  <c r="I22" i="11" s="1"/>
  <c r="I21" i="11"/>
  <c r="G21" i="11"/>
  <c r="H21" i="11" s="1"/>
  <c r="J21" i="11" s="1"/>
  <c r="J20" i="11"/>
  <c r="I20" i="11"/>
  <c r="H20" i="11"/>
  <c r="G20" i="11"/>
  <c r="G19" i="11"/>
  <c r="I19" i="11" s="1"/>
  <c r="H18" i="11"/>
  <c r="J18" i="11" s="1"/>
  <c r="G18" i="11"/>
  <c r="I18" i="11" s="1"/>
  <c r="I17" i="11"/>
  <c r="G17" i="11"/>
  <c r="H17" i="11" s="1"/>
  <c r="J17" i="11" s="1"/>
  <c r="J16" i="11"/>
  <c r="I16" i="11"/>
  <c r="H16" i="11"/>
  <c r="G16" i="11"/>
  <c r="G15" i="11"/>
  <c r="I15" i="11" s="1"/>
  <c r="H14" i="11"/>
  <c r="J14" i="11" s="1"/>
  <c r="G14" i="11"/>
  <c r="I14" i="11" s="1"/>
  <c r="I13" i="11"/>
  <c r="G13" i="11"/>
  <c r="H13" i="11" s="1"/>
  <c r="J13" i="11" s="1"/>
  <c r="J12" i="11"/>
  <c r="I12" i="11"/>
  <c r="H12" i="11"/>
  <c r="G12" i="11"/>
  <c r="G11" i="11"/>
  <c r="I11" i="11" s="1"/>
  <c r="H10" i="11"/>
  <c r="J10" i="11" s="1"/>
  <c r="G10" i="11"/>
  <c r="I10" i="11" s="1"/>
  <c r="I9" i="11"/>
  <c r="G9" i="11"/>
  <c r="H9" i="11" s="1"/>
  <c r="J9" i="11" s="1"/>
  <c r="J8" i="11"/>
  <c r="I8" i="11"/>
  <c r="H8" i="11"/>
  <c r="G8" i="11"/>
  <c r="G7" i="11"/>
  <c r="I7" i="11" s="1"/>
  <c r="H6" i="11"/>
  <c r="J6" i="11" s="1"/>
  <c r="G6" i="11"/>
  <c r="I6" i="11" s="1"/>
  <c r="I5" i="11"/>
  <c r="G5" i="11"/>
  <c r="H5" i="11" s="1"/>
  <c r="J5" i="11" s="1"/>
  <c r="J4" i="11"/>
  <c r="I4" i="11"/>
  <c r="H4" i="11"/>
  <c r="G4" i="11"/>
  <c r="G3" i="11"/>
  <c r="I3" i="11" s="1"/>
  <c r="B1" i="10"/>
  <c r="K31" i="10"/>
  <c r="K32" i="10" s="1"/>
  <c r="I29" i="10"/>
  <c r="G29" i="10"/>
  <c r="H29" i="10" s="1"/>
  <c r="J29" i="10" s="1"/>
  <c r="G28" i="10"/>
  <c r="I28" i="10" s="1"/>
  <c r="G27" i="10"/>
  <c r="I27" i="10" s="1"/>
  <c r="I26" i="10"/>
  <c r="H26" i="10"/>
  <c r="J26" i="10" s="1"/>
  <c r="G26" i="10"/>
  <c r="I25" i="10"/>
  <c r="G25" i="10"/>
  <c r="H25" i="10" s="1"/>
  <c r="J25" i="10" s="1"/>
  <c r="G24" i="10"/>
  <c r="I24" i="10" s="1"/>
  <c r="G23" i="10"/>
  <c r="I23" i="10" s="1"/>
  <c r="I22" i="10"/>
  <c r="H22" i="10"/>
  <c r="J22" i="10" s="1"/>
  <c r="G22" i="10"/>
  <c r="I21" i="10"/>
  <c r="H21" i="10"/>
  <c r="J21" i="10" s="1"/>
  <c r="G21" i="10"/>
  <c r="G20" i="10"/>
  <c r="I20" i="10" s="1"/>
  <c r="G19" i="10"/>
  <c r="I19" i="10" s="1"/>
  <c r="H18" i="10"/>
  <c r="J18" i="10" s="1"/>
  <c r="G18" i="10"/>
  <c r="I18" i="10" s="1"/>
  <c r="I17" i="10"/>
  <c r="H17" i="10"/>
  <c r="J17" i="10" s="1"/>
  <c r="G17" i="10"/>
  <c r="G16" i="10"/>
  <c r="I16" i="10" s="1"/>
  <c r="G15" i="10"/>
  <c r="I15" i="10" s="1"/>
  <c r="H14" i="10"/>
  <c r="J14" i="10" s="1"/>
  <c r="G14" i="10"/>
  <c r="I14" i="10" s="1"/>
  <c r="I13" i="10"/>
  <c r="H13" i="10"/>
  <c r="J13" i="10" s="1"/>
  <c r="G13" i="10"/>
  <c r="G12" i="10"/>
  <c r="I12" i="10" s="1"/>
  <c r="G11" i="10"/>
  <c r="I11" i="10" s="1"/>
  <c r="H10" i="10"/>
  <c r="J10" i="10" s="1"/>
  <c r="G10" i="10"/>
  <c r="I10" i="10" s="1"/>
  <c r="I9" i="10"/>
  <c r="H9" i="10"/>
  <c r="J9" i="10" s="1"/>
  <c r="G9" i="10"/>
  <c r="G8" i="10"/>
  <c r="I8" i="10" s="1"/>
  <c r="G7" i="10"/>
  <c r="I7" i="10" s="1"/>
  <c r="H6" i="10"/>
  <c r="J6" i="10" s="1"/>
  <c r="G6" i="10"/>
  <c r="I6" i="10" s="1"/>
  <c r="I5" i="10"/>
  <c r="H5" i="10"/>
  <c r="J5" i="10" s="1"/>
  <c r="G5" i="10"/>
  <c r="I4" i="10"/>
  <c r="G4" i="10"/>
  <c r="H4" i="10" s="1"/>
  <c r="J4" i="10" s="1"/>
  <c r="G3" i="10"/>
  <c r="I3" i="10" s="1"/>
  <c r="B1" i="9"/>
  <c r="K32" i="9"/>
  <c r="K31" i="9"/>
  <c r="I29" i="9"/>
  <c r="H29" i="9"/>
  <c r="J29" i="9" s="1"/>
  <c r="G29" i="9"/>
  <c r="I28" i="9"/>
  <c r="G28" i="9"/>
  <c r="H28" i="9" s="1"/>
  <c r="J28" i="9" s="1"/>
  <c r="G27" i="9"/>
  <c r="I27" i="9" s="1"/>
  <c r="H26" i="9"/>
  <c r="J26" i="9" s="1"/>
  <c r="G26" i="9"/>
  <c r="I26" i="9" s="1"/>
  <c r="I25" i="9"/>
  <c r="H25" i="9"/>
  <c r="J25" i="9" s="1"/>
  <c r="G25" i="9"/>
  <c r="I24" i="9"/>
  <c r="G24" i="9"/>
  <c r="H24" i="9" s="1"/>
  <c r="J24" i="9" s="1"/>
  <c r="G23" i="9"/>
  <c r="I23" i="9" s="1"/>
  <c r="H22" i="9"/>
  <c r="J22" i="9" s="1"/>
  <c r="G22" i="9"/>
  <c r="I22" i="9" s="1"/>
  <c r="I21" i="9"/>
  <c r="H21" i="9"/>
  <c r="J21" i="9" s="1"/>
  <c r="G21" i="9"/>
  <c r="I20" i="9"/>
  <c r="G20" i="9"/>
  <c r="H20" i="9" s="1"/>
  <c r="J20" i="9" s="1"/>
  <c r="G19" i="9"/>
  <c r="I19" i="9" s="1"/>
  <c r="H18" i="9"/>
  <c r="J18" i="9" s="1"/>
  <c r="G18" i="9"/>
  <c r="I18" i="9" s="1"/>
  <c r="I17" i="9"/>
  <c r="H17" i="9"/>
  <c r="J17" i="9" s="1"/>
  <c r="G17" i="9"/>
  <c r="I16" i="9"/>
  <c r="G16" i="9"/>
  <c r="H16" i="9" s="1"/>
  <c r="J16" i="9" s="1"/>
  <c r="G15" i="9"/>
  <c r="I15" i="9" s="1"/>
  <c r="H14" i="9"/>
  <c r="J14" i="9" s="1"/>
  <c r="G14" i="9"/>
  <c r="I14" i="9" s="1"/>
  <c r="I13" i="9"/>
  <c r="H13" i="9"/>
  <c r="J13" i="9" s="1"/>
  <c r="G13" i="9"/>
  <c r="I12" i="9"/>
  <c r="G12" i="9"/>
  <c r="H12" i="9" s="1"/>
  <c r="J12" i="9" s="1"/>
  <c r="G11" i="9"/>
  <c r="I11" i="9" s="1"/>
  <c r="H10" i="9"/>
  <c r="J10" i="9" s="1"/>
  <c r="G10" i="9"/>
  <c r="I10" i="9" s="1"/>
  <c r="I9" i="9"/>
  <c r="H9" i="9"/>
  <c r="J9" i="9" s="1"/>
  <c r="G9" i="9"/>
  <c r="I8" i="9"/>
  <c r="G8" i="9"/>
  <c r="H8" i="9" s="1"/>
  <c r="J8" i="9" s="1"/>
  <c r="G7" i="9"/>
  <c r="I7" i="9" s="1"/>
  <c r="H6" i="9"/>
  <c r="J6" i="9" s="1"/>
  <c r="G6" i="9"/>
  <c r="I6" i="9" s="1"/>
  <c r="I5" i="9"/>
  <c r="H5" i="9"/>
  <c r="J5" i="9" s="1"/>
  <c r="G5" i="9"/>
  <c r="I4" i="9"/>
  <c r="G4" i="9"/>
  <c r="H4" i="9" s="1"/>
  <c r="J4" i="9" s="1"/>
  <c r="G3" i="9"/>
  <c r="I3" i="9" s="1"/>
  <c r="B1" i="8"/>
  <c r="K31" i="8"/>
  <c r="K32" i="8" s="1"/>
  <c r="I29" i="8"/>
  <c r="G29" i="8"/>
  <c r="H29" i="8" s="1"/>
  <c r="J29" i="8" s="1"/>
  <c r="J28" i="8"/>
  <c r="I28" i="8"/>
  <c r="H28" i="8"/>
  <c r="G28" i="8"/>
  <c r="G27" i="8"/>
  <c r="I27" i="8" s="1"/>
  <c r="H26" i="8"/>
  <c r="J26" i="8" s="1"/>
  <c r="G26" i="8"/>
  <c r="I26" i="8" s="1"/>
  <c r="I25" i="8"/>
  <c r="G25" i="8"/>
  <c r="H25" i="8" s="1"/>
  <c r="J25" i="8" s="1"/>
  <c r="J24" i="8"/>
  <c r="H24" i="8"/>
  <c r="G24" i="8"/>
  <c r="I24" i="8" s="1"/>
  <c r="G23" i="8"/>
  <c r="I23" i="8" s="1"/>
  <c r="I22" i="8"/>
  <c r="H22" i="8"/>
  <c r="J22" i="8" s="1"/>
  <c r="G22" i="8"/>
  <c r="I21" i="8"/>
  <c r="G21" i="8"/>
  <c r="H21" i="8" s="1"/>
  <c r="J21" i="8" s="1"/>
  <c r="J20" i="8"/>
  <c r="H20" i="8"/>
  <c r="G20" i="8"/>
  <c r="I20" i="8" s="1"/>
  <c r="G19" i="8"/>
  <c r="I19" i="8" s="1"/>
  <c r="I18" i="8"/>
  <c r="H18" i="8"/>
  <c r="J18" i="8" s="1"/>
  <c r="G18" i="8"/>
  <c r="I17" i="8"/>
  <c r="G17" i="8"/>
  <c r="H17" i="8" s="1"/>
  <c r="J17" i="8" s="1"/>
  <c r="J16" i="8"/>
  <c r="H16" i="8"/>
  <c r="G16" i="8"/>
  <c r="I16" i="8" s="1"/>
  <c r="G15" i="8"/>
  <c r="I15" i="8" s="1"/>
  <c r="I14" i="8"/>
  <c r="H14" i="8"/>
  <c r="J14" i="8" s="1"/>
  <c r="G14" i="8"/>
  <c r="I13" i="8"/>
  <c r="G13" i="8"/>
  <c r="H13" i="8" s="1"/>
  <c r="J13" i="8" s="1"/>
  <c r="J12" i="8"/>
  <c r="H12" i="8"/>
  <c r="G12" i="8"/>
  <c r="I12" i="8" s="1"/>
  <c r="G11" i="8"/>
  <c r="I11" i="8" s="1"/>
  <c r="I10" i="8"/>
  <c r="H10" i="8"/>
  <c r="J10" i="8" s="1"/>
  <c r="G10" i="8"/>
  <c r="I9" i="8"/>
  <c r="G9" i="8"/>
  <c r="H9" i="8" s="1"/>
  <c r="J9" i="8" s="1"/>
  <c r="J8" i="8"/>
  <c r="H8" i="8"/>
  <c r="G8" i="8"/>
  <c r="I8" i="8" s="1"/>
  <c r="G7" i="8"/>
  <c r="I7" i="8" s="1"/>
  <c r="I6" i="8"/>
  <c r="H6" i="8"/>
  <c r="J6" i="8" s="1"/>
  <c r="G6" i="8"/>
  <c r="I5" i="8"/>
  <c r="G5" i="8"/>
  <c r="H5" i="8" s="1"/>
  <c r="J5" i="8" s="1"/>
  <c r="J4" i="8"/>
  <c r="H4" i="8"/>
  <c r="G4" i="8"/>
  <c r="I4" i="8" s="1"/>
  <c r="G3" i="8"/>
  <c r="I3" i="8" s="1"/>
  <c r="B1" i="7"/>
  <c r="K31" i="7"/>
  <c r="K32" i="7" s="1"/>
  <c r="I29" i="7"/>
  <c r="G29" i="7"/>
  <c r="H29" i="7" s="1"/>
  <c r="J29" i="7" s="1"/>
  <c r="G28" i="7"/>
  <c r="I28" i="7" s="1"/>
  <c r="G27" i="7"/>
  <c r="I27" i="7" s="1"/>
  <c r="H26" i="7"/>
  <c r="J26" i="7" s="1"/>
  <c r="G26" i="7"/>
  <c r="I26" i="7" s="1"/>
  <c r="I25" i="7"/>
  <c r="H25" i="7"/>
  <c r="J25" i="7" s="1"/>
  <c r="G25" i="7"/>
  <c r="G24" i="7"/>
  <c r="I24" i="7" s="1"/>
  <c r="G23" i="7"/>
  <c r="I23" i="7" s="1"/>
  <c r="H22" i="7"/>
  <c r="J22" i="7" s="1"/>
  <c r="G22" i="7"/>
  <c r="I22" i="7" s="1"/>
  <c r="I21" i="7"/>
  <c r="G21" i="7"/>
  <c r="H21" i="7" s="1"/>
  <c r="J21" i="7" s="1"/>
  <c r="J20" i="7"/>
  <c r="H20" i="7"/>
  <c r="G20" i="7"/>
  <c r="I20" i="7" s="1"/>
  <c r="G19" i="7"/>
  <c r="I19" i="7" s="1"/>
  <c r="I18" i="7"/>
  <c r="H18" i="7"/>
  <c r="J18" i="7" s="1"/>
  <c r="G18" i="7"/>
  <c r="I17" i="7"/>
  <c r="G17" i="7"/>
  <c r="H17" i="7" s="1"/>
  <c r="J17" i="7" s="1"/>
  <c r="J16" i="7"/>
  <c r="H16" i="7"/>
  <c r="G16" i="7"/>
  <c r="I16" i="7" s="1"/>
  <c r="G15" i="7"/>
  <c r="I15" i="7" s="1"/>
  <c r="I14" i="7"/>
  <c r="H14" i="7"/>
  <c r="J14" i="7" s="1"/>
  <c r="G14" i="7"/>
  <c r="I13" i="7"/>
  <c r="G13" i="7"/>
  <c r="H13" i="7" s="1"/>
  <c r="J13" i="7" s="1"/>
  <c r="J12" i="7"/>
  <c r="H12" i="7"/>
  <c r="G12" i="7"/>
  <c r="I12" i="7" s="1"/>
  <c r="G11" i="7"/>
  <c r="I11" i="7" s="1"/>
  <c r="I10" i="7"/>
  <c r="H10" i="7"/>
  <c r="J10" i="7" s="1"/>
  <c r="G10" i="7"/>
  <c r="I9" i="7"/>
  <c r="G9" i="7"/>
  <c r="H9" i="7" s="1"/>
  <c r="J9" i="7" s="1"/>
  <c r="J8" i="7"/>
  <c r="H8" i="7"/>
  <c r="G8" i="7"/>
  <c r="I8" i="7" s="1"/>
  <c r="G7" i="7"/>
  <c r="I7" i="7" s="1"/>
  <c r="I6" i="7"/>
  <c r="H6" i="7"/>
  <c r="J6" i="7" s="1"/>
  <c r="G6" i="7"/>
  <c r="I5" i="7"/>
  <c r="G5" i="7"/>
  <c r="H5" i="7" s="1"/>
  <c r="J5" i="7" s="1"/>
  <c r="J4" i="7"/>
  <c r="H4" i="7"/>
  <c r="G4" i="7"/>
  <c r="I4" i="7" s="1"/>
  <c r="G3" i="7"/>
  <c r="I3" i="7" s="1"/>
  <c r="B1" i="6"/>
  <c r="K31" i="6"/>
  <c r="K32" i="6" s="1"/>
  <c r="I29" i="6"/>
  <c r="G29" i="6"/>
  <c r="H29" i="6" s="1"/>
  <c r="J29" i="6" s="1"/>
  <c r="J28" i="6"/>
  <c r="I28" i="6"/>
  <c r="H28" i="6"/>
  <c r="G28" i="6"/>
  <c r="G27" i="6"/>
  <c r="I27" i="6" s="1"/>
  <c r="H26" i="6"/>
  <c r="J26" i="6" s="1"/>
  <c r="G26" i="6"/>
  <c r="I26" i="6" s="1"/>
  <c r="I25" i="6"/>
  <c r="G25" i="6"/>
  <c r="H25" i="6" s="1"/>
  <c r="J25" i="6" s="1"/>
  <c r="J24" i="6"/>
  <c r="I24" i="6"/>
  <c r="H24" i="6"/>
  <c r="G24" i="6"/>
  <c r="G23" i="6"/>
  <c r="I23" i="6" s="1"/>
  <c r="H22" i="6"/>
  <c r="J22" i="6" s="1"/>
  <c r="G22" i="6"/>
  <c r="I22" i="6" s="1"/>
  <c r="I21" i="6"/>
  <c r="G21" i="6"/>
  <c r="H21" i="6" s="1"/>
  <c r="J21" i="6" s="1"/>
  <c r="J20" i="6"/>
  <c r="I20" i="6"/>
  <c r="H20" i="6"/>
  <c r="G20" i="6"/>
  <c r="G19" i="6"/>
  <c r="I19" i="6" s="1"/>
  <c r="H18" i="6"/>
  <c r="J18" i="6" s="1"/>
  <c r="G18" i="6"/>
  <c r="I18" i="6" s="1"/>
  <c r="I17" i="6"/>
  <c r="G17" i="6"/>
  <c r="H17" i="6" s="1"/>
  <c r="J17" i="6" s="1"/>
  <c r="J16" i="6"/>
  <c r="I16" i="6"/>
  <c r="H16" i="6"/>
  <c r="G16" i="6"/>
  <c r="G15" i="6"/>
  <c r="I15" i="6" s="1"/>
  <c r="H14" i="6"/>
  <c r="J14" i="6" s="1"/>
  <c r="G14" i="6"/>
  <c r="I14" i="6" s="1"/>
  <c r="I13" i="6"/>
  <c r="G13" i="6"/>
  <c r="H13" i="6" s="1"/>
  <c r="J13" i="6" s="1"/>
  <c r="J12" i="6"/>
  <c r="I12" i="6"/>
  <c r="H12" i="6"/>
  <c r="G12" i="6"/>
  <c r="G11" i="6"/>
  <c r="I11" i="6" s="1"/>
  <c r="H10" i="6"/>
  <c r="J10" i="6" s="1"/>
  <c r="G10" i="6"/>
  <c r="I10" i="6" s="1"/>
  <c r="I9" i="6"/>
  <c r="G9" i="6"/>
  <c r="H9" i="6" s="1"/>
  <c r="J9" i="6" s="1"/>
  <c r="J8" i="6"/>
  <c r="I8" i="6"/>
  <c r="H8" i="6"/>
  <c r="G8" i="6"/>
  <c r="G7" i="6"/>
  <c r="I7" i="6" s="1"/>
  <c r="H6" i="6"/>
  <c r="J6" i="6" s="1"/>
  <c r="G6" i="6"/>
  <c r="I6" i="6" s="1"/>
  <c r="I5" i="6"/>
  <c r="G5" i="6"/>
  <c r="H5" i="6" s="1"/>
  <c r="J5" i="6" s="1"/>
  <c r="J4" i="6"/>
  <c r="I4" i="6"/>
  <c r="H4" i="6"/>
  <c r="G4" i="6"/>
  <c r="G3" i="6"/>
  <c r="I3" i="6" s="1"/>
  <c r="B1" i="5"/>
  <c r="K32" i="5"/>
  <c r="K31" i="5"/>
  <c r="J29" i="5"/>
  <c r="I29" i="5"/>
  <c r="H29" i="5"/>
  <c r="G29" i="5"/>
  <c r="G28" i="5"/>
  <c r="I28" i="5" s="1"/>
  <c r="G27" i="5"/>
  <c r="I27" i="5" s="1"/>
  <c r="H26" i="5"/>
  <c r="J26" i="5" s="1"/>
  <c r="G26" i="5"/>
  <c r="I26" i="5" s="1"/>
  <c r="I25" i="5"/>
  <c r="H25" i="5"/>
  <c r="J25" i="5" s="1"/>
  <c r="G25" i="5"/>
  <c r="I24" i="5"/>
  <c r="G24" i="5"/>
  <c r="H24" i="5" s="1"/>
  <c r="J24" i="5" s="1"/>
  <c r="G23" i="5"/>
  <c r="I23" i="5" s="1"/>
  <c r="H22" i="5"/>
  <c r="J22" i="5" s="1"/>
  <c r="G22" i="5"/>
  <c r="I22" i="5" s="1"/>
  <c r="I21" i="5"/>
  <c r="H21" i="5"/>
  <c r="J21" i="5" s="1"/>
  <c r="G21" i="5"/>
  <c r="I20" i="5"/>
  <c r="G20" i="5"/>
  <c r="H20" i="5" s="1"/>
  <c r="J20" i="5" s="1"/>
  <c r="G19" i="5"/>
  <c r="I19" i="5" s="1"/>
  <c r="H18" i="5"/>
  <c r="J18" i="5" s="1"/>
  <c r="G18" i="5"/>
  <c r="I18" i="5" s="1"/>
  <c r="I17" i="5"/>
  <c r="H17" i="5"/>
  <c r="J17" i="5" s="1"/>
  <c r="G17" i="5"/>
  <c r="I16" i="5"/>
  <c r="G16" i="5"/>
  <c r="H16" i="5" s="1"/>
  <c r="J16" i="5" s="1"/>
  <c r="G15" i="5"/>
  <c r="I15" i="5" s="1"/>
  <c r="H14" i="5"/>
  <c r="J14" i="5" s="1"/>
  <c r="G14" i="5"/>
  <c r="I14" i="5" s="1"/>
  <c r="I13" i="5"/>
  <c r="H13" i="5"/>
  <c r="J13" i="5" s="1"/>
  <c r="G13" i="5"/>
  <c r="I12" i="5"/>
  <c r="G12" i="5"/>
  <c r="H12" i="5" s="1"/>
  <c r="J12" i="5" s="1"/>
  <c r="G11" i="5"/>
  <c r="I11" i="5" s="1"/>
  <c r="H10" i="5"/>
  <c r="J10" i="5" s="1"/>
  <c r="G10" i="5"/>
  <c r="I10" i="5" s="1"/>
  <c r="I9" i="5"/>
  <c r="H9" i="5"/>
  <c r="J9" i="5" s="1"/>
  <c r="G9" i="5"/>
  <c r="I8" i="5"/>
  <c r="G8" i="5"/>
  <c r="H8" i="5" s="1"/>
  <c r="J8" i="5" s="1"/>
  <c r="G7" i="5"/>
  <c r="I7" i="5" s="1"/>
  <c r="H6" i="5"/>
  <c r="J6" i="5" s="1"/>
  <c r="G6" i="5"/>
  <c r="I6" i="5" s="1"/>
  <c r="I5" i="5"/>
  <c r="H5" i="5"/>
  <c r="J5" i="5" s="1"/>
  <c r="G5" i="5"/>
  <c r="I4" i="5"/>
  <c r="G4" i="5"/>
  <c r="H4" i="5" s="1"/>
  <c r="J4" i="5" s="1"/>
  <c r="G3" i="5"/>
  <c r="I3" i="5" s="1"/>
  <c r="B1" i="4"/>
  <c r="K31" i="4"/>
  <c r="K32" i="4" s="1"/>
  <c r="G29" i="4"/>
  <c r="H29" i="4" s="1"/>
  <c r="J29" i="4" s="1"/>
  <c r="I28" i="4"/>
  <c r="H28" i="4"/>
  <c r="J28" i="4" s="1"/>
  <c r="G28" i="4"/>
  <c r="I27" i="4"/>
  <c r="G27" i="4"/>
  <c r="H27" i="4" s="1"/>
  <c r="J27" i="4" s="1"/>
  <c r="G26" i="4"/>
  <c r="I26" i="4" s="1"/>
  <c r="G25" i="4"/>
  <c r="H25" i="4" s="1"/>
  <c r="J25" i="4" s="1"/>
  <c r="I24" i="4"/>
  <c r="H24" i="4"/>
  <c r="J24" i="4" s="1"/>
  <c r="G24" i="4"/>
  <c r="I23" i="4"/>
  <c r="G23" i="4"/>
  <c r="H23" i="4" s="1"/>
  <c r="J23" i="4" s="1"/>
  <c r="G22" i="4"/>
  <c r="I22" i="4" s="1"/>
  <c r="G21" i="4"/>
  <c r="H21" i="4" s="1"/>
  <c r="J21" i="4" s="1"/>
  <c r="I20" i="4"/>
  <c r="H20" i="4"/>
  <c r="J20" i="4" s="1"/>
  <c r="G20" i="4"/>
  <c r="I19" i="4"/>
  <c r="G19" i="4"/>
  <c r="H19" i="4" s="1"/>
  <c r="J19" i="4" s="1"/>
  <c r="G18" i="4"/>
  <c r="I18" i="4" s="1"/>
  <c r="G17" i="4"/>
  <c r="H17" i="4" s="1"/>
  <c r="J17" i="4" s="1"/>
  <c r="I16" i="4"/>
  <c r="H16" i="4"/>
  <c r="J16" i="4" s="1"/>
  <c r="G16" i="4"/>
  <c r="I15" i="4"/>
  <c r="G15" i="4"/>
  <c r="H15" i="4" s="1"/>
  <c r="J15" i="4" s="1"/>
  <c r="G14" i="4"/>
  <c r="I14" i="4" s="1"/>
  <c r="G13" i="4"/>
  <c r="H13" i="4" s="1"/>
  <c r="J13" i="4" s="1"/>
  <c r="I12" i="4"/>
  <c r="H12" i="4"/>
  <c r="J12" i="4" s="1"/>
  <c r="G12" i="4"/>
  <c r="I11" i="4"/>
  <c r="G11" i="4"/>
  <c r="H11" i="4" s="1"/>
  <c r="J11" i="4" s="1"/>
  <c r="G10" i="4"/>
  <c r="I10" i="4" s="1"/>
  <c r="G9" i="4"/>
  <c r="H9" i="4" s="1"/>
  <c r="J9" i="4" s="1"/>
  <c r="I8" i="4"/>
  <c r="H8" i="4"/>
  <c r="J8" i="4" s="1"/>
  <c r="G8" i="4"/>
  <c r="I7" i="4"/>
  <c r="G7" i="4"/>
  <c r="H7" i="4" s="1"/>
  <c r="J7" i="4" s="1"/>
  <c r="G6" i="4"/>
  <c r="I6" i="4" s="1"/>
  <c r="G5" i="4"/>
  <c r="H5" i="4" s="1"/>
  <c r="J5" i="4" s="1"/>
  <c r="I4" i="4"/>
  <c r="H4" i="4"/>
  <c r="J4" i="4" s="1"/>
  <c r="G4" i="4"/>
  <c r="I3" i="4"/>
  <c r="G3" i="4"/>
  <c r="H3" i="4" s="1"/>
  <c r="J3" i="4" s="1"/>
  <c r="K32" i="3"/>
  <c r="K31" i="3"/>
  <c r="I29" i="3"/>
  <c r="H29" i="3"/>
  <c r="J29" i="3" s="1"/>
  <c r="G29" i="3"/>
  <c r="G28" i="3"/>
  <c r="H28" i="3" s="1"/>
  <c r="J28" i="3" s="1"/>
  <c r="G27" i="3"/>
  <c r="I27" i="3" s="1"/>
  <c r="G26" i="3"/>
  <c r="I26" i="3" s="1"/>
  <c r="I25" i="3"/>
  <c r="H25" i="3"/>
  <c r="J25" i="3" s="1"/>
  <c r="G25" i="3"/>
  <c r="G24" i="3"/>
  <c r="H24" i="3" s="1"/>
  <c r="J24" i="3" s="1"/>
  <c r="G23" i="3"/>
  <c r="I23" i="3" s="1"/>
  <c r="G22" i="3"/>
  <c r="I22" i="3" s="1"/>
  <c r="I21" i="3"/>
  <c r="H21" i="3"/>
  <c r="J21" i="3" s="1"/>
  <c r="G21" i="3"/>
  <c r="G20" i="3"/>
  <c r="H20" i="3" s="1"/>
  <c r="J20" i="3" s="1"/>
  <c r="G19" i="3"/>
  <c r="I19" i="3" s="1"/>
  <c r="G18" i="3"/>
  <c r="I18" i="3" s="1"/>
  <c r="I17" i="3"/>
  <c r="H17" i="3"/>
  <c r="J17" i="3" s="1"/>
  <c r="G17" i="3"/>
  <c r="G16" i="3"/>
  <c r="H16" i="3" s="1"/>
  <c r="J16" i="3" s="1"/>
  <c r="G15" i="3"/>
  <c r="I15" i="3" s="1"/>
  <c r="G14" i="3"/>
  <c r="I14" i="3" s="1"/>
  <c r="I13" i="3"/>
  <c r="H13" i="3"/>
  <c r="J13" i="3" s="1"/>
  <c r="G13" i="3"/>
  <c r="G12" i="3"/>
  <c r="H12" i="3" s="1"/>
  <c r="J12" i="3" s="1"/>
  <c r="G11" i="3"/>
  <c r="I11" i="3" s="1"/>
  <c r="G10" i="3"/>
  <c r="I10" i="3" s="1"/>
  <c r="I9" i="3"/>
  <c r="H9" i="3"/>
  <c r="J9" i="3" s="1"/>
  <c r="G9" i="3"/>
  <c r="G8" i="3"/>
  <c r="H8" i="3" s="1"/>
  <c r="J8" i="3" s="1"/>
  <c r="G7" i="3"/>
  <c r="I7" i="3" s="1"/>
  <c r="G6" i="3"/>
  <c r="H6" i="3" s="1"/>
  <c r="J6" i="3" s="1"/>
  <c r="G5" i="3"/>
  <c r="H5" i="3" s="1"/>
  <c r="J5" i="3" s="1"/>
  <c r="G4" i="3"/>
  <c r="H4" i="3" s="1"/>
  <c r="J4" i="3" s="1"/>
  <c r="G3" i="3"/>
  <c r="I3" i="3" s="1"/>
  <c r="I8" i="2"/>
  <c r="K31" i="2"/>
  <c r="K32" i="2"/>
  <c r="I4" i="2"/>
  <c r="H6" i="2"/>
  <c r="J6" i="2" s="1"/>
  <c r="I6" i="2"/>
  <c r="I7" i="2"/>
  <c r="H10" i="2"/>
  <c r="J10" i="2" s="1"/>
  <c r="I11" i="2"/>
  <c r="I14" i="2"/>
  <c r="H15" i="2"/>
  <c r="J15" i="2" s="1"/>
  <c r="H18" i="2"/>
  <c r="J18" i="2" s="1"/>
  <c r="I18" i="2"/>
  <c r="H19" i="2"/>
  <c r="J19" i="2" s="1"/>
  <c r="I20" i="2"/>
  <c r="H22" i="2"/>
  <c r="J22" i="2" s="1"/>
  <c r="I22" i="2"/>
  <c r="I23" i="2"/>
  <c r="H24" i="2"/>
  <c r="J24" i="2" s="1"/>
  <c r="H26" i="2"/>
  <c r="J26" i="2" s="1"/>
  <c r="I26" i="2"/>
  <c r="I27" i="2"/>
  <c r="G4" i="2"/>
  <c r="H4" i="2" s="1"/>
  <c r="J4" i="2" s="1"/>
  <c r="G5" i="2"/>
  <c r="H5" i="2" s="1"/>
  <c r="J5" i="2" s="1"/>
  <c r="G6" i="2"/>
  <c r="G7" i="2"/>
  <c r="H7" i="2" s="1"/>
  <c r="J7" i="2" s="1"/>
  <c r="G8" i="2"/>
  <c r="H8" i="2" s="1"/>
  <c r="J8" i="2" s="1"/>
  <c r="G9" i="2"/>
  <c r="H9" i="2" s="1"/>
  <c r="J9" i="2" s="1"/>
  <c r="G10" i="2"/>
  <c r="I10" i="2" s="1"/>
  <c r="G11" i="2"/>
  <c r="H11" i="2" s="1"/>
  <c r="J11" i="2" s="1"/>
  <c r="G12" i="2"/>
  <c r="H12" i="2" s="1"/>
  <c r="J12" i="2" s="1"/>
  <c r="G13" i="2"/>
  <c r="H13" i="2" s="1"/>
  <c r="J13" i="2" s="1"/>
  <c r="G14" i="2"/>
  <c r="H14" i="2" s="1"/>
  <c r="J14" i="2" s="1"/>
  <c r="G15" i="2"/>
  <c r="I15" i="2" s="1"/>
  <c r="G16" i="2"/>
  <c r="H16" i="2" s="1"/>
  <c r="J16" i="2" s="1"/>
  <c r="G17" i="2"/>
  <c r="I17" i="2" s="1"/>
  <c r="G18" i="2"/>
  <c r="G19" i="2"/>
  <c r="I19" i="2" s="1"/>
  <c r="G20" i="2"/>
  <c r="H20" i="2" s="1"/>
  <c r="J20" i="2" s="1"/>
  <c r="G21" i="2"/>
  <c r="H21" i="2" s="1"/>
  <c r="J21" i="2" s="1"/>
  <c r="G22" i="2"/>
  <c r="G23" i="2"/>
  <c r="H23" i="2" s="1"/>
  <c r="J23" i="2" s="1"/>
  <c r="G24" i="2"/>
  <c r="I24" i="2" s="1"/>
  <c r="G25" i="2"/>
  <c r="I25" i="2" s="1"/>
  <c r="G26" i="2"/>
  <c r="G27" i="2"/>
  <c r="H27" i="2" s="1"/>
  <c r="J27" i="2" s="1"/>
  <c r="G28" i="2"/>
  <c r="H28" i="2" s="1"/>
  <c r="J28" i="2" s="1"/>
  <c r="G29" i="2"/>
  <c r="H29" i="2" s="1"/>
  <c r="J29" i="2" s="1"/>
  <c r="H3" i="13" l="1"/>
  <c r="J3" i="13" s="1"/>
  <c r="H7" i="13"/>
  <c r="J7" i="13" s="1"/>
  <c r="H11" i="13"/>
  <c r="J11" i="13" s="1"/>
  <c r="H15" i="13"/>
  <c r="J15" i="13" s="1"/>
  <c r="H19" i="13"/>
  <c r="J19" i="13" s="1"/>
  <c r="H23" i="13"/>
  <c r="J23" i="13" s="1"/>
  <c r="H27" i="13"/>
  <c r="J27" i="13" s="1"/>
  <c r="H4" i="13"/>
  <c r="J4" i="13" s="1"/>
  <c r="H8" i="13"/>
  <c r="J8" i="13" s="1"/>
  <c r="H12" i="13"/>
  <c r="J12" i="13" s="1"/>
  <c r="H16" i="13"/>
  <c r="J16" i="13" s="1"/>
  <c r="H20" i="13"/>
  <c r="J20" i="13" s="1"/>
  <c r="H24" i="13"/>
  <c r="J24" i="13" s="1"/>
  <c r="H28" i="13"/>
  <c r="J28" i="13" s="1"/>
  <c r="H3" i="12"/>
  <c r="J3" i="12" s="1"/>
  <c r="H11" i="12"/>
  <c r="J11" i="12" s="1"/>
  <c r="H15" i="12"/>
  <c r="J15" i="12" s="1"/>
  <c r="H19" i="12"/>
  <c r="J19" i="12" s="1"/>
  <c r="H23" i="12"/>
  <c r="J23" i="12" s="1"/>
  <c r="H27" i="12"/>
  <c r="J27" i="12" s="1"/>
  <c r="H4" i="12"/>
  <c r="J4" i="12" s="1"/>
  <c r="I7" i="12"/>
  <c r="H8" i="12"/>
  <c r="J8" i="12" s="1"/>
  <c r="H12" i="12"/>
  <c r="J12" i="12" s="1"/>
  <c r="H16" i="12"/>
  <c r="J16" i="12" s="1"/>
  <c r="H20" i="12"/>
  <c r="J20" i="12" s="1"/>
  <c r="H24" i="12"/>
  <c r="J24" i="12" s="1"/>
  <c r="H28" i="12"/>
  <c r="J28" i="12" s="1"/>
  <c r="H3" i="11"/>
  <c r="J3" i="11" s="1"/>
  <c r="H7" i="11"/>
  <c r="J7" i="11" s="1"/>
  <c r="J31" i="11" s="1"/>
  <c r="H11" i="11"/>
  <c r="J11" i="11" s="1"/>
  <c r="H15" i="11"/>
  <c r="J15" i="11" s="1"/>
  <c r="H19" i="11"/>
  <c r="J19" i="11" s="1"/>
  <c r="H23" i="11"/>
  <c r="J23" i="11" s="1"/>
  <c r="H27" i="11"/>
  <c r="J27" i="11" s="1"/>
  <c r="H3" i="10"/>
  <c r="J3" i="10" s="1"/>
  <c r="H7" i="10"/>
  <c r="J7" i="10" s="1"/>
  <c r="H11" i="10"/>
  <c r="J11" i="10" s="1"/>
  <c r="J31" i="10" s="1"/>
  <c r="H15" i="10"/>
  <c r="J15" i="10" s="1"/>
  <c r="H19" i="10"/>
  <c r="J19" i="10" s="1"/>
  <c r="H23" i="10"/>
  <c r="J23" i="10" s="1"/>
  <c r="H27" i="10"/>
  <c r="J27" i="10" s="1"/>
  <c r="H8" i="10"/>
  <c r="J8" i="10" s="1"/>
  <c r="H12" i="10"/>
  <c r="J12" i="10" s="1"/>
  <c r="H16" i="10"/>
  <c r="J16" i="10" s="1"/>
  <c r="H20" i="10"/>
  <c r="J20" i="10" s="1"/>
  <c r="H24" i="10"/>
  <c r="J24" i="10" s="1"/>
  <c r="H28" i="10"/>
  <c r="J28" i="10" s="1"/>
  <c r="H3" i="9"/>
  <c r="J3" i="9" s="1"/>
  <c r="H7" i="9"/>
  <c r="J7" i="9" s="1"/>
  <c r="H11" i="9"/>
  <c r="J11" i="9" s="1"/>
  <c r="H15" i="9"/>
  <c r="J15" i="9" s="1"/>
  <c r="H19" i="9"/>
  <c r="J19" i="9" s="1"/>
  <c r="H23" i="9"/>
  <c r="J23" i="9" s="1"/>
  <c r="H27" i="9"/>
  <c r="J27" i="9" s="1"/>
  <c r="H3" i="8"/>
  <c r="J3" i="8" s="1"/>
  <c r="H7" i="8"/>
  <c r="J7" i="8" s="1"/>
  <c r="J31" i="8" s="1"/>
  <c r="H11" i="8"/>
  <c r="J11" i="8" s="1"/>
  <c r="H15" i="8"/>
  <c r="J15" i="8" s="1"/>
  <c r="H19" i="8"/>
  <c r="J19" i="8" s="1"/>
  <c r="H23" i="8"/>
  <c r="J23" i="8" s="1"/>
  <c r="H27" i="8"/>
  <c r="J27" i="8" s="1"/>
  <c r="H3" i="7"/>
  <c r="J3" i="7" s="1"/>
  <c r="H7" i="7"/>
  <c r="J7" i="7" s="1"/>
  <c r="J31" i="7" s="1"/>
  <c r="H11" i="7"/>
  <c r="J11" i="7" s="1"/>
  <c r="H15" i="7"/>
  <c r="J15" i="7" s="1"/>
  <c r="H19" i="7"/>
  <c r="J19" i="7" s="1"/>
  <c r="H23" i="7"/>
  <c r="J23" i="7" s="1"/>
  <c r="H27" i="7"/>
  <c r="J27" i="7" s="1"/>
  <c r="H24" i="7"/>
  <c r="J24" i="7" s="1"/>
  <c r="H28" i="7"/>
  <c r="J28" i="7" s="1"/>
  <c r="H3" i="6"/>
  <c r="J3" i="6" s="1"/>
  <c r="H7" i="6"/>
  <c r="J7" i="6" s="1"/>
  <c r="J31" i="6" s="1"/>
  <c r="H11" i="6"/>
  <c r="J11" i="6" s="1"/>
  <c r="H15" i="6"/>
  <c r="J15" i="6" s="1"/>
  <c r="H19" i="6"/>
  <c r="J19" i="6" s="1"/>
  <c r="H23" i="6"/>
  <c r="J23" i="6" s="1"/>
  <c r="H27" i="6"/>
  <c r="J27" i="6" s="1"/>
  <c r="H3" i="5"/>
  <c r="J3" i="5" s="1"/>
  <c r="H7" i="5"/>
  <c r="J7" i="5" s="1"/>
  <c r="H11" i="5"/>
  <c r="J11" i="5" s="1"/>
  <c r="H15" i="5"/>
  <c r="J15" i="5" s="1"/>
  <c r="H19" i="5"/>
  <c r="J19" i="5" s="1"/>
  <c r="H23" i="5"/>
  <c r="J23" i="5" s="1"/>
  <c r="H27" i="5"/>
  <c r="J27" i="5" s="1"/>
  <c r="H28" i="5"/>
  <c r="J28" i="5" s="1"/>
  <c r="I5" i="4"/>
  <c r="H6" i="4"/>
  <c r="J6" i="4" s="1"/>
  <c r="J31" i="4" s="1"/>
  <c r="I9" i="4"/>
  <c r="H10" i="4"/>
  <c r="J10" i="4" s="1"/>
  <c r="I13" i="4"/>
  <c r="H14" i="4"/>
  <c r="J14" i="4" s="1"/>
  <c r="I17" i="4"/>
  <c r="H18" i="4"/>
  <c r="J18" i="4" s="1"/>
  <c r="I21" i="4"/>
  <c r="H22" i="4"/>
  <c r="J22" i="4" s="1"/>
  <c r="I25" i="4"/>
  <c r="H26" i="4"/>
  <c r="J26" i="4" s="1"/>
  <c r="I29" i="4"/>
  <c r="I5" i="3"/>
  <c r="I8" i="3"/>
  <c r="I12" i="3"/>
  <c r="I16" i="3"/>
  <c r="I20" i="3"/>
  <c r="I24" i="3"/>
  <c r="I28" i="3"/>
  <c r="I4" i="3"/>
  <c r="H10" i="3"/>
  <c r="J10" i="3" s="1"/>
  <c r="H14" i="3"/>
  <c r="J14" i="3" s="1"/>
  <c r="H18" i="3"/>
  <c r="J18" i="3" s="1"/>
  <c r="H22" i="3"/>
  <c r="J22" i="3" s="1"/>
  <c r="H26" i="3"/>
  <c r="J26" i="3" s="1"/>
  <c r="I29" i="2"/>
  <c r="H17" i="2"/>
  <c r="J17" i="2" s="1"/>
  <c r="I13" i="2"/>
  <c r="I16" i="2"/>
  <c r="I9" i="2"/>
  <c r="I28" i="2"/>
  <c r="H25" i="2"/>
  <c r="J25" i="2" s="1"/>
  <c r="I21" i="2"/>
  <c r="I12" i="2"/>
  <c r="I5" i="2"/>
  <c r="H3" i="3"/>
  <c r="J3" i="3" s="1"/>
  <c r="I6" i="3"/>
  <c r="H7" i="3"/>
  <c r="J7" i="3" s="1"/>
  <c r="H11" i="3"/>
  <c r="J11" i="3" s="1"/>
  <c r="H15" i="3"/>
  <c r="J15" i="3" s="1"/>
  <c r="H19" i="3"/>
  <c r="J19" i="3" s="1"/>
  <c r="H23" i="3"/>
  <c r="J23" i="3" s="1"/>
  <c r="H27" i="3"/>
  <c r="J27" i="3" s="1"/>
  <c r="J31" i="13" l="1"/>
  <c r="J31" i="12"/>
  <c r="I31" i="11"/>
  <c r="H31" i="10"/>
  <c r="I31" i="10"/>
  <c r="J31" i="9"/>
  <c r="I31" i="8"/>
  <c r="H31" i="7"/>
  <c r="I31" i="7"/>
  <c r="I31" i="6"/>
  <c r="J31" i="5"/>
  <c r="I31" i="4"/>
  <c r="J31" i="3"/>
  <c r="I31" i="3"/>
  <c r="H31" i="3" s="1"/>
  <c r="I31" i="13" l="1"/>
  <c r="H31" i="12"/>
  <c r="I31" i="12"/>
  <c r="H31" i="11"/>
  <c r="G31" i="11" s="1"/>
  <c r="G31" i="10"/>
  <c r="I31" i="9"/>
  <c r="H31" i="8"/>
  <c r="G31" i="8" s="1"/>
  <c r="G31" i="7"/>
  <c r="H31" i="6"/>
  <c r="G31" i="6" s="1"/>
  <c r="I31" i="5"/>
  <c r="H31" i="4"/>
  <c r="G31" i="4" s="1"/>
  <c r="G31" i="3"/>
  <c r="H31" i="13" l="1"/>
  <c r="G31" i="13" s="1"/>
  <c r="G31" i="12"/>
  <c r="H31" i="9"/>
  <c r="G31" i="9" s="1"/>
  <c r="H31" i="5"/>
  <c r="G31" i="5" s="1"/>
  <c r="G3" i="2" l="1"/>
  <c r="C2" i="1"/>
  <c r="C29" i="1" s="1"/>
  <c r="I3" i="2" l="1"/>
  <c r="H3" i="2"/>
  <c r="C15" i="1"/>
  <c r="C28" i="1"/>
  <c r="C14" i="1"/>
  <c r="C18" i="1"/>
  <c r="C26" i="1"/>
  <c r="C7" i="1"/>
  <c r="C27" i="1"/>
  <c r="C4" i="1"/>
  <c r="C8" i="1"/>
  <c r="C12" i="1"/>
  <c r="C16" i="1"/>
  <c r="C20" i="1"/>
  <c r="C5" i="1"/>
  <c r="C13" i="1"/>
  <c r="C17" i="1"/>
  <c r="C21" i="1"/>
  <c r="C25" i="1"/>
  <c r="J3" i="2" l="1"/>
  <c r="J31" i="2" s="1"/>
  <c r="I31" i="2" s="1"/>
  <c r="C24" i="1"/>
  <c r="C23" i="1"/>
  <c r="C19" i="1"/>
  <c r="C22" i="1"/>
  <c r="C9" i="1"/>
  <c r="C11" i="1"/>
  <c r="C10" i="1"/>
  <c r="C6" i="1"/>
  <c r="B3" i="13" s="1"/>
  <c r="B4" i="13" s="1"/>
  <c r="B5" i="13" s="1"/>
  <c r="B6" i="13" s="1"/>
  <c r="B7" i="13" s="1"/>
  <c r="B8" i="13" s="1"/>
  <c r="B9" i="13" s="1"/>
  <c r="B10" i="13" s="1"/>
  <c r="B11" i="13" s="1"/>
  <c r="B12" i="13" s="1"/>
  <c r="B13" i="13" s="1"/>
  <c r="B14" i="13" s="1"/>
  <c r="B15" i="13" s="1"/>
  <c r="B16" i="13" s="1"/>
  <c r="B17" i="13" s="1"/>
  <c r="B18" i="13" s="1"/>
  <c r="B19" i="13" s="1"/>
  <c r="B20" i="13" s="1"/>
  <c r="B21" i="13" s="1"/>
  <c r="B22" i="13" s="1"/>
  <c r="B23" i="13" s="1"/>
  <c r="B24" i="13" s="1"/>
  <c r="B25" i="13" s="1"/>
  <c r="B26" i="13" s="1"/>
  <c r="B27" i="13" s="1"/>
  <c r="B28" i="13" s="1"/>
  <c r="B29" i="13" s="1"/>
  <c r="B3" i="12" l="1"/>
  <c r="B4" i="12" s="1"/>
  <c r="B5" i="12" s="1"/>
  <c r="B6" i="12" s="1"/>
  <c r="B7" i="12" s="1"/>
  <c r="B8" i="12" s="1"/>
  <c r="B9" i="12" s="1"/>
  <c r="B10" i="12" s="1"/>
  <c r="B11" i="12" s="1"/>
  <c r="B12" i="12" s="1"/>
  <c r="B13" i="12" s="1"/>
  <c r="B14" i="12" s="1"/>
  <c r="B15" i="12" s="1"/>
  <c r="B16" i="12" s="1"/>
  <c r="B17" i="12" s="1"/>
  <c r="B18" i="12" s="1"/>
  <c r="B19" i="12" s="1"/>
  <c r="B20" i="12" s="1"/>
  <c r="B21" i="12" s="1"/>
  <c r="B22" i="12" s="1"/>
  <c r="B23" i="12" s="1"/>
  <c r="B24" i="12" s="1"/>
  <c r="B25" i="12" s="1"/>
  <c r="B26" i="12" s="1"/>
  <c r="B27" i="12" s="1"/>
  <c r="B28" i="12" s="1"/>
  <c r="B29" i="12" s="1"/>
  <c r="B3" i="11"/>
  <c r="B4" i="11" s="1"/>
  <c r="B5" i="11" s="1"/>
  <c r="B6" i="11" s="1"/>
  <c r="B7" i="11" s="1"/>
  <c r="B8" i="11" s="1"/>
  <c r="B9" i="11" s="1"/>
  <c r="B10" i="11" s="1"/>
  <c r="B11" i="11" s="1"/>
  <c r="B12" i="11" s="1"/>
  <c r="B13" i="11" s="1"/>
  <c r="B14" i="11" s="1"/>
  <c r="B15" i="11" s="1"/>
  <c r="B16" i="11" s="1"/>
  <c r="B17" i="11" s="1"/>
  <c r="B18" i="11" s="1"/>
  <c r="B19" i="11" s="1"/>
  <c r="B20" i="11" s="1"/>
  <c r="B21" i="11" s="1"/>
  <c r="B22" i="11" s="1"/>
  <c r="B23" i="11" s="1"/>
  <c r="B24" i="11" s="1"/>
  <c r="B25" i="11" s="1"/>
  <c r="B26" i="11" s="1"/>
  <c r="B27" i="11" s="1"/>
  <c r="B28" i="11" s="1"/>
  <c r="B29" i="11" s="1"/>
  <c r="B3" i="9"/>
  <c r="B4" i="9" s="1"/>
  <c r="B5" i="9" s="1"/>
  <c r="B6" i="9" s="1"/>
  <c r="B7" i="9" s="1"/>
  <c r="B8" i="9" s="1"/>
  <c r="B9" i="9" s="1"/>
  <c r="B10" i="9" s="1"/>
  <c r="B11" i="9" s="1"/>
  <c r="B12" i="9" s="1"/>
  <c r="B13" i="9" s="1"/>
  <c r="B14" i="9" s="1"/>
  <c r="B15" i="9" s="1"/>
  <c r="B16" i="9" s="1"/>
  <c r="B17" i="9" s="1"/>
  <c r="B18" i="9" s="1"/>
  <c r="B19" i="9" s="1"/>
  <c r="B20" i="9" s="1"/>
  <c r="B21" i="9" s="1"/>
  <c r="B22" i="9" s="1"/>
  <c r="B23" i="9" s="1"/>
  <c r="B24" i="9" s="1"/>
  <c r="B25" i="9" s="1"/>
  <c r="B26" i="9" s="1"/>
  <c r="B27" i="9" s="1"/>
  <c r="B28" i="9" s="1"/>
  <c r="B29" i="9" s="1"/>
  <c r="B3" i="10"/>
  <c r="B4" i="10" s="1"/>
  <c r="B5" i="10" s="1"/>
  <c r="B6" i="10" s="1"/>
  <c r="B7" i="10" s="1"/>
  <c r="B8" i="10" s="1"/>
  <c r="B9" i="10" s="1"/>
  <c r="B10" i="10" s="1"/>
  <c r="B11" i="10" s="1"/>
  <c r="B12" i="10" s="1"/>
  <c r="B13" i="10" s="1"/>
  <c r="B14" i="10" s="1"/>
  <c r="B15" i="10" s="1"/>
  <c r="B16" i="10" s="1"/>
  <c r="B17" i="10" s="1"/>
  <c r="B18" i="10" s="1"/>
  <c r="B19" i="10" s="1"/>
  <c r="B20" i="10" s="1"/>
  <c r="B21" i="10" s="1"/>
  <c r="B22" i="10" s="1"/>
  <c r="B23" i="10" s="1"/>
  <c r="B24" i="10" s="1"/>
  <c r="B25" i="10" s="1"/>
  <c r="B26" i="10" s="1"/>
  <c r="B27" i="10" s="1"/>
  <c r="B28" i="10" s="1"/>
  <c r="B29" i="10" s="1"/>
  <c r="B3" i="8"/>
  <c r="B4" i="8" s="1"/>
  <c r="B5" i="8" s="1"/>
  <c r="B6" i="8" s="1"/>
  <c r="B7" i="8" s="1"/>
  <c r="B8" i="8" s="1"/>
  <c r="B9" i="8" s="1"/>
  <c r="B10" i="8" s="1"/>
  <c r="B11" i="8" s="1"/>
  <c r="B12" i="8" s="1"/>
  <c r="B13" i="8" s="1"/>
  <c r="B14" i="8" s="1"/>
  <c r="B15" i="8" s="1"/>
  <c r="B16" i="8" s="1"/>
  <c r="B17" i="8" s="1"/>
  <c r="B18" i="8" s="1"/>
  <c r="B19" i="8" s="1"/>
  <c r="B20" i="8" s="1"/>
  <c r="B21" i="8" s="1"/>
  <c r="B22" i="8" s="1"/>
  <c r="B23" i="8" s="1"/>
  <c r="B24" i="8" s="1"/>
  <c r="B25" i="8" s="1"/>
  <c r="B26" i="8" s="1"/>
  <c r="B27" i="8" s="1"/>
  <c r="B28" i="8" s="1"/>
  <c r="B29" i="8" s="1"/>
  <c r="B3" i="6"/>
  <c r="B4" i="6" s="1"/>
  <c r="B5" i="6" s="1"/>
  <c r="B6" i="6" s="1"/>
  <c r="B7" i="6" s="1"/>
  <c r="B8" i="6" s="1"/>
  <c r="B9" i="6" s="1"/>
  <c r="B10" i="6" s="1"/>
  <c r="B11" i="6" s="1"/>
  <c r="B12" i="6" s="1"/>
  <c r="B13" i="6" s="1"/>
  <c r="B14" i="6" s="1"/>
  <c r="B15" i="6" s="1"/>
  <c r="B16" i="6" s="1"/>
  <c r="B17" i="6" s="1"/>
  <c r="B18" i="6" s="1"/>
  <c r="B19" i="6" s="1"/>
  <c r="B20" i="6" s="1"/>
  <c r="B21" i="6" s="1"/>
  <c r="B22" i="6" s="1"/>
  <c r="B23" i="6" s="1"/>
  <c r="B24" i="6" s="1"/>
  <c r="B25" i="6" s="1"/>
  <c r="B26" i="6" s="1"/>
  <c r="B27" i="6" s="1"/>
  <c r="B28" i="6" s="1"/>
  <c r="B29" i="6" s="1"/>
  <c r="B3" i="7"/>
  <c r="B4" i="7" s="1"/>
  <c r="B5" i="7" s="1"/>
  <c r="B6" i="7" s="1"/>
  <c r="B7" i="7" s="1"/>
  <c r="B8" i="7" s="1"/>
  <c r="B9" i="7" s="1"/>
  <c r="B10" i="7" s="1"/>
  <c r="B11" i="7" s="1"/>
  <c r="B12" i="7" s="1"/>
  <c r="B13" i="7" s="1"/>
  <c r="B14" i="7" s="1"/>
  <c r="B15" i="7" s="1"/>
  <c r="B16" i="7" s="1"/>
  <c r="B17" i="7" s="1"/>
  <c r="B18" i="7" s="1"/>
  <c r="B19" i="7" s="1"/>
  <c r="B20" i="7" s="1"/>
  <c r="B21" i="7" s="1"/>
  <c r="B22" i="7" s="1"/>
  <c r="B23" i="7" s="1"/>
  <c r="B24" i="7" s="1"/>
  <c r="B25" i="7" s="1"/>
  <c r="B26" i="7" s="1"/>
  <c r="B27" i="7" s="1"/>
  <c r="B28" i="7" s="1"/>
  <c r="B29" i="7" s="1"/>
  <c r="B3" i="4"/>
  <c r="B4" i="4" s="1"/>
  <c r="B5" i="4" s="1"/>
  <c r="B6" i="4" s="1"/>
  <c r="B7" i="4" s="1"/>
  <c r="B8" i="4" s="1"/>
  <c r="B9" i="4" s="1"/>
  <c r="B10" i="4" s="1"/>
  <c r="B11" i="4" s="1"/>
  <c r="B12" i="4" s="1"/>
  <c r="B13" i="4" s="1"/>
  <c r="B14" i="4" s="1"/>
  <c r="B15" i="4" s="1"/>
  <c r="B16" i="4" s="1"/>
  <c r="B17" i="4" s="1"/>
  <c r="B18" i="4" s="1"/>
  <c r="B19" i="4" s="1"/>
  <c r="B20" i="4" s="1"/>
  <c r="B21" i="4" s="1"/>
  <c r="B22" i="4" s="1"/>
  <c r="B23" i="4" s="1"/>
  <c r="B24" i="4" s="1"/>
  <c r="B25" i="4" s="1"/>
  <c r="B26" i="4" s="1"/>
  <c r="B27" i="4" s="1"/>
  <c r="B28" i="4" s="1"/>
  <c r="B29" i="4" s="1"/>
  <c r="B3" i="5"/>
  <c r="B4" i="5" s="1"/>
  <c r="B5" i="5" s="1"/>
  <c r="B6" i="5" s="1"/>
  <c r="B7" i="5" s="1"/>
  <c r="B8" i="5" s="1"/>
  <c r="B9" i="5" s="1"/>
  <c r="B10" i="5" s="1"/>
  <c r="B11" i="5" s="1"/>
  <c r="B12" i="5" s="1"/>
  <c r="B13" i="5" s="1"/>
  <c r="B14" i="5" s="1"/>
  <c r="B15" i="5" s="1"/>
  <c r="B16" i="5" s="1"/>
  <c r="B17" i="5" s="1"/>
  <c r="B18" i="5" s="1"/>
  <c r="B19" i="5" s="1"/>
  <c r="B20" i="5" s="1"/>
  <c r="B21" i="5" s="1"/>
  <c r="B22" i="5" s="1"/>
  <c r="B23" i="5" s="1"/>
  <c r="B24" i="5" s="1"/>
  <c r="B25" i="5" s="1"/>
  <c r="B26" i="5" s="1"/>
  <c r="B27" i="5" s="1"/>
  <c r="B28" i="5" s="1"/>
  <c r="B29" i="5" s="1"/>
  <c r="H31" i="2"/>
  <c r="G31" i="2" s="1"/>
  <c r="B3" i="2"/>
  <c r="B4" i="2" s="1"/>
  <c r="B5" i="2" s="1"/>
  <c r="B6" i="2" s="1"/>
  <c r="B7" i="2" s="1"/>
  <c r="B8" i="2" s="1"/>
  <c r="B9" i="2" s="1"/>
  <c r="B10" i="2" s="1"/>
  <c r="B11" i="2" s="1"/>
  <c r="B12" i="2" s="1"/>
  <c r="B13" i="2" s="1"/>
  <c r="B14" i="2" s="1"/>
  <c r="B15" i="2" s="1"/>
  <c r="B16" i="2" s="1"/>
  <c r="B17" i="2" s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1" i="3" l="1"/>
  <c r="B3" i="3" s="1"/>
  <c r="B4" i="3" s="1"/>
  <c r="B5" i="3" s="1"/>
  <c r="B6" i="3" s="1"/>
  <c r="B7" i="3" s="1"/>
  <c r="B8" i="3" s="1"/>
  <c r="B9" i="3" s="1"/>
  <c r="B10" i="3" s="1"/>
  <c r="B11" i="3" s="1"/>
  <c r="B12" i="3" s="1"/>
  <c r="B13" i="3" s="1"/>
  <c r="B14" i="3" s="1"/>
  <c r="B15" i="3" s="1"/>
  <c r="B16" i="3" s="1"/>
  <c r="B17" i="3" s="1"/>
  <c r="B18" i="3" s="1"/>
  <c r="B19" i="3" s="1"/>
  <c r="B20" i="3" s="1"/>
  <c r="B21" i="3" s="1"/>
  <c r="B22" i="3" s="1"/>
  <c r="B23" i="3" s="1"/>
  <c r="B24" i="3" s="1"/>
  <c r="B25" i="3" s="1"/>
  <c r="B26" i="3" s="1"/>
  <c r="B27" i="3" s="1"/>
  <c r="B28" i="3" s="1"/>
  <c r="B29" i="3" s="1"/>
</calcChain>
</file>

<file path=xl/sharedStrings.xml><?xml version="1.0" encoding="utf-8"?>
<sst xmlns="http://schemas.openxmlformats.org/spreadsheetml/2006/main" count="101" uniqueCount="22">
  <si>
    <t>Année en cours :</t>
  </si>
  <si>
    <t>Jour férié</t>
  </si>
  <si>
    <t>Dates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</si>
  <si>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</si>
  <si>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</si>
  <si>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</si>
  <si>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</si>
  <si>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</si>
  <si>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</si>
  <si>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</si>
  <si>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</si>
  <si>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</si>
  <si>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</si>
  <si>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</si>
  <si>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</si>
  <si>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 </t>
  </si>
  <si>
    <t>Total heures travaillées</t>
  </si>
  <si>
    <t>Solde positif</t>
  </si>
  <si>
    <t>solde négatif</t>
  </si>
  <si>
    <t>Récup</t>
  </si>
  <si>
    <t>CP</t>
  </si>
  <si>
    <t>Total mensuel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</si>
</sst>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[$-40C]mmmm\-yy;@"/>
    <numFmt numFmtId="165" formatCode="[hh]:mm"/>
    <numFmt numFmtId="166" formatCode="[$-40C]ddd\ d"/>
    <numFmt numFmtId="167" formatCode="ddd\.\ d"/>
    <numFmt numFmtId="168" formatCode="[hh]:mm;;"/>
    <numFmt numFmtId="169" formatCode="[hh]:mm;;;"/>
    <numFmt numFmtId="170" formatCode="[hh]:mm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5"/>
        <bgColor theme="5"/>
      </patternFill>
    </fill>
  </fills>
  <borders count="3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0" fontId="2" fillId="2" borderId="0" xfId="0" applyFont="1" applyFill="1" applyBorder="1" applyAlignment="1">
      <alignment horizontal="center" vertical="center" wrapText="1"/>
    </xf>
    <xf numFmtId="0" fontId="0" fillId="0" borderId="0" xfId="0" applyBorder="1"/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  <xf numFmtId="166" fontId="0" fillId="0" borderId="0" xfId="0" applyNumberFormat="1" applyBorder="1" applyAlignment="1">
      <alignment horizontal="left"/>
    </xf>
    <xf numFmtId="165" fontId="0" fillId="0" borderId="0" xfId="0" applyNumberFormat="1" applyBorder="1" applyAlignment="1" applyProtection="1">
      <alignment vertical="center"/>
      <protection locked="0"/>
    </xf>
    <xf numFmtId="165" fontId="0" fillId="0" borderId="0" xfId="0" applyNumberFormat="1" applyBorder="1" applyProtection="1">
      <protection locked="0"/>
    </xf>
    <xf numFmtId="165" fontId="2" fillId="0" borderId="0" xfId="0" applyNumberFormat="1" applyFont="1" applyBorder="1" applyAlignment="1">
      <alignment horizontal="center"/>
    </xf>
    <xf numFmtId="165" fontId="2" fillId="0" borderId="0" xfId="0" applyNumberFormat="1" applyFont="1" applyBorder="1" applyAlignment="1">
      <alignment horizontal="center" vertical="center"/>
    </xf>
    <xf numFmtId="165" fontId="2" fillId="0" borderId="0" xfId="0" applyNumberFormat="1" applyFont="1" applyBorder="1" applyAlignment="1" applyProtection="1">
      <alignment horizontal="center"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164" fontId="1" fillId="2" borderId="0" xfId="0" applyNumberFormat="1" applyFont="1" applyFill="1" applyBorder="1" applyAlignment="1">
      <alignment horizontal="center" vertical="center"/>
    </xf>
    <xf numFmtId="165" fontId="3" fillId="0" borderId="0" xfId="0" applyNumberFormat="1" applyFont="1" applyBorder="1" applyAlignment="1">
      <alignment horizontal="center"/>
    </xf>
    <xf numFmtId="165" fontId="0" fillId="0" borderId="0" xfId="0" applyNumberFormat="1" applyBorder="1" applyAlignment="1">
      <alignment horizontal="center"/>
    </xf>
    <xf numFmtId="168" fontId="2" fillId="0" borderId="0" xfId="0" applyNumberFormat="1" applyFont="1" applyBorder="1" applyAlignment="1">
      <alignment horizontal="center" vertical="center"/>
    </xf>
    <xf numFmtId="168" fontId="2" fillId="0" borderId="0" xfId="0" applyNumberFormat="1" applyFont="1" applyBorder="1" applyAlignment="1" applyProtection="1">
      <alignment horizontal="center" vertical="center"/>
      <protection locked="0"/>
    </xf>
    <xf numFmtId="1" fontId="0" fillId="0" borderId="0" xfId="0" applyNumberFormat="1" applyBorder="1" applyAlignment="1">
      <alignment horizontal="right" vertical="center"/>
    </xf>
    <xf numFmtId="169" fontId="0" fillId="0" borderId="0" xfId="0" applyNumberFormat="1" applyBorder="1"/>
    <xf numFmtId="165" fontId="0" fillId="0" borderId="0" xfId="0" applyNumberFormat="1" applyBorder="1" applyAlignment="1" applyProtection="1">
      <alignment horizontal="center" vertical="center"/>
      <protection locked="0"/>
    </xf>
    <xf numFmtId="170" fontId="2" fillId="0" borderId="0" xfId="0" applyNumberFormat="1" applyFont="1" applyBorder="1" applyAlignment="1" applyProtection="1">
      <alignment horizontal="right" vertical="center" indent="1"/>
      <protection locked="0"/>
    </xf>
    <xf numFmtId="167" fontId="0" fillId="0" borderId="0" xfId="0" applyNumberFormat="1" applyBorder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14" fontId="0" fillId="0" borderId="0" xfId="0" applyNumberFormat="1" applyAlignment="1">
      <alignment horizontal="center" vertical="center"/>
    </xf>
    <xf numFmtId="0" fontId="4" fillId="3" borderId="1" xfId="0" applyFont="1" applyFill="1" applyBorder="1" applyAlignment="1">
      <alignment horizontal="left" vertical="center" indent="1"/>
    </xf>
    <xf numFmtId="0" fontId="4" fillId="3" borderId="2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</cellXfs>
  <cellStyles count="1">
    <cellStyle name="Normal" xfId="0" builtinId="0"/>
  </cellStyles>
  <dxfs count="14">
    <dxf>
      <numFmt numFmtId="19" formatCode="dd/mm/yyyy"/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hristelle-2024-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5_24"/>
      <sheetName val="06_24"/>
      <sheetName val="07_24"/>
      <sheetName val="08_24"/>
      <sheetName val="09_24"/>
      <sheetName val="10_24"/>
      <sheetName val="11_24"/>
      <sheetName val="12_24"/>
      <sheetName val="01_25"/>
      <sheetName val="02_25"/>
      <sheetName val="03_25"/>
      <sheetName val="04_25"/>
      <sheetName val="Paramètres"/>
    </sheetNames>
    <sheetDataSet>
      <sheetData sheetId="0">
        <row r="1">
          <cell r="A1">
            <v>45413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E384A14-3BAD-4FD1-9963-0717D85373BD}" name="Jours_fériés" displayName="Jours_fériés" ref="B3:C29" totalsRowShown="0">
  <autoFilter ref="B3:C29" xr:uid="{4511801B-15F2-4F85-8B57-FF25183B4996}">
    <filterColumn colId="0" hiddenButton="1"/>
    <filterColumn colId="1" hiddenButton="1"/>
  </autoFilter>
  <tableColumns count="2">
    <tableColumn id="1" xr3:uid="{9F2FF4B4-0AD2-40AE-94A1-49478ECF4560}" name="Jour férié" dataDxfId="1"/>
    <tableColumn id="3" xr3:uid="{4B529FAC-1C51-4CC4-B732-50F98E5C7AAE}" name="Dates" dataDxfId="0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062823-B3BE-4211-8DD4-7F1993983F6D}">
  <dimension ref="A1:K32"/>
  <sheetViews>
    <sheetView showGridLines="0" tabSelected="1" workbookViewId="0">
      <selection activeCell="B3" sqref="B3"/>
    </sheetView>
  </sheetViews>
  <sheetFormatPr baseColWidth="10" defaultRowHeight="14.4" x14ac:dyDescent="0.3"/>
  <cols>
    <col min="1" max="1" width="6.77734375" style="3" customWidth="1"/>
    <col min="2" max="2" width="12.6640625" style="3" customWidth="1"/>
    <col min="3" max="6" width="8.6640625" style="3" customWidth="1"/>
    <col min="7" max="7" width="11.6640625" style="3" customWidth="1"/>
    <col min="8" max="11" width="9.6640625" style="3" customWidth="1"/>
    <col min="12" max="16384" width="11.5546875" style="3"/>
  </cols>
  <sheetData>
    <row r="1" spans="1:11" ht="28.8" x14ac:dyDescent="0.3">
      <c r="B1" s="14">
        <v>45413</v>
      </c>
      <c r="C1" s="28"/>
      <c r="D1" s="28"/>
      <c r="E1" s="28"/>
      <c r="F1" s="28"/>
      <c r="G1" s="2" t="s">
        <v>16</v>
      </c>
      <c r="H1" s="2" t="s">
        <v>17</v>
      </c>
      <c r="I1" s="2" t="s">
        <v>18</v>
      </c>
      <c r="J1" s="2" t="s">
        <v>19</v>
      </c>
      <c r="K1" s="2" t="s">
        <v>20</v>
      </c>
    </row>
    <row r="2" spans="1:11" ht="12.75" customHeight="1" x14ac:dyDescent="0.3">
      <c r="B2" s="4"/>
      <c r="C2" s="5"/>
      <c r="D2" s="5"/>
      <c r="E2" s="5"/>
      <c r="F2" s="5"/>
      <c r="G2" s="6"/>
      <c r="H2" s="6"/>
      <c r="I2" s="6"/>
      <c r="J2" s="6"/>
      <c r="K2" s="6"/>
    </row>
    <row r="3" spans="1:11" x14ac:dyDescent="0.3">
      <c r="A3" s="15"/>
      <c r="B3" s="23">
        <f>WORKDAY.INTL(B1-1,1,11,_Feries)</f>
        <v>45414</v>
      </c>
      <c r="C3" s="21"/>
      <c r="D3" s="21"/>
      <c r="E3" s="21"/>
      <c r="F3" s="21"/>
      <c r="G3" s="17">
        <f>IF(D3-C3+F3-E3=0,0,D3-C3+F3-E3)</f>
        <v>0</v>
      </c>
      <c r="H3" s="17">
        <f>IF(G3-A3&gt;0,G3-A3,0)</f>
        <v>0</v>
      </c>
      <c r="I3" s="17">
        <f>IF(G3-A3&lt;0,A3-G3,0)</f>
        <v>0</v>
      </c>
      <c r="J3" s="18">
        <f>H3</f>
        <v>0</v>
      </c>
      <c r="K3" s="22"/>
    </row>
    <row r="4" spans="1:11" x14ac:dyDescent="0.3">
      <c r="A4" s="15"/>
      <c r="B4" s="23">
        <f t="shared" ref="B4:B25" si="0">WORKDAY.INTL(B3,1,11,_Feries)</f>
        <v>45415</v>
      </c>
      <c r="C4" s="21"/>
      <c r="D4" s="21"/>
      <c r="E4" s="21"/>
      <c r="F4" s="21"/>
      <c r="G4" s="17">
        <f t="shared" ref="G4:G29" si="1">IF(D4-C4+F4-E4=0,0,D4-C4+F4-E4)</f>
        <v>0</v>
      </c>
      <c r="H4" s="17">
        <f t="shared" ref="H4:H29" si="2">IF(G4-A4&gt;0,G4-A4,0)</f>
        <v>0</v>
      </c>
      <c r="I4" s="17">
        <f t="shared" ref="I4:I29" si="3">IF(G4-A4&lt;0,A4-G4,0)</f>
        <v>0</v>
      </c>
      <c r="J4" s="18">
        <f t="shared" ref="J4:J29" si="4">H4</f>
        <v>0</v>
      </c>
      <c r="K4" s="22"/>
    </row>
    <row r="5" spans="1:11" x14ac:dyDescent="0.3">
      <c r="A5" s="15"/>
      <c r="B5" s="23">
        <f t="shared" si="0"/>
        <v>45416</v>
      </c>
      <c r="C5" s="21"/>
      <c r="D5" s="21"/>
      <c r="E5" s="21"/>
      <c r="F5" s="21"/>
      <c r="G5" s="17">
        <f t="shared" si="1"/>
        <v>0</v>
      </c>
      <c r="H5" s="17">
        <f t="shared" si="2"/>
        <v>0</v>
      </c>
      <c r="I5" s="17">
        <f t="shared" si="3"/>
        <v>0</v>
      </c>
      <c r="J5" s="18">
        <f t="shared" si="4"/>
        <v>0</v>
      </c>
      <c r="K5" s="22"/>
    </row>
    <row r="6" spans="1:11" x14ac:dyDescent="0.3">
      <c r="A6" s="15"/>
      <c r="B6" s="23">
        <f t="shared" si="0"/>
        <v>45418</v>
      </c>
      <c r="C6" s="21"/>
      <c r="D6" s="21"/>
      <c r="E6" s="21"/>
      <c r="F6" s="21"/>
      <c r="G6" s="17">
        <f t="shared" si="1"/>
        <v>0</v>
      </c>
      <c r="H6" s="17">
        <f t="shared" si="2"/>
        <v>0</v>
      </c>
      <c r="I6" s="17">
        <f t="shared" si="3"/>
        <v>0</v>
      </c>
      <c r="J6" s="18">
        <f t="shared" si="4"/>
        <v>0</v>
      </c>
      <c r="K6" s="22"/>
    </row>
    <row r="7" spans="1:11" x14ac:dyDescent="0.3">
      <c r="A7" s="15"/>
      <c r="B7" s="23">
        <f t="shared" si="0"/>
        <v>45419</v>
      </c>
      <c r="C7" s="21"/>
      <c r="D7" s="21"/>
      <c r="E7" s="21"/>
      <c r="F7" s="21"/>
      <c r="G7" s="17">
        <f t="shared" si="1"/>
        <v>0</v>
      </c>
      <c r="H7" s="17">
        <f t="shared" si="2"/>
        <v>0</v>
      </c>
      <c r="I7" s="17">
        <f t="shared" si="3"/>
        <v>0</v>
      </c>
      <c r="J7" s="18">
        <f t="shared" si="4"/>
        <v>0</v>
      </c>
      <c r="K7" s="22"/>
    </row>
    <row r="8" spans="1:11" x14ac:dyDescent="0.3">
      <c r="A8" s="15"/>
      <c r="B8" s="23">
        <f t="shared" si="0"/>
        <v>45422</v>
      </c>
      <c r="C8" s="21"/>
      <c r="D8" s="21"/>
      <c r="E8" s="21"/>
      <c r="F8" s="21"/>
      <c r="G8" s="17">
        <f t="shared" si="1"/>
        <v>0</v>
      </c>
      <c r="H8" s="17">
        <f t="shared" si="2"/>
        <v>0</v>
      </c>
      <c r="I8" s="17">
        <f>IF(G8-A8&lt;0,A8-G8,0)</f>
        <v>0</v>
      </c>
      <c r="J8" s="18">
        <f t="shared" si="4"/>
        <v>0</v>
      </c>
      <c r="K8" s="22"/>
    </row>
    <row r="9" spans="1:11" x14ac:dyDescent="0.3">
      <c r="A9" s="15"/>
      <c r="B9" s="23">
        <f t="shared" si="0"/>
        <v>45423</v>
      </c>
      <c r="C9" s="21"/>
      <c r="D9" s="21"/>
      <c r="E9" s="21"/>
      <c r="F9" s="21"/>
      <c r="G9" s="17">
        <f t="shared" si="1"/>
        <v>0</v>
      </c>
      <c r="H9" s="17">
        <f t="shared" si="2"/>
        <v>0</v>
      </c>
      <c r="I9" s="17">
        <f t="shared" si="3"/>
        <v>0</v>
      </c>
      <c r="J9" s="18">
        <f t="shared" si="4"/>
        <v>0</v>
      </c>
      <c r="K9" s="22"/>
    </row>
    <row r="10" spans="1:11" x14ac:dyDescent="0.3">
      <c r="A10" s="15"/>
      <c r="B10" s="23">
        <f t="shared" si="0"/>
        <v>45425</v>
      </c>
      <c r="C10" s="21"/>
      <c r="D10" s="21"/>
      <c r="E10" s="21"/>
      <c r="F10" s="21"/>
      <c r="G10" s="17">
        <f t="shared" si="1"/>
        <v>0</v>
      </c>
      <c r="H10" s="17">
        <f t="shared" si="2"/>
        <v>0</v>
      </c>
      <c r="I10" s="17">
        <f t="shared" si="3"/>
        <v>0</v>
      </c>
      <c r="J10" s="18">
        <f t="shared" si="4"/>
        <v>0</v>
      </c>
      <c r="K10" s="22"/>
    </row>
    <row r="11" spans="1:11" x14ac:dyDescent="0.3">
      <c r="A11" s="15"/>
      <c r="B11" s="23">
        <f t="shared" si="0"/>
        <v>45426</v>
      </c>
      <c r="C11" s="21"/>
      <c r="D11" s="21"/>
      <c r="E11" s="21"/>
      <c r="F11" s="21"/>
      <c r="G11" s="17">
        <f t="shared" si="1"/>
        <v>0</v>
      </c>
      <c r="H11" s="17">
        <f t="shared" si="2"/>
        <v>0</v>
      </c>
      <c r="I11" s="17">
        <f t="shared" si="3"/>
        <v>0</v>
      </c>
      <c r="J11" s="18">
        <f t="shared" si="4"/>
        <v>0</v>
      </c>
      <c r="K11" s="22"/>
    </row>
    <row r="12" spans="1:11" x14ac:dyDescent="0.3">
      <c r="A12" s="15"/>
      <c r="B12" s="23">
        <f t="shared" si="0"/>
        <v>45427</v>
      </c>
      <c r="C12" s="21"/>
      <c r="D12" s="21"/>
      <c r="E12" s="21"/>
      <c r="F12" s="21"/>
      <c r="G12" s="17">
        <f t="shared" si="1"/>
        <v>0</v>
      </c>
      <c r="H12" s="17">
        <f t="shared" si="2"/>
        <v>0</v>
      </c>
      <c r="I12" s="17">
        <f t="shared" si="3"/>
        <v>0</v>
      </c>
      <c r="J12" s="18">
        <f t="shared" si="4"/>
        <v>0</v>
      </c>
      <c r="K12" s="22"/>
    </row>
    <row r="13" spans="1:11" x14ac:dyDescent="0.3">
      <c r="A13" s="15"/>
      <c r="B13" s="23">
        <f t="shared" si="0"/>
        <v>45428</v>
      </c>
      <c r="C13" s="21"/>
      <c r="D13" s="21"/>
      <c r="E13" s="21"/>
      <c r="F13" s="21"/>
      <c r="G13" s="17">
        <f t="shared" si="1"/>
        <v>0</v>
      </c>
      <c r="H13" s="17">
        <f t="shared" si="2"/>
        <v>0</v>
      </c>
      <c r="I13" s="17">
        <f t="shared" si="3"/>
        <v>0</v>
      </c>
      <c r="J13" s="18">
        <f t="shared" si="4"/>
        <v>0</v>
      </c>
      <c r="K13" s="22"/>
    </row>
    <row r="14" spans="1:11" x14ac:dyDescent="0.3">
      <c r="A14" s="15"/>
      <c r="B14" s="23">
        <f t="shared" si="0"/>
        <v>45429</v>
      </c>
      <c r="C14" s="21"/>
      <c r="D14" s="21"/>
      <c r="E14" s="21"/>
      <c r="F14" s="21"/>
      <c r="G14" s="17">
        <f t="shared" si="1"/>
        <v>0</v>
      </c>
      <c r="H14" s="17">
        <f t="shared" si="2"/>
        <v>0</v>
      </c>
      <c r="I14" s="17">
        <f t="shared" si="3"/>
        <v>0</v>
      </c>
      <c r="J14" s="18">
        <f t="shared" si="4"/>
        <v>0</v>
      </c>
      <c r="K14" s="22"/>
    </row>
    <row r="15" spans="1:11" x14ac:dyDescent="0.3">
      <c r="A15" s="15"/>
      <c r="B15" s="23">
        <f t="shared" si="0"/>
        <v>45430</v>
      </c>
      <c r="C15" s="21"/>
      <c r="D15" s="21"/>
      <c r="E15" s="21"/>
      <c r="F15" s="21"/>
      <c r="G15" s="17">
        <f t="shared" si="1"/>
        <v>0</v>
      </c>
      <c r="H15" s="17">
        <f t="shared" si="2"/>
        <v>0</v>
      </c>
      <c r="I15" s="17">
        <f t="shared" si="3"/>
        <v>0</v>
      </c>
      <c r="J15" s="18">
        <f t="shared" si="4"/>
        <v>0</v>
      </c>
      <c r="K15" s="22"/>
    </row>
    <row r="16" spans="1:11" x14ac:dyDescent="0.3">
      <c r="A16" s="15"/>
      <c r="B16" s="23">
        <f t="shared" si="0"/>
        <v>45433</v>
      </c>
      <c r="C16" s="21"/>
      <c r="D16" s="21"/>
      <c r="E16" s="21"/>
      <c r="F16" s="21"/>
      <c r="G16" s="17">
        <f t="shared" si="1"/>
        <v>0</v>
      </c>
      <c r="H16" s="17">
        <f t="shared" si="2"/>
        <v>0</v>
      </c>
      <c r="I16" s="17">
        <f t="shared" si="3"/>
        <v>0</v>
      </c>
      <c r="J16" s="18">
        <f t="shared" si="4"/>
        <v>0</v>
      </c>
      <c r="K16" s="22"/>
    </row>
    <row r="17" spans="1:11" x14ac:dyDescent="0.3">
      <c r="A17" s="15"/>
      <c r="B17" s="23">
        <f t="shared" si="0"/>
        <v>45434</v>
      </c>
      <c r="C17" s="21"/>
      <c r="D17" s="21"/>
      <c r="E17" s="21"/>
      <c r="F17" s="21"/>
      <c r="G17" s="17">
        <f t="shared" si="1"/>
        <v>0</v>
      </c>
      <c r="H17" s="17">
        <f t="shared" si="2"/>
        <v>0</v>
      </c>
      <c r="I17" s="17">
        <f t="shared" si="3"/>
        <v>0</v>
      </c>
      <c r="J17" s="18">
        <f t="shared" si="4"/>
        <v>0</v>
      </c>
      <c r="K17" s="22"/>
    </row>
    <row r="18" spans="1:11" x14ac:dyDescent="0.3">
      <c r="A18" s="15"/>
      <c r="B18" s="23">
        <f t="shared" si="0"/>
        <v>45435</v>
      </c>
      <c r="C18" s="21"/>
      <c r="D18" s="21"/>
      <c r="E18" s="21"/>
      <c r="F18" s="21"/>
      <c r="G18" s="17">
        <f t="shared" si="1"/>
        <v>0</v>
      </c>
      <c r="H18" s="17">
        <f t="shared" si="2"/>
        <v>0</v>
      </c>
      <c r="I18" s="17">
        <f t="shared" si="3"/>
        <v>0</v>
      </c>
      <c r="J18" s="18">
        <f t="shared" si="4"/>
        <v>0</v>
      </c>
      <c r="K18" s="22"/>
    </row>
    <row r="19" spans="1:11" x14ac:dyDescent="0.3">
      <c r="A19" s="15"/>
      <c r="B19" s="23">
        <f t="shared" si="0"/>
        <v>45436</v>
      </c>
      <c r="C19" s="21"/>
      <c r="D19" s="21"/>
      <c r="E19" s="21"/>
      <c r="F19" s="21"/>
      <c r="G19" s="17">
        <f t="shared" si="1"/>
        <v>0</v>
      </c>
      <c r="H19" s="17">
        <f t="shared" si="2"/>
        <v>0</v>
      </c>
      <c r="I19" s="17">
        <f t="shared" si="3"/>
        <v>0</v>
      </c>
      <c r="J19" s="18">
        <f t="shared" si="4"/>
        <v>0</v>
      </c>
      <c r="K19" s="22"/>
    </row>
    <row r="20" spans="1:11" x14ac:dyDescent="0.3">
      <c r="A20" s="15"/>
      <c r="B20" s="23">
        <f t="shared" si="0"/>
        <v>45437</v>
      </c>
      <c r="C20" s="21"/>
      <c r="D20" s="21"/>
      <c r="E20" s="21"/>
      <c r="F20" s="21"/>
      <c r="G20" s="17">
        <f t="shared" si="1"/>
        <v>0</v>
      </c>
      <c r="H20" s="17">
        <f t="shared" si="2"/>
        <v>0</v>
      </c>
      <c r="I20" s="17">
        <f t="shared" si="3"/>
        <v>0</v>
      </c>
      <c r="J20" s="18">
        <f t="shared" si="4"/>
        <v>0</v>
      </c>
      <c r="K20" s="22"/>
    </row>
    <row r="21" spans="1:11" x14ac:dyDescent="0.3">
      <c r="A21" s="15"/>
      <c r="B21" s="23">
        <f t="shared" si="0"/>
        <v>45439</v>
      </c>
      <c r="C21" s="21"/>
      <c r="D21" s="21"/>
      <c r="E21" s="21"/>
      <c r="F21" s="21"/>
      <c r="G21" s="17">
        <f t="shared" si="1"/>
        <v>0</v>
      </c>
      <c r="H21" s="17">
        <f t="shared" si="2"/>
        <v>0</v>
      </c>
      <c r="I21" s="17">
        <f t="shared" si="3"/>
        <v>0</v>
      </c>
      <c r="J21" s="18">
        <f t="shared" si="4"/>
        <v>0</v>
      </c>
      <c r="K21" s="22"/>
    </row>
    <row r="22" spans="1:11" x14ac:dyDescent="0.3">
      <c r="A22" s="15"/>
      <c r="B22" s="23">
        <f t="shared" si="0"/>
        <v>45440</v>
      </c>
      <c r="C22" s="21"/>
      <c r="D22" s="21"/>
      <c r="E22" s="21"/>
      <c r="F22" s="21"/>
      <c r="G22" s="17">
        <f t="shared" si="1"/>
        <v>0</v>
      </c>
      <c r="H22" s="17">
        <f t="shared" si="2"/>
        <v>0</v>
      </c>
      <c r="I22" s="17">
        <f t="shared" si="3"/>
        <v>0</v>
      </c>
      <c r="J22" s="18">
        <f t="shared" si="4"/>
        <v>0</v>
      </c>
      <c r="K22" s="22"/>
    </row>
    <row r="23" spans="1:11" x14ac:dyDescent="0.3">
      <c r="A23" s="15"/>
      <c r="B23" s="23">
        <f t="shared" si="0"/>
        <v>45441</v>
      </c>
      <c r="C23" s="21"/>
      <c r="D23" s="21"/>
      <c r="E23" s="21"/>
      <c r="F23" s="21"/>
      <c r="G23" s="17">
        <f t="shared" si="1"/>
        <v>0</v>
      </c>
      <c r="H23" s="17">
        <f t="shared" si="2"/>
        <v>0</v>
      </c>
      <c r="I23" s="17">
        <f t="shared" si="3"/>
        <v>0</v>
      </c>
      <c r="J23" s="18">
        <f t="shared" si="4"/>
        <v>0</v>
      </c>
      <c r="K23" s="22"/>
    </row>
    <row r="24" spans="1:11" x14ac:dyDescent="0.3">
      <c r="A24" s="15"/>
      <c r="B24" s="23">
        <f t="shared" si="0"/>
        <v>45442</v>
      </c>
      <c r="C24" s="21"/>
      <c r="D24" s="21"/>
      <c r="E24" s="21"/>
      <c r="F24" s="21"/>
      <c r="G24" s="17">
        <f t="shared" si="1"/>
        <v>0</v>
      </c>
      <c r="H24" s="17">
        <f t="shared" si="2"/>
        <v>0</v>
      </c>
      <c r="I24" s="17">
        <f t="shared" si="3"/>
        <v>0</v>
      </c>
      <c r="J24" s="18">
        <f t="shared" si="4"/>
        <v>0</v>
      </c>
      <c r="K24" s="22"/>
    </row>
    <row r="25" spans="1:11" x14ac:dyDescent="0.3">
      <c r="A25" s="16"/>
      <c r="B25" s="23">
        <f t="shared" si="0"/>
        <v>45443</v>
      </c>
      <c r="C25" s="21"/>
      <c r="D25" s="21"/>
      <c r="E25" s="21"/>
      <c r="F25" s="21"/>
      <c r="G25" s="17">
        <f t="shared" si="1"/>
        <v>0</v>
      </c>
      <c r="H25" s="17">
        <f t="shared" si="2"/>
        <v>0</v>
      </c>
      <c r="I25" s="17">
        <f t="shared" si="3"/>
        <v>0</v>
      </c>
      <c r="J25" s="18">
        <f t="shared" si="4"/>
        <v>0</v>
      </c>
      <c r="K25" s="22"/>
    </row>
    <row r="26" spans="1:11" x14ac:dyDescent="0.3">
      <c r="A26" s="16"/>
      <c r="B26" s="23" t="str">
        <f>IFERROR(IF(MONTH(WORKDAY.INTL(B25,1,11,_Feries))=MONTH(B1),WORKDAY.INTL(B25,1,11,_Feries),""),"")</f>
        <v/>
      </c>
      <c r="C26" s="21"/>
      <c r="D26" s="21"/>
      <c r="E26" s="21"/>
      <c r="F26" s="21"/>
      <c r="G26" s="17">
        <f t="shared" si="1"/>
        <v>0</v>
      </c>
      <c r="H26" s="17">
        <f t="shared" si="2"/>
        <v>0</v>
      </c>
      <c r="I26" s="17">
        <f t="shared" si="3"/>
        <v>0</v>
      </c>
      <c r="J26" s="18">
        <f t="shared" si="4"/>
        <v>0</v>
      </c>
      <c r="K26" s="22"/>
    </row>
    <row r="27" spans="1:11" x14ac:dyDescent="0.3">
      <c r="A27" s="16"/>
      <c r="B27" s="23" t="str">
        <f>IFERROR(IF(MONTH(WORKDAY.INTL(B26,1,11,_Feries))=MONTH($B$1),WORKDAY.INTL(B26,1,11,_Feries),""),"")</f>
        <v/>
      </c>
      <c r="C27" s="21"/>
      <c r="D27" s="21"/>
      <c r="E27" s="21"/>
      <c r="F27" s="21"/>
      <c r="G27" s="17">
        <f t="shared" si="1"/>
        <v>0</v>
      </c>
      <c r="H27" s="17">
        <f t="shared" si="2"/>
        <v>0</v>
      </c>
      <c r="I27" s="17">
        <f t="shared" si="3"/>
        <v>0</v>
      </c>
      <c r="J27" s="18">
        <f t="shared" si="4"/>
        <v>0</v>
      </c>
      <c r="K27" s="22"/>
    </row>
    <row r="28" spans="1:11" x14ac:dyDescent="0.3">
      <c r="A28" s="16"/>
      <c r="B28" s="23" t="str">
        <f>IFERROR(IF(MONTH(WORKDAY.INTL(B27,1,11,_Feries))=MONTH($B$1),WORKDAY.INTL(B27,1,11,_Feries),""),"")</f>
        <v/>
      </c>
      <c r="C28" s="21"/>
      <c r="D28" s="21"/>
      <c r="E28" s="21"/>
      <c r="F28" s="21"/>
      <c r="G28" s="17">
        <f t="shared" si="1"/>
        <v>0</v>
      </c>
      <c r="H28" s="17">
        <f t="shared" si="2"/>
        <v>0</v>
      </c>
      <c r="I28" s="17">
        <f t="shared" si="3"/>
        <v>0</v>
      </c>
      <c r="J28" s="18">
        <f t="shared" si="4"/>
        <v>0</v>
      </c>
      <c r="K28" s="22"/>
    </row>
    <row r="29" spans="1:11" x14ac:dyDescent="0.3">
      <c r="A29" s="16"/>
      <c r="B29" s="23" t="str">
        <f>IFERROR(IF(MONTH(WORKDAY.INTL(B28,1,11,_Feries))=MONTH($B$1),WORKDAY.INTL(B28,1,11,_Feries),""),"")</f>
        <v/>
      </c>
      <c r="C29" s="21"/>
      <c r="D29" s="21"/>
      <c r="E29" s="21"/>
      <c r="F29" s="21"/>
      <c r="G29" s="17">
        <f t="shared" si="1"/>
        <v>0</v>
      </c>
      <c r="H29" s="17">
        <f t="shared" si="2"/>
        <v>0</v>
      </c>
      <c r="I29" s="17">
        <f t="shared" si="3"/>
        <v>0</v>
      </c>
      <c r="J29" s="18">
        <f t="shared" si="4"/>
        <v>0</v>
      </c>
      <c r="K29" s="22"/>
    </row>
    <row r="30" spans="1:11" x14ac:dyDescent="0.3">
      <c r="A30" s="16"/>
      <c r="B30" s="7"/>
      <c r="C30" s="8"/>
      <c r="D30" s="8"/>
      <c r="E30" s="9"/>
      <c r="F30" s="9"/>
      <c r="G30" s="10"/>
      <c r="H30" s="11"/>
      <c r="I30" s="10"/>
      <c r="J30" s="12"/>
      <c r="K30" s="13"/>
    </row>
    <row r="31" spans="1:11" x14ac:dyDescent="0.3">
      <c r="B31" s="3" t="s">
        <v>21</v>
      </c>
      <c r="G31" s="20">
        <f>SUM(G3:G29)-I31+H31</f>
        <v>0</v>
      </c>
      <c r="H31" s="20">
        <f t="shared" ref="H31:J31" si="5">SUM(H3:H29)-J31+I31</f>
        <v>0</v>
      </c>
      <c r="I31" s="20">
        <f t="shared" si="5"/>
        <v>0</v>
      </c>
      <c r="J31" s="20">
        <f t="shared" si="5"/>
        <v>0</v>
      </c>
      <c r="K31" s="19">
        <f>SUM(K3:K29)</f>
        <v>0</v>
      </c>
    </row>
    <row r="32" spans="1:11" x14ac:dyDescent="0.3">
      <c r="K32" s="19">
        <f>30-K31</f>
        <v>30</v>
      </c>
    </row>
  </sheetData>
  <mergeCells count="2">
    <mergeCell ref="C1:D1"/>
    <mergeCell ref="E1:F1"/>
  </mergeCells>
  <conditionalFormatting sqref="A3:K29">
    <cfRule type="expression" dxfId="13" priority="1">
      <formula>$B3&lt;&gt;""</formula>
    </cfRule>
  </conditionalFormatting>
  <pageMargins left="0.11811023622047245" right="0.11811023622047245" top="0.35433070866141736" bottom="0.35433070866141736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437855-FD5F-4E38-AF82-CFBD1312D717}">
  <dimension ref="A1:K32"/>
  <sheetViews>
    <sheetView showGridLines="0" topLeftCell="A16" workbookViewId="0"/>
  </sheetViews>
  <sheetFormatPr baseColWidth="10" defaultRowHeight="14.4" x14ac:dyDescent="0.3"/>
  <cols>
    <col min="1" max="1" width="6.77734375" style="3" customWidth="1"/>
    <col min="2" max="2" width="12.6640625" style="3" customWidth="1"/>
    <col min="3" max="6" width="8.6640625" style="3" customWidth="1"/>
    <col min="7" max="7" width="11.6640625" style="3" customWidth="1"/>
    <col min="8" max="11" width="9.6640625" style="3" customWidth="1"/>
    <col min="12" max="16384" width="11.5546875" style="3"/>
  </cols>
  <sheetData>
    <row r="1" spans="1:11" ht="28.8" x14ac:dyDescent="0.3">
      <c r="B1" s="14">
        <f>EDATE(_DébutPeriode,1)</f>
        <v>45444</v>
      </c>
      <c r="C1" s="28"/>
      <c r="D1" s="28"/>
      <c r="E1" s="28"/>
      <c r="F1" s="28"/>
      <c r="G1" s="2" t="s">
        <v>16</v>
      </c>
      <c r="H1" s="2" t="s">
        <v>17</v>
      </c>
      <c r="I1" s="2" t="s">
        <v>18</v>
      </c>
      <c r="J1" s="2" t="s">
        <v>19</v>
      </c>
      <c r="K1" s="2" t="s">
        <v>20</v>
      </c>
    </row>
    <row r="2" spans="1:11" ht="12.75" customHeight="1" x14ac:dyDescent="0.3">
      <c r="B2" s="4"/>
      <c r="C2" s="5"/>
      <c r="D2" s="5"/>
      <c r="E2" s="5"/>
      <c r="F2" s="5"/>
      <c r="G2" s="6"/>
      <c r="H2" s="6"/>
      <c r="I2" s="6"/>
      <c r="J2" s="6"/>
      <c r="K2" s="6"/>
    </row>
    <row r="3" spans="1:11" x14ac:dyDescent="0.3">
      <c r="A3" s="15"/>
      <c r="B3" s="23">
        <f>WORKDAY.INTL(B1-1,1,11,_Feries)</f>
        <v>45444</v>
      </c>
      <c r="C3" s="21"/>
      <c r="D3" s="21"/>
      <c r="E3" s="21"/>
      <c r="F3" s="21"/>
      <c r="G3" s="17">
        <f>IF(D3-C3+F3-E3=0,0,D3-C3+F3-E3)</f>
        <v>0</v>
      </c>
      <c r="H3" s="17">
        <f>IF(G3-A3&gt;0,G3-A3,0)</f>
        <v>0</v>
      </c>
      <c r="I3" s="17">
        <f>IF(G3-A3&lt;0,A3-G3,0)</f>
        <v>0</v>
      </c>
      <c r="J3" s="18">
        <f>H3</f>
        <v>0</v>
      </c>
      <c r="K3" s="22"/>
    </row>
    <row r="4" spans="1:11" x14ac:dyDescent="0.3">
      <c r="A4" s="15"/>
      <c r="B4" s="23">
        <f t="shared" ref="B4:B25" si="0">WORKDAY.INTL(B3,1,11,_Feries)</f>
        <v>45446</v>
      </c>
      <c r="C4" s="21"/>
      <c r="D4" s="21"/>
      <c r="E4" s="21"/>
      <c r="F4" s="21"/>
      <c r="G4" s="17">
        <f t="shared" ref="G4:G29" si="1">IF(D4-C4+F4-E4=0,0,D4-C4+F4-E4)</f>
        <v>0</v>
      </c>
      <c r="H4" s="17">
        <f t="shared" ref="H4:H29" si="2">IF(G4-A4&gt;0,G4-A4,0)</f>
        <v>0</v>
      </c>
      <c r="I4" s="17">
        <f t="shared" ref="I4:I29" si="3">IF(G4-A4&lt;0,A4-G4,0)</f>
        <v>0</v>
      </c>
      <c r="J4" s="18">
        <f t="shared" ref="J4:J29" si="4">H4</f>
        <v>0</v>
      </c>
      <c r="K4" s="22"/>
    </row>
    <row r="5" spans="1:11" x14ac:dyDescent="0.3">
      <c r="A5" s="15"/>
      <c r="B5" s="23">
        <f t="shared" si="0"/>
        <v>45447</v>
      </c>
      <c r="C5" s="21"/>
      <c r="D5" s="21"/>
      <c r="E5" s="21"/>
      <c r="F5" s="21"/>
      <c r="G5" s="17">
        <f t="shared" si="1"/>
        <v>0</v>
      </c>
      <c r="H5" s="17">
        <f t="shared" si="2"/>
        <v>0</v>
      </c>
      <c r="I5" s="17">
        <f t="shared" si="3"/>
        <v>0</v>
      </c>
      <c r="J5" s="18">
        <f t="shared" si="4"/>
        <v>0</v>
      </c>
      <c r="K5" s="22"/>
    </row>
    <row r="6" spans="1:11" x14ac:dyDescent="0.3">
      <c r="A6" s="15"/>
      <c r="B6" s="23">
        <f t="shared" si="0"/>
        <v>45448</v>
      </c>
      <c r="C6" s="21"/>
      <c r="D6" s="21"/>
      <c r="E6" s="21"/>
      <c r="F6" s="21"/>
      <c r="G6" s="17">
        <f t="shared" si="1"/>
        <v>0</v>
      </c>
      <c r="H6" s="17">
        <f t="shared" si="2"/>
        <v>0</v>
      </c>
      <c r="I6" s="17">
        <f t="shared" si="3"/>
        <v>0</v>
      </c>
      <c r="J6" s="18">
        <f t="shared" si="4"/>
        <v>0</v>
      </c>
      <c r="K6" s="22"/>
    </row>
    <row r="7" spans="1:11" x14ac:dyDescent="0.3">
      <c r="A7" s="15"/>
      <c r="B7" s="23">
        <f t="shared" si="0"/>
        <v>45449</v>
      </c>
      <c r="C7" s="21"/>
      <c r="D7" s="21"/>
      <c r="E7" s="21"/>
      <c r="F7" s="21"/>
      <c r="G7" s="17">
        <f t="shared" si="1"/>
        <v>0</v>
      </c>
      <c r="H7" s="17">
        <f t="shared" si="2"/>
        <v>0</v>
      </c>
      <c r="I7" s="17">
        <f t="shared" si="3"/>
        <v>0</v>
      </c>
      <c r="J7" s="18">
        <f t="shared" si="4"/>
        <v>0</v>
      </c>
      <c r="K7" s="22"/>
    </row>
    <row r="8" spans="1:11" x14ac:dyDescent="0.3">
      <c r="A8" s="15"/>
      <c r="B8" s="23">
        <f t="shared" si="0"/>
        <v>45450</v>
      </c>
      <c r="C8" s="21"/>
      <c r="D8" s="21"/>
      <c r="E8" s="21"/>
      <c r="F8" s="21"/>
      <c r="G8" s="17">
        <f t="shared" si="1"/>
        <v>0</v>
      </c>
      <c r="H8" s="17">
        <f t="shared" si="2"/>
        <v>0</v>
      </c>
      <c r="I8" s="17">
        <f>IF(G8-A8&lt;0,A8-G8,0)</f>
        <v>0</v>
      </c>
      <c r="J8" s="18">
        <f t="shared" si="4"/>
        <v>0</v>
      </c>
      <c r="K8" s="22"/>
    </row>
    <row r="9" spans="1:11" x14ac:dyDescent="0.3">
      <c r="A9" s="15"/>
      <c r="B9" s="23">
        <f t="shared" si="0"/>
        <v>45451</v>
      </c>
      <c r="C9" s="21"/>
      <c r="D9" s="21"/>
      <c r="E9" s="21"/>
      <c r="F9" s="21"/>
      <c r="G9" s="17">
        <f t="shared" si="1"/>
        <v>0</v>
      </c>
      <c r="H9" s="17">
        <f t="shared" si="2"/>
        <v>0</v>
      </c>
      <c r="I9" s="17">
        <f t="shared" si="3"/>
        <v>0</v>
      </c>
      <c r="J9" s="18">
        <f t="shared" si="4"/>
        <v>0</v>
      </c>
      <c r="K9" s="22"/>
    </row>
    <row r="10" spans="1:11" x14ac:dyDescent="0.3">
      <c r="A10" s="15"/>
      <c r="B10" s="23">
        <f t="shared" si="0"/>
        <v>45453</v>
      </c>
      <c r="C10" s="21"/>
      <c r="D10" s="21"/>
      <c r="E10" s="21"/>
      <c r="F10" s="21"/>
      <c r="G10" s="17">
        <f t="shared" si="1"/>
        <v>0</v>
      </c>
      <c r="H10" s="17">
        <f t="shared" si="2"/>
        <v>0</v>
      </c>
      <c r="I10" s="17">
        <f t="shared" si="3"/>
        <v>0</v>
      </c>
      <c r="J10" s="18">
        <f t="shared" si="4"/>
        <v>0</v>
      </c>
      <c r="K10" s="22"/>
    </row>
    <row r="11" spans="1:11" x14ac:dyDescent="0.3">
      <c r="A11" s="15"/>
      <c r="B11" s="23">
        <f t="shared" si="0"/>
        <v>45454</v>
      </c>
      <c r="C11" s="21"/>
      <c r="D11" s="21"/>
      <c r="E11" s="21"/>
      <c r="F11" s="21"/>
      <c r="G11" s="17">
        <f t="shared" si="1"/>
        <v>0</v>
      </c>
      <c r="H11" s="17">
        <f t="shared" si="2"/>
        <v>0</v>
      </c>
      <c r="I11" s="17">
        <f t="shared" si="3"/>
        <v>0</v>
      </c>
      <c r="J11" s="18">
        <f t="shared" si="4"/>
        <v>0</v>
      </c>
      <c r="K11" s="22"/>
    </row>
    <row r="12" spans="1:11" x14ac:dyDescent="0.3">
      <c r="A12" s="15"/>
      <c r="B12" s="23">
        <f t="shared" si="0"/>
        <v>45455</v>
      </c>
      <c r="C12" s="21"/>
      <c r="D12" s="21"/>
      <c r="E12" s="21"/>
      <c r="F12" s="21"/>
      <c r="G12" s="17">
        <f t="shared" si="1"/>
        <v>0</v>
      </c>
      <c r="H12" s="17">
        <f t="shared" si="2"/>
        <v>0</v>
      </c>
      <c r="I12" s="17">
        <f t="shared" si="3"/>
        <v>0</v>
      </c>
      <c r="J12" s="18">
        <f t="shared" si="4"/>
        <v>0</v>
      </c>
      <c r="K12" s="22"/>
    </row>
    <row r="13" spans="1:11" x14ac:dyDescent="0.3">
      <c r="A13" s="15"/>
      <c r="B13" s="23">
        <f t="shared" si="0"/>
        <v>45456</v>
      </c>
      <c r="C13" s="21"/>
      <c r="D13" s="21"/>
      <c r="E13" s="21"/>
      <c r="F13" s="21"/>
      <c r="G13" s="17">
        <f t="shared" si="1"/>
        <v>0</v>
      </c>
      <c r="H13" s="17">
        <f t="shared" si="2"/>
        <v>0</v>
      </c>
      <c r="I13" s="17">
        <f t="shared" si="3"/>
        <v>0</v>
      </c>
      <c r="J13" s="18">
        <f t="shared" si="4"/>
        <v>0</v>
      </c>
      <c r="K13" s="22"/>
    </row>
    <row r="14" spans="1:11" x14ac:dyDescent="0.3">
      <c r="A14" s="15"/>
      <c r="B14" s="23">
        <f t="shared" si="0"/>
        <v>45457</v>
      </c>
      <c r="C14" s="21"/>
      <c r="D14" s="21"/>
      <c r="E14" s="21"/>
      <c r="F14" s="21"/>
      <c r="G14" s="17">
        <f t="shared" si="1"/>
        <v>0</v>
      </c>
      <c r="H14" s="17">
        <f t="shared" si="2"/>
        <v>0</v>
      </c>
      <c r="I14" s="17">
        <f t="shared" si="3"/>
        <v>0</v>
      </c>
      <c r="J14" s="18">
        <f t="shared" si="4"/>
        <v>0</v>
      </c>
      <c r="K14" s="22"/>
    </row>
    <row r="15" spans="1:11" x14ac:dyDescent="0.3">
      <c r="A15" s="15"/>
      <c r="B15" s="23">
        <f t="shared" si="0"/>
        <v>45458</v>
      </c>
      <c r="C15" s="21"/>
      <c r="D15" s="21"/>
      <c r="E15" s="21"/>
      <c r="F15" s="21"/>
      <c r="G15" s="17">
        <f t="shared" si="1"/>
        <v>0</v>
      </c>
      <c r="H15" s="17">
        <f t="shared" si="2"/>
        <v>0</v>
      </c>
      <c r="I15" s="17">
        <f t="shared" si="3"/>
        <v>0</v>
      </c>
      <c r="J15" s="18">
        <f t="shared" si="4"/>
        <v>0</v>
      </c>
      <c r="K15" s="22"/>
    </row>
    <row r="16" spans="1:11" x14ac:dyDescent="0.3">
      <c r="A16" s="15"/>
      <c r="B16" s="23">
        <f t="shared" si="0"/>
        <v>45460</v>
      </c>
      <c r="C16" s="21"/>
      <c r="D16" s="21"/>
      <c r="E16" s="21"/>
      <c r="F16" s="21"/>
      <c r="G16" s="17">
        <f t="shared" si="1"/>
        <v>0</v>
      </c>
      <c r="H16" s="17">
        <f t="shared" si="2"/>
        <v>0</v>
      </c>
      <c r="I16" s="17">
        <f t="shared" si="3"/>
        <v>0</v>
      </c>
      <c r="J16" s="18">
        <f t="shared" si="4"/>
        <v>0</v>
      </c>
      <c r="K16" s="22"/>
    </row>
    <row r="17" spans="1:11" x14ac:dyDescent="0.3">
      <c r="A17" s="15"/>
      <c r="B17" s="23">
        <f t="shared" si="0"/>
        <v>45461</v>
      </c>
      <c r="C17" s="21"/>
      <c r="D17" s="21"/>
      <c r="E17" s="21"/>
      <c r="F17" s="21"/>
      <c r="G17" s="17">
        <f t="shared" si="1"/>
        <v>0</v>
      </c>
      <c r="H17" s="17">
        <f t="shared" si="2"/>
        <v>0</v>
      </c>
      <c r="I17" s="17">
        <f t="shared" si="3"/>
        <v>0</v>
      </c>
      <c r="J17" s="18">
        <f t="shared" si="4"/>
        <v>0</v>
      </c>
      <c r="K17" s="22"/>
    </row>
    <row r="18" spans="1:11" x14ac:dyDescent="0.3">
      <c r="A18" s="15"/>
      <c r="B18" s="23">
        <f t="shared" si="0"/>
        <v>45462</v>
      </c>
      <c r="C18" s="21"/>
      <c r="D18" s="21"/>
      <c r="E18" s="21"/>
      <c r="F18" s="21"/>
      <c r="G18" s="17">
        <f t="shared" si="1"/>
        <v>0</v>
      </c>
      <c r="H18" s="17">
        <f t="shared" si="2"/>
        <v>0</v>
      </c>
      <c r="I18" s="17">
        <f t="shared" si="3"/>
        <v>0</v>
      </c>
      <c r="J18" s="18">
        <f t="shared" si="4"/>
        <v>0</v>
      </c>
      <c r="K18" s="22"/>
    </row>
    <row r="19" spans="1:11" x14ac:dyDescent="0.3">
      <c r="A19" s="15"/>
      <c r="B19" s="23">
        <f t="shared" si="0"/>
        <v>45463</v>
      </c>
      <c r="C19" s="21"/>
      <c r="D19" s="21"/>
      <c r="E19" s="21"/>
      <c r="F19" s="21"/>
      <c r="G19" s="17">
        <f t="shared" si="1"/>
        <v>0</v>
      </c>
      <c r="H19" s="17">
        <f t="shared" si="2"/>
        <v>0</v>
      </c>
      <c r="I19" s="17">
        <f t="shared" si="3"/>
        <v>0</v>
      </c>
      <c r="J19" s="18">
        <f t="shared" si="4"/>
        <v>0</v>
      </c>
      <c r="K19" s="22"/>
    </row>
    <row r="20" spans="1:11" x14ac:dyDescent="0.3">
      <c r="A20" s="15"/>
      <c r="B20" s="23">
        <f t="shared" si="0"/>
        <v>45464</v>
      </c>
      <c r="C20" s="21"/>
      <c r="D20" s="21"/>
      <c r="E20" s="21"/>
      <c r="F20" s="21"/>
      <c r="G20" s="17">
        <f t="shared" si="1"/>
        <v>0</v>
      </c>
      <c r="H20" s="17">
        <f t="shared" si="2"/>
        <v>0</v>
      </c>
      <c r="I20" s="17">
        <f t="shared" si="3"/>
        <v>0</v>
      </c>
      <c r="J20" s="18">
        <f t="shared" si="4"/>
        <v>0</v>
      </c>
      <c r="K20" s="22"/>
    </row>
    <row r="21" spans="1:11" x14ac:dyDescent="0.3">
      <c r="A21" s="15"/>
      <c r="B21" s="23">
        <f t="shared" si="0"/>
        <v>45465</v>
      </c>
      <c r="C21" s="21"/>
      <c r="D21" s="21"/>
      <c r="E21" s="21"/>
      <c r="F21" s="21"/>
      <c r="G21" s="17">
        <f t="shared" si="1"/>
        <v>0</v>
      </c>
      <c r="H21" s="17">
        <f t="shared" si="2"/>
        <v>0</v>
      </c>
      <c r="I21" s="17">
        <f t="shared" si="3"/>
        <v>0</v>
      </c>
      <c r="J21" s="18">
        <f t="shared" si="4"/>
        <v>0</v>
      </c>
      <c r="K21" s="22"/>
    </row>
    <row r="22" spans="1:11" x14ac:dyDescent="0.3">
      <c r="A22" s="15"/>
      <c r="B22" s="23">
        <f t="shared" si="0"/>
        <v>45467</v>
      </c>
      <c r="C22" s="21"/>
      <c r="D22" s="21"/>
      <c r="E22" s="21"/>
      <c r="F22" s="21"/>
      <c r="G22" s="17">
        <f t="shared" si="1"/>
        <v>0</v>
      </c>
      <c r="H22" s="17">
        <f t="shared" si="2"/>
        <v>0</v>
      </c>
      <c r="I22" s="17">
        <f t="shared" si="3"/>
        <v>0</v>
      </c>
      <c r="J22" s="18">
        <f t="shared" si="4"/>
        <v>0</v>
      </c>
      <c r="K22" s="22"/>
    </row>
    <row r="23" spans="1:11" x14ac:dyDescent="0.3">
      <c r="A23" s="15"/>
      <c r="B23" s="23">
        <f t="shared" si="0"/>
        <v>45468</v>
      </c>
      <c r="C23" s="21"/>
      <c r="D23" s="21"/>
      <c r="E23" s="21"/>
      <c r="F23" s="21"/>
      <c r="G23" s="17">
        <f t="shared" si="1"/>
        <v>0</v>
      </c>
      <c r="H23" s="17">
        <f t="shared" si="2"/>
        <v>0</v>
      </c>
      <c r="I23" s="17">
        <f t="shared" si="3"/>
        <v>0</v>
      </c>
      <c r="J23" s="18">
        <f t="shared" si="4"/>
        <v>0</v>
      </c>
      <c r="K23" s="22"/>
    </row>
    <row r="24" spans="1:11" x14ac:dyDescent="0.3">
      <c r="A24" s="15"/>
      <c r="B24" s="23">
        <f t="shared" si="0"/>
        <v>45469</v>
      </c>
      <c r="C24" s="21"/>
      <c r="D24" s="21"/>
      <c r="E24" s="21"/>
      <c r="F24" s="21"/>
      <c r="G24" s="17">
        <f t="shared" si="1"/>
        <v>0</v>
      </c>
      <c r="H24" s="17">
        <f t="shared" si="2"/>
        <v>0</v>
      </c>
      <c r="I24" s="17">
        <f t="shared" si="3"/>
        <v>0</v>
      </c>
      <c r="J24" s="18">
        <f t="shared" si="4"/>
        <v>0</v>
      </c>
      <c r="K24" s="22"/>
    </row>
    <row r="25" spans="1:11" x14ac:dyDescent="0.3">
      <c r="A25" s="16"/>
      <c r="B25" s="23">
        <f t="shared" si="0"/>
        <v>45470</v>
      </c>
      <c r="C25" s="21"/>
      <c r="D25" s="21"/>
      <c r="E25" s="21"/>
      <c r="F25" s="21"/>
      <c r="G25" s="17">
        <f t="shared" si="1"/>
        <v>0</v>
      </c>
      <c r="H25" s="17">
        <f t="shared" si="2"/>
        <v>0</v>
      </c>
      <c r="I25" s="17">
        <f t="shared" si="3"/>
        <v>0</v>
      </c>
      <c r="J25" s="18">
        <f t="shared" si="4"/>
        <v>0</v>
      </c>
      <c r="K25" s="22"/>
    </row>
    <row r="26" spans="1:11" x14ac:dyDescent="0.3">
      <c r="A26" s="16"/>
      <c r="B26" s="23">
        <f>IFERROR(IF(MONTH(WORKDAY.INTL(B25,1,11,_Feries))=MONTH(B1),WORKDAY.INTL(B25,1,11,_Feries),""),"")</f>
        <v>45471</v>
      </c>
      <c r="C26" s="21"/>
      <c r="D26" s="21"/>
      <c r="E26" s="21"/>
      <c r="F26" s="21"/>
      <c r="G26" s="17">
        <f t="shared" si="1"/>
        <v>0</v>
      </c>
      <c r="H26" s="17">
        <f t="shared" si="2"/>
        <v>0</v>
      </c>
      <c r="I26" s="17">
        <f t="shared" si="3"/>
        <v>0</v>
      </c>
      <c r="J26" s="18">
        <f t="shared" si="4"/>
        <v>0</v>
      </c>
      <c r="K26" s="22"/>
    </row>
    <row r="27" spans="1:11" x14ac:dyDescent="0.3">
      <c r="A27" s="16"/>
      <c r="B27" s="23">
        <f>IFERROR(IF(MONTH(WORKDAY.INTL(B26,1,11,_Feries))=MONTH($B$1),WORKDAY.INTL(B26,1,11,_Feries),""),"")</f>
        <v>45472</v>
      </c>
      <c r="C27" s="21"/>
      <c r="D27" s="21"/>
      <c r="E27" s="21"/>
      <c r="F27" s="21"/>
      <c r="G27" s="17">
        <f t="shared" si="1"/>
        <v>0</v>
      </c>
      <c r="H27" s="17">
        <f t="shared" si="2"/>
        <v>0</v>
      </c>
      <c r="I27" s="17">
        <f t="shared" si="3"/>
        <v>0</v>
      </c>
      <c r="J27" s="18">
        <f t="shared" si="4"/>
        <v>0</v>
      </c>
      <c r="K27" s="22"/>
    </row>
    <row r="28" spans="1:11" x14ac:dyDescent="0.3">
      <c r="A28" s="16"/>
      <c r="B28" s="23" t="str">
        <f>IFERROR(IF(MONTH(WORKDAY.INTL(B27,1,11,_Feries))=MONTH($B$1),WORKDAY.INTL(B27,1,11,_Feries),""),"")</f>
        <v/>
      </c>
      <c r="C28" s="21"/>
      <c r="D28" s="21"/>
      <c r="E28" s="21"/>
      <c r="F28" s="21"/>
      <c r="G28" s="17">
        <f t="shared" si="1"/>
        <v>0</v>
      </c>
      <c r="H28" s="17">
        <f t="shared" si="2"/>
        <v>0</v>
      </c>
      <c r="I28" s="17">
        <f t="shared" si="3"/>
        <v>0</v>
      </c>
      <c r="J28" s="18">
        <f t="shared" si="4"/>
        <v>0</v>
      </c>
      <c r="K28" s="22"/>
    </row>
    <row r="29" spans="1:11" x14ac:dyDescent="0.3">
      <c r="A29" s="16"/>
      <c r="B29" s="23" t="str">
        <f>IFERROR(IF(MONTH(WORKDAY.INTL(B28,1,11,_Feries))=MONTH($B$1),WORKDAY.INTL(B28,1,11,_Feries),""),"")</f>
        <v/>
      </c>
      <c r="C29" s="21"/>
      <c r="D29" s="21"/>
      <c r="E29" s="21"/>
      <c r="F29" s="21"/>
      <c r="G29" s="17">
        <f t="shared" si="1"/>
        <v>0</v>
      </c>
      <c r="H29" s="17">
        <f t="shared" si="2"/>
        <v>0</v>
      </c>
      <c r="I29" s="17">
        <f t="shared" si="3"/>
        <v>0</v>
      </c>
      <c r="J29" s="18">
        <f t="shared" si="4"/>
        <v>0</v>
      </c>
      <c r="K29" s="22"/>
    </row>
    <row r="30" spans="1:11" x14ac:dyDescent="0.3">
      <c r="A30" s="16"/>
      <c r="B30" s="7"/>
      <c r="C30" s="8"/>
      <c r="D30" s="8"/>
      <c r="E30" s="9"/>
      <c r="F30" s="9"/>
      <c r="G30" s="10"/>
      <c r="H30" s="11"/>
      <c r="I30" s="10"/>
      <c r="J30" s="12"/>
      <c r="K30" s="13"/>
    </row>
    <row r="31" spans="1:11" x14ac:dyDescent="0.3">
      <c r="B31" s="3" t="s">
        <v>21</v>
      </c>
      <c r="G31" s="20">
        <f>SUM(G3:G29)-I31+H31</f>
        <v>0</v>
      </c>
      <c r="H31" s="20">
        <f t="shared" ref="H31:J31" si="5">SUM(H3:H29)-J31+I31</f>
        <v>0</v>
      </c>
      <c r="I31" s="20">
        <f t="shared" si="5"/>
        <v>0</v>
      </c>
      <c r="J31" s="20">
        <f t="shared" si="5"/>
        <v>0</v>
      </c>
      <c r="K31" s="19">
        <f>SUM(K3:K29)</f>
        <v>0</v>
      </c>
    </row>
    <row r="32" spans="1:11" x14ac:dyDescent="0.3">
      <c r="K32" s="19">
        <f>30-K31</f>
        <v>30</v>
      </c>
    </row>
  </sheetData>
  <mergeCells count="2">
    <mergeCell ref="C1:D1"/>
    <mergeCell ref="E1:F1"/>
  </mergeCells>
  <conditionalFormatting sqref="A3:K29">
    <cfRule type="expression" dxfId="12" priority="1">
      <formula>$B3&lt;&gt;""</formula>
    </cfRule>
  </conditionalFormatting>
  <pageMargins left="0.11811023622047245" right="0.11811023622047245" top="0.35433070866141736" bottom="0.35433070866141736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912EF0-0567-49D8-AA7F-CE32DA3BF8FE}">
  <dimension ref="A1:K32"/>
  <sheetViews>
    <sheetView showGridLines="0" topLeftCell="A16" workbookViewId="0">
      <selection activeCell="B1" sqref="B1"/>
    </sheetView>
  </sheetViews>
  <sheetFormatPr baseColWidth="10" defaultRowHeight="14.4" x14ac:dyDescent="0.3"/>
  <cols>
    <col min="1" max="1" width="6.77734375" style="3" customWidth="1"/>
    <col min="2" max="2" width="12.6640625" style="3" customWidth="1"/>
    <col min="3" max="6" width="8.6640625" style="3" customWidth="1"/>
    <col min="7" max="7" width="11.6640625" style="3" customWidth="1"/>
    <col min="8" max="11" width="9.6640625" style="3" customWidth="1"/>
    <col min="12" max="16384" width="11.5546875" style="3"/>
  </cols>
  <sheetData>
    <row r="1" spans="1:11" ht="28.8" x14ac:dyDescent="0.3">
      <c r="B1" s="14">
        <f>EDATE(_DébutPeriode,2)</f>
        <v>45474</v>
      </c>
      <c r="C1" s="28"/>
      <c r="D1" s="28"/>
      <c r="E1" s="28"/>
      <c r="F1" s="28"/>
      <c r="G1" s="2" t="s">
        <v>16</v>
      </c>
      <c r="H1" s="2" t="s">
        <v>17</v>
      </c>
      <c r="I1" s="2" t="s">
        <v>18</v>
      </c>
      <c r="J1" s="2" t="s">
        <v>19</v>
      </c>
      <c r="K1" s="2" t="s">
        <v>20</v>
      </c>
    </row>
    <row r="2" spans="1:11" ht="12.75" customHeight="1" x14ac:dyDescent="0.3">
      <c r="B2" s="4"/>
      <c r="C2" s="5"/>
      <c r="D2" s="5"/>
      <c r="E2" s="5"/>
      <c r="F2" s="5"/>
      <c r="G2" s="6"/>
      <c r="H2" s="6"/>
      <c r="I2" s="6"/>
      <c r="J2" s="6"/>
      <c r="K2" s="6"/>
    </row>
    <row r="3" spans="1:11" x14ac:dyDescent="0.3">
      <c r="A3" s="15"/>
      <c r="B3" s="23">
        <f>WORKDAY.INTL(B1-1,1,11,_Feries)</f>
        <v>45474</v>
      </c>
      <c r="C3" s="21"/>
      <c r="D3" s="21"/>
      <c r="E3" s="21"/>
      <c r="F3" s="21"/>
      <c r="G3" s="17">
        <f>IF(D3-C3+F3-E3=0,0,D3-C3+F3-E3)</f>
        <v>0</v>
      </c>
      <c r="H3" s="17">
        <f>IF(G3-A3&gt;0,G3-A3,0)</f>
        <v>0</v>
      </c>
      <c r="I3" s="17">
        <f>IF(G3-A3&lt;0,A3-G3,0)</f>
        <v>0</v>
      </c>
      <c r="J3" s="18">
        <f>H3</f>
        <v>0</v>
      </c>
      <c r="K3" s="22"/>
    </row>
    <row r="4" spans="1:11" x14ac:dyDescent="0.3">
      <c r="A4" s="15"/>
      <c r="B4" s="23">
        <f t="shared" ref="B4:B25" si="0">WORKDAY.INTL(B3,1,11,_Feries)</f>
        <v>45475</v>
      </c>
      <c r="C4" s="21"/>
      <c r="D4" s="21"/>
      <c r="E4" s="21"/>
      <c r="F4" s="21"/>
      <c r="G4" s="17">
        <f t="shared" ref="G4:G29" si="1">IF(D4-C4+F4-E4=0,0,D4-C4+F4-E4)</f>
        <v>0</v>
      </c>
      <c r="H4" s="17">
        <f t="shared" ref="H4:H29" si="2">IF(G4-A4&gt;0,G4-A4,0)</f>
        <v>0</v>
      </c>
      <c r="I4" s="17">
        <f t="shared" ref="I4:I29" si="3">IF(G4-A4&lt;0,A4-G4,0)</f>
        <v>0</v>
      </c>
      <c r="J4" s="18">
        <f t="shared" ref="J4:J29" si="4">H4</f>
        <v>0</v>
      </c>
      <c r="K4" s="22"/>
    </row>
    <row r="5" spans="1:11" x14ac:dyDescent="0.3">
      <c r="A5" s="15"/>
      <c r="B5" s="23">
        <f t="shared" si="0"/>
        <v>45476</v>
      </c>
      <c r="C5" s="21"/>
      <c r="D5" s="21"/>
      <c r="E5" s="21"/>
      <c r="F5" s="21"/>
      <c r="G5" s="17">
        <f t="shared" si="1"/>
        <v>0</v>
      </c>
      <c r="H5" s="17">
        <f t="shared" si="2"/>
        <v>0</v>
      </c>
      <c r="I5" s="17">
        <f t="shared" si="3"/>
        <v>0</v>
      </c>
      <c r="J5" s="18">
        <f t="shared" si="4"/>
        <v>0</v>
      </c>
      <c r="K5" s="22"/>
    </row>
    <row r="6" spans="1:11" x14ac:dyDescent="0.3">
      <c r="A6" s="15"/>
      <c r="B6" s="23">
        <f t="shared" si="0"/>
        <v>45477</v>
      </c>
      <c r="C6" s="21"/>
      <c r="D6" s="21"/>
      <c r="E6" s="21"/>
      <c r="F6" s="21"/>
      <c r="G6" s="17">
        <f t="shared" si="1"/>
        <v>0</v>
      </c>
      <c r="H6" s="17">
        <f t="shared" si="2"/>
        <v>0</v>
      </c>
      <c r="I6" s="17">
        <f t="shared" si="3"/>
        <v>0</v>
      </c>
      <c r="J6" s="18">
        <f t="shared" si="4"/>
        <v>0</v>
      </c>
      <c r="K6" s="22"/>
    </row>
    <row r="7" spans="1:11" x14ac:dyDescent="0.3">
      <c r="A7" s="15"/>
      <c r="B7" s="23">
        <f t="shared" si="0"/>
        <v>45478</v>
      </c>
      <c r="C7" s="21"/>
      <c r="D7" s="21"/>
      <c r="E7" s="21"/>
      <c r="F7" s="21"/>
      <c r="G7" s="17">
        <f t="shared" si="1"/>
        <v>0</v>
      </c>
      <c r="H7" s="17">
        <f t="shared" si="2"/>
        <v>0</v>
      </c>
      <c r="I7" s="17">
        <f t="shared" si="3"/>
        <v>0</v>
      </c>
      <c r="J7" s="18">
        <f t="shared" si="4"/>
        <v>0</v>
      </c>
      <c r="K7" s="22"/>
    </row>
    <row r="8" spans="1:11" x14ac:dyDescent="0.3">
      <c r="A8" s="15"/>
      <c r="B8" s="23">
        <f t="shared" si="0"/>
        <v>45479</v>
      </c>
      <c r="C8" s="21"/>
      <c r="D8" s="21"/>
      <c r="E8" s="21"/>
      <c r="F8" s="21"/>
      <c r="G8" s="17">
        <f t="shared" si="1"/>
        <v>0</v>
      </c>
      <c r="H8" s="17">
        <f t="shared" si="2"/>
        <v>0</v>
      </c>
      <c r="I8" s="17">
        <f>IF(G8-A8&lt;0,A8-G8,0)</f>
        <v>0</v>
      </c>
      <c r="J8" s="18">
        <f t="shared" si="4"/>
        <v>0</v>
      </c>
      <c r="K8" s="22"/>
    </row>
    <row r="9" spans="1:11" x14ac:dyDescent="0.3">
      <c r="A9" s="15"/>
      <c r="B9" s="23">
        <f t="shared" si="0"/>
        <v>45481</v>
      </c>
      <c r="C9" s="21"/>
      <c r="D9" s="21"/>
      <c r="E9" s="21"/>
      <c r="F9" s="21"/>
      <c r="G9" s="17">
        <f t="shared" si="1"/>
        <v>0</v>
      </c>
      <c r="H9" s="17">
        <f t="shared" si="2"/>
        <v>0</v>
      </c>
      <c r="I9" s="17">
        <f t="shared" si="3"/>
        <v>0</v>
      </c>
      <c r="J9" s="18">
        <f t="shared" si="4"/>
        <v>0</v>
      </c>
      <c r="K9" s="22"/>
    </row>
    <row r="10" spans="1:11" x14ac:dyDescent="0.3">
      <c r="A10" s="15"/>
      <c r="B10" s="23">
        <f t="shared" si="0"/>
        <v>45482</v>
      </c>
      <c r="C10" s="21"/>
      <c r="D10" s="21"/>
      <c r="E10" s="21"/>
      <c r="F10" s="21"/>
      <c r="G10" s="17">
        <f t="shared" si="1"/>
        <v>0</v>
      </c>
      <c r="H10" s="17">
        <f t="shared" si="2"/>
        <v>0</v>
      </c>
      <c r="I10" s="17">
        <f t="shared" si="3"/>
        <v>0</v>
      </c>
      <c r="J10" s="18">
        <f t="shared" si="4"/>
        <v>0</v>
      </c>
      <c r="K10" s="22"/>
    </row>
    <row r="11" spans="1:11" x14ac:dyDescent="0.3">
      <c r="A11" s="15"/>
      <c r="B11" s="23">
        <f t="shared" si="0"/>
        <v>45483</v>
      </c>
      <c r="C11" s="21"/>
      <c r="D11" s="21"/>
      <c r="E11" s="21"/>
      <c r="F11" s="21"/>
      <c r="G11" s="17">
        <f t="shared" si="1"/>
        <v>0</v>
      </c>
      <c r="H11" s="17">
        <f t="shared" si="2"/>
        <v>0</v>
      </c>
      <c r="I11" s="17">
        <f t="shared" si="3"/>
        <v>0</v>
      </c>
      <c r="J11" s="18">
        <f t="shared" si="4"/>
        <v>0</v>
      </c>
      <c r="K11" s="22"/>
    </row>
    <row r="12" spans="1:11" x14ac:dyDescent="0.3">
      <c r="A12" s="15"/>
      <c r="B12" s="23">
        <f t="shared" si="0"/>
        <v>45484</v>
      </c>
      <c r="C12" s="21"/>
      <c r="D12" s="21"/>
      <c r="E12" s="21"/>
      <c r="F12" s="21"/>
      <c r="G12" s="17">
        <f t="shared" si="1"/>
        <v>0</v>
      </c>
      <c r="H12" s="17">
        <f t="shared" si="2"/>
        <v>0</v>
      </c>
      <c r="I12" s="17">
        <f t="shared" si="3"/>
        <v>0</v>
      </c>
      <c r="J12" s="18">
        <f t="shared" si="4"/>
        <v>0</v>
      </c>
      <c r="K12" s="22"/>
    </row>
    <row r="13" spans="1:11" x14ac:dyDescent="0.3">
      <c r="A13" s="15"/>
      <c r="B13" s="23">
        <f t="shared" si="0"/>
        <v>45485</v>
      </c>
      <c r="C13" s="21"/>
      <c r="D13" s="21"/>
      <c r="E13" s="21"/>
      <c r="F13" s="21"/>
      <c r="G13" s="17">
        <f t="shared" si="1"/>
        <v>0</v>
      </c>
      <c r="H13" s="17">
        <f t="shared" si="2"/>
        <v>0</v>
      </c>
      <c r="I13" s="17">
        <f t="shared" si="3"/>
        <v>0</v>
      </c>
      <c r="J13" s="18">
        <f t="shared" si="4"/>
        <v>0</v>
      </c>
      <c r="K13" s="22"/>
    </row>
    <row r="14" spans="1:11" x14ac:dyDescent="0.3">
      <c r="A14" s="15"/>
      <c r="B14" s="23">
        <f t="shared" si="0"/>
        <v>45486</v>
      </c>
      <c r="C14" s="21"/>
      <c r="D14" s="21"/>
      <c r="E14" s="21"/>
      <c r="F14" s="21"/>
      <c r="G14" s="17">
        <f t="shared" si="1"/>
        <v>0</v>
      </c>
      <c r="H14" s="17">
        <f t="shared" si="2"/>
        <v>0</v>
      </c>
      <c r="I14" s="17">
        <f t="shared" si="3"/>
        <v>0</v>
      </c>
      <c r="J14" s="18">
        <f t="shared" si="4"/>
        <v>0</v>
      </c>
      <c r="K14" s="22"/>
    </row>
    <row r="15" spans="1:11" x14ac:dyDescent="0.3">
      <c r="A15" s="15"/>
      <c r="B15" s="23">
        <f t="shared" si="0"/>
        <v>45488</v>
      </c>
      <c r="C15" s="21"/>
      <c r="D15" s="21"/>
      <c r="E15" s="21"/>
      <c r="F15" s="21"/>
      <c r="G15" s="17">
        <f t="shared" si="1"/>
        <v>0</v>
      </c>
      <c r="H15" s="17">
        <f t="shared" si="2"/>
        <v>0</v>
      </c>
      <c r="I15" s="17">
        <f t="shared" si="3"/>
        <v>0</v>
      </c>
      <c r="J15" s="18">
        <f t="shared" si="4"/>
        <v>0</v>
      </c>
      <c r="K15" s="22"/>
    </row>
    <row r="16" spans="1:11" x14ac:dyDescent="0.3">
      <c r="A16" s="15"/>
      <c r="B16" s="23">
        <f t="shared" si="0"/>
        <v>45489</v>
      </c>
      <c r="C16" s="21"/>
      <c r="D16" s="21"/>
      <c r="E16" s="21"/>
      <c r="F16" s="21"/>
      <c r="G16" s="17">
        <f t="shared" si="1"/>
        <v>0</v>
      </c>
      <c r="H16" s="17">
        <f t="shared" si="2"/>
        <v>0</v>
      </c>
      <c r="I16" s="17">
        <f t="shared" si="3"/>
        <v>0</v>
      </c>
      <c r="J16" s="18">
        <f t="shared" si="4"/>
        <v>0</v>
      </c>
      <c r="K16" s="22"/>
    </row>
    <row r="17" spans="1:11" x14ac:dyDescent="0.3">
      <c r="A17" s="15"/>
      <c r="B17" s="23">
        <f t="shared" si="0"/>
        <v>45490</v>
      </c>
      <c r="C17" s="21"/>
      <c r="D17" s="21"/>
      <c r="E17" s="21"/>
      <c r="F17" s="21"/>
      <c r="G17" s="17">
        <f t="shared" si="1"/>
        <v>0</v>
      </c>
      <c r="H17" s="17">
        <f t="shared" si="2"/>
        <v>0</v>
      </c>
      <c r="I17" s="17">
        <f t="shared" si="3"/>
        <v>0</v>
      </c>
      <c r="J17" s="18">
        <f t="shared" si="4"/>
        <v>0</v>
      </c>
      <c r="K17" s="22"/>
    </row>
    <row r="18" spans="1:11" x14ac:dyDescent="0.3">
      <c r="A18" s="15"/>
      <c r="B18" s="23">
        <f t="shared" si="0"/>
        <v>45491</v>
      </c>
      <c r="C18" s="21"/>
      <c r="D18" s="21"/>
      <c r="E18" s="21"/>
      <c r="F18" s="21"/>
      <c r="G18" s="17">
        <f t="shared" si="1"/>
        <v>0</v>
      </c>
      <c r="H18" s="17">
        <f t="shared" si="2"/>
        <v>0</v>
      </c>
      <c r="I18" s="17">
        <f t="shared" si="3"/>
        <v>0</v>
      </c>
      <c r="J18" s="18">
        <f t="shared" si="4"/>
        <v>0</v>
      </c>
      <c r="K18" s="22"/>
    </row>
    <row r="19" spans="1:11" x14ac:dyDescent="0.3">
      <c r="A19" s="15"/>
      <c r="B19" s="23">
        <f t="shared" si="0"/>
        <v>45492</v>
      </c>
      <c r="C19" s="21"/>
      <c r="D19" s="21"/>
      <c r="E19" s="21"/>
      <c r="F19" s="21"/>
      <c r="G19" s="17">
        <f t="shared" si="1"/>
        <v>0</v>
      </c>
      <c r="H19" s="17">
        <f t="shared" si="2"/>
        <v>0</v>
      </c>
      <c r="I19" s="17">
        <f t="shared" si="3"/>
        <v>0</v>
      </c>
      <c r="J19" s="18">
        <f t="shared" si="4"/>
        <v>0</v>
      </c>
      <c r="K19" s="22"/>
    </row>
    <row r="20" spans="1:11" x14ac:dyDescent="0.3">
      <c r="A20" s="15"/>
      <c r="B20" s="23">
        <f t="shared" si="0"/>
        <v>45493</v>
      </c>
      <c r="C20" s="21"/>
      <c r="D20" s="21"/>
      <c r="E20" s="21"/>
      <c r="F20" s="21"/>
      <c r="G20" s="17">
        <f t="shared" si="1"/>
        <v>0</v>
      </c>
      <c r="H20" s="17">
        <f t="shared" si="2"/>
        <v>0</v>
      </c>
      <c r="I20" s="17">
        <f t="shared" si="3"/>
        <v>0</v>
      </c>
      <c r="J20" s="18">
        <f t="shared" si="4"/>
        <v>0</v>
      </c>
      <c r="K20" s="22"/>
    </row>
    <row r="21" spans="1:11" x14ac:dyDescent="0.3">
      <c r="A21" s="15"/>
      <c r="B21" s="23">
        <f t="shared" si="0"/>
        <v>45495</v>
      </c>
      <c r="C21" s="21"/>
      <c r="D21" s="21"/>
      <c r="E21" s="21"/>
      <c r="F21" s="21"/>
      <c r="G21" s="17">
        <f t="shared" si="1"/>
        <v>0</v>
      </c>
      <c r="H21" s="17">
        <f t="shared" si="2"/>
        <v>0</v>
      </c>
      <c r="I21" s="17">
        <f t="shared" si="3"/>
        <v>0</v>
      </c>
      <c r="J21" s="18">
        <f t="shared" si="4"/>
        <v>0</v>
      </c>
      <c r="K21" s="22"/>
    </row>
    <row r="22" spans="1:11" x14ac:dyDescent="0.3">
      <c r="A22" s="15"/>
      <c r="B22" s="23">
        <f t="shared" si="0"/>
        <v>45496</v>
      </c>
      <c r="C22" s="21"/>
      <c r="D22" s="21"/>
      <c r="E22" s="21"/>
      <c r="F22" s="21"/>
      <c r="G22" s="17">
        <f t="shared" si="1"/>
        <v>0</v>
      </c>
      <c r="H22" s="17">
        <f t="shared" si="2"/>
        <v>0</v>
      </c>
      <c r="I22" s="17">
        <f t="shared" si="3"/>
        <v>0</v>
      </c>
      <c r="J22" s="18">
        <f t="shared" si="4"/>
        <v>0</v>
      </c>
      <c r="K22" s="22"/>
    </row>
    <row r="23" spans="1:11" x14ac:dyDescent="0.3">
      <c r="A23" s="15"/>
      <c r="B23" s="23">
        <f t="shared" si="0"/>
        <v>45497</v>
      </c>
      <c r="C23" s="21"/>
      <c r="D23" s="21"/>
      <c r="E23" s="21"/>
      <c r="F23" s="21"/>
      <c r="G23" s="17">
        <f t="shared" si="1"/>
        <v>0</v>
      </c>
      <c r="H23" s="17">
        <f t="shared" si="2"/>
        <v>0</v>
      </c>
      <c r="I23" s="17">
        <f t="shared" si="3"/>
        <v>0</v>
      </c>
      <c r="J23" s="18">
        <f t="shared" si="4"/>
        <v>0</v>
      </c>
      <c r="K23" s="22"/>
    </row>
    <row r="24" spans="1:11" x14ac:dyDescent="0.3">
      <c r="A24" s="15"/>
      <c r="B24" s="23">
        <f t="shared" si="0"/>
        <v>45498</v>
      </c>
      <c r="C24" s="21"/>
      <c r="D24" s="21"/>
      <c r="E24" s="21"/>
      <c r="F24" s="21"/>
      <c r="G24" s="17">
        <f t="shared" si="1"/>
        <v>0</v>
      </c>
      <c r="H24" s="17">
        <f t="shared" si="2"/>
        <v>0</v>
      </c>
      <c r="I24" s="17">
        <f t="shared" si="3"/>
        <v>0</v>
      </c>
      <c r="J24" s="18">
        <f t="shared" si="4"/>
        <v>0</v>
      </c>
      <c r="K24" s="22"/>
    </row>
    <row r="25" spans="1:11" x14ac:dyDescent="0.3">
      <c r="A25" s="16"/>
      <c r="B25" s="23">
        <f t="shared" si="0"/>
        <v>45499</v>
      </c>
      <c r="C25" s="21"/>
      <c r="D25" s="21"/>
      <c r="E25" s="21"/>
      <c r="F25" s="21"/>
      <c r="G25" s="17">
        <f t="shared" si="1"/>
        <v>0</v>
      </c>
      <c r="H25" s="17">
        <f t="shared" si="2"/>
        <v>0</v>
      </c>
      <c r="I25" s="17">
        <f t="shared" si="3"/>
        <v>0</v>
      </c>
      <c r="J25" s="18">
        <f t="shared" si="4"/>
        <v>0</v>
      </c>
      <c r="K25" s="22"/>
    </row>
    <row r="26" spans="1:11" x14ac:dyDescent="0.3">
      <c r="A26" s="16"/>
      <c r="B26" s="23">
        <f>IFERROR(IF(MONTH(WORKDAY.INTL(B25,1,11,_Feries))=MONTH(B1),WORKDAY.INTL(B25,1,11,_Feries),""),"")</f>
        <v>45500</v>
      </c>
      <c r="C26" s="21"/>
      <c r="D26" s="21"/>
      <c r="E26" s="21"/>
      <c r="F26" s="21"/>
      <c r="G26" s="17">
        <f t="shared" si="1"/>
        <v>0</v>
      </c>
      <c r="H26" s="17">
        <f t="shared" si="2"/>
        <v>0</v>
      </c>
      <c r="I26" s="17">
        <f t="shared" si="3"/>
        <v>0</v>
      </c>
      <c r="J26" s="18">
        <f t="shared" si="4"/>
        <v>0</v>
      </c>
      <c r="K26" s="22"/>
    </row>
    <row r="27" spans="1:11" x14ac:dyDescent="0.3">
      <c r="A27" s="16"/>
      <c r="B27" s="23">
        <f>IFERROR(IF(MONTH(WORKDAY.INTL(B26,1,11,_Feries))=MONTH($B$1),WORKDAY.INTL(B26,1,11,_Feries),""),"")</f>
        <v>45502</v>
      </c>
      <c r="C27" s="21"/>
      <c r="D27" s="21"/>
      <c r="E27" s="21"/>
      <c r="F27" s="21"/>
      <c r="G27" s="17">
        <f t="shared" si="1"/>
        <v>0</v>
      </c>
      <c r="H27" s="17">
        <f t="shared" si="2"/>
        <v>0</v>
      </c>
      <c r="I27" s="17">
        <f t="shared" si="3"/>
        <v>0</v>
      </c>
      <c r="J27" s="18">
        <f t="shared" si="4"/>
        <v>0</v>
      </c>
      <c r="K27" s="22"/>
    </row>
    <row r="28" spans="1:11" x14ac:dyDescent="0.3">
      <c r="A28" s="16"/>
      <c r="B28" s="23">
        <f>IFERROR(IF(MONTH(WORKDAY.INTL(B27,1,11,_Feries))=MONTH($B$1),WORKDAY.INTL(B27,1,11,_Feries),""),"")</f>
        <v>45503</v>
      </c>
      <c r="C28" s="21"/>
      <c r="D28" s="21"/>
      <c r="E28" s="21"/>
      <c r="F28" s="21"/>
      <c r="G28" s="17">
        <f t="shared" si="1"/>
        <v>0</v>
      </c>
      <c r="H28" s="17">
        <f t="shared" si="2"/>
        <v>0</v>
      </c>
      <c r="I28" s="17">
        <f t="shared" si="3"/>
        <v>0</v>
      </c>
      <c r="J28" s="18">
        <f t="shared" si="4"/>
        <v>0</v>
      </c>
      <c r="K28" s="22"/>
    </row>
    <row r="29" spans="1:11" x14ac:dyDescent="0.3">
      <c r="A29" s="16"/>
      <c r="B29" s="23">
        <f>IFERROR(IF(MONTH(WORKDAY.INTL(B28,1,11,_Feries))=MONTH($B$1),WORKDAY.INTL(B28,1,11,_Feries),""),"")</f>
        <v>45504</v>
      </c>
      <c r="C29" s="21"/>
      <c r="D29" s="21"/>
      <c r="E29" s="21"/>
      <c r="F29" s="21"/>
      <c r="G29" s="17">
        <f t="shared" si="1"/>
        <v>0</v>
      </c>
      <c r="H29" s="17">
        <f t="shared" si="2"/>
        <v>0</v>
      </c>
      <c r="I29" s="17">
        <f t="shared" si="3"/>
        <v>0</v>
      </c>
      <c r="J29" s="18">
        <f t="shared" si="4"/>
        <v>0</v>
      </c>
      <c r="K29" s="22"/>
    </row>
    <row r="30" spans="1:11" x14ac:dyDescent="0.3">
      <c r="A30" s="16"/>
      <c r="B30" s="7"/>
      <c r="C30" s="8"/>
      <c r="D30" s="8"/>
      <c r="E30" s="9"/>
      <c r="F30" s="9"/>
      <c r="G30" s="10"/>
      <c r="H30" s="11"/>
      <c r="I30" s="10"/>
      <c r="J30" s="12"/>
      <c r="K30" s="13"/>
    </row>
    <row r="31" spans="1:11" x14ac:dyDescent="0.3">
      <c r="B31" s="3" t="s">
        <v>21</v>
      </c>
      <c r="G31" s="20">
        <f>SUM(G3:G29)-I31+H31</f>
        <v>0</v>
      </c>
      <c r="H31" s="20">
        <f t="shared" ref="H31:J31" si="5">SUM(H3:H29)-J31+I31</f>
        <v>0</v>
      </c>
      <c r="I31" s="20">
        <f t="shared" si="5"/>
        <v>0</v>
      </c>
      <c r="J31" s="20">
        <f t="shared" si="5"/>
        <v>0</v>
      </c>
      <c r="K31" s="19">
        <f>SUM(K3:K29)</f>
        <v>0</v>
      </c>
    </row>
    <row r="32" spans="1:11" x14ac:dyDescent="0.3">
      <c r="K32" s="19">
        <f>30-K31</f>
        <v>30</v>
      </c>
    </row>
  </sheetData>
  <mergeCells count="2">
    <mergeCell ref="C1:D1"/>
    <mergeCell ref="E1:F1"/>
  </mergeCells>
  <conditionalFormatting sqref="A3:K29">
    <cfRule type="expression" dxfId="11" priority="1">
      <formula>$B3&lt;&gt;""</formula>
    </cfRule>
  </conditionalFormatting>
  <pageMargins left="0.11811023622047245" right="0.11811023622047245" top="0.35433070866141736" bottom="0.35433070866141736" header="0.31496062992125984" footer="0.31496062992125984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DBCE83-2EC9-4624-8399-02273AC39369}">
  <dimension ref="A1:K32"/>
  <sheetViews>
    <sheetView showGridLines="0" topLeftCell="A13" workbookViewId="0">
      <selection activeCell="B2" sqref="B2"/>
    </sheetView>
  </sheetViews>
  <sheetFormatPr baseColWidth="10" defaultRowHeight="14.4" x14ac:dyDescent="0.3"/>
  <cols>
    <col min="1" max="1" width="6.77734375" style="3" customWidth="1"/>
    <col min="2" max="2" width="12.6640625" style="3" customWidth="1"/>
    <col min="3" max="6" width="8.6640625" style="3" customWidth="1"/>
    <col min="7" max="7" width="11.6640625" style="3" customWidth="1"/>
    <col min="8" max="11" width="9.6640625" style="3" customWidth="1"/>
    <col min="12" max="16384" width="11.5546875" style="3"/>
  </cols>
  <sheetData>
    <row r="1" spans="1:11" ht="28.8" x14ac:dyDescent="0.3">
      <c r="B1" s="14">
        <f>EDATE(_DébutPeriode,3)</f>
        <v>45505</v>
      </c>
      <c r="C1" s="28"/>
      <c r="D1" s="28"/>
      <c r="E1" s="28"/>
      <c r="F1" s="28"/>
      <c r="G1" s="2" t="s">
        <v>16</v>
      </c>
      <c r="H1" s="2" t="s">
        <v>17</v>
      </c>
      <c r="I1" s="2" t="s">
        <v>18</v>
      </c>
      <c r="J1" s="2" t="s">
        <v>19</v>
      </c>
      <c r="K1" s="2" t="s">
        <v>20</v>
      </c>
    </row>
    <row r="2" spans="1:11" ht="12.75" customHeight="1" x14ac:dyDescent="0.3">
      <c r="B2" s="4"/>
      <c r="C2" s="5"/>
      <c r="D2" s="5"/>
      <c r="E2" s="5"/>
      <c r="F2" s="5"/>
      <c r="G2" s="6"/>
      <c r="H2" s="6"/>
      <c r="I2" s="6"/>
      <c r="J2" s="6"/>
      <c r="K2" s="6"/>
    </row>
    <row r="3" spans="1:11" x14ac:dyDescent="0.3">
      <c r="A3" s="15"/>
      <c r="B3" s="23">
        <f>WORKDAY.INTL(B1-1,1,11,_Feries)</f>
        <v>45505</v>
      </c>
      <c r="C3" s="21"/>
      <c r="D3" s="21"/>
      <c r="E3" s="21"/>
      <c r="F3" s="21"/>
      <c r="G3" s="17">
        <f>IF(D3-C3+F3-E3=0,0,D3-C3+F3-E3)</f>
        <v>0</v>
      </c>
      <c r="H3" s="17">
        <f>IF(G3-A3&gt;0,G3-A3,0)</f>
        <v>0</v>
      </c>
      <c r="I3" s="17">
        <f>IF(G3-A3&lt;0,A3-G3,0)</f>
        <v>0</v>
      </c>
      <c r="J3" s="18">
        <f>H3</f>
        <v>0</v>
      </c>
      <c r="K3" s="22"/>
    </row>
    <row r="4" spans="1:11" x14ac:dyDescent="0.3">
      <c r="A4" s="15"/>
      <c r="B4" s="23">
        <f t="shared" ref="B4:B25" si="0">WORKDAY.INTL(B3,1,11,_Feries)</f>
        <v>45506</v>
      </c>
      <c r="C4" s="21"/>
      <c r="D4" s="21"/>
      <c r="E4" s="21"/>
      <c r="F4" s="21"/>
      <c r="G4" s="17">
        <f t="shared" ref="G4:G29" si="1">IF(D4-C4+F4-E4=0,0,D4-C4+F4-E4)</f>
        <v>0</v>
      </c>
      <c r="H4" s="17">
        <f t="shared" ref="H4:H29" si="2">IF(G4-A4&gt;0,G4-A4,0)</f>
        <v>0</v>
      </c>
      <c r="I4" s="17">
        <f t="shared" ref="I4:I29" si="3">IF(G4-A4&lt;0,A4-G4,0)</f>
        <v>0</v>
      </c>
      <c r="J4" s="18">
        <f t="shared" ref="J4:J29" si="4">H4</f>
        <v>0</v>
      </c>
      <c r="K4" s="22"/>
    </row>
    <row r="5" spans="1:11" x14ac:dyDescent="0.3">
      <c r="A5" s="15"/>
      <c r="B5" s="23">
        <f t="shared" si="0"/>
        <v>45507</v>
      </c>
      <c r="C5" s="21"/>
      <c r="D5" s="21"/>
      <c r="E5" s="21"/>
      <c r="F5" s="21"/>
      <c r="G5" s="17">
        <f t="shared" si="1"/>
        <v>0</v>
      </c>
      <c r="H5" s="17">
        <f t="shared" si="2"/>
        <v>0</v>
      </c>
      <c r="I5" s="17">
        <f t="shared" si="3"/>
        <v>0</v>
      </c>
      <c r="J5" s="18">
        <f t="shared" si="4"/>
        <v>0</v>
      </c>
      <c r="K5" s="22"/>
    </row>
    <row r="6" spans="1:11" x14ac:dyDescent="0.3">
      <c r="A6" s="15"/>
      <c r="B6" s="23">
        <f t="shared" si="0"/>
        <v>45509</v>
      </c>
      <c r="C6" s="21"/>
      <c r="D6" s="21"/>
      <c r="E6" s="21"/>
      <c r="F6" s="21"/>
      <c r="G6" s="17">
        <f t="shared" si="1"/>
        <v>0</v>
      </c>
      <c r="H6" s="17">
        <f t="shared" si="2"/>
        <v>0</v>
      </c>
      <c r="I6" s="17">
        <f t="shared" si="3"/>
        <v>0</v>
      </c>
      <c r="J6" s="18">
        <f t="shared" si="4"/>
        <v>0</v>
      </c>
      <c r="K6" s="22"/>
    </row>
    <row r="7" spans="1:11" x14ac:dyDescent="0.3">
      <c r="A7" s="15"/>
      <c r="B7" s="23">
        <f t="shared" si="0"/>
        <v>45510</v>
      </c>
      <c r="C7" s="21"/>
      <c r="D7" s="21"/>
      <c r="E7" s="21"/>
      <c r="F7" s="21"/>
      <c r="G7" s="17">
        <f t="shared" si="1"/>
        <v>0</v>
      </c>
      <c r="H7" s="17">
        <f t="shared" si="2"/>
        <v>0</v>
      </c>
      <c r="I7" s="17">
        <f t="shared" si="3"/>
        <v>0</v>
      </c>
      <c r="J7" s="18">
        <f t="shared" si="4"/>
        <v>0</v>
      </c>
      <c r="K7" s="22"/>
    </row>
    <row r="8" spans="1:11" x14ac:dyDescent="0.3">
      <c r="A8" s="15"/>
      <c r="B8" s="23">
        <f t="shared" si="0"/>
        <v>45511</v>
      </c>
      <c r="C8" s="21"/>
      <c r="D8" s="21"/>
      <c r="E8" s="21"/>
      <c r="F8" s="21"/>
      <c r="G8" s="17">
        <f t="shared" si="1"/>
        <v>0</v>
      </c>
      <c r="H8" s="17">
        <f t="shared" si="2"/>
        <v>0</v>
      </c>
      <c r="I8" s="17">
        <f>IF(G8-A8&lt;0,A8-G8,0)</f>
        <v>0</v>
      </c>
      <c r="J8" s="18">
        <f t="shared" si="4"/>
        <v>0</v>
      </c>
      <c r="K8" s="22"/>
    </row>
    <row r="9" spans="1:11" x14ac:dyDescent="0.3">
      <c r="A9" s="15"/>
      <c r="B9" s="23">
        <f t="shared" si="0"/>
        <v>45512</v>
      </c>
      <c r="C9" s="21"/>
      <c r="D9" s="21"/>
      <c r="E9" s="21"/>
      <c r="F9" s="21"/>
      <c r="G9" s="17">
        <f t="shared" si="1"/>
        <v>0</v>
      </c>
      <c r="H9" s="17">
        <f t="shared" si="2"/>
        <v>0</v>
      </c>
      <c r="I9" s="17">
        <f t="shared" si="3"/>
        <v>0</v>
      </c>
      <c r="J9" s="18">
        <f t="shared" si="4"/>
        <v>0</v>
      </c>
      <c r="K9" s="22"/>
    </row>
    <row r="10" spans="1:11" x14ac:dyDescent="0.3">
      <c r="A10" s="15"/>
      <c r="B10" s="23">
        <f t="shared" si="0"/>
        <v>45513</v>
      </c>
      <c r="C10" s="21"/>
      <c r="D10" s="21"/>
      <c r="E10" s="21"/>
      <c r="F10" s="21"/>
      <c r="G10" s="17">
        <f t="shared" si="1"/>
        <v>0</v>
      </c>
      <c r="H10" s="17">
        <f t="shared" si="2"/>
        <v>0</v>
      </c>
      <c r="I10" s="17">
        <f t="shared" si="3"/>
        <v>0</v>
      </c>
      <c r="J10" s="18">
        <f t="shared" si="4"/>
        <v>0</v>
      </c>
      <c r="K10" s="22"/>
    </row>
    <row r="11" spans="1:11" x14ac:dyDescent="0.3">
      <c r="A11" s="15"/>
      <c r="B11" s="23">
        <f t="shared" si="0"/>
        <v>45514</v>
      </c>
      <c r="C11" s="21"/>
      <c r="D11" s="21"/>
      <c r="E11" s="21"/>
      <c r="F11" s="21"/>
      <c r="G11" s="17">
        <f t="shared" si="1"/>
        <v>0</v>
      </c>
      <c r="H11" s="17">
        <f t="shared" si="2"/>
        <v>0</v>
      </c>
      <c r="I11" s="17">
        <f t="shared" si="3"/>
        <v>0</v>
      </c>
      <c r="J11" s="18">
        <f t="shared" si="4"/>
        <v>0</v>
      </c>
      <c r="K11" s="22"/>
    </row>
    <row r="12" spans="1:11" x14ac:dyDescent="0.3">
      <c r="A12" s="15"/>
      <c r="B12" s="23">
        <f t="shared" si="0"/>
        <v>45516</v>
      </c>
      <c r="C12" s="21"/>
      <c r="D12" s="21"/>
      <c r="E12" s="21"/>
      <c r="F12" s="21"/>
      <c r="G12" s="17">
        <f t="shared" si="1"/>
        <v>0</v>
      </c>
      <c r="H12" s="17">
        <f t="shared" si="2"/>
        <v>0</v>
      </c>
      <c r="I12" s="17">
        <f t="shared" si="3"/>
        <v>0</v>
      </c>
      <c r="J12" s="18">
        <f t="shared" si="4"/>
        <v>0</v>
      </c>
      <c r="K12" s="22"/>
    </row>
    <row r="13" spans="1:11" x14ac:dyDescent="0.3">
      <c r="A13" s="15"/>
      <c r="B13" s="23">
        <f t="shared" si="0"/>
        <v>45517</v>
      </c>
      <c r="C13" s="21"/>
      <c r="D13" s="21"/>
      <c r="E13" s="21"/>
      <c r="F13" s="21"/>
      <c r="G13" s="17">
        <f t="shared" si="1"/>
        <v>0</v>
      </c>
      <c r="H13" s="17">
        <f t="shared" si="2"/>
        <v>0</v>
      </c>
      <c r="I13" s="17">
        <f t="shared" si="3"/>
        <v>0</v>
      </c>
      <c r="J13" s="18">
        <f t="shared" si="4"/>
        <v>0</v>
      </c>
      <c r="K13" s="22"/>
    </row>
    <row r="14" spans="1:11" x14ac:dyDescent="0.3">
      <c r="A14" s="15"/>
      <c r="B14" s="23">
        <f t="shared" si="0"/>
        <v>45518</v>
      </c>
      <c r="C14" s="21"/>
      <c r="D14" s="21"/>
      <c r="E14" s="21"/>
      <c r="F14" s="21"/>
      <c r="G14" s="17">
        <f t="shared" si="1"/>
        <v>0</v>
      </c>
      <c r="H14" s="17">
        <f t="shared" si="2"/>
        <v>0</v>
      </c>
      <c r="I14" s="17">
        <f t="shared" si="3"/>
        <v>0</v>
      </c>
      <c r="J14" s="18">
        <f t="shared" si="4"/>
        <v>0</v>
      </c>
      <c r="K14" s="22"/>
    </row>
    <row r="15" spans="1:11" x14ac:dyDescent="0.3">
      <c r="A15" s="15"/>
      <c r="B15" s="23">
        <f t="shared" si="0"/>
        <v>45520</v>
      </c>
      <c r="C15" s="21"/>
      <c r="D15" s="21"/>
      <c r="E15" s="21"/>
      <c r="F15" s="21"/>
      <c r="G15" s="17">
        <f t="shared" si="1"/>
        <v>0</v>
      </c>
      <c r="H15" s="17">
        <f t="shared" si="2"/>
        <v>0</v>
      </c>
      <c r="I15" s="17">
        <f t="shared" si="3"/>
        <v>0</v>
      </c>
      <c r="J15" s="18">
        <f t="shared" si="4"/>
        <v>0</v>
      </c>
      <c r="K15" s="22"/>
    </row>
    <row r="16" spans="1:11" x14ac:dyDescent="0.3">
      <c r="A16" s="15"/>
      <c r="B16" s="23">
        <f t="shared" si="0"/>
        <v>45521</v>
      </c>
      <c r="C16" s="21"/>
      <c r="D16" s="21"/>
      <c r="E16" s="21"/>
      <c r="F16" s="21"/>
      <c r="G16" s="17">
        <f t="shared" si="1"/>
        <v>0</v>
      </c>
      <c r="H16" s="17">
        <f t="shared" si="2"/>
        <v>0</v>
      </c>
      <c r="I16" s="17">
        <f t="shared" si="3"/>
        <v>0</v>
      </c>
      <c r="J16" s="18">
        <f t="shared" si="4"/>
        <v>0</v>
      </c>
      <c r="K16" s="22"/>
    </row>
    <row r="17" spans="1:11" x14ac:dyDescent="0.3">
      <c r="A17" s="15"/>
      <c r="B17" s="23">
        <f t="shared" si="0"/>
        <v>45523</v>
      </c>
      <c r="C17" s="21"/>
      <c r="D17" s="21"/>
      <c r="E17" s="21"/>
      <c r="F17" s="21"/>
      <c r="G17" s="17">
        <f t="shared" si="1"/>
        <v>0</v>
      </c>
      <c r="H17" s="17">
        <f t="shared" si="2"/>
        <v>0</v>
      </c>
      <c r="I17" s="17">
        <f t="shared" si="3"/>
        <v>0</v>
      </c>
      <c r="J17" s="18">
        <f t="shared" si="4"/>
        <v>0</v>
      </c>
      <c r="K17" s="22"/>
    </row>
    <row r="18" spans="1:11" x14ac:dyDescent="0.3">
      <c r="A18" s="15"/>
      <c r="B18" s="23">
        <f t="shared" si="0"/>
        <v>45524</v>
      </c>
      <c r="C18" s="21"/>
      <c r="D18" s="21"/>
      <c r="E18" s="21"/>
      <c r="F18" s="21"/>
      <c r="G18" s="17">
        <f t="shared" si="1"/>
        <v>0</v>
      </c>
      <c r="H18" s="17">
        <f t="shared" si="2"/>
        <v>0</v>
      </c>
      <c r="I18" s="17">
        <f t="shared" si="3"/>
        <v>0</v>
      </c>
      <c r="J18" s="18">
        <f t="shared" si="4"/>
        <v>0</v>
      </c>
      <c r="K18" s="22"/>
    </row>
    <row r="19" spans="1:11" x14ac:dyDescent="0.3">
      <c r="A19" s="15"/>
      <c r="B19" s="23">
        <f t="shared" si="0"/>
        <v>45525</v>
      </c>
      <c r="C19" s="21"/>
      <c r="D19" s="21"/>
      <c r="E19" s="21"/>
      <c r="F19" s="21"/>
      <c r="G19" s="17">
        <f t="shared" si="1"/>
        <v>0</v>
      </c>
      <c r="H19" s="17">
        <f t="shared" si="2"/>
        <v>0</v>
      </c>
      <c r="I19" s="17">
        <f t="shared" si="3"/>
        <v>0</v>
      </c>
      <c r="J19" s="18">
        <f t="shared" si="4"/>
        <v>0</v>
      </c>
      <c r="K19" s="22"/>
    </row>
    <row r="20" spans="1:11" x14ac:dyDescent="0.3">
      <c r="A20" s="15"/>
      <c r="B20" s="23">
        <f t="shared" si="0"/>
        <v>45526</v>
      </c>
      <c r="C20" s="21"/>
      <c r="D20" s="21"/>
      <c r="E20" s="21"/>
      <c r="F20" s="21"/>
      <c r="G20" s="17">
        <f t="shared" si="1"/>
        <v>0</v>
      </c>
      <c r="H20" s="17">
        <f t="shared" si="2"/>
        <v>0</v>
      </c>
      <c r="I20" s="17">
        <f t="shared" si="3"/>
        <v>0</v>
      </c>
      <c r="J20" s="18">
        <f t="shared" si="4"/>
        <v>0</v>
      </c>
      <c r="K20" s="22"/>
    </row>
    <row r="21" spans="1:11" x14ac:dyDescent="0.3">
      <c r="A21" s="15"/>
      <c r="B21" s="23">
        <f t="shared" si="0"/>
        <v>45527</v>
      </c>
      <c r="C21" s="21"/>
      <c r="D21" s="21"/>
      <c r="E21" s="21"/>
      <c r="F21" s="21"/>
      <c r="G21" s="17">
        <f t="shared" si="1"/>
        <v>0</v>
      </c>
      <c r="H21" s="17">
        <f t="shared" si="2"/>
        <v>0</v>
      </c>
      <c r="I21" s="17">
        <f t="shared" si="3"/>
        <v>0</v>
      </c>
      <c r="J21" s="18">
        <f t="shared" si="4"/>
        <v>0</v>
      </c>
      <c r="K21" s="22"/>
    </row>
    <row r="22" spans="1:11" x14ac:dyDescent="0.3">
      <c r="A22" s="15"/>
      <c r="B22" s="23">
        <f t="shared" si="0"/>
        <v>45528</v>
      </c>
      <c r="C22" s="21"/>
      <c r="D22" s="21"/>
      <c r="E22" s="21"/>
      <c r="F22" s="21"/>
      <c r="G22" s="17">
        <f t="shared" si="1"/>
        <v>0</v>
      </c>
      <c r="H22" s="17">
        <f t="shared" si="2"/>
        <v>0</v>
      </c>
      <c r="I22" s="17">
        <f t="shared" si="3"/>
        <v>0</v>
      </c>
      <c r="J22" s="18">
        <f t="shared" si="4"/>
        <v>0</v>
      </c>
      <c r="K22" s="22"/>
    </row>
    <row r="23" spans="1:11" x14ac:dyDescent="0.3">
      <c r="A23" s="15"/>
      <c r="B23" s="23">
        <f t="shared" si="0"/>
        <v>45530</v>
      </c>
      <c r="C23" s="21"/>
      <c r="D23" s="21"/>
      <c r="E23" s="21"/>
      <c r="F23" s="21"/>
      <c r="G23" s="17">
        <f t="shared" si="1"/>
        <v>0</v>
      </c>
      <c r="H23" s="17">
        <f t="shared" si="2"/>
        <v>0</v>
      </c>
      <c r="I23" s="17">
        <f t="shared" si="3"/>
        <v>0</v>
      </c>
      <c r="J23" s="18">
        <f t="shared" si="4"/>
        <v>0</v>
      </c>
      <c r="K23" s="22"/>
    </row>
    <row r="24" spans="1:11" x14ac:dyDescent="0.3">
      <c r="A24" s="15"/>
      <c r="B24" s="23">
        <f t="shared" si="0"/>
        <v>45531</v>
      </c>
      <c r="C24" s="21"/>
      <c r="D24" s="21"/>
      <c r="E24" s="21"/>
      <c r="F24" s="21"/>
      <c r="G24" s="17">
        <f t="shared" si="1"/>
        <v>0</v>
      </c>
      <c r="H24" s="17">
        <f t="shared" si="2"/>
        <v>0</v>
      </c>
      <c r="I24" s="17">
        <f t="shared" si="3"/>
        <v>0</v>
      </c>
      <c r="J24" s="18">
        <f t="shared" si="4"/>
        <v>0</v>
      </c>
      <c r="K24" s="22"/>
    </row>
    <row r="25" spans="1:11" x14ac:dyDescent="0.3">
      <c r="A25" s="16"/>
      <c r="B25" s="23">
        <f t="shared" si="0"/>
        <v>45532</v>
      </c>
      <c r="C25" s="21"/>
      <c r="D25" s="21"/>
      <c r="E25" s="21"/>
      <c r="F25" s="21"/>
      <c r="G25" s="17">
        <f t="shared" si="1"/>
        <v>0</v>
      </c>
      <c r="H25" s="17">
        <f t="shared" si="2"/>
        <v>0</v>
      </c>
      <c r="I25" s="17">
        <f t="shared" si="3"/>
        <v>0</v>
      </c>
      <c r="J25" s="18">
        <f t="shared" si="4"/>
        <v>0</v>
      </c>
      <c r="K25" s="22"/>
    </row>
    <row r="26" spans="1:11" x14ac:dyDescent="0.3">
      <c r="A26" s="16"/>
      <c r="B26" s="23">
        <f>IFERROR(IF(MONTH(WORKDAY.INTL(B25,1,11,_Feries))=MONTH(B1),WORKDAY.INTL(B25,1,11,_Feries),""),"")</f>
        <v>45533</v>
      </c>
      <c r="C26" s="21"/>
      <c r="D26" s="21"/>
      <c r="E26" s="21"/>
      <c r="F26" s="21"/>
      <c r="G26" s="17">
        <f t="shared" si="1"/>
        <v>0</v>
      </c>
      <c r="H26" s="17">
        <f t="shared" si="2"/>
        <v>0</v>
      </c>
      <c r="I26" s="17">
        <f t="shared" si="3"/>
        <v>0</v>
      </c>
      <c r="J26" s="18">
        <f t="shared" si="4"/>
        <v>0</v>
      </c>
      <c r="K26" s="22"/>
    </row>
    <row r="27" spans="1:11" x14ac:dyDescent="0.3">
      <c r="A27" s="16"/>
      <c r="B27" s="23">
        <f>IFERROR(IF(MONTH(WORKDAY.INTL(B26,1,11,_Feries))=MONTH($B$1),WORKDAY.INTL(B26,1,11,_Feries),""),"")</f>
        <v>45534</v>
      </c>
      <c r="C27" s="21"/>
      <c r="D27" s="21"/>
      <c r="E27" s="21"/>
      <c r="F27" s="21"/>
      <c r="G27" s="17">
        <f t="shared" si="1"/>
        <v>0</v>
      </c>
      <c r="H27" s="17">
        <f t="shared" si="2"/>
        <v>0</v>
      </c>
      <c r="I27" s="17">
        <f t="shared" si="3"/>
        <v>0</v>
      </c>
      <c r="J27" s="18">
        <f t="shared" si="4"/>
        <v>0</v>
      </c>
      <c r="K27" s="22"/>
    </row>
    <row r="28" spans="1:11" x14ac:dyDescent="0.3">
      <c r="A28" s="16"/>
      <c r="B28" s="23">
        <f>IFERROR(IF(MONTH(WORKDAY.INTL(B27,1,11,_Feries))=MONTH($B$1),WORKDAY.INTL(B27,1,11,_Feries),""),"")</f>
        <v>45535</v>
      </c>
      <c r="C28" s="21"/>
      <c r="D28" s="21"/>
      <c r="E28" s="21"/>
      <c r="F28" s="21"/>
      <c r="G28" s="17">
        <f t="shared" si="1"/>
        <v>0</v>
      </c>
      <c r="H28" s="17">
        <f t="shared" si="2"/>
        <v>0</v>
      </c>
      <c r="I28" s="17">
        <f t="shared" si="3"/>
        <v>0</v>
      </c>
      <c r="J28" s="18">
        <f t="shared" si="4"/>
        <v>0</v>
      </c>
      <c r="K28" s="22"/>
    </row>
    <row r="29" spans="1:11" x14ac:dyDescent="0.3">
      <c r="A29" s="16"/>
      <c r="B29" s="23" t="str">
        <f>IFERROR(IF(MONTH(WORKDAY.INTL(B28,1,11,_Feries))=MONTH($B$1),WORKDAY.INTL(B28,1,11,_Feries),""),"")</f>
        <v/>
      </c>
      <c r="C29" s="21"/>
      <c r="D29" s="21"/>
      <c r="E29" s="21"/>
      <c r="F29" s="21"/>
      <c r="G29" s="17">
        <f t="shared" si="1"/>
        <v>0</v>
      </c>
      <c r="H29" s="17">
        <f t="shared" si="2"/>
        <v>0</v>
      </c>
      <c r="I29" s="17">
        <f t="shared" si="3"/>
        <v>0</v>
      </c>
      <c r="J29" s="18">
        <f t="shared" si="4"/>
        <v>0</v>
      </c>
      <c r="K29" s="22"/>
    </row>
    <row r="30" spans="1:11" x14ac:dyDescent="0.3">
      <c r="A30" s="16"/>
      <c r="B30" s="7"/>
      <c r="C30" s="8"/>
      <c r="D30" s="8"/>
      <c r="E30" s="9"/>
      <c r="F30" s="9"/>
      <c r="G30" s="10"/>
      <c r="H30" s="11"/>
      <c r="I30" s="10"/>
      <c r="J30" s="12"/>
      <c r="K30" s="13"/>
    </row>
    <row r="31" spans="1:11" x14ac:dyDescent="0.3">
      <c r="B31" s="3" t="s">
        <v>21</v>
      </c>
      <c r="G31" s="20">
        <f>SUM(G3:G29)-I31+H31</f>
        <v>0</v>
      </c>
      <c r="H31" s="20">
        <f t="shared" ref="H31:J31" si="5">SUM(H3:H29)-J31+I31</f>
        <v>0</v>
      </c>
      <c r="I31" s="20">
        <f t="shared" si="5"/>
        <v>0</v>
      </c>
      <c r="J31" s="20">
        <f t="shared" si="5"/>
        <v>0</v>
      </c>
      <c r="K31" s="19">
        <f>SUM(K3:K29)</f>
        <v>0</v>
      </c>
    </row>
    <row r="32" spans="1:11" x14ac:dyDescent="0.3">
      <c r="K32" s="19">
        <f>30-K31</f>
        <v>30</v>
      </c>
    </row>
  </sheetData>
  <mergeCells count="2">
    <mergeCell ref="C1:D1"/>
    <mergeCell ref="E1:F1"/>
  </mergeCells>
  <conditionalFormatting sqref="A3:K29">
    <cfRule type="expression" dxfId="10" priority="1">
      <formula>$B3&lt;&gt;""</formula>
    </cfRule>
  </conditionalFormatting>
  <pageMargins left="0.11811023622047245" right="0.11811023622047245" top="0.35433070866141736" bottom="0.35433070866141736" header="0.31496062992125984" footer="0.31496062992125984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3D17E2-3979-4C06-A070-A93C2B290D0A}">
  <dimension ref="A1:K32"/>
  <sheetViews>
    <sheetView showGridLines="0" topLeftCell="A16" workbookViewId="0">
      <selection activeCell="B2" sqref="B2"/>
    </sheetView>
  </sheetViews>
  <sheetFormatPr baseColWidth="10" defaultRowHeight="14.4" x14ac:dyDescent="0.3"/>
  <cols>
    <col min="1" max="1" width="6.77734375" style="3" customWidth="1"/>
    <col min="2" max="2" width="12.6640625" style="3" customWidth="1"/>
    <col min="3" max="6" width="8.6640625" style="3" customWidth="1"/>
    <col min="7" max="7" width="11.6640625" style="3" customWidth="1"/>
    <col min="8" max="11" width="9.6640625" style="3" customWidth="1"/>
    <col min="12" max="16384" width="11.5546875" style="3"/>
  </cols>
  <sheetData>
    <row r="1" spans="1:11" ht="28.8" x14ac:dyDescent="0.3">
      <c r="B1" s="14">
        <f>EDATE(_DébutPeriode,4)</f>
        <v>45536</v>
      </c>
      <c r="C1" s="28"/>
      <c r="D1" s="28"/>
      <c r="E1" s="28"/>
      <c r="F1" s="28"/>
      <c r="G1" s="2" t="s">
        <v>16</v>
      </c>
      <c r="H1" s="2" t="s">
        <v>17</v>
      </c>
      <c r="I1" s="2" t="s">
        <v>18</v>
      </c>
      <c r="J1" s="2" t="s">
        <v>19</v>
      </c>
      <c r="K1" s="2" t="s">
        <v>20</v>
      </c>
    </row>
    <row r="2" spans="1:11" ht="12.75" customHeight="1" x14ac:dyDescent="0.3">
      <c r="B2" s="4"/>
      <c r="C2" s="5"/>
      <c r="D2" s="5"/>
      <c r="E2" s="5"/>
      <c r="F2" s="5"/>
      <c r="G2" s="6"/>
      <c r="H2" s="6"/>
      <c r="I2" s="6"/>
      <c r="J2" s="6"/>
      <c r="K2" s="6"/>
    </row>
    <row r="3" spans="1:11" x14ac:dyDescent="0.3">
      <c r="A3" s="15"/>
      <c r="B3" s="23">
        <f>WORKDAY.INTL(B1-1,1,11,_Feries)</f>
        <v>45537</v>
      </c>
      <c r="C3" s="21"/>
      <c r="D3" s="21"/>
      <c r="E3" s="21"/>
      <c r="F3" s="21"/>
      <c r="G3" s="17">
        <f>IF(D3-C3+F3-E3=0,0,D3-C3+F3-E3)</f>
        <v>0</v>
      </c>
      <c r="H3" s="17">
        <f>IF(G3-A3&gt;0,G3-A3,0)</f>
        <v>0</v>
      </c>
      <c r="I3" s="17">
        <f>IF(G3-A3&lt;0,A3-G3,0)</f>
        <v>0</v>
      </c>
      <c r="J3" s="18">
        <f>H3</f>
        <v>0</v>
      </c>
      <c r="K3" s="22"/>
    </row>
    <row r="4" spans="1:11" x14ac:dyDescent="0.3">
      <c r="A4" s="15"/>
      <c r="B4" s="23">
        <f t="shared" ref="B4:B25" si="0">WORKDAY.INTL(B3,1,11,_Feries)</f>
        <v>45538</v>
      </c>
      <c r="C4" s="21"/>
      <c r="D4" s="21"/>
      <c r="E4" s="21"/>
      <c r="F4" s="21"/>
      <c r="G4" s="17">
        <f t="shared" ref="G4:G29" si="1">IF(D4-C4+F4-E4=0,0,D4-C4+F4-E4)</f>
        <v>0</v>
      </c>
      <c r="H4" s="17">
        <f t="shared" ref="H4:H29" si="2">IF(G4-A4&gt;0,G4-A4,0)</f>
        <v>0</v>
      </c>
      <c r="I4" s="17">
        <f t="shared" ref="I4:I29" si="3">IF(G4-A4&lt;0,A4-G4,0)</f>
        <v>0</v>
      </c>
      <c r="J4" s="18">
        <f t="shared" ref="J4:J29" si="4">H4</f>
        <v>0</v>
      </c>
      <c r="K4" s="22"/>
    </row>
    <row r="5" spans="1:11" x14ac:dyDescent="0.3">
      <c r="A5" s="15"/>
      <c r="B5" s="23">
        <f t="shared" si="0"/>
        <v>45539</v>
      </c>
      <c r="C5" s="21"/>
      <c r="D5" s="21"/>
      <c r="E5" s="21"/>
      <c r="F5" s="21"/>
      <c r="G5" s="17">
        <f t="shared" si="1"/>
        <v>0</v>
      </c>
      <c r="H5" s="17">
        <f t="shared" si="2"/>
        <v>0</v>
      </c>
      <c r="I5" s="17">
        <f t="shared" si="3"/>
        <v>0</v>
      </c>
      <c r="J5" s="18">
        <f t="shared" si="4"/>
        <v>0</v>
      </c>
      <c r="K5" s="22"/>
    </row>
    <row r="6" spans="1:11" x14ac:dyDescent="0.3">
      <c r="A6" s="15"/>
      <c r="B6" s="23">
        <f t="shared" si="0"/>
        <v>45540</v>
      </c>
      <c r="C6" s="21"/>
      <c r="D6" s="21"/>
      <c r="E6" s="21"/>
      <c r="F6" s="21"/>
      <c r="G6" s="17">
        <f t="shared" si="1"/>
        <v>0</v>
      </c>
      <c r="H6" s="17">
        <f t="shared" si="2"/>
        <v>0</v>
      </c>
      <c r="I6" s="17">
        <f t="shared" si="3"/>
        <v>0</v>
      </c>
      <c r="J6" s="18">
        <f t="shared" si="4"/>
        <v>0</v>
      </c>
      <c r="K6" s="22"/>
    </row>
    <row r="7" spans="1:11" x14ac:dyDescent="0.3">
      <c r="A7" s="15"/>
      <c r="B7" s="23">
        <f t="shared" si="0"/>
        <v>45541</v>
      </c>
      <c r="C7" s="21"/>
      <c r="D7" s="21"/>
      <c r="E7" s="21"/>
      <c r="F7" s="21"/>
      <c r="G7" s="17">
        <f t="shared" si="1"/>
        <v>0</v>
      </c>
      <c r="H7" s="17">
        <f t="shared" si="2"/>
        <v>0</v>
      </c>
      <c r="I7" s="17">
        <f t="shared" si="3"/>
        <v>0</v>
      </c>
      <c r="J7" s="18">
        <f t="shared" si="4"/>
        <v>0</v>
      </c>
      <c r="K7" s="22"/>
    </row>
    <row r="8" spans="1:11" x14ac:dyDescent="0.3">
      <c r="A8" s="15"/>
      <c r="B8" s="23">
        <f t="shared" si="0"/>
        <v>45542</v>
      </c>
      <c r="C8" s="21"/>
      <c r="D8" s="21"/>
      <c r="E8" s="21"/>
      <c r="F8" s="21"/>
      <c r="G8" s="17">
        <f t="shared" si="1"/>
        <v>0</v>
      </c>
      <c r="H8" s="17">
        <f t="shared" si="2"/>
        <v>0</v>
      </c>
      <c r="I8" s="17">
        <f>IF(G8-A8&lt;0,A8-G8,0)</f>
        <v>0</v>
      </c>
      <c r="J8" s="18">
        <f t="shared" si="4"/>
        <v>0</v>
      </c>
      <c r="K8" s="22"/>
    </row>
    <row r="9" spans="1:11" x14ac:dyDescent="0.3">
      <c r="A9" s="15"/>
      <c r="B9" s="23">
        <f t="shared" si="0"/>
        <v>45544</v>
      </c>
      <c r="C9" s="21"/>
      <c r="D9" s="21"/>
      <c r="E9" s="21"/>
      <c r="F9" s="21"/>
      <c r="G9" s="17">
        <f t="shared" si="1"/>
        <v>0</v>
      </c>
      <c r="H9" s="17">
        <f t="shared" si="2"/>
        <v>0</v>
      </c>
      <c r="I9" s="17">
        <f t="shared" si="3"/>
        <v>0</v>
      </c>
      <c r="J9" s="18">
        <f t="shared" si="4"/>
        <v>0</v>
      </c>
      <c r="K9" s="22"/>
    </row>
    <row r="10" spans="1:11" x14ac:dyDescent="0.3">
      <c r="A10" s="15"/>
      <c r="B10" s="23">
        <f t="shared" si="0"/>
        <v>45545</v>
      </c>
      <c r="C10" s="21"/>
      <c r="D10" s="21"/>
      <c r="E10" s="21"/>
      <c r="F10" s="21"/>
      <c r="G10" s="17">
        <f t="shared" si="1"/>
        <v>0</v>
      </c>
      <c r="H10" s="17">
        <f t="shared" si="2"/>
        <v>0</v>
      </c>
      <c r="I10" s="17">
        <f t="shared" si="3"/>
        <v>0</v>
      </c>
      <c r="J10" s="18">
        <f t="shared" si="4"/>
        <v>0</v>
      </c>
      <c r="K10" s="22"/>
    </row>
    <row r="11" spans="1:11" x14ac:dyDescent="0.3">
      <c r="A11" s="15"/>
      <c r="B11" s="23">
        <f t="shared" si="0"/>
        <v>45546</v>
      </c>
      <c r="C11" s="21"/>
      <c r="D11" s="21"/>
      <c r="E11" s="21"/>
      <c r="F11" s="21"/>
      <c r="G11" s="17">
        <f t="shared" si="1"/>
        <v>0</v>
      </c>
      <c r="H11" s="17">
        <f t="shared" si="2"/>
        <v>0</v>
      </c>
      <c r="I11" s="17">
        <f t="shared" si="3"/>
        <v>0</v>
      </c>
      <c r="J11" s="18">
        <f t="shared" si="4"/>
        <v>0</v>
      </c>
      <c r="K11" s="22"/>
    </row>
    <row r="12" spans="1:11" x14ac:dyDescent="0.3">
      <c r="A12" s="15"/>
      <c r="B12" s="23">
        <f t="shared" si="0"/>
        <v>45547</v>
      </c>
      <c r="C12" s="21"/>
      <c r="D12" s="21"/>
      <c r="E12" s="21"/>
      <c r="F12" s="21"/>
      <c r="G12" s="17">
        <f t="shared" si="1"/>
        <v>0</v>
      </c>
      <c r="H12" s="17">
        <f t="shared" si="2"/>
        <v>0</v>
      </c>
      <c r="I12" s="17">
        <f t="shared" si="3"/>
        <v>0</v>
      </c>
      <c r="J12" s="18">
        <f t="shared" si="4"/>
        <v>0</v>
      </c>
      <c r="K12" s="22"/>
    </row>
    <row r="13" spans="1:11" x14ac:dyDescent="0.3">
      <c r="A13" s="15"/>
      <c r="B13" s="23">
        <f t="shared" si="0"/>
        <v>45548</v>
      </c>
      <c r="C13" s="21"/>
      <c r="D13" s="21"/>
      <c r="E13" s="21"/>
      <c r="F13" s="21"/>
      <c r="G13" s="17">
        <f t="shared" si="1"/>
        <v>0</v>
      </c>
      <c r="H13" s="17">
        <f t="shared" si="2"/>
        <v>0</v>
      </c>
      <c r="I13" s="17">
        <f t="shared" si="3"/>
        <v>0</v>
      </c>
      <c r="J13" s="18">
        <f t="shared" si="4"/>
        <v>0</v>
      </c>
      <c r="K13" s="22"/>
    </row>
    <row r="14" spans="1:11" x14ac:dyDescent="0.3">
      <c r="A14" s="15"/>
      <c r="B14" s="23">
        <f t="shared" si="0"/>
        <v>45549</v>
      </c>
      <c r="C14" s="21"/>
      <c r="D14" s="21"/>
      <c r="E14" s="21"/>
      <c r="F14" s="21"/>
      <c r="G14" s="17">
        <f t="shared" si="1"/>
        <v>0</v>
      </c>
      <c r="H14" s="17">
        <f t="shared" si="2"/>
        <v>0</v>
      </c>
      <c r="I14" s="17">
        <f t="shared" si="3"/>
        <v>0</v>
      </c>
      <c r="J14" s="18">
        <f t="shared" si="4"/>
        <v>0</v>
      </c>
      <c r="K14" s="22"/>
    </row>
    <row r="15" spans="1:11" x14ac:dyDescent="0.3">
      <c r="A15" s="15"/>
      <c r="B15" s="23">
        <f t="shared" si="0"/>
        <v>45551</v>
      </c>
      <c r="C15" s="21"/>
      <c r="D15" s="21"/>
      <c r="E15" s="21"/>
      <c r="F15" s="21"/>
      <c r="G15" s="17">
        <f t="shared" si="1"/>
        <v>0</v>
      </c>
      <c r="H15" s="17">
        <f t="shared" si="2"/>
        <v>0</v>
      </c>
      <c r="I15" s="17">
        <f t="shared" si="3"/>
        <v>0</v>
      </c>
      <c r="J15" s="18">
        <f t="shared" si="4"/>
        <v>0</v>
      </c>
      <c r="K15" s="22"/>
    </row>
    <row r="16" spans="1:11" x14ac:dyDescent="0.3">
      <c r="A16" s="15"/>
      <c r="B16" s="23">
        <f t="shared" si="0"/>
        <v>45552</v>
      </c>
      <c r="C16" s="21"/>
      <c r="D16" s="21"/>
      <c r="E16" s="21"/>
      <c r="F16" s="21"/>
      <c r="G16" s="17">
        <f t="shared" si="1"/>
        <v>0</v>
      </c>
      <c r="H16" s="17">
        <f t="shared" si="2"/>
        <v>0</v>
      </c>
      <c r="I16" s="17">
        <f t="shared" si="3"/>
        <v>0</v>
      </c>
      <c r="J16" s="18">
        <f t="shared" si="4"/>
        <v>0</v>
      </c>
      <c r="K16" s="22"/>
    </row>
    <row r="17" spans="1:11" x14ac:dyDescent="0.3">
      <c r="A17" s="15"/>
      <c r="B17" s="23">
        <f t="shared" si="0"/>
        <v>45553</v>
      </c>
      <c r="C17" s="21"/>
      <c r="D17" s="21"/>
      <c r="E17" s="21"/>
      <c r="F17" s="21"/>
      <c r="G17" s="17">
        <f t="shared" si="1"/>
        <v>0</v>
      </c>
      <c r="H17" s="17">
        <f t="shared" si="2"/>
        <v>0</v>
      </c>
      <c r="I17" s="17">
        <f t="shared" si="3"/>
        <v>0</v>
      </c>
      <c r="J17" s="18">
        <f t="shared" si="4"/>
        <v>0</v>
      </c>
      <c r="K17" s="22"/>
    </row>
    <row r="18" spans="1:11" x14ac:dyDescent="0.3">
      <c r="A18" s="15"/>
      <c r="B18" s="23">
        <f t="shared" si="0"/>
        <v>45554</v>
      </c>
      <c r="C18" s="21"/>
      <c r="D18" s="21"/>
      <c r="E18" s="21"/>
      <c r="F18" s="21"/>
      <c r="G18" s="17">
        <f t="shared" si="1"/>
        <v>0</v>
      </c>
      <c r="H18" s="17">
        <f t="shared" si="2"/>
        <v>0</v>
      </c>
      <c r="I18" s="17">
        <f t="shared" si="3"/>
        <v>0</v>
      </c>
      <c r="J18" s="18">
        <f t="shared" si="4"/>
        <v>0</v>
      </c>
      <c r="K18" s="22"/>
    </row>
    <row r="19" spans="1:11" x14ac:dyDescent="0.3">
      <c r="A19" s="15"/>
      <c r="B19" s="23">
        <f t="shared" si="0"/>
        <v>45555</v>
      </c>
      <c r="C19" s="21"/>
      <c r="D19" s="21"/>
      <c r="E19" s="21"/>
      <c r="F19" s="21"/>
      <c r="G19" s="17">
        <f t="shared" si="1"/>
        <v>0</v>
      </c>
      <c r="H19" s="17">
        <f t="shared" si="2"/>
        <v>0</v>
      </c>
      <c r="I19" s="17">
        <f t="shared" si="3"/>
        <v>0</v>
      </c>
      <c r="J19" s="18">
        <f t="shared" si="4"/>
        <v>0</v>
      </c>
      <c r="K19" s="22"/>
    </row>
    <row r="20" spans="1:11" x14ac:dyDescent="0.3">
      <c r="A20" s="15"/>
      <c r="B20" s="23">
        <f t="shared" si="0"/>
        <v>45556</v>
      </c>
      <c r="C20" s="21"/>
      <c r="D20" s="21"/>
      <c r="E20" s="21"/>
      <c r="F20" s="21"/>
      <c r="G20" s="17">
        <f t="shared" si="1"/>
        <v>0</v>
      </c>
      <c r="H20" s="17">
        <f t="shared" si="2"/>
        <v>0</v>
      </c>
      <c r="I20" s="17">
        <f t="shared" si="3"/>
        <v>0</v>
      </c>
      <c r="J20" s="18">
        <f t="shared" si="4"/>
        <v>0</v>
      </c>
      <c r="K20" s="22"/>
    </row>
    <row r="21" spans="1:11" x14ac:dyDescent="0.3">
      <c r="A21" s="15"/>
      <c r="B21" s="23">
        <f t="shared" si="0"/>
        <v>45558</v>
      </c>
      <c r="C21" s="21"/>
      <c r="D21" s="21"/>
      <c r="E21" s="21"/>
      <c r="F21" s="21"/>
      <c r="G21" s="17">
        <f t="shared" si="1"/>
        <v>0</v>
      </c>
      <c r="H21" s="17">
        <f t="shared" si="2"/>
        <v>0</v>
      </c>
      <c r="I21" s="17">
        <f t="shared" si="3"/>
        <v>0</v>
      </c>
      <c r="J21" s="18">
        <f t="shared" si="4"/>
        <v>0</v>
      </c>
      <c r="K21" s="22"/>
    </row>
    <row r="22" spans="1:11" x14ac:dyDescent="0.3">
      <c r="A22" s="15"/>
      <c r="B22" s="23">
        <f t="shared" si="0"/>
        <v>45559</v>
      </c>
      <c r="C22" s="21"/>
      <c r="D22" s="21"/>
      <c r="E22" s="21"/>
      <c r="F22" s="21"/>
      <c r="G22" s="17">
        <f t="shared" si="1"/>
        <v>0</v>
      </c>
      <c r="H22" s="17">
        <f t="shared" si="2"/>
        <v>0</v>
      </c>
      <c r="I22" s="17">
        <f t="shared" si="3"/>
        <v>0</v>
      </c>
      <c r="J22" s="18">
        <f t="shared" si="4"/>
        <v>0</v>
      </c>
      <c r="K22" s="22"/>
    </row>
    <row r="23" spans="1:11" x14ac:dyDescent="0.3">
      <c r="A23" s="15"/>
      <c r="B23" s="23">
        <f t="shared" si="0"/>
        <v>45560</v>
      </c>
      <c r="C23" s="21"/>
      <c r="D23" s="21"/>
      <c r="E23" s="21"/>
      <c r="F23" s="21"/>
      <c r="G23" s="17">
        <f t="shared" si="1"/>
        <v>0</v>
      </c>
      <c r="H23" s="17">
        <f t="shared" si="2"/>
        <v>0</v>
      </c>
      <c r="I23" s="17">
        <f t="shared" si="3"/>
        <v>0</v>
      </c>
      <c r="J23" s="18">
        <f t="shared" si="4"/>
        <v>0</v>
      </c>
      <c r="K23" s="22"/>
    </row>
    <row r="24" spans="1:11" x14ac:dyDescent="0.3">
      <c r="A24" s="15"/>
      <c r="B24" s="23">
        <f t="shared" si="0"/>
        <v>45561</v>
      </c>
      <c r="C24" s="21"/>
      <c r="D24" s="21"/>
      <c r="E24" s="21"/>
      <c r="F24" s="21"/>
      <c r="G24" s="17">
        <f t="shared" si="1"/>
        <v>0</v>
      </c>
      <c r="H24" s="17">
        <f t="shared" si="2"/>
        <v>0</v>
      </c>
      <c r="I24" s="17">
        <f t="shared" si="3"/>
        <v>0</v>
      </c>
      <c r="J24" s="18">
        <f t="shared" si="4"/>
        <v>0</v>
      </c>
      <c r="K24" s="22"/>
    </row>
    <row r="25" spans="1:11" x14ac:dyDescent="0.3">
      <c r="A25" s="16"/>
      <c r="B25" s="23">
        <f t="shared" si="0"/>
        <v>45562</v>
      </c>
      <c r="C25" s="21"/>
      <c r="D25" s="21"/>
      <c r="E25" s="21"/>
      <c r="F25" s="21"/>
      <c r="G25" s="17">
        <f t="shared" si="1"/>
        <v>0</v>
      </c>
      <c r="H25" s="17">
        <f t="shared" si="2"/>
        <v>0</v>
      </c>
      <c r="I25" s="17">
        <f t="shared" si="3"/>
        <v>0</v>
      </c>
      <c r="J25" s="18">
        <f t="shared" si="4"/>
        <v>0</v>
      </c>
      <c r="K25" s="22"/>
    </row>
    <row r="26" spans="1:11" x14ac:dyDescent="0.3">
      <c r="A26" s="16"/>
      <c r="B26" s="23">
        <f>IFERROR(IF(MONTH(WORKDAY.INTL(B25,1,11,_Feries))=MONTH(B1),WORKDAY.INTL(B25,1,11,_Feries),""),"")</f>
        <v>45563</v>
      </c>
      <c r="C26" s="21"/>
      <c r="D26" s="21"/>
      <c r="E26" s="21"/>
      <c r="F26" s="21"/>
      <c r="G26" s="17">
        <f t="shared" si="1"/>
        <v>0</v>
      </c>
      <c r="H26" s="17">
        <f t="shared" si="2"/>
        <v>0</v>
      </c>
      <c r="I26" s="17">
        <f t="shared" si="3"/>
        <v>0</v>
      </c>
      <c r="J26" s="18">
        <f t="shared" si="4"/>
        <v>0</v>
      </c>
      <c r="K26" s="22"/>
    </row>
    <row r="27" spans="1:11" x14ac:dyDescent="0.3">
      <c r="A27" s="16"/>
      <c r="B27" s="23">
        <f>IFERROR(IF(MONTH(WORKDAY.INTL(B26,1,11,_Feries))=MONTH($B$1),WORKDAY.INTL(B26,1,11,_Feries),""),"")</f>
        <v>45565</v>
      </c>
      <c r="C27" s="21"/>
      <c r="D27" s="21"/>
      <c r="E27" s="21"/>
      <c r="F27" s="21"/>
      <c r="G27" s="17">
        <f t="shared" si="1"/>
        <v>0</v>
      </c>
      <c r="H27" s="17">
        <f t="shared" si="2"/>
        <v>0</v>
      </c>
      <c r="I27" s="17">
        <f t="shared" si="3"/>
        <v>0</v>
      </c>
      <c r="J27" s="18">
        <f t="shared" si="4"/>
        <v>0</v>
      </c>
      <c r="K27" s="22"/>
    </row>
    <row r="28" spans="1:11" x14ac:dyDescent="0.3">
      <c r="A28" s="16"/>
      <c r="B28" s="23" t="str">
        <f>IFERROR(IF(MONTH(WORKDAY.INTL(B27,1,11,_Feries))=MONTH($B$1),WORKDAY.INTL(B27,1,11,_Feries),""),"")</f>
        <v/>
      </c>
      <c r="C28" s="21"/>
      <c r="D28" s="21"/>
      <c r="E28" s="21"/>
      <c r="F28" s="21"/>
      <c r="G28" s="17">
        <f t="shared" si="1"/>
        <v>0</v>
      </c>
      <c r="H28" s="17">
        <f t="shared" si="2"/>
        <v>0</v>
      </c>
      <c r="I28" s="17">
        <f t="shared" si="3"/>
        <v>0</v>
      </c>
      <c r="J28" s="18">
        <f t="shared" si="4"/>
        <v>0</v>
      </c>
      <c r="K28" s="22"/>
    </row>
    <row r="29" spans="1:11" x14ac:dyDescent="0.3">
      <c r="A29" s="16"/>
      <c r="B29" s="23" t="str">
        <f>IFERROR(IF(MONTH(WORKDAY.INTL(B28,1,11,_Feries))=MONTH($B$1),WORKDAY.INTL(B28,1,11,_Feries),""),"")</f>
        <v/>
      </c>
      <c r="C29" s="21"/>
      <c r="D29" s="21"/>
      <c r="E29" s="21"/>
      <c r="F29" s="21"/>
      <c r="G29" s="17">
        <f t="shared" si="1"/>
        <v>0</v>
      </c>
      <c r="H29" s="17">
        <f t="shared" si="2"/>
        <v>0</v>
      </c>
      <c r="I29" s="17">
        <f t="shared" si="3"/>
        <v>0</v>
      </c>
      <c r="J29" s="18">
        <f t="shared" si="4"/>
        <v>0</v>
      </c>
      <c r="K29" s="22"/>
    </row>
    <row r="30" spans="1:11" x14ac:dyDescent="0.3">
      <c r="A30" s="16"/>
      <c r="B30" s="7"/>
      <c r="C30" s="8"/>
      <c r="D30" s="8"/>
      <c r="E30" s="9"/>
      <c r="F30" s="9"/>
      <c r="G30" s="10"/>
      <c r="H30" s="11"/>
      <c r="I30" s="10"/>
      <c r="J30" s="12"/>
      <c r="K30" s="13"/>
    </row>
    <row r="31" spans="1:11" x14ac:dyDescent="0.3">
      <c r="B31" s="3" t="s">
        <v>21</v>
      </c>
      <c r="G31" s="20">
        <f>SUM(G3:G29)-I31+H31</f>
        <v>0</v>
      </c>
      <c r="H31" s="20">
        <f t="shared" ref="H31:J31" si="5">SUM(H3:H29)-J31+I31</f>
        <v>0</v>
      </c>
      <c r="I31" s="20">
        <f t="shared" si="5"/>
        <v>0</v>
      </c>
      <c r="J31" s="20">
        <f t="shared" si="5"/>
        <v>0</v>
      </c>
      <c r="K31" s="19">
        <f>SUM(K3:K29)</f>
        <v>0</v>
      </c>
    </row>
    <row r="32" spans="1:11" x14ac:dyDescent="0.3">
      <c r="K32" s="19">
        <f>30-K31</f>
        <v>30</v>
      </c>
    </row>
  </sheetData>
  <mergeCells count="2">
    <mergeCell ref="C1:D1"/>
    <mergeCell ref="E1:F1"/>
  </mergeCells>
  <conditionalFormatting sqref="A3:K29">
    <cfRule type="expression" dxfId="9" priority="1">
      <formula>$B3&lt;&gt;""</formula>
    </cfRule>
  </conditionalFormatting>
  <pageMargins left="0.11811023622047245" right="0.11811023622047245" top="0.35433070866141736" bottom="0.35433070866141736" header="0.31496062992125984" footer="0.31496062992125984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ED0CCB-C5F7-4829-9125-F8BDB70E633C}">
  <dimension ref="A1:K32"/>
  <sheetViews>
    <sheetView showGridLines="0" topLeftCell="A16" workbookViewId="0">
      <selection activeCell="B2" sqref="B2"/>
    </sheetView>
  </sheetViews>
  <sheetFormatPr baseColWidth="10" defaultRowHeight="14.4" x14ac:dyDescent="0.3"/>
  <cols>
    <col min="1" max="1" width="6.77734375" style="3" customWidth="1"/>
    <col min="2" max="2" width="12.6640625" style="3" customWidth="1"/>
    <col min="3" max="6" width="8.6640625" style="3" customWidth="1"/>
    <col min="7" max="7" width="11.6640625" style="3" customWidth="1"/>
    <col min="8" max="11" width="9.6640625" style="3" customWidth="1"/>
    <col min="12" max="16384" width="11.5546875" style="3"/>
  </cols>
  <sheetData>
    <row r="1" spans="1:11" ht="28.8" x14ac:dyDescent="0.3">
      <c r="B1" s="14">
        <f>EDATE(_DébutPeriode,5)</f>
        <v>45566</v>
      </c>
      <c r="C1" s="28"/>
      <c r="D1" s="28"/>
      <c r="E1" s="28"/>
      <c r="F1" s="28"/>
      <c r="G1" s="2" t="s">
        <v>16</v>
      </c>
      <c r="H1" s="2" t="s">
        <v>17</v>
      </c>
      <c r="I1" s="2" t="s">
        <v>18</v>
      </c>
      <c r="J1" s="2" t="s">
        <v>19</v>
      </c>
      <c r="K1" s="2" t="s">
        <v>20</v>
      </c>
    </row>
    <row r="2" spans="1:11" ht="12.75" customHeight="1" x14ac:dyDescent="0.3">
      <c r="B2" s="4"/>
      <c r="C2" s="5"/>
      <c r="D2" s="5"/>
      <c r="E2" s="5"/>
      <c r="F2" s="5"/>
      <c r="G2" s="6"/>
      <c r="H2" s="6"/>
      <c r="I2" s="6"/>
      <c r="J2" s="6"/>
      <c r="K2" s="6"/>
    </row>
    <row r="3" spans="1:11" x14ac:dyDescent="0.3">
      <c r="A3" s="15"/>
      <c r="B3" s="23">
        <f>WORKDAY.INTL(B1-1,1,11,_Feries)</f>
        <v>45566</v>
      </c>
      <c r="C3" s="21"/>
      <c r="D3" s="21"/>
      <c r="E3" s="21"/>
      <c r="F3" s="21"/>
      <c r="G3" s="17">
        <f>IF(D3-C3+F3-E3=0,0,D3-C3+F3-E3)</f>
        <v>0</v>
      </c>
      <c r="H3" s="17">
        <f>IF(G3-A3&gt;0,G3-A3,0)</f>
        <v>0</v>
      </c>
      <c r="I3" s="17">
        <f>IF(G3-A3&lt;0,A3-G3,0)</f>
        <v>0</v>
      </c>
      <c r="J3" s="18">
        <f>H3</f>
        <v>0</v>
      </c>
      <c r="K3" s="22"/>
    </row>
    <row r="4" spans="1:11" x14ac:dyDescent="0.3">
      <c r="A4" s="15"/>
      <c r="B4" s="23">
        <f t="shared" ref="B4:B25" si="0">WORKDAY.INTL(B3,1,11,_Feries)</f>
        <v>45567</v>
      </c>
      <c r="C4" s="21"/>
      <c r="D4" s="21"/>
      <c r="E4" s="21"/>
      <c r="F4" s="21"/>
      <c r="G4" s="17">
        <f t="shared" ref="G4:G29" si="1">IF(D4-C4+F4-E4=0,0,D4-C4+F4-E4)</f>
        <v>0</v>
      </c>
      <c r="H4" s="17">
        <f t="shared" ref="H4:H29" si="2">IF(G4-A4&gt;0,G4-A4,0)</f>
        <v>0</v>
      </c>
      <c r="I4" s="17">
        <f t="shared" ref="I4:I29" si="3">IF(G4-A4&lt;0,A4-G4,0)</f>
        <v>0</v>
      </c>
      <c r="J4" s="18">
        <f t="shared" ref="J4:J29" si="4">H4</f>
        <v>0</v>
      </c>
      <c r="K4" s="22"/>
    </row>
    <row r="5" spans="1:11" x14ac:dyDescent="0.3">
      <c r="A5" s="15"/>
      <c r="B5" s="23">
        <f t="shared" si="0"/>
        <v>45568</v>
      </c>
      <c r="C5" s="21"/>
      <c r="D5" s="21"/>
      <c r="E5" s="21"/>
      <c r="F5" s="21"/>
      <c r="G5" s="17">
        <f t="shared" si="1"/>
        <v>0</v>
      </c>
      <c r="H5" s="17">
        <f t="shared" si="2"/>
        <v>0</v>
      </c>
      <c r="I5" s="17">
        <f t="shared" si="3"/>
        <v>0</v>
      </c>
      <c r="J5" s="18">
        <f t="shared" si="4"/>
        <v>0</v>
      </c>
      <c r="K5" s="22"/>
    </row>
    <row r="6" spans="1:11" x14ac:dyDescent="0.3">
      <c r="A6" s="15"/>
      <c r="B6" s="23">
        <f t="shared" si="0"/>
        <v>45569</v>
      </c>
      <c r="C6" s="21"/>
      <c r="D6" s="21"/>
      <c r="E6" s="21"/>
      <c r="F6" s="21"/>
      <c r="G6" s="17">
        <f t="shared" si="1"/>
        <v>0</v>
      </c>
      <c r="H6" s="17">
        <f t="shared" si="2"/>
        <v>0</v>
      </c>
      <c r="I6" s="17">
        <f t="shared" si="3"/>
        <v>0</v>
      </c>
      <c r="J6" s="18">
        <f t="shared" si="4"/>
        <v>0</v>
      </c>
      <c r="K6" s="22"/>
    </row>
    <row r="7" spans="1:11" x14ac:dyDescent="0.3">
      <c r="A7" s="15"/>
      <c r="B7" s="23">
        <f t="shared" si="0"/>
        <v>45570</v>
      </c>
      <c r="C7" s="21"/>
      <c r="D7" s="21"/>
      <c r="E7" s="21"/>
      <c r="F7" s="21"/>
      <c r="G7" s="17">
        <f t="shared" si="1"/>
        <v>0</v>
      </c>
      <c r="H7" s="17">
        <f t="shared" si="2"/>
        <v>0</v>
      </c>
      <c r="I7" s="17">
        <f t="shared" si="3"/>
        <v>0</v>
      </c>
      <c r="J7" s="18">
        <f t="shared" si="4"/>
        <v>0</v>
      </c>
      <c r="K7" s="22"/>
    </row>
    <row r="8" spans="1:11" x14ac:dyDescent="0.3">
      <c r="A8" s="15"/>
      <c r="B8" s="23">
        <f t="shared" si="0"/>
        <v>45572</v>
      </c>
      <c r="C8" s="21"/>
      <c r="D8" s="21"/>
      <c r="E8" s="21"/>
      <c r="F8" s="21"/>
      <c r="G8" s="17">
        <f t="shared" si="1"/>
        <v>0</v>
      </c>
      <c r="H8" s="17">
        <f t="shared" si="2"/>
        <v>0</v>
      </c>
      <c r="I8" s="17">
        <f>IF(G8-A8&lt;0,A8-G8,0)</f>
        <v>0</v>
      </c>
      <c r="J8" s="18">
        <f t="shared" si="4"/>
        <v>0</v>
      </c>
      <c r="K8" s="22"/>
    </row>
    <row r="9" spans="1:11" x14ac:dyDescent="0.3">
      <c r="A9" s="15"/>
      <c r="B9" s="23">
        <f t="shared" si="0"/>
        <v>45573</v>
      </c>
      <c r="C9" s="21"/>
      <c r="D9" s="21"/>
      <c r="E9" s="21"/>
      <c r="F9" s="21"/>
      <c r="G9" s="17">
        <f t="shared" si="1"/>
        <v>0</v>
      </c>
      <c r="H9" s="17">
        <f t="shared" si="2"/>
        <v>0</v>
      </c>
      <c r="I9" s="17">
        <f t="shared" si="3"/>
        <v>0</v>
      </c>
      <c r="J9" s="18">
        <f t="shared" si="4"/>
        <v>0</v>
      </c>
      <c r="K9" s="22"/>
    </row>
    <row r="10" spans="1:11" x14ac:dyDescent="0.3">
      <c r="A10" s="15"/>
      <c r="B10" s="23">
        <f t="shared" si="0"/>
        <v>45574</v>
      </c>
      <c r="C10" s="21"/>
      <c r="D10" s="21"/>
      <c r="E10" s="21"/>
      <c r="F10" s="21"/>
      <c r="G10" s="17">
        <f t="shared" si="1"/>
        <v>0</v>
      </c>
      <c r="H10" s="17">
        <f t="shared" si="2"/>
        <v>0</v>
      </c>
      <c r="I10" s="17">
        <f t="shared" si="3"/>
        <v>0</v>
      </c>
      <c r="J10" s="18">
        <f t="shared" si="4"/>
        <v>0</v>
      </c>
      <c r="K10" s="22"/>
    </row>
    <row r="11" spans="1:11" x14ac:dyDescent="0.3">
      <c r="A11" s="15"/>
      <c r="B11" s="23">
        <f t="shared" si="0"/>
        <v>45575</v>
      </c>
      <c r="C11" s="21"/>
      <c r="D11" s="21"/>
      <c r="E11" s="21"/>
      <c r="F11" s="21"/>
      <c r="G11" s="17">
        <f t="shared" si="1"/>
        <v>0</v>
      </c>
      <c r="H11" s="17">
        <f t="shared" si="2"/>
        <v>0</v>
      </c>
      <c r="I11" s="17">
        <f t="shared" si="3"/>
        <v>0</v>
      </c>
      <c r="J11" s="18">
        <f t="shared" si="4"/>
        <v>0</v>
      </c>
      <c r="K11" s="22"/>
    </row>
    <row r="12" spans="1:11" x14ac:dyDescent="0.3">
      <c r="A12" s="15"/>
      <c r="B12" s="23">
        <f t="shared" si="0"/>
        <v>45576</v>
      </c>
      <c r="C12" s="21"/>
      <c r="D12" s="21"/>
      <c r="E12" s="21"/>
      <c r="F12" s="21"/>
      <c r="G12" s="17">
        <f t="shared" si="1"/>
        <v>0</v>
      </c>
      <c r="H12" s="17">
        <f t="shared" si="2"/>
        <v>0</v>
      </c>
      <c r="I12" s="17">
        <f t="shared" si="3"/>
        <v>0</v>
      </c>
      <c r="J12" s="18">
        <f t="shared" si="4"/>
        <v>0</v>
      </c>
      <c r="K12" s="22"/>
    </row>
    <row r="13" spans="1:11" x14ac:dyDescent="0.3">
      <c r="A13" s="15"/>
      <c r="B13" s="23">
        <f t="shared" si="0"/>
        <v>45577</v>
      </c>
      <c r="C13" s="21"/>
      <c r="D13" s="21"/>
      <c r="E13" s="21"/>
      <c r="F13" s="21"/>
      <c r="G13" s="17">
        <f t="shared" si="1"/>
        <v>0</v>
      </c>
      <c r="H13" s="17">
        <f t="shared" si="2"/>
        <v>0</v>
      </c>
      <c r="I13" s="17">
        <f t="shared" si="3"/>
        <v>0</v>
      </c>
      <c r="J13" s="18">
        <f t="shared" si="4"/>
        <v>0</v>
      </c>
      <c r="K13" s="22"/>
    </row>
    <row r="14" spans="1:11" x14ac:dyDescent="0.3">
      <c r="A14" s="15"/>
      <c r="B14" s="23">
        <f t="shared" si="0"/>
        <v>45579</v>
      </c>
      <c r="C14" s="21"/>
      <c r="D14" s="21"/>
      <c r="E14" s="21"/>
      <c r="F14" s="21"/>
      <c r="G14" s="17">
        <f t="shared" si="1"/>
        <v>0</v>
      </c>
      <c r="H14" s="17">
        <f t="shared" si="2"/>
        <v>0</v>
      </c>
      <c r="I14" s="17">
        <f t="shared" si="3"/>
        <v>0</v>
      </c>
      <c r="J14" s="18">
        <f t="shared" si="4"/>
        <v>0</v>
      </c>
      <c r="K14" s="22"/>
    </row>
    <row r="15" spans="1:11" x14ac:dyDescent="0.3">
      <c r="A15" s="15"/>
      <c r="B15" s="23">
        <f t="shared" si="0"/>
        <v>45580</v>
      </c>
      <c r="C15" s="21"/>
      <c r="D15" s="21"/>
      <c r="E15" s="21"/>
      <c r="F15" s="21"/>
      <c r="G15" s="17">
        <f t="shared" si="1"/>
        <v>0</v>
      </c>
      <c r="H15" s="17">
        <f t="shared" si="2"/>
        <v>0</v>
      </c>
      <c r="I15" s="17">
        <f t="shared" si="3"/>
        <v>0</v>
      </c>
      <c r="J15" s="18">
        <f t="shared" si="4"/>
        <v>0</v>
      </c>
      <c r="K15" s="22"/>
    </row>
    <row r="16" spans="1:11" x14ac:dyDescent="0.3">
      <c r="A16" s="15"/>
      <c r="B16" s="23">
        <f t="shared" si="0"/>
        <v>45581</v>
      </c>
      <c r="C16" s="21"/>
      <c r="D16" s="21"/>
      <c r="E16" s="21"/>
      <c r="F16" s="21"/>
      <c r="G16" s="17">
        <f t="shared" si="1"/>
        <v>0</v>
      </c>
      <c r="H16" s="17">
        <f t="shared" si="2"/>
        <v>0</v>
      </c>
      <c r="I16" s="17">
        <f t="shared" si="3"/>
        <v>0</v>
      </c>
      <c r="J16" s="18">
        <f t="shared" si="4"/>
        <v>0</v>
      </c>
      <c r="K16" s="22"/>
    </row>
    <row r="17" spans="1:11" x14ac:dyDescent="0.3">
      <c r="A17" s="15"/>
      <c r="B17" s="23">
        <f t="shared" si="0"/>
        <v>45582</v>
      </c>
      <c r="C17" s="21"/>
      <c r="D17" s="21"/>
      <c r="E17" s="21"/>
      <c r="F17" s="21"/>
      <c r="G17" s="17">
        <f t="shared" si="1"/>
        <v>0</v>
      </c>
      <c r="H17" s="17">
        <f t="shared" si="2"/>
        <v>0</v>
      </c>
      <c r="I17" s="17">
        <f t="shared" si="3"/>
        <v>0</v>
      </c>
      <c r="J17" s="18">
        <f t="shared" si="4"/>
        <v>0</v>
      </c>
      <c r="K17" s="22"/>
    </row>
    <row r="18" spans="1:11" x14ac:dyDescent="0.3">
      <c r="A18" s="15"/>
      <c r="B18" s="23">
        <f t="shared" si="0"/>
        <v>45583</v>
      </c>
      <c r="C18" s="21"/>
      <c r="D18" s="21"/>
      <c r="E18" s="21"/>
      <c r="F18" s="21"/>
      <c r="G18" s="17">
        <f t="shared" si="1"/>
        <v>0</v>
      </c>
      <c r="H18" s="17">
        <f t="shared" si="2"/>
        <v>0</v>
      </c>
      <c r="I18" s="17">
        <f t="shared" si="3"/>
        <v>0</v>
      </c>
      <c r="J18" s="18">
        <f t="shared" si="4"/>
        <v>0</v>
      </c>
      <c r="K18" s="22"/>
    </row>
    <row r="19" spans="1:11" x14ac:dyDescent="0.3">
      <c r="A19" s="15"/>
      <c r="B19" s="23">
        <f t="shared" si="0"/>
        <v>45584</v>
      </c>
      <c r="C19" s="21"/>
      <c r="D19" s="21"/>
      <c r="E19" s="21"/>
      <c r="F19" s="21"/>
      <c r="G19" s="17">
        <f t="shared" si="1"/>
        <v>0</v>
      </c>
      <c r="H19" s="17">
        <f t="shared" si="2"/>
        <v>0</v>
      </c>
      <c r="I19" s="17">
        <f t="shared" si="3"/>
        <v>0</v>
      </c>
      <c r="J19" s="18">
        <f t="shared" si="4"/>
        <v>0</v>
      </c>
      <c r="K19" s="22"/>
    </row>
    <row r="20" spans="1:11" x14ac:dyDescent="0.3">
      <c r="A20" s="15"/>
      <c r="B20" s="23">
        <f t="shared" si="0"/>
        <v>45586</v>
      </c>
      <c r="C20" s="21"/>
      <c r="D20" s="21"/>
      <c r="E20" s="21"/>
      <c r="F20" s="21"/>
      <c r="G20" s="17">
        <f t="shared" si="1"/>
        <v>0</v>
      </c>
      <c r="H20" s="17">
        <f t="shared" si="2"/>
        <v>0</v>
      </c>
      <c r="I20" s="17">
        <f t="shared" si="3"/>
        <v>0</v>
      </c>
      <c r="J20" s="18">
        <f t="shared" si="4"/>
        <v>0</v>
      </c>
      <c r="K20" s="22"/>
    </row>
    <row r="21" spans="1:11" x14ac:dyDescent="0.3">
      <c r="A21" s="15"/>
      <c r="B21" s="23">
        <f t="shared" si="0"/>
        <v>45587</v>
      </c>
      <c r="C21" s="21"/>
      <c r="D21" s="21"/>
      <c r="E21" s="21"/>
      <c r="F21" s="21"/>
      <c r="G21" s="17">
        <f t="shared" si="1"/>
        <v>0</v>
      </c>
      <c r="H21" s="17">
        <f t="shared" si="2"/>
        <v>0</v>
      </c>
      <c r="I21" s="17">
        <f t="shared" si="3"/>
        <v>0</v>
      </c>
      <c r="J21" s="18">
        <f t="shared" si="4"/>
        <v>0</v>
      </c>
      <c r="K21" s="22"/>
    </row>
    <row r="22" spans="1:11" x14ac:dyDescent="0.3">
      <c r="A22" s="15"/>
      <c r="B22" s="23">
        <f t="shared" si="0"/>
        <v>45588</v>
      </c>
      <c r="C22" s="21"/>
      <c r="D22" s="21"/>
      <c r="E22" s="21"/>
      <c r="F22" s="21"/>
      <c r="G22" s="17">
        <f t="shared" si="1"/>
        <v>0</v>
      </c>
      <c r="H22" s="17">
        <f t="shared" si="2"/>
        <v>0</v>
      </c>
      <c r="I22" s="17">
        <f t="shared" si="3"/>
        <v>0</v>
      </c>
      <c r="J22" s="18">
        <f t="shared" si="4"/>
        <v>0</v>
      </c>
      <c r="K22" s="22"/>
    </row>
    <row r="23" spans="1:11" x14ac:dyDescent="0.3">
      <c r="A23" s="15"/>
      <c r="B23" s="23">
        <f t="shared" si="0"/>
        <v>45589</v>
      </c>
      <c r="C23" s="21"/>
      <c r="D23" s="21"/>
      <c r="E23" s="21"/>
      <c r="F23" s="21"/>
      <c r="G23" s="17">
        <f t="shared" si="1"/>
        <v>0</v>
      </c>
      <c r="H23" s="17">
        <f t="shared" si="2"/>
        <v>0</v>
      </c>
      <c r="I23" s="17">
        <f t="shared" si="3"/>
        <v>0</v>
      </c>
      <c r="J23" s="18">
        <f t="shared" si="4"/>
        <v>0</v>
      </c>
      <c r="K23" s="22"/>
    </row>
    <row r="24" spans="1:11" x14ac:dyDescent="0.3">
      <c r="A24" s="15"/>
      <c r="B24" s="23">
        <f t="shared" si="0"/>
        <v>45590</v>
      </c>
      <c r="C24" s="21"/>
      <c r="D24" s="21"/>
      <c r="E24" s="21"/>
      <c r="F24" s="21"/>
      <c r="G24" s="17">
        <f t="shared" si="1"/>
        <v>0</v>
      </c>
      <c r="H24" s="17">
        <f t="shared" si="2"/>
        <v>0</v>
      </c>
      <c r="I24" s="17">
        <f t="shared" si="3"/>
        <v>0</v>
      </c>
      <c r="J24" s="18">
        <f t="shared" si="4"/>
        <v>0</v>
      </c>
      <c r="K24" s="22"/>
    </row>
    <row r="25" spans="1:11" x14ac:dyDescent="0.3">
      <c r="A25" s="16"/>
      <c r="B25" s="23">
        <f t="shared" si="0"/>
        <v>45591</v>
      </c>
      <c r="C25" s="21"/>
      <c r="D25" s="21"/>
      <c r="E25" s="21"/>
      <c r="F25" s="21"/>
      <c r="G25" s="17">
        <f t="shared" si="1"/>
        <v>0</v>
      </c>
      <c r="H25" s="17">
        <f t="shared" si="2"/>
        <v>0</v>
      </c>
      <c r="I25" s="17">
        <f t="shared" si="3"/>
        <v>0</v>
      </c>
      <c r="J25" s="18">
        <f t="shared" si="4"/>
        <v>0</v>
      </c>
      <c r="K25" s="22"/>
    </row>
    <row r="26" spans="1:11" x14ac:dyDescent="0.3">
      <c r="A26" s="16"/>
      <c r="B26" s="23">
        <f>IFERROR(IF(MONTH(WORKDAY.INTL(B25,1,11,_Feries))=MONTH(B1),WORKDAY.INTL(B25,1,11,_Feries),""),"")</f>
        <v>45593</v>
      </c>
      <c r="C26" s="21"/>
      <c r="D26" s="21"/>
      <c r="E26" s="21"/>
      <c r="F26" s="21"/>
      <c r="G26" s="17">
        <f t="shared" si="1"/>
        <v>0</v>
      </c>
      <c r="H26" s="17">
        <f t="shared" si="2"/>
        <v>0</v>
      </c>
      <c r="I26" s="17">
        <f t="shared" si="3"/>
        <v>0</v>
      </c>
      <c r="J26" s="18">
        <f t="shared" si="4"/>
        <v>0</v>
      </c>
      <c r="K26" s="22"/>
    </row>
    <row r="27" spans="1:11" x14ac:dyDescent="0.3">
      <c r="A27" s="16"/>
      <c r="B27" s="23">
        <f>IFERROR(IF(MONTH(WORKDAY.INTL(B26,1,11,_Feries))=MONTH($B$1),WORKDAY.INTL(B26,1,11,_Feries),""),"")</f>
        <v>45594</v>
      </c>
      <c r="C27" s="21"/>
      <c r="D27" s="21"/>
      <c r="E27" s="21"/>
      <c r="F27" s="21"/>
      <c r="G27" s="17">
        <f t="shared" si="1"/>
        <v>0</v>
      </c>
      <c r="H27" s="17">
        <f t="shared" si="2"/>
        <v>0</v>
      </c>
      <c r="I27" s="17">
        <f t="shared" si="3"/>
        <v>0</v>
      </c>
      <c r="J27" s="18">
        <f t="shared" si="4"/>
        <v>0</v>
      </c>
      <c r="K27" s="22"/>
    </row>
    <row r="28" spans="1:11" x14ac:dyDescent="0.3">
      <c r="A28" s="16"/>
      <c r="B28" s="23">
        <f>IFERROR(IF(MONTH(WORKDAY.INTL(B27,1,11,_Feries))=MONTH($B$1),WORKDAY.INTL(B27,1,11,_Feries),""),"")</f>
        <v>45595</v>
      </c>
      <c r="C28" s="21"/>
      <c r="D28" s="21"/>
      <c r="E28" s="21"/>
      <c r="F28" s="21"/>
      <c r="G28" s="17">
        <f t="shared" si="1"/>
        <v>0</v>
      </c>
      <c r="H28" s="17">
        <f t="shared" si="2"/>
        <v>0</v>
      </c>
      <c r="I28" s="17">
        <f t="shared" si="3"/>
        <v>0</v>
      </c>
      <c r="J28" s="18">
        <f t="shared" si="4"/>
        <v>0</v>
      </c>
      <c r="K28" s="22"/>
    </row>
    <row r="29" spans="1:11" x14ac:dyDescent="0.3">
      <c r="A29" s="16"/>
      <c r="B29" s="23">
        <f>IFERROR(IF(MONTH(WORKDAY.INTL(B28,1,11,_Feries))=MONTH($B$1),WORKDAY.INTL(B28,1,11,_Feries),""),"")</f>
        <v>45596</v>
      </c>
      <c r="C29" s="21"/>
      <c r="D29" s="21"/>
      <c r="E29" s="21"/>
      <c r="F29" s="21"/>
      <c r="G29" s="17">
        <f t="shared" si="1"/>
        <v>0</v>
      </c>
      <c r="H29" s="17">
        <f t="shared" si="2"/>
        <v>0</v>
      </c>
      <c r="I29" s="17">
        <f t="shared" si="3"/>
        <v>0</v>
      </c>
      <c r="J29" s="18">
        <f t="shared" si="4"/>
        <v>0</v>
      </c>
      <c r="K29" s="22"/>
    </row>
    <row r="30" spans="1:11" x14ac:dyDescent="0.3">
      <c r="A30" s="16"/>
      <c r="B30" s="7"/>
      <c r="C30" s="8"/>
      <c r="D30" s="8"/>
      <c r="E30" s="9"/>
      <c r="F30" s="9"/>
      <c r="G30" s="10"/>
      <c r="H30" s="11"/>
      <c r="I30" s="10"/>
      <c r="J30" s="12"/>
      <c r="K30" s="13"/>
    </row>
    <row r="31" spans="1:11" x14ac:dyDescent="0.3">
      <c r="B31" s="3" t="s">
        <v>21</v>
      </c>
      <c r="G31" s="20">
        <f>SUM(G3:G29)-I31+H31</f>
        <v>0</v>
      </c>
      <c r="H31" s="20">
        <f t="shared" ref="H31:J31" si="5">SUM(H3:H29)-J31+I31</f>
        <v>0</v>
      </c>
      <c r="I31" s="20">
        <f t="shared" si="5"/>
        <v>0</v>
      </c>
      <c r="J31" s="20">
        <f t="shared" si="5"/>
        <v>0</v>
      </c>
      <c r="K31" s="19">
        <f>SUM(K3:K29)</f>
        <v>0</v>
      </c>
    </row>
    <row r="32" spans="1:11" x14ac:dyDescent="0.3">
      <c r="K32" s="19">
        <f>30-K31</f>
        <v>30</v>
      </c>
    </row>
  </sheetData>
  <mergeCells count="2">
    <mergeCell ref="C1:D1"/>
    <mergeCell ref="E1:F1"/>
  </mergeCells>
  <conditionalFormatting sqref="A3:K29">
    <cfRule type="expression" dxfId="8" priority="1">
      <formula>$B3&lt;&gt;""</formula>
    </cfRule>
  </conditionalFormatting>
  <pageMargins left="0.11811023622047245" right="0.11811023622047245" top="0.35433070866141736" bottom="0.35433070866141736" header="0.31496062992125984" footer="0.31496062992125984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44DC54-B2AE-487B-B5C4-E74557F8AA62}">
  <dimension ref="A1:K32"/>
  <sheetViews>
    <sheetView showGridLines="0" topLeftCell="A19" workbookViewId="0">
      <selection activeCell="B2" sqref="B2"/>
    </sheetView>
  </sheetViews>
  <sheetFormatPr baseColWidth="10" defaultRowHeight="14.4" x14ac:dyDescent="0.3"/>
  <cols>
    <col min="1" max="1" width="6.77734375" style="3" customWidth="1"/>
    <col min="2" max="2" width="12.6640625" style="3" customWidth="1"/>
    <col min="3" max="6" width="8.6640625" style="3" customWidth="1"/>
    <col min="7" max="7" width="11.6640625" style="3" customWidth="1"/>
    <col min="8" max="11" width="9.6640625" style="3" customWidth="1"/>
    <col min="12" max="16384" width="11.5546875" style="3"/>
  </cols>
  <sheetData>
    <row r="1" spans="1:11" ht="28.8" x14ac:dyDescent="0.3">
      <c r="B1" s="14">
        <f>EDATE(_DébutPeriode,6)</f>
        <v>45597</v>
      </c>
      <c r="C1" s="28"/>
      <c r="D1" s="28"/>
      <c r="E1" s="28"/>
      <c r="F1" s="28"/>
      <c r="G1" s="2" t="s">
        <v>16</v>
      </c>
      <c r="H1" s="2" t="s">
        <v>17</v>
      </c>
      <c r="I1" s="2" t="s">
        <v>18</v>
      </c>
      <c r="J1" s="2" t="s">
        <v>19</v>
      </c>
      <c r="K1" s="2" t="s">
        <v>20</v>
      </c>
    </row>
    <row r="2" spans="1:11" ht="12.75" customHeight="1" x14ac:dyDescent="0.3">
      <c r="B2" s="4"/>
      <c r="C2" s="5"/>
      <c r="D2" s="5"/>
      <c r="E2" s="5"/>
      <c r="F2" s="5"/>
      <c r="G2" s="6"/>
      <c r="H2" s="6"/>
      <c r="I2" s="6"/>
      <c r="J2" s="6"/>
      <c r="K2" s="6"/>
    </row>
    <row r="3" spans="1:11" x14ac:dyDescent="0.3">
      <c r="A3" s="15"/>
      <c r="B3" s="23">
        <f>WORKDAY.INTL(B1-1,1,11,_Feries)</f>
        <v>45598</v>
      </c>
      <c r="C3" s="21"/>
      <c r="D3" s="21"/>
      <c r="E3" s="21"/>
      <c r="F3" s="21"/>
      <c r="G3" s="17">
        <f>IF(D3-C3+F3-E3=0,0,D3-C3+F3-E3)</f>
        <v>0</v>
      </c>
      <c r="H3" s="17">
        <f>IF(G3-A3&gt;0,G3-A3,0)</f>
        <v>0</v>
      </c>
      <c r="I3" s="17">
        <f>IF(G3-A3&lt;0,A3-G3,0)</f>
        <v>0</v>
      </c>
      <c r="J3" s="18">
        <f>H3</f>
        <v>0</v>
      </c>
      <c r="K3" s="22"/>
    </row>
    <row r="4" spans="1:11" x14ac:dyDescent="0.3">
      <c r="A4" s="15"/>
      <c r="B4" s="23">
        <f t="shared" ref="B4:B25" si="0">WORKDAY.INTL(B3,1,11,_Feries)</f>
        <v>45600</v>
      </c>
      <c r="C4" s="21"/>
      <c r="D4" s="21"/>
      <c r="E4" s="21"/>
      <c r="F4" s="21"/>
      <c r="G4" s="17">
        <f t="shared" ref="G4:G29" si="1">IF(D4-C4+F4-E4=0,0,D4-C4+F4-E4)</f>
        <v>0</v>
      </c>
      <c r="H4" s="17">
        <f t="shared" ref="H4:H29" si="2">IF(G4-A4&gt;0,G4-A4,0)</f>
        <v>0</v>
      </c>
      <c r="I4" s="17">
        <f t="shared" ref="I4:I29" si="3">IF(G4-A4&lt;0,A4-G4,0)</f>
        <v>0</v>
      </c>
      <c r="J4" s="18">
        <f t="shared" ref="J4:J29" si="4">H4</f>
        <v>0</v>
      </c>
      <c r="K4" s="22"/>
    </row>
    <row r="5" spans="1:11" x14ac:dyDescent="0.3">
      <c r="A5" s="15"/>
      <c r="B5" s="23">
        <f t="shared" si="0"/>
        <v>45601</v>
      </c>
      <c r="C5" s="21"/>
      <c r="D5" s="21"/>
      <c r="E5" s="21"/>
      <c r="F5" s="21"/>
      <c r="G5" s="17">
        <f t="shared" si="1"/>
        <v>0</v>
      </c>
      <c r="H5" s="17">
        <f t="shared" si="2"/>
        <v>0</v>
      </c>
      <c r="I5" s="17">
        <f t="shared" si="3"/>
        <v>0</v>
      </c>
      <c r="J5" s="18">
        <f t="shared" si="4"/>
        <v>0</v>
      </c>
      <c r="K5" s="22"/>
    </row>
    <row r="6" spans="1:11" x14ac:dyDescent="0.3">
      <c r="A6" s="15"/>
      <c r="B6" s="23">
        <f t="shared" si="0"/>
        <v>45602</v>
      </c>
      <c r="C6" s="21"/>
      <c r="D6" s="21"/>
      <c r="E6" s="21"/>
      <c r="F6" s="21"/>
      <c r="G6" s="17">
        <f t="shared" si="1"/>
        <v>0</v>
      </c>
      <c r="H6" s="17">
        <f t="shared" si="2"/>
        <v>0</v>
      </c>
      <c r="I6" s="17">
        <f t="shared" si="3"/>
        <v>0</v>
      </c>
      <c r="J6" s="18">
        <f t="shared" si="4"/>
        <v>0</v>
      </c>
      <c r="K6" s="22"/>
    </row>
    <row r="7" spans="1:11" x14ac:dyDescent="0.3">
      <c r="A7" s="15"/>
      <c r="B7" s="23">
        <f t="shared" si="0"/>
        <v>45603</v>
      </c>
      <c r="C7" s="21"/>
      <c r="D7" s="21"/>
      <c r="E7" s="21"/>
      <c r="F7" s="21"/>
      <c r="G7" s="17">
        <f t="shared" si="1"/>
        <v>0</v>
      </c>
      <c r="H7" s="17">
        <f t="shared" si="2"/>
        <v>0</v>
      </c>
      <c r="I7" s="17">
        <f t="shared" si="3"/>
        <v>0</v>
      </c>
      <c r="J7" s="18">
        <f t="shared" si="4"/>
        <v>0</v>
      </c>
      <c r="K7" s="22"/>
    </row>
    <row r="8" spans="1:11" x14ac:dyDescent="0.3">
      <c r="A8" s="15"/>
      <c r="B8" s="23">
        <f t="shared" si="0"/>
        <v>45604</v>
      </c>
      <c r="C8" s="21"/>
      <c r="D8" s="21"/>
      <c r="E8" s="21"/>
      <c r="F8" s="21"/>
      <c r="G8" s="17">
        <f t="shared" si="1"/>
        <v>0</v>
      </c>
      <c r="H8" s="17">
        <f t="shared" si="2"/>
        <v>0</v>
      </c>
      <c r="I8" s="17">
        <f>IF(G8-A8&lt;0,A8-G8,0)</f>
        <v>0</v>
      </c>
      <c r="J8" s="18">
        <f t="shared" si="4"/>
        <v>0</v>
      </c>
      <c r="K8" s="22"/>
    </row>
    <row r="9" spans="1:11" x14ac:dyDescent="0.3">
      <c r="A9" s="15"/>
      <c r="B9" s="23">
        <f t="shared" si="0"/>
        <v>45605</v>
      </c>
      <c r="C9" s="21"/>
      <c r="D9" s="21"/>
      <c r="E9" s="21"/>
      <c r="F9" s="21"/>
      <c r="G9" s="17">
        <f t="shared" si="1"/>
        <v>0</v>
      </c>
      <c r="H9" s="17">
        <f t="shared" si="2"/>
        <v>0</v>
      </c>
      <c r="I9" s="17">
        <f t="shared" si="3"/>
        <v>0</v>
      </c>
      <c r="J9" s="18">
        <f t="shared" si="4"/>
        <v>0</v>
      </c>
      <c r="K9" s="22"/>
    </row>
    <row r="10" spans="1:11" x14ac:dyDescent="0.3">
      <c r="A10" s="15"/>
      <c r="B10" s="23">
        <f t="shared" si="0"/>
        <v>45608</v>
      </c>
      <c r="C10" s="21"/>
      <c r="D10" s="21"/>
      <c r="E10" s="21"/>
      <c r="F10" s="21"/>
      <c r="G10" s="17">
        <f t="shared" si="1"/>
        <v>0</v>
      </c>
      <c r="H10" s="17">
        <f t="shared" si="2"/>
        <v>0</v>
      </c>
      <c r="I10" s="17">
        <f t="shared" si="3"/>
        <v>0</v>
      </c>
      <c r="J10" s="18">
        <f t="shared" si="4"/>
        <v>0</v>
      </c>
      <c r="K10" s="22"/>
    </row>
    <row r="11" spans="1:11" x14ac:dyDescent="0.3">
      <c r="A11" s="15"/>
      <c r="B11" s="23">
        <f t="shared" si="0"/>
        <v>45609</v>
      </c>
      <c r="C11" s="21"/>
      <c r="D11" s="21"/>
      <c r="E11" s="21"/>
      <c r="F11" s="21"/>
      <c r="G11" s="17">
        <f t="shared" si="1"/>
        <v>0</v>
      </c>
      <c r="H11" s="17">
        <f t="shared" si="2"/>
        <v>0</v>
      </c>
      <c r="I11" s="17">
        <f t="shared" si="3"/>
        <v>0</v>
      </c>
      <c r="J11" s="18">
        <f t="shared" si="4"/>
        <v>0</v>
      </c>
      <c r="K11" s="22"/>
    </row>
    <row r="12" spans="1:11" x14ac:dyDescent="0.3">
      <c r="A12" s="15"/>
      <c r="B12" s="23">
        <f t="shared" si="0"/>
        <v>45610</v>
      </c>
      <c r="C12" s="21"/>
      <c r="D12" s="21"/>
      <c r="E12" s="21"/>
      <c r="F12" s="21"/>
      <c r="G12" s="17">
        <f t="shared" si="1"/>
        <v>0</v>
      </c>
      <c r="H12" s="17">
        <f t="shared" si="2"/>
        <v>0</v>
      </c>
      <c r="I12" s="17">
        <f t="shared" si="3"/>
        <v>0</v>
      </c>
      <c r="J12" s="18">
        <f t="shared" si="4"/>
        <v>0</v>
      </c>
      <c r="K12" s="22"/>
    </row>
    <row r="13" spans="1:11" x14ac:dyDescent="0.3">
      <c r="A13" s="15"/>
      <c r="B13" s="23">
        <f t="shared" si="0"/>
        <v>45611</v>
      </c>
      <c r="C13" s="21"/>
      <c r="D13" s="21"/>
      <c r="E13" s="21"/>
      <c r="F13" s="21"/>
      <c r="G13" s="17">
        <f t="shared" si="1"/>
        <v>0</v>
      </c>
      <c r="H13" s="17">
        <f t="shared" si="2"/>
        <v>0</v>
      </c>
      <c r="I13" s="17">
        <f t="shared" si="3"/>
        <v>0</v>
      </c>
      <c r="J13" s="18">
        <f t="shared" si="4"/>
        <v>0</v>
      </c>
      <c r="K13" s="22"/>
    </row>
    <row r="14" spans="1:11" x14ac:dyDescent="0.3">
      <c r="A14" s="15"/>
      <c r="B14" s="23">
        <f t="shared" si="0"/>
        <v>45612</v>
      </c>
      <c r="C14" s="21"/>
      <c r="D14" s="21"/>
      <c r="E14" s="21"/>
      <c r="F14" s="21"/>
      <c r="G14" s="17">
        <f t="shared" si="1"/>
        <v>0</v>
      </c>
      <c r="H14" s="17">
        <f t="shared" si="2"/>
        <v>0</v>
      </c>
      <c r="I14" s="17">
        <f t="shared" si="3"/>
        <v>0</v>
      </c>
      <c r="J14" s="18">
        <f t="shared" si="4"/>
        <v>0</v>
      </c>
      <c r="K14" s="22"/>
    </row>
    <row r="15" spans="1:11" x14ac:dyDescent="0.3">
      <c r="A15" s="15"/>
      <c r="B15" s="23">
        <f t="shared" si="0"/>
        <v>45614</v>
      </c>
      <c r="C15" s="21"/>
      <c r="D15" s="21"/>
      <c r="E15" s="21"/>
      <c r="F15" s="21"/>
      <c r="G15" s="17">
        <f t="shared" si="1"/>
        <v>0</v>
      </c>
      <c r="H15" s="17">
        <f t="shared" si="2"/>
        <v>0</v>
      </c>
      <c r="I15" s="17">
        <f t="shared" si="3"/>
        <v>0</v>
      </c>
      <c r="J15" s="18">
        <f t="shared" si="4"/>
        <v>0</v>
      </c>
      <c r="K15" s="22"/>
    </row>
    <row r="16" spans="1:11" x14ac:dyDescent="0.3">
      <c r="A16" s="15"/>
      <c r="B16" s="23">
        <f t="shared" si="0"/>
        <v>45615</v>
      </c>
      <c r="C16" s="21"/>
      <c r="D16" s="21"/>
      <c r="E16" s="21"/>
      <c r="F16" s="21"/>
      <c r="G16" s="17">
        <f t="shared" si="1"/>
        <v>0</v>
      </c>
      <c r="H16" s="17">
        <f t="shared" si="2"/>
        <v>0</v>
      </c>
      <c r="I16" s="17">
        <f t="shared" si="3"/>
        <v>0</v>
      </c>
      <c r="J16" s="18">
        <f t="shared" si="4"/>
        <v>0</v>
      </c>
      <c r="K16" s="22"/>
    </row>
    <row r="17" spans="1:11" x14ac:dyDescent="0.3">
      <c r="A17" s="15"/>
      <c r="B17" s="23">
        <f t="shared" si="0"/>
        <v>45616</v>
      </c>
      <c r="C17" s="21"/>
      <c r="D17" s="21"/>
      <c r="E17" s="21"/>
      <c r="F17" s="21"/>
      <c r="G17" s="17">
        <f t="shared" si="1"/>
        <v>0</v>
      </c>
      <c r="H17" s="17">
        <f t="shared" si="2"/>
        <v>0</v>
      </c>
      <c r="I17" s="17">
        <f t="shared" si="3"/>
        <v>0</v>
      </c>
      <c r="J17" s="18">
        <f t="shared" si="4"/>
        <v>0</v>
      </c>
      <c r="K17" s="22"/>
    </row>
    <row r="18" spans="1:11" x14ac:dyDescent="0.3">
      <c r="A18" s="15"/>
      <c r="B18" s="23">
        <f t="shared" si="0"/>
        <v>45617</v>
      </c>
      <c r="C18" s="21"/>
      <c r="D18" s="21"/>
      <c r="E18" s="21"/>
      <c r="F18" s="21"/>
      <c r="G18" s="17">
        <f t="shared" si="1"/>
        <v>0</v>
      </c>
      <c r="H18" s="17">
        <f t="shared" si="2"/>
        <v>0</v>
      </c>
      <c r="I18" s="17">
        <f t="shared" si="3"/>
        <v>0</v>
      </c>
      <c r="J18" s="18">
        <f t="shared" si="4"/>
        <v>0</v>
      </c>
      <c r="K18" s="22"/>
    </row>
    <row r="19" spans="1:11" x14ac:dyDescent="0.3">
      <c r="A19" s="15"/>
      <c r="B19" s="23">
        <f t="shared" si="0"/>
        <v>45618</v>
      </c>
      <c r="C19" s="21"/>
      <c r="D19" s="21"/>
      <c r="E19" s="21"/>
      <c r="F19" s="21"/>
      <c r="G19" s="17">
        <f t="shared" si="1"/>
        <v>0</v>
      </c>
      <c r="H19" s="17">
        <f t="shared" si="2"/>
        <v>0</v>
      </c>
      <c r="I19" s="17">
        <f t="shared" si="3"/>
        <v>0</v>
      </c>
      <c r="J19" s="18">
        <f t="shared" si="4"/>
        <v>0</v>
      </c>
      <c r="K19" s="22"/>
    </row>
    <row r="20" spans="1:11" x14ac:dyDescent="0.3">
      <c r="A20" s="15"/>
      <c r="B20" s="23">
        <f t="shared" si="0"/>
        <v>45619</v>
      </c>
      <c r="C20" s="21"/>
      <c r="D20" s="21"/>
      <c r="E20" s="21"/>
      <c r="F20" s="21"/>
      <c r="G20" s="17">
        <f t="shared" si="1"/>
        <v>0</v>
      </c>
      <c r="H20" s="17">
        <f t="shared" si="2"/>
        <v>0</v>
      </c>
      <c r="I20" s="17">
        <f t="shared" si="3"/>
        <v>0</v>
      </c>
      <c r="J20" s="18">
        <f t="shared" si="4"/>
        <v>0</v>
      </c>
      <c r="K20" s="22"/>
    </row>
    <row r="21" spans="1:11" x14ac:dyDescent="0.3">
      <c r="A21" s="15"/>
      <c r="B21" s="23">
        <f t="shared" si="0"/>
        <v>45621</v>
      </c>
      <c r="C21" s="21"/>
      <c r="D21" s="21"/>
      <c r="E21" s="21"/>
      <c r="F21" s="21"/>
      <c r="G21" s="17">
        <f t="shared" si="1"/>
        <v>0</v>
      </c>
      <c r="H21" s="17">
        <f t="shared" si="2"/>
        <v>0</v>
      </c>
      <c r="I21" s="17">
        <f t="shared" si="3"/>
        <v>0</v>
      </c>
      <c r="J21" s="18">
        <f t="shared" si="4"/>
        <v>0</v>
      </c>
      <c r="K21" s="22"/>
    </row>
    <row r="22" spans="1:11" x14ac:dyDescent="0.3">
      <c r="A22" s="15"/>
      <c r="B22" s="23">
        <f t="shared" si="0"/>
        <v>45622</v>
      </c>
      <c r="C22" s="21"/>
      <c r="D22" s="21"/>
      <c r="E22" s="21"/>
      <c r="F22" s="21"/>
      <c r="G22" s="17">
        <f t="shared" si="1"/>
        <v>0</v>
      </c>
      <c r="H22" s="17">
        <f t="shared" si="2"/>
        <v>0</v>
      </c>
      <c r="I22" s="17">
        <f t="shared" si="3"/>
        <v>0</v>
      </c>
      <c r="J22" s="18">
        <f t="shared" si="4"/>
        <v>0</v>
      </c>
      <c r="K22" s="22"/>
    </row>
    <row r="23" spans="1:11" x14ac:dyDescent="0.3">
      <c r="A23" s="15"/>
      <c r="B23" s="23">
        <f t="shared" si="0"/>
        <v>45623</v>
      </c>
      <c r="C23" s="21"/>
      <c r="D23" s="21"/>
      <c r="E23" s="21"/>
      <c r="F23" s="21"/>
      <c r="G23" s="17">
        <f t="shared" si="1"/>
        <v>0</v>
      </c>
      <c r="H23" s="17">
        <f t="shared" si="2"/>
        <v>0</v>
      </c>
      <c r="I23" s="17">
        <f t="shared" si="3"/>
        <v>0</v>
      </c>
      <c r="J23" s="18">
        <f t="shared" si="4"/>
        <v>0</v>
      </c>
      <c r="K23" s="22"/>
    </row>
    <row r="24" spans="1:11" x14ac:dyDescent="0.3">
      <c r="A24" s="15"/>
      <c r="B24" s="23">
        <f t="shared" si="0"/>
        <v>45624</v>
      </c>
      <c r="C24" s="21"/>
      <c r="D24" s="21"/>
      <c r="E24" s="21"/>
      <c r="F24" s="21"/>
      <c r="G24" s="17">
        <f t="shared" si="1"/>
        <v>0</v>
      </c>
      <c r="H24" s="17">
        <f t="shared" si="2"/>
        <v>0</v>
      </c>
      <c r="I24" s="17">
        <f t="shared" si="3"/>
        <v>0</v>
      </c>
      <c r="J24" s="18">
        <f t="shared" si="4"/>
        <v>0</v>
      </c>
      <c r="K24" s="22"/>
    </row>
    <row r="25" spans="1:11" x14ac:dyDescent="0.3">
      <c r="A25" s="16"/>
      <c r="B25" s="23">
        <f t="shared" si="0"/>
        <v>45625</v>
      </c>
      <c r="C25" s="21"/>
      <c r="D25" s="21"/>
      <c r="E25" s="21"/>
      <c r="F25" s="21"/>
      <c r="G25" s="17">
        <f t="shared" si="1"/>
        <v>0</v>
      </c>
      <c r="H25" s="17">
        <f t="shared" si="2"/>
        <v>0</v>
      </c>
      <c r="I25" s="17">
        <f t="shared" si="3"/>
        <v>0</v>
      </c>
      <c r="J25" s="18">
        <f t="shared" si="4"/>
        <v>0</v>
      </c>
      <c r="K25" s="22"/>
    </row>
    <row r="26" spans="1:11" x14ac:dyDescent="0.3">
      <c r="A26" s="16"/>
      <c r="B26" s="23">
        <f>IFERROR(IF(MONTH(WORKDAY.INTL(B25,1,11,_Feries))=MONTH(B1),WORKDAY.INTL(B25,1,11,_Feries),""),"")</f>
        <v>45626</v>
      </c>
      <c r="C26" s="21"/>
      <c r="D26" s="21"/>
      <c r="E26" s="21"/>
      <c r="F26" s="21"/>
      <c r="G26" s="17">
        <f t="shared" si="1"/>
        <v>0</v>
      </c>
      <c r="H26" s="17">
        <f t="shared" si="2"/>
        <v>0</v>
      </c>
      <c r="I26" s="17">
        <f t="shared" si="3"/>
        <v>0</v>
      </c>
      <c r="J26" s="18">
        <f t="shared" si="4"/>
        <v>0</v>
      </c>
      <c r="K26" s="22"/>
    </row>
    <row r="27" spans="1:11" x14ac:dyDescent="0.3">
      <c r="A27" s="16"/>
      <c r="B27" s="23" t="str">
        <f>IFERROR(IF(MONTH(WORKDAY.INTL(B26,1,11,_Feries))=MONTH($B$1),WORKDAY.INTL(B26,1,11,_Feries),""),"")</f>
        <v/>
      </c>
      <c r="C27" s="21"/>
      <c r="D27" s="21"/>
      <c r="E27" s="21"/>
      <c r="F27" s="21"/>
      <c r="G27" s="17">
        <f t="shared" si="1"/>
        <v>0</v>
      </c>
      <c r="H27" s="17">
        <f t="shared" si="2"/>
        <v>0</v>
      </c>
      <c r="I27" s="17">
        <f t="shared" si="3"/>
        <v>0</v>
      </c>
      <c r="J27" s="18">
        <f t="shared" si="4"/>
        <v>0</v>
      </c>
      <c r="K27" s="22"/>
    </row>
    <row r="28" spans="1:11" x14ac:dyDescent="0.3">
      <c r="A28" s="16"/>
      <c r="B28" s="23" t="str">
        <f>IFERROR(IF(MONTH(WORKDAY.INTL(B27,1,11,_Feries))=MONTH($B$1),WORKDAY.INTL(B27,1,11,_Feries),""),"")</f>
        <v/>
      </c>
      <c r="C28" s="21"/>
      <c r="D28" s="21"/>
      <c r="E28" s="21"/>
      <c r="F28" s="21"/>
      <c r="G28" s="17">
        <f t="shared" si="1"/>
        <v>0</v>
      </c>
      <c r="H28" s="17">
        <f t="shared" si="2"/>
        <v>0</v>
      </c>
      <c r="I28" s="17">
        <f t="shared" si="3"/>
        <v>0</v>
      </c>
      <c r="J28" s="18">
        <f t="shared" si="4"/>
        <v>0</v>
      </c>
      <c r="K28" s="22"/>
    </row>
    <row r="29" spans="1:11" x14ac:dyDescent="0.3">
      <c r="A29" s="16"/>
      <c r="B29" s="23" t="str">
        <f>IFERROR(IF(MONTH(WORKDAY.INTL(B28,1,11,_Feries))=MONTH($B$1),WORKDAY.INTL(B28,1,11,_Feries),""),"")</f>
        <v/>
      </c>
      <c r="C29" s="21"/>
      <c r="D29" s="21"/>
      <c r="E29" s="21"/>
      <c r="F29" s="21"/>
      <c r="G29" s="17">
        <f t="shared" si="1"/>
        <v>0</v>
      </c>
      <c r="H29" s="17">
        <f t="shared" si="2"/>
        <v>0</v>
      </c>
      <c r="I29" s="17">
        <f t="shared" si="3"/>
        <v>0</v>
      </c>
      <c r="J29" s="18">
        <f t="shared" si="4"/>
        <v>0</v>
      </c>
      <c r="K29" s="22"/>
    </row>
    <row r="30" spans="1:11" x14ac:dyDescent="0.3">
      <c r="A30" s="16"/>
      <c r="B30" s="7"/>
      <c r="C30" s="8"/>
      <c r="D30" s="8"/>
      <c r="E30" s="9"/>
      <c r="F30" s="9"/>
      <c r="G30" s="10"/>
      <c r="H30" s="11"/>
      <c r="I30" s="10"/>
      <c r="J30" s="12"/>
      <c r="K30" s="13"/>
    </row>
    <row r="31" spans="1:11" x14ac:dyDescent="0.3">
      <c r="B31" s="3" t="s">
        <v>21</v>
      </c>
      <c r="G31" s="20">
        <f>SUM(G3:G29)-I31+H31</f>
        <v>0</v>
      </c>
      <c r="H31" s="20">
        <f t="shared" ref="H31:J31" si="5">SUM(H3:H29)-J31+I31</f>
        <v>0</v>
      </c>
      <c r="I31" s="20">
        <f t="shared" si="5"/>
        <v>0</v>
      </c>
      <c r="J31" s="20">
        <f t="shared" si="5"/>
        <v>0</v>
      </c>
      <c r="K31" s="19">
        <f>SUM(K3:K29)</f>
        <v>0</v>
      </c>
    </row>
    <row r="32" spans="1:11" x14ac:dyDescent="0.3">
      <c r="K32" s="19">
        <f>30-K31</f>
        <v>30</v>
      </c>
    </row>
  </sheetData>
  <mergeCells count="2">
    <mergeCell ref="C1:D1"/>
    <mergeCell ref="E1:F1"/>
  </mergeCells>
  <conditionalFormatting sqref="A3:K29">
    <cfRule type="expression" dxfId="7" priority="1">
      <formula>$B3&lt;&gt;""</formula>
    </cfRule>
  </conditionalFormatting>
  <pageMargins left="0.11811023622047245" right="0.11811023622047245" top="0.35433070866141736" bottom="0.35433070866141736" header="0.31496062992125984" footer="0.31496062992125984"/>
  <pageSetup paperSize="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97A240-D042-4709-8B76-AAA6A7C3E810}">
  <dimension ref="A1:K32"/>
  <sheetViews>
    <sheetView showGridLines="0" topLeftCell="A16" workbookViewId="0">
      <selection activeCell="B2" sqref="B2"/>
    </sheetView>
  </sheetViews>
  <sheetFormatPr baseColWidth="10" defaultRowHeight="14.4" x14ac:dyDescent="0.3"/>
  <cols>
    <col min="1" max="1" width="6.77734375" style="3" customWidth="1"/>
    <col min="2" max="2" width="12.6640625" style="3" customWidth="1"/>
    <col min="3" max="6" width="8.6640625" style="3" customWidth="1"/>
    <col min="7" max="7" width="11.6640625" style="3" customWidth="1"/>
    <col min="8" max="11" width="9.6640625" style="3" customWidth="1"/>
    <col min="12" max="16384" width="11.5546875" style="3"/>
  </cols>
  <sheetData>
    <row r="1" spans="1:11" ht="28.8" x14ac:dyDescent="0.3">
      <c r="B1" s="14">
        <f>EDATE(_DébutPeriode,7)</f>
        <v>45627</v>
      </c>
      <c r="C1" s="28"/>
      <c r="D1" s="28"/>
      <c r="E1" s="28"/>
      <c r="F1" s="28"/>
      <c r="G1" s="2" t="s">
        <v>16</v>
      </c>
      <c r="H1" s="2" t="s">
        <v>17</v>
      </c>
      <c r="I1" s="2" t="s">
        <v>18</v>
      </c>
      <c r="J1" s="2" t="s">
        <v>19</v>
      </c>
      <c r="K1" s="2" t="s">
        <v>20</v>
      </c>
    </row>
    <row r="2" spans="1:11" ht="12.75" customHeight="1" x14ac:dyDescent="0.3">
      <c r="B2" s="4"/>
      <c r="C2" s="5"/>
      <c r="D2" s="5"/>
      <c r="E2" s="5"/>
      <c r="F2" s="5"/>
      <c r="G2" s="6"/>
      <c r="H2" s="6"/>
      <c r="I2" s="6"/>
      <c r="J2" s="6"/>
      <c r="K2" s="6"/>
    </row>
    <row r="3" spans="1:11" x14ac:dyDescent="0.3">
      <c r="A3" s="15"/>
      <c r="B3" s="23">
        <f>WORKDAY.INTL(B1-1,1,11,_Feries)</f>
        <v>45628</v>
      </c>
      <c r="C3" s="21"/>
      <c r="D3" s="21"/>
      <c r="E3" s="21"/>
      <c r="F3" s="21"/>
      <c r="G3" s="17">
        <f>IF(D3-C3+F3-E3=0,0,D3-C3+F3-E3)</f>
        <v>0</v>
      </c>
      <c r="H3" s="17">
        <f>IF(G3-A3&gt;0,G3-A3,0)</f>
        <v>0</v>
      </c>
      <c r="I3" s="17">
        <f>IF(G3-A3&lt;0,A3-G3,0)</f>
        <v>0</v>
      </c>
      <c r="J3" s="18">
        <f>H3</f>
        <v>0</v>
      </c>
      <c r="K3" s="22"/>
    </row>
    <row r="4" spans="1:11" x14ac:dyDescent="0.3">
      <c r="A4" s="15"/>
      <c r="B4" s="23">
        <f t="shared" ref="B4:B25" si="0">WORKDAY.INTL(B3,1,11,_Feries)</f>
        <v>45629</v>
      </c>
      <c r="C4" s="21"/>
      <c r="D4" s="21"/>
      <c r="E4" s="21"/>
      <c r="F4" s="21"/>
      <c r="G4" s="17">
        <f t="shared" ref="G4:G29" si="1">IF(D4-C4+F4-E4=0,0,D4-C4+F4-E4)</f>
        <v>0</v>
      </c>
      <c r="H4" s="17">
        <f t="shared" ref="H4:H29" si="2">IF(G4-A4&gt;0,G4-A4,0)</f>
        <v>0</v>
      </c>
      <c r="I4" s="17">
        <f t="shared" ref="I4:I29" si="3">IF(G4-A4&lt;0,A4-G4,0)</f>
        <v>0</v>
      </c>
      <c r="J4" s="18">
        <f t="shared" ref="J4:J29" si="4">H4</f>
        <v>0</v>
      </c>
      <c r="K4" s="22"/>
    </row>
    <row r="5" spans="1:11" x14ac:dyDescent="0.3">
      <c r="A5" s="15"/>
      <c r="B5" s="23">
        <f t="shared" si="0"/>
        <v>45630</v>
      </c>
      <c r="C5" s="21"/>
      <c r="D5" s="21"/>
      <c r="E5" s="21"/>
      <c r="F5" s="21"/>
      <c r="G5" s="17">
        <f t="shared" si="1"/>
        <v>0</v>
      </c>
      <c r="H5" s="17">
        <f t="shared" si="2"/>
        <v>0</v>
      </c>
      <c r="I5" s="17">
        <f t="shared" si="3"/>
        <v>0</v>
      </c>
      <c r="J5" s="18">
        <f t="shared" si="4"/>
        <v>0</v>
      </c>
      <c r="K5" s="22"/>
    </row>
    <row r="6" spans="1:11" x14ac:dyDescent="0.3">
      <c r="A6" s="15"/>
      <c r="B6" s="23">
        <f t="shared" si="0"/>
        <v>45631</v>
      </c>
      <c r="C6" s="21"/>
      <c r="D6" s="21"/>
      <c r="E6" s="21"/>
      <c r="F6" s="21"/>
      <c r="G6" s="17">
        <f t="shared" si="1"/>
        <v>0</v>
      </c>
      <c r="H6" s="17">
        <f t="shared" si="2"/>
        <v>0</v>
      </c>
      <c r="I6" s="17">
        <f t="shared" si="3"/>
        <v>0</v>
      </c>
      <c r="J6" s="18">
        <f t="shared" si="4"/>
        <v>0</v>
      </c>
      <c r="K6" s="22"/>
    </row>
    <row r="7" spans="1:11" x14ac:dyDescent="0.3">
      <c r="A7" s="15"/>
      <c r="B7" s="23">
        <f t="shared" si="0"/>
        <v>45632</v>
      </c>
      <c r="C7" s="21"/>
      <c r="D7" s="21"/>
      <c r="E7" s="21"/>
      <c r="F7" s="21"/>
      <c r="G7" s="17">
        <f t="shared" si="1"/>
        <v>0</v>
      </c>
      <c r="H7" s="17">
        <f t="shared" si="2"/>
        <v>0</v>
      </c>
      <c r="I7" s="17">
        <f t="shared" si="3"/>
        <v>0</v>
      </c>
      <c r="J7" s="18">
        <f t="shared" si="4"/>
        <v>0</v>
      </c>
      <c r="K7" s="22"/>
    </row>
    <row r="8" spans="1:11" x14ac:dyDescent="0.3">
      <c r="A8" s="15"/>
      <c r="B8" s="23">
        <f t="shared" si="0"/>
        <v>45633</v>
      </c>
      <c r="C8" s="21"/>
      <c r="D8" s="21"/>
      <c r="E8" s="21"/>
      <c r="F8" s="21"/>
      <c r="G8" s="17">
        <f t="shared" si="1"/>
        <v>0</v>
      </c>
      <c r="H8" s="17">
        <f t="shared" si="2"/>
        <v>0</v>
      </c>
      <c r="I8" s="17">
        <f>IF(G8-A8&lt;0,A8-G8,0)</f>
        <v>0</v>
      </c>
      <c r="J8" s="18">
        <f t="shared" si="4"/>
        <v>0</v>
      </c>
      <c r="K8" s="22"/>
    </row>
    <row r="9" spans="1:11" x14ac:dyDescent="0.3">
      <c r="A9" s="15"/>
      <c r="B9" s="23">
        <f t="shared" si="0"/>
        <v>45635</v>
      </c>
      <c r="C9" s="21"/>
      <c r="D9" s="21"/>
      <c r="E9" s="21"/>
      <c r="F9" s="21"/>
      <c r="G9" s="17">
        <f t="shared" si="1"/>
        <v>0</v>
      </c>
      <c r="H9" s="17">
        <f t="shared" si="2"/>
        <v>0</v>
      </c>
      <c r="I9" s="17">
        <f t="shared" si="3"/>
        <v>0</v>
      </c>
      <c r="J9" s="18">
        <f t="shared" si="4"/>
        <v>0</v>
      </c>
      <c r="K9" s="22"/>
    </row>
    <row r="10" spans="1:11" x14ac:dyDescent="0.3">
      <c r="A10" s="15"/>
      <c r="B10" s="23">
        <f t="shared" si="0"/>
        <v>45636</v>
      </c>
      <c r="C10" s="21"/>
      <c r="D10" s="21"/>
      <c r="E10" s="21"/>
      <c r="F10" s="21"/>
      <c r="G10" s="17">
        <f t="shared" si="1"/>
        <v>0</v>
      </c>
      <c r="H10" s="17">
        <f t="shared" si="2"/>
        <v>0</v>
      </c>
      <c r="I10" s="17">
        <f t="shared" si="3"/>
        <v>0</v>
      </c>
      <c r="J10" s="18">
        <f t="shared" si="4"/>
        <v>0</v>
      </c>
      <c r="K10" s="22"/>
    </row>
    <row r="11" spans="1:11" x14ac:dyDescent="0.3">
      <c r="A11" s="15"/>
      <c r="B11" s="23">
        <f t="shared" si="0"/>
        <v>45637</v>
      </c>
      <c r="C11" s="21"/>
      <c r="D11" s="21"/>
      <c r="E11" s="21"/>
      <c r="F11" s="21"/>
      <c r="G11" s="17">
        <f t="shared" si="1"/>
        <v>0</v>
      </c>
      <c r="H11" s="17">
        <f t="shared" si="2"/>
        <v>0</v>
      </c>
      <c r="I11" s="17">
        <f t="shared" si="3"/>
        <v>0</v>
      </c>
      <c r="J11" s="18">
        <f t="shared" si="4"/>
        <v>0</v>
      </c>
      <c r="K11" s="22"/>
    </row>
    <row r="12" spans="1:11" x14ac:dyDescent="0.3">
      <c r="A12" s="15"/>
      <c r="B12" s="23">
        <f t="shared" si="0"/>
        <v>45638</v>
      </c>
      <c r="C12" s="21"/>
      <c r="D12" s="21"/>
      <c r="E12" s="21"/>
      <c r="F12" s="21"/>
      <c r="G12" s="17">
        <f t="shared" si="1"/>
        <v>0</v>
      </c>
      <c r="H12" s="17">
        <f t="shared" si="2"/>
        <v>0</v>
      </c>
      <c r="I12" s="17">
        <f t="shared" si="3"/>
        <v>0</v>
      </c>
      <c r="J12" s="18">
        <f t="shared" si="4"/>
        <v>0</v>
      </c>
      <c r="K12" s="22"/>
    </row>
    <row r="13" spans="1:11" x14ac:dyDescent="0.3">
      <c r="A13" s="15"/>
      <c r="B13" s="23">
        <f t="shared" si="0"/>
        <v>45639</v>
      </c>
      <c r="C13" s="21"/>
      <c r="D13" s="21"/>
      <c r="E13" s="21"/>
      <c r="F13" s="21"/>
      <c r="G13" s="17">
        <f t="shared" si="1"/>
        <v>0</v>
      </c>
      <c r="H13" s="17">
        <f t="shared" si="2"/>
        <v>0</v>
      </c>
      <c r="I13" s="17">
        <f t="shared" si="3"/>
        <v>0</v>
      </c>
      <c r="J13" s="18">
        <f t="shared" si="4"/>
        <v>0</v>
      </c>
      <c r="K13" s="22"/>
    </row>
    <row r="14" spans="1:11" x14ac:dyDescent="0.3">
      <c r="A14" s="15"/>
      <c r="B14" s="23">
        <f t="shared" si="0"/>
        <v>45640</v>
      </c>
      <c r="C14" s="21"/>
      <c r="D14" s="21"/>
      <c r="E14" s="21"/>
      <c r="F14" s="21"/>
      <c r="G14" s="17">
        <f t="shared" si="1"/>
        <v>0</v>
      </c>
      <c r="H14" s="17">
        <f t="shared" si="2"/>
        <v>0</v>
      </c>
      <c r="I14" s="17">
        <f t="shared" si="3"/>
        <v>0</v>
      </c>
      <c r="J14" s="18">
        <f t="shared" si="4"/>
        <v>0</v>
      </c>
      <c r="K14" s="22"/>
    </row>
    <row r="15" spans="1:11" x14ac:dyDescent="0.3">
      <c r="A15" s="15"/>
      <c r="B15" s="23">
        <f t="shared" si="0"/>
        <v>45642</v>
      </c>
      <c r="C15" s="21"/>
      <c r="D15" s="21"/>
      <c r="E15" s="21"/>
      <c r="F15" s="21"/>
      <c r="G15" s="17">
        <f t="shared" si="1"/>
        <v>0</v>
      </c>
      <c r="H15" s="17">
        <f t="shared" si="2"/>
        <v>0</v>
      </c>
      <c r="I15" s="17">
        <f t="shared" si="3"/>
        <v>0</v>
      </c>
      <c r="J15" s="18">
        <f t="shared" si="4"/>
        <v>0</v>
      </c>
      <c r="K15" s="22"/>
    </row>
    <row r="16" spans="1:11" x14ac:dyDescent="0.3">
      <c r="A16" s="15"/>
      <c r="B16" s="23">
        <f t="shared" si="0"/>
        <v>45643</v>
      </c>
      <c r="C16" s="21"/>
      <c r="D16" s="21"/>
      <c r="E16" s="21"/>
      <c r="F16" s="21"/>
      <c r="G16" s="17">
        <f t="shared" si="1"/>
        <v>0</v>
      </c>
      <c r="H16" s="17">
        <f t="shared" si="2"/>
        <v>0</v>
      </c>
      <c r="I16" s="17">
        <f t="shared" si="3"/>
        <v>0</v>
      </c>
      <c r="J16" s="18">
        <f t="shared" si="4"/>
        <v>0</v>
      </c>
      <c r="K16" s="22"/>
    </row>
    <row r="17" spans="1:11" x14ac:dyDescent="0.3">
      <c r="A17" s="15"/>
      <c r="B17" s="23">
        <f t="shared" si="0"/>
        <v>45644</v>
      </c>
      <c r="C17" s="21"/>
      <c r="D17" s="21"/>
      <c r="E17" s="21"/>
      <c r="F17" s="21"/>
      <c r="G17" s="17">
        <f t="shared" si="1"/>
        <v>0</v>
      </c>
      <c r="H17" s="17">
        <f t="shared" si="2"/>
        <v>0</v>
      </c>
      <c r="I17" s="17">
        <f t="shared" si="3"/>
        <v>0</v>
      </c>
      <c r="J17" s="18">
        <f t="shared" si="4"/>
        <v>0</v>
      </c>
      <c r="K17" s="22"/>
    </row>
    <row r="18" spans="1:11" x14ac:dyDescent="0.3">
      <c r="A18" s="15"/>
      <c r="B18" s="23">
        <f t="shared" si="0"/>
        <v>45645</v>
      </c>
      <c r="C18" s="21"/>
      <c r="D18" s="21"/>
      <c r="E18" s="21"/>
      <c r="F18" s="21"/>
      <c r="G18" s="17">
        <f t="shared" si="1"/>
        <v>0</v>
      </c>
      <c r="H18" s="17">
        <f t="shared" si="2"/>
        <v>0</v>
      </c>
      <c r="I18" s="17">
        <f t="shared" si="3"/>
        <v>0</v>
      </c>
      <c r="J18" s="18">
        <f t="shared" si="4"/>
        <v>0</v>
      </c>
      <c r="K18" s="22"/>
    </row>
    <row r="19" spans="1:11" x14ac:dyDescent="0.3">
      <c r="A19" s="15"/>
      <c r="B19" s="23">
        <f t="shared" si="0"/>
        <v>45646</v>
      </c>
      <c r="C19" s="21"/>
      <c r="D19" s="21"/>
      <c r="E19" s="21"/>
      <c r="F19" s="21"/>
      <c r="G19" s="17">
        <f t="shared" si="1"/>
        <v>0</v>
      </c>
      <c r="H19" s="17">
        <f t="shared" si="2"/>
        <v>0</v>
      </c>
      <c r="I19" s="17">
        <f t="shared" si="3"/>
        <v>0</v>
      </c>
      <c r="J19" s="18">
        <f t="shared" si="4"/>
        <v>0</v>
      </c>
      <c r="K19" s="22"/>
    </row>
    <row r="20" spans="1:11" x14ac:dyDescent="0.3">
      <c r="A20" s="15"/>
      <c r="B20" s="23">
        <f t="shared" si="0"/>
        <v>45647</v>
      </c>
      <c r="C20" s="21"/>
      <c r="D20" s="21"/>
      <c r="E20" s="21"/>
      <c r="F20" s="21"/>
      <c r="G20" s="17">
        <f t="shared" si="1"/>
        <v>0</v>
      </c>
      <c r="H20" s="17">
        <f t="shared" si="2"/>
        <v>0</v>
      </c>
      <c r="I20" s="17">
        <f t="shared" si="3"/>
        <v>0</v>
      </c>
      <c r="J20" s="18">
        <f t="shared" si="4"/>
        <v>0</v>
      </c>
      <c r="K20" s="22"/>
    </row>
    <row r="21" spans="1:11" x14ac:dyDescent="0.3">
      <c r="A21" s="15"/>
      <c r="B21" s="23">
        <f t="shared" si="0"/>
        <v>45649</v>
      </c>
      <c r="C21" s="21"/>
      <c r="D21" s="21"/>
      <c r="E21" s="21"/>
      <c r="F21" s="21"/>
      <c r="G21" s="17">
        <f t="shared" si="1"/>
        <v>0</v>
      </c>
      <c r="H21" s="17">
        <f t="shared" si="2"/>
        <v>0</v>
      </c>
      <c r="I21" s="17">
        <f t="shared" si="3"/>
        <v>0</v>
      </c>
      <c r="J21" s="18">
        <f t="shared" si="4"/>
        <v>0</v>
      </c>
      <c r="K21" s="22"/>
    </row>
    <row r="22" spans="1:11" x14ac:dyDescent="0.3">
      <c r="A22" s="15"/>
      <c r="B22" s="23">
        <f t="shared" si="0"/>
        <v>45650</v>
      </c>
      <c r="C22" s="21"/>
      <c r="D22" s="21"/>
      <c r="E22" s="21"/>
      <c r="F22" s="21"/>
      <c r="G22" s="17">
        <f t="shared" si="1"/>
        <v>0</v>
      </c>
      <c r="H22" s="17">
        <f t="shared" si="2"/>
        <v>0</v>
      </c>
      <c r="I22" s="17">
        <f t="shared" si="3"/>
        <v>0</v>
      </c>
      <c r="J22" s="18">
        <f t="shared" si="4"/>
        <v>0</v>
      </c>
      <c r="K22" s="22"/>
    </row>
    <row r="23" spans="1:11" x14ac:dyDescent="0.3">
      <c r="A23" s="15"/>
      <c r="B23" s="23">
        <f t="shared" si="0"/>
        <v>45652</v>
      </c>
      <c r="C23" s="21"/>
      <c r="D23" s="21"/>
      <c r="E23" s="21"/>
      <c r="F23" s="21"/>
      <c r="G23" s="17">
        <f t="shared" si="1"/>
        <v>0</v>
      </c>
      <c r="H23" s="17">
        <f t="shared" si="2"/>
        <v>0</v>
      </c>
      <c r="I23" s="17">
        <f t="shared" si="3"/>
        <v>0</v>
      </c>
      <c r="J23" s="18">
        <f t="shared" si="4"/>
        <v>0</v>
      </c>
      <c r="K23" s="22"/>
    </row>
    <row r="24" spans="1:11" x14ac:dyDescent="0.3">
      <c r="A24" s="15"/>
      <c r="B24" s="23">
        <f t="shared" si="0"/>
        <v>45653</v>
      </c>
      <c r="C24" s="21"/>
      <c r="D24" s="21"/>
      <c r="E24" s="21"/>
      <c r="F24" s="21"/>
      <c r="G24" s="17">
        <f t="shared" si="1"/>
        <v>0</v>
      </c>
      <c r="H24" s="17">
        <f t="shared" si="2"/>
        <v>0</v>
      </c>
      <c r="I24" s="17">
        <f t="shared" si="3"/>
        <v>0</v>
      </c>
      <c r="J24" s="18">
        <f t="shared" si="4"/>
        <v>0</v>
      </c>
      <c r="K24" s="22"/>
    </row>
    <row r="25" spans="1:11" x14ac:dyDescent="0.3">
      <c r="A25" s="16"/>
      <c r="B25" s="23">
        <f t="shared" si="0"/>
        <v>45654</v>
      </c>
      <c r="C25" s="21"/>
      <c r="D25" s="21"/>
      <c r="E25" s="21"/>
      <c r="F25" s="21"/>
      <c r="G25" s="17">
        <f t="shared" si="1"/>
        <v>0</v>
      </c>
      <c r="H25" s="17">
        <f t="shared" si="2"/>
        <v>0</v>
      </c>
      <c r="I25" s="17">
        <f t="shared" si="3"/>
        <v>0</v>
      </c>
      <c r="J25" s="18">
        <f t="shared" si="4"/>
        <v>0</v>
      </c>
      <c r="K25" s="22"/>
    </row>
    <row r="26" spans="1:11" x14ac:dyDescent="0.3">
      <c r="A26" s="16"/>
      <c r="B26" s="23">
        <f>IFERROR(IF(MONTH(WORKDAY.INTL(B25,1,11,_Feries))=MONTH(B1),WORKDAY.INTL(B25,1,11,_Feries),""),"")</f>
        <v>45656</v>
      </c>
      <c r="C26" s="21"/>
      <c r="D26" s="21"/>
      <c r="E26" s="21"/>
      <c r="F26" s="21"/>
      <c r="G26" s="17">
        <f t="shared" si="1"/>
        <v>0</v>
      </c>
      <c r="H26" s="17">
        <f t="shared" si="2"/>
        <v>0</v>
      </c>
      <c r="I26" s="17">
        <f t="shared" si="3"/>
        <v>0</v>
      </c>
      <c r="J26" s="18">
        <f t="shared" si="4"/>
        <v>0</v>
      </c>
      <c r="K26" s="22"/>
    </row>
    <row r="27" spans="1:11" x14ac:dyDescent="0.3">
      <c r="A27" s="16"/>
      <c r="B27" s="23">
        <f>IFERROR(IF(MONTH(WORKDAY.INTL(B26,1,11,_Feries))=MONTH($B$1),WORKDAY.INTL(B26,1,11,_Feries),""),"")</f>
        <v>45657</v>
      </c>
      <c r="C27" s="21"/>
      <c r="D27" s="21"/>
      <c r="E27" s="21"/>
      <c r="F27" s="21"/>
      <c r="G27" s="17">
        <f t="shared" si="1"/>
        <v>0</v>
      </c>
      <c r="H27" s="17">
        <f t="shared" si="2"/>
        <v>0</v>
      </c>
      <c r="I27" s="17">
        <f t="shared" si="3"/>
        <v>0</v>
      </c>
      <c r="J27" s="18">
        <f t="shared" si="4"/>
        <v>0</v>
      </c>
      <c r="K27" s="22"/>
    </row>
    <row r="28" spans="1:11" x14ac:dyDescent="0.3">
      <c r="A28" s="16"/>
      <c r="B28" s="23" t="str">
        <f>IFERROR(IF(MONTH(WORKDAY.INTL(B27,1,11,_Feries))=MONTH($B$1),WORKDAY.INTL(B27,1,11,_Feries),""),"")</f>
        <v/>
      </c>
      <c r="C28" s="21"/>
      <c r="D28" s="21"/>
      <c r="E28" s="21"/>
      <c r="F28" s="21"/>
      <c r="G28" s="17">
        <f t="shared" si="1"/>
        <v>0</v>
      </c>
      <c r="H28" s="17">
        <f t="shared" si="2"/>
        <v>0</v>
      </c>
      <c r="I28" s="17">
        <f t="shared" si="3"/>
        <v>0</v>
      </c>
      <c r="J28" s="18">
        <f t="shared" si="4"/>
        <v>0</v>
      </c>
      <c r="K28" s="22"/>
    </row>
    <row r="29" spans="1:11" x14ac:dyDescent="0.3">
      <c r="A29" s="16"/>
      <c r="B29" s="23" t="str">
        <f>IFERROR(IF(MONTH(WORKDAY.INTL(B28,1,11,_Feries))=MONTH($B$1),WORKDAY.INTL(B28,1,11,_Feries),""),"")</f>
        <v/>
      </c>
      <c r="C29" s="21"/>
      <c r="D29" s="21"/>
      <c r="E29" s="21"/>
      <c r="F29" s="21"/>
      <c r="G29" s="17">
        <f t="shared" si="1"/>
        <v>0</v>
      </c>
      <c r="H29" s="17">
        <f t="shared" si="2"/>
        <v>0</v>
      </c>
      <c r="I29" s="17">
        <f t="shared" si="3"/>
        <v>0</v>
      </c>
      <c r="J29" s="18">
        <f t="shared" si="4"/>
        <v>0</v>
      </c>
      <c r="K29" s="22"/>
    </row>
    <row r="30" spans="1:11" x14ac:dyDescent="0.3">
      <c r="A30" s="16"/>
      <c r="B30" s="7"/>
      <c r="C30" s="8"/>
      <c r="D30" s="8"/>
      <c r="E30" s="9"/>
      <c r="F30" s="9"/>
      <c r="G30" s="10"/>
      <c r="H30" s="11"/>
      <c r="I30" s="10"/>
      <c r="J30" s="12"/>
      <c r="K30" s="13"/>
    </row>
    <row r="31" spans="1:11" x14ac:dyDescent="0.3">
      <c r="B31" s="3" t="s">
        <v>21</v>
      </c>
      <c r="G31" s="20">
        <f>SUM(G3:G29)-I31+H31</f>
        <v>0</v>
      </c>
      <c r="H31" s="20">
        <f t="shared" ref="H31:J31" si="5">SUM(H3:H29)-J31+I31</f>
        <v>0</v>
      </c>
      <c r="I31" s="20">
        <f t="shared" si="5"/>
        <v>0</v>
      </c>
      <c r="J31" s="20">
        <f t="shared" si="5"/>
        <v>0</v>
      </c>
      <c r="K31" s="19">
        <f>SUM(K3:K29)</f>
        <v>0</v>
      </c>
    </row>
    <row r="32" spans="1:11" x14ac:dyDescent="0.3">
      <c r="K32" s="19">
        <f>30-K31</f>
        <v>30</v>
      </c>
    </row>
  </sheetData>
  <mergeCells count="2">
    <mergeCell ref="C1:D1"/>
    <mergeCell ref="E1:F1"/>
  </mergeCells>
  <conditionalFormatting sqref="A3:K29">
    <cfRule type="expression" dxfId="6" priority="1">
      <formula>$B3&lt;&gt;""</formula>
    </cfRule>
  </conditionalFormatting>
  <pageMargins left="0.11811023622047245" right="0.11811023622047245" top="0.35433070866141736" bottom="0.35433070866141736" header="0.31496062992125984" footer="0.31496062992125984"/>
  <pageSetup paperSize="9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B2481A-332C-4B60-A478-910284C0498A}">
  <dimension ref="A1:K32"/>
  <sheetViews>
    <sheetView showGridLines="0" topLeftCell="A16" workbookViewId="0">
      <selection activeCell="B2" sqref="B2"/>
    </sheetView>
  </sheetViews>
  <sheetFormatPr baseColWidth="10" defaultRowHeight="14.4" x14ac:dyDescent="0.3"/>
  <cols>
    <col min="1" max="1" width="6.77734375" style="3" customWidth="1"/>
    <col min="2" max="2" width="12.6640625" style="3" customWidth="1"/>
    <col min="3" max="6" width="8.6640625" style="3" customWidth="1"/>
    <col min="7" max="7" width="11.6640625" style="3" customWidth="1"/>
    <col min="8" max="11" width="9.6640625" style="3" customWidth="1"/>
    <col min="12" max="16384" width="11.5546875" style="3"/>
  </cols>
  <sheetData>
    <row r="1" spans="1:11" ht="28.8" x14ac:dyDescent="0.3">
      <c r="B1" s="14">
        <f>EDATE(_DébutPeriode,8)</f>
        <v>45658</v>
      </c>
      <c r="C1" s="28"/>
      <c r="D1" s="28"/>
      <c r="E1" s="28"/>
      <c r="F1" s="28"/>
      <c r="G1" s="2" t="s">
        <v>16</v>
      </c>
      <c r="H1" s="2" t="s">
        <v>17</v>
      </c>
      <c r="I1" s="2" t="s">
        <v>18</v>
      </c>
      <c r="J1" s="2" t="s">
        <v>19</v>
      </c>
      <c r="K1" s="2" t="s">
        <v>20</v>
      </c>
    </row>
    <row r="2" spans="1:11" ht="12.75" customHeight="1" x14ac:dyDescent="0.3">
      <c r="B2" s="4"/>
      <c r="C2" s="5"/>
      <c r="D2" s="5"/>
      <c r="E2" s="5"/>
      <c r="F2" s="5"/>
      <c r="G2" s="6"/>
      <c r="H2" s="6"/>
      <c r="I2" s="6"/>
      <c r="J2" s="6"/>
      <c r="K2" s="6"/>
    </row>
    <row r="3" spans="1:11" x14ac:dyDescent="0.3">
      <c r="A3" s="15"/>
      <c r="B3" s="23">
        <f>WORKDAY.INTL(B1-1,1,11,_Feries)</f>
        <v>45659</v>
      </c>
      <c r="C3" s="21"/>
      <c r="D3" s="21"/>
      <c r="E3" s="21"/>
      <c r="F3" s="21"/>
      <c r="G3" s="17">
        <f>IF(D3-C3+F3-E3=0,0,D3-C3+F3-E3)</f>
        <v>0</v>
      </c>
      <c r="H3" s="17">
        <f>IF(G3-A3&gt;0,G3-A3,0)</f>
        <v>0</v>
      </c>
      <c r="I3" s="17">
        <f>IF(G3-A3&lt;0,A3-G3,0)</f>
        <v>0</v>
      </c>
      <c r="J3" s="18">
        <f>H3</f>
        <v>0</v>
      </c>
      <c r="K3" s="22"/>
    </row>
    <row r="4" spans="1:11" x14ac:dyDescent="0.3">
      <c r="A4" s="15"/>
      <c r="B4" s="23">
        <f t="shared" ref="B4:B25" si="0">WORKDAY.INTL(B3,1,11,_Feries)</f>
        <v>45660</v>
      </c>
      <c r="C4" s="21"/>
      <c r="D4" s="21"/>
      <c r="E4" s="21"/>
      <c r="F4" s="21"/>
      <c r="G4" s="17">
        <f t="shared" ref="G4:G29" si="1">IF(D4-C4+F4-E4=0,0,D4-C4+F4-E4)</f>
        <v>0</v>
      </c>
      <c r="H4" s="17">
        <f t="shared" ref="H4:H29" si="2">IF(G4-A4&gt;0,G4-A4,0)</f>
        <v>0</v>
      </c>
      <c r="I4" s="17">
        <f t="shared" ref="I4:I29" si="3">IF(G4-A4&lt;0,A4-G4,0)</f>
        <v>0</v>
      </c>
      <c r="J4" s="18">
        <f t="shared" ref="J4:J29" si="4">H4</f>
        <v>0</v>
      </c>
      <c r="K4" s="22"/>
    </row>
    <row r="5" spans="1:11" x14ac:dyDescent="0.3">
      <c r="A5" s="15"/>
      <c r="B5" s="23">
        <f t="shared" si="0"/>
        <v>45661</v>
      </c>
      <c r="C5" s="21"/>
      <c r="D5" s="21"/>
      <c r="E5" s="21"/>
      <c r="F5" s="21"/>
      <c r="G5" s="17">
        <f t="shared" si="1"/>
        <v>0</v>
      </c>
      <c r="H5" s="17">
        <f t="shared" si="2"/>
        <v>0</v>
      </c>
      <c r="I5" s="17">
        <f t="shared" si="3"/>
        <v>0</v>
      </c>
      <c r="J5" s="18">
        <f t="shared" si="4"/>
        <v>0</v>
      </c>
      <c r="K5" s="22"/>
    </row>
    <row r="6" spans="1:11" x14ac:dyDescent="0.3">
      <c r="A6" s="15"/>
      <c r="B6" s="23">
        <f t="shared" si="0"/>
        <v>45663</v>
      </c>
      <c r="C6" s="21"/>
      <c r="D6" s="21"/>
      <c r="E6" s="21"/>
      <c r="F6" s="21"/>
      <c r="G6" s="17">
        <f t="shared" si="1"/>
        <v>0</v>
      </c>
      <c r="H6" s="17">
        <f t="shared" si="2"/>
        <v>0</v>
      </c>
      <c r="I6" s="17">
        <f t="shared" si="3"/>
        <v>0</v>
      </c>
      <c r="J6" s="18">
        <f t="shared" si="4"/>
        <v>0</v>
      </c>
      <c r="K6" s="22"/>
    </row>
    <row r="7" spans="1:11" x14ac:dyDescent="0.3">
      <c r="A7" s="15"/>
      <c r="B7" s="23">
        <f t="shared" si="0"/>
        <v>45664</v>
      </c>
      <c r="C7" s="21"/>
      <c r="D7" s="21"/>
      <c r="E7" s="21"/>
      <c r="F7" s="21"/>
      <c r="G7" s="17">
        <f t="shared" si="1"/>
        <v>0</v>
      </c>
      <c r="H7" s="17">
        <f t="shared" si="2"/>
        <v>0</v>
      </c>
      <c r="I7" s="17">
        <f t="shared" si="3"/>
        <v>0</v>
      </c>
      <c r="J7" s="18">
        <f t="shared" si="4"/>
        <v>0</v>
      </c>
      <c r="K7" s="22"/>
    </row>
    <row r="8" spans="1:11" x14ac:dyDescent="0.3">
      <c r="A8" s="15"/>
      <c r="B8" s="23">
        <f t="shared" si="0"/>
        <v>45665</v>
      </c>
      <c r="C8" s="21"/>
      <c r="D8" s="21"/>
      <c r="E8" s="21"/>
      <c r="F8" s="21"/>
      <c r="G8" s="17">
        <f t="shared" si="1"/>
        <v>0</v>
      </c>
      <c r="H8" s="17">
        <f t="shared" si="2"/>
        <v>0</v>
      </c>
      <c r="I8" s="17">
        <f>IF(G8-A8&lt;0,A8-G8,0)</f>
        <v>0</v>
      </c>
      <c r="J8" s="18">
        <f t="shared" si="4"/>
        <v>0</v>
      </c>
      <c r="K8" s="22"/>
    </row>
    <row r="9" spans="1:11" x14ac:dyDescent="0.3">
      <c r="A9" s="15"/>
      <c r="B9" s="23">
        <f t="shared" si="0"/>
        <v>45666</v>
      </c>
      <c r="C9" s="21"/>
      <c r="D9" s="21"/>
      <c r="E9" s="21"/>
      <c r="F9" s="21"/>
      <c r="G9" s="17">
        <f t="shared" si="1"/>
        <v>0</v>
      </c>
      <c r="H9" s="17">
        <f t="shared" si="2"/>
        <v>0</v>
      </c>
      <c r="I9" s="17">
        <f t="shared" si="3"/>
        <v>0</v>
      </c>
      <c r="J9" s="18">
        <f t="shared" si="4"/>
        <v>0</v>
      </c>
      <c r="K9" s="22"/>
    </row>
    <row r="10" spans="1:11" x14ac:dyDescent="0.3">
      <c r="A10" s="15"/>
      <c r="B10" s="23">
        <f t="shared" si="0"/>
        <v>45667</v>
      </c>
      <c r="C10" s="21"/>
      <c r="D10" s="21"/>
      <c r="E10" s="21"/>
      <c r="F10" s="21"/>
      <c r="G10" s="17">
        <f t="shared" si="1"/>
        <v>0</v>
      </c>
      <c r="H10" s="17">
        <f t="shared" si="2"/>
        <v>0</v>
      </c>
      <c r="I10" s="17">
        <f t="shared" si="3"/>
        <v>0</v>
      </c>
      <c r="J10" s="18">
        <f t="shared" si="4"/>
        <v>0</v>
      </c>
      <c r="K10" s="22"/>
    </row>
    <row r="11" spans="1:11" x14ac:dyDescent="0.3">
      <c r="A11" s="15"/>
      <c r="B11" s="23">
        <f t="shared" si="0"/>
        <v>45668</v>
      </c>
      <c r="C11" s="21"/>
      <c r="D11" s="21"/>
      <c r="E11" s="21"/>
      <c r="F11" s="21"/>
      <c r="G11" s="17">
        <f t="shared" si="1"/>
        <v>0</v>
      </c>
      <c r="H11" s="17">
        <f t="shared" si="2"/>
        <v>0</v>
      </c>
      <c r="I11" s="17">
        <f t="shared" si="3"/>
        <v>0</v>
      </c>
      <c r="J11" s="18">
        <f t="shared" si="4"/>
        <v>0</v>
      </c>
      <c r="K11" s="22"/>
    </row>
    <row r="12" spans="1:11" x14ac:dyDescent="0.3">
      <c r="A12" s="15"/>
      <c r="B12" s="23">
        <f t="shared" si="0"/>
        <v>45670</v>
      </c>
      <c r="C12" s="21"/>
      <c r="D12" s="21"/>
      <c r="E12" s="21"/>
      <c r="F12" s="21"/>
      <c r="G12" s="17">
        <f t="shared" si="1"/>
        <v>0</v>
      </c>
      <c r="H12" s="17">
        <f t="shared" si="2"/>
        <v>0</v>
      </c>
      <c r="I12" s="17">
        <f t="shared" si="3"/>
        <v>0</v>
      </c>
      <c r="J12" s="18">
        <f t="shared" si="4"/>
        <v>0</v>
      </c>
      <c r="K12" s="22"/>
    </row>
    <row r="13" spans="1:11" x14ac:dyDescent="0.3">
      <c r="A13" s="15"/>
      <c r="B13" s="23">
        <f t="shared" si="0"/>
        <v>45671</v>
      </c>
      <c r="C13" s="21"/>
      <c r="D13" s="21"/>
      <c r="E13" s="21"/>
      <c r="F13" s="21"/>
      <c r="G13" s="17">
        <f t="shared" si="1"/>
        <v>0</v>
      </c>
      <c r="H13" s="17">
        <f t="shared" si="2"/>
        <v>0</v>
      </c>
      <c r="I13" s="17">
        <f t="shared" si="3"/>
        <v>0</v>
      </c>
      <c r="J13" s="18">
        <f t="shared" si="4"/>
        <v>0</v>
      </c>
      <c r="K13" s="22"/>
    </row>
    <row r="14" spans="1:11" x14ac:dyDescent="0.3">
      <c r="A14" s="15"/>
      <c r="B14" s="23">
        <f t="shared" si="0"/>
        <v>45672</v>
      </c>
      <c r="C14" s="21"/>
      <c r="D14" s="21"/>
      <c r="E14" s="21"/>
      <c r="F14" s="21"/>
      <c r="G14" s="17">
        <f t="shared" si="1"/>
        <v>0</v>
      </c>
      <c r="H14" s="17">
        <f t="shared" si="2"/>
        <v>0</v>
      </c>
      <c r="I14" s="17">
        <f t="shared" si="3"/>
        <v>0</v>
      </c>
      <c r="J14" s="18">
        <f t="shared" si="4"/>
        <v>0</v>
      </c>
      <c r="K14" s="22"/>
    </row>
    <row r="15" spans="1:11" x14ac:dyDescent="0.3">
      <c r="A15" s="15"/>
      <c r="B15" s="23">
        <f t="shared" si="0"/>
        <v>45673</v>
      </c>
      <c r="C15" s="21"/>
      <c r="D15" s="21"/>
      <c r="E15" s="21"/>
      <c r="F15" s="21"/>
      <c r="G15" s="17">
        <f t="shared" si="1"/>
        <v>0</v>
      </c>
      <c r="H15" s="17">
        <f t="shared" si="2"/>
        <v>0</v>
      </c>
      <c r="I15" s="17">
        <f t="shared" si="3"/>
        <v>0</v>
      </c>
      <c r="J15" s="18">
        <f t="shared" si="4"/>
        <v>0</v>
      </c>
      <c r="K15" s="22"/>
    </row>
    <row r="16" spans="1:11" x14ac:dyDescent="0.3">
      <c r="A16" s="15"/>
      <c r="B16" s="23">
        <f t="shared" si="0"/>
        <v>45674</v>
      </c>
      <c r="C16" s="21"/>
      <c r="D16" s="21"/>
      <c r="E16" s="21"/>
      <c r="F16" s="21"/>
      <c r="G16" s="17">
        <f t="shared" si="1"/>
        <v>0</v>
      </c>
      <c r="H16" s="17">
        <f t="shared" si="2"/>
        <v>0</v>
      </c>
      <c r="I16" s="17">
        <f t="shared" si="3"/>
        <v>0</v>
      </c>
      <c r="J16" s="18">
        <f t="shared" si="4"/>
        <v>0</v>
      </c>
      <c r="K16" s="22"/>
    </row>
    <row r="17" spans="1:11" x14ac:dyDescent="0.3">
      <c r="A17" s="15"/>
      <c r="B17" s="23">
        <f t="shared" si="0"/>
        <v>45675</v>
      </c>
      <c r="C17" s="21"/>
      <c r="D17" s="21"/>
      <c r="E17" s="21"/>
      <c r="F17" s="21"/>
      <c r="G17" s="17">
        <f t="shared" si="1"/>
        <v>0</v>
      </c>
      <c r="H17" s="17">
        <f t="shared" si="2"/>
        <v>0</v>
      </c>
      <c r="I17" s="17">
        <f t="shared" si="3"/>
        <v>0</v>
      </c>
      <c r="J17" s="18">
        <f t="shared" si="4"/>
        <v>0</v>
      </c>
      <c r="K17" s="22"/>
    </row>
    <row r="18" spans="1:11" x14ac:dyDescent="0.3">
      <c r="A18" s="15"/>
      <c r="B18" s="23">
        <f t="shared" si="0"/>
        <v>45677</v>
      </c>
      <c r="C18" s="21"/>
      <c r="D18" s="21"/>
      <c r="E18" s="21"/>
      <c r="F18" s="21"/>
      <c r="G18" s="17">
        <f t="shared" si="1"/>
        <v>0</v>
      </c>
      <c r="H18" s="17">
        <f t="shared" si="2"/>
        <v>0</v>
      </c>
      <c r="I18" s="17">
        <f t="shared" si="3"/>
        <v>0</v>
      </c>
      <c r="J18" s="18">
        <f t="shared" si="4"/>
        <v>0</v>
      </c>
      <c r="K18" s="22"/>
    </row>
    <row r="19" spans="1:11" x14ac:dyDescent="0.3">
      <c r="A19" s="15"/>
      <c r="B19" s="23">
        <f t="shared" si="0"/>
        <v>45678</v>
      </c>
      <c r="C19" s="21"/>
      <c r="D19" s="21"/>
      <c r="E19" s="21"/>
      <c r="F19" s="21"/>
      <c r="G19" s="17">
        <f t="shared" si="1"/>
        <v>0</v>
      </c>
      <c r="H19" s="17">
        <f t="shared" si="2"/>
        <v>0</v>
      </c>
      <c r="I19" s="17">
        <f t="shared" si="3"/>
        <v>0</v>
      </c>
      <c r="J19" s="18">
        <f t="shared" si="4"/>
        <v>0</v>
      </c>
      <c r="K19" s="22"/>
    </row>
    <row r="20" spans="1:11" x14ac:dyDescent="0.3">
      <c r="A20" s="15"/>
      <c r="B20" s="23">
        <f t="shared" si="0"/>
        <v>45679</v>
      </c>
      <c r="C20" s="21"/>
      <c r="D20" s="21"/>
      <c r="E20" s="21"/>
      <c r="F20" s="21"/>
      <c r="G20" s="17">
        <f t="shared" si="1"/>
        <v>0</v>
      </c>
      <c r="H20" s="17">
        <f t="shared" si="2"/>
        <v>0</v>
      </c>
      <c r="I20" s="17">
        <f t="shared" si="3"/>
        <v>0</v>
      </c>
      <c r="J20" s="18">
        <f t="shared" si="4"/>
        <v>0</v>
      </c>
      <c r="K20" s="22"/>
    </row>
    <row r="21" spans="1:11" x14ac:dyDescent="0.3">
      <c r="A21" s="15"/>
      <c r="B21" s="23">
        <f t="shared" si="0"/>
        <v>45680</v>
      </c>
      <c r="C21" s="21"/>
      <c r="D21" s="21"/>
      <c r="E21" s="21"/>
      <c r="F21" s="21"/>
      <c r="G21" s="17">
        <f t="shared" si="1"/>
        <v>0</v>
      </c>
      <c r="H21" s="17">
        <f t="shared" si="2"/>
        <v>0</v>
      </c>
      <c r="I21" s="17">
        <f t="shared" si="3"/>
        <v>0</v>
      </c>
      <c r="J21" s="18">
        <f t="shared" si="4"/>
        <v>0</v>
      </c>
      <c r="K21" s="22"/>
    </row>
    <row r="22" spans="1:11" x14ac:dyDescent="0.3">
      <c r="A22" s="15"/>
      <c r="B22" s="23">
        <f t="shared" si="0"/>
        <v>45681</v>
      </c>
      <c r="C22" s="21"/>
      <c r="D22" s="21"/>
      <c r="E22" s="21"/>
      <c r="F22" s="21"/>
      <c r="G22" s="17">
        <f t="shared" si="1"/>
        <v>0</v>
      </c>
      <c r="H22" s="17">
        <f t="shared" si="2"/>
        <v>0</v>
      </c>
      <c r="I22" s="17">
        <f t="shared" si="3"/>
        <v>0</v>
      </c>
      <c r="J22" s="18">
        <f t="shared" si="4"/>
        <v>0</v>
      </c>
      <c r="K22" s="22"/>
    </row>
    <row r="23" spans="1:11" x14ac:dyDescent="0.3">
      <c r="A23" s="15"/>
      <c r="B23" s="23">
        <f t="shared" si="0"/>
        <v>45682</v>
      </c>
      <c r="C23" s="21"/>
      <c r="D23" s="21"/>
      <c r="E23" s="21"/>
      <c r="F23" s="21"/>
      <c r="G23" s="17">
        <f t="shared" si="1"/>
        <v>0</v>
      </c>
      <c r="H23" s="17">
        <f t="shared" si="2"/>
        <v>0</v>
      </c>
      <c r="I23" s="17">
        <f t="shared" si="3"/>
        <v>0</v>
      </c>
      <c r="J23" s="18">
        <f t="shared" si="4"/>
        <v>0</v>
      </c>
      <c r="K23" s="22"/>
    </row>
    <row r="24" spans="1:11" x14ac:dyDescent="0.3">
      <c r="A24" s="15"/>
      <c r="B24" s="23">
        <f t="shared" si="0"/>
        <v>45684</v>
      </c>
      <c r="C24" s="21"/>
      <c r="D24" s="21"/>
      <c r="E24" s="21"/>
      <c r="F24" s="21"/>
      <c r="G24" s="17">
        <f t="shared" si="1"/>
        <v>0</v>
      </c>
      <c r="H24" s="17">
        <f t="shared" si="2"/>
        <v>0</v>
      </c>
      <c r="I24" s="17">
        <f t="shared" si="3"/>
        <v>0</v>
      </c>
      <c r="J24" s="18">
        <f t="shared" si="4"/>
        <v>0</v>
      </c>
      <c r="K24" s="22"/>
    </row>
    <row r="25" spans="1:11" x14ac:dyDescent="0.3">
      <c r="A25" s="16"/>
      <c r="B25" s="23">
        <f t="shared" si="0"/>
        <v>45685</v>
      </c>
      <c r="C25" s="21"/>
      <c r="D25" s="21"/>
      <c r="E25" s="21"/>
      <c r="F25" s="21"/>
      <c r="G25" s="17">
        <f t="shared" si="1"/>
        <v>0</v>
      </c>
      <c r="H25" s="17">
        <f t="shared" si="2"/>
        <v>0</v>
      </c>
      <c r="I25" s="17">
        <f t="shared" si="3"/>
        <v>0</v>
      </c>
      <c r="J25" s="18">
        <f t="shared" si="4"/>
        <v>0</v>
      </c>
      <c r="K25" s="22"/>
    </row>
    <row r="26" spans="1:11" x14ac:dyDescent="0.3">
      <c r="A26" s="16"/>
      <c r="B26" s="23">
        <f>IFERROR(IF(MONTH(WORKDAY.INTL(B25,1,11,_Feries))=MONTH(B1),WORKDAY.INTL(B25,1,11,_Feries),""),"")</f>
        <v>45686</v>
      </c>
      <c r="C26" s="21"/>
      <c r="D26" s="21"/>
      <c r="E26" s="21"/>
      <c r="F26" s="21"/>
      <c r="G26" s="17">
        <f t="shared" si="1"/>
        <v>0</v>
      </c>
      <c r="H26" s="17">
        <f t="shared" si="2"/>
        <v>0</v>
      </c>
      <c r="I26" s="17">
        <f t="shared" si="3"/>
        <v>0</v>
      </c>
      <c r="J26" s="18">
        <f t="shared" si="4"/>
        <v>0</v>
      </c>
      <c r="K26" s="22"/>
    </row>
    <row r="27" spans="1:11" x14ac:dyDescent="0.3">
      <c r="A27" s="16"/>
      <c r="B27" s="23">
        <f>IFERROR(IF(MONTH(WORKDAY.INTL(B26,1,11,_Feries))=MONTH($B$1),WORKDAY.INTL(B26,1,11,_Feries),""),"")</f>
        <v>45687</v>
      </c>
      <c r="C27" s="21"/>
      <c r="D27" s="21"/>
      <c r="E27" s="21"/>
      <c r="F27" s="21"/>
      <c r="G27" s="17">
        <f t="shared" si="1"/>
        <v>0</v>
      </c>
      <c r="H27" s="17">
        <f t="shared" si="2"/>
        <v>0</v>
      </c>
      <c r="I27" s="17">
        <f t="shared" si="3"/>
        <v>0</v>
      </c>
      <c r="J27" s="18">
        <f t="shared" si="4"/>
        <v>0</v>
      </c>
      <c r="K27" s="22"/>
    </row>
    <row r="28" spans="1:11" x14ac:dyDescent="0.3">
      <c r="A28" s="16"/>
      <c r="B28" s="23">
        <f>IFERROR(IF(MONTH(WORKDAY.INTL(B27,1,11,_Feries))=MONTH($B$1),WORKDAY.INTL(B27,1,11,_Feries),""),"")</f>
        <v>45688</v>
      </c>
      <c r="C28" s="21"/>
      <c r="D28" s="21"/>
      <c r="E28" s="21"/>
      <c r="F28" s="21"/>
      <c r="G28" s="17">
        <f t="shared" si="1"/>
        <v>0</v>
      </c>
      <c r="H28" s="17">
        <f t="shared" si="2"/>
        <v>0</v>
      </c>
      <c r="I28" s="17">
        <f t="shared" si="3"/>
        <v>0</v>
      </c>
      <c r="J28" s="18">
        <f t="shared" si="4"/>
        <v>0</v>
      </c>
      <c r="K28" s="22"/>
    </row>
    <row r="29" spans="1:11" x14ac:dyDescent="0.3">
      <c r="A29" s="16"/>
      <c r="B29" s="23" t="str">
        <f>IFERROR(IF(MONTH(WORKDAY.INTL(B28,1,11,_Feries))=MONTH($B$1),WORKDAY.INTL(B28,1,11,_Feries),""),"")</f>
        <v/>
      </c>
      <c r="C29" s="21"/>
      <c r="D29" s="21"/>
      <c r="E29" s="21"/>
      <c r="F29" s="21"/>
      <c r="G29" s="17">
        <f t="shared" si="1"/>
        <v>0</v>
      </c>
      <c r="H29" s="17">
        <f t="shared" si="2"/>
        <v>0</v>
      </c>
      <c r="I29" s="17">
        <f t="shared" si="3"/>
        <v>0</v>
      </c>
      <c r="J29" s="18">
        <f t="shared" si="4"/>
        <v>0</v>
      </c>
      <c r="K29" s="22"/>
    </row>
    <row r="30" spans="1:11" x14ac:dyDescent="0.3">
      <c r="A30" s="16"/>
      <c r="B30" s="7"/>
      <c r="C30" s="8"/>
      <c r="D30" s="8"/>
      <c r="E30" s="9"/>
      <c r="F30" s="9"/>
      <c r="G30" s="10"/>
      <c r="H30" s="11"/>
      <c r="I30" s="10"/>
      <c r="J30" s="12"/>
      <c r="K30" s="13"/>
    </row>
    <row r="31" spans="1:11" x14ac:dyDescent="0.3">
      <c r="B31" s="3" t="s">
        <v>21</v>
      </c>
      <c r="G31" s="20">
        <f>SUM(G3:G29)-I31+H31</f>
        <v>0</v>
      </c>
      <c r="H31" s="20">
        <f t="shared" ref="H31:J31" si="5">SUM(H3:H29)-J31+I31</f>
        <v>0</v>
      </c>
      <c r="I31" s="20">
        <f t="shared" si="5"/>
        <v>0</v>
      </c>
      <c r="J31" s="20">
        <f t="shared" si="5"/>
        <v>0</v>
      </c>
      <c r="K31" s="19">
        <f>SUM(K3:K29)</f>
        <v>0</v>
      </c>
    </row>
    <row r="32" spans="1:11" x14ac:dyDescent="0.3">
      <c r="K32" s="19">
        <f>30-K31</f>
        <v>30</v>
      </c>
    </row>
  </sheetData>
  <mergeCells count="2">
    <mergeCell ref="C1:D1"/>
    <mergeCell ref="E1:F1"/>
  </mergeCells>
  <conditionalFormatting sqref="A3:K29">
    <cfRule type="expression" dxfId="5" priority="1">
      <formula>$B3&lt;&gt;""</formula>
    </cfRule>
  </conditionalFormatting>
  <pageMargins left="0.11811023622047245" right="0.11811023622047245" top="0.35433070866141736" bottom="0.35433070866141736" header="0.31496062992125984" footer="0.31496062992125984"/>
  <pageSetup paperSize="9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077BDF-7A15-4596-8B85-6363C06DAFFE}">
  <dimension ref="A1:K32"/>
  <sheetViews>
    <sheetView showGridLines="0" topLeftCell="A16" workbookViewId="0">
      <selection activeCell="B2" sqref="B2"/>
    </sheetView>
  </sheetViews>
  <sheetFormatPr baseColWidth="10" defaultRowHeight="14.4" x14ac:dyDescent="0.3"/>
  <cols>
    <col min="1" max="1" width="6.77734375" style="3" customWidth="1"/>
    <col min="2" max="2" width="12.6640625" style="3" customWidth="1"/>
    <col min="3" max="6" width="8.6640625" style="3" customWidth="1"/>
    <col min="7" max="7" width="11.6640625" style="3" customWidth="1"/>
    <col min="8" max="11" width="9.6640625" style="3" customWidth="1"/>
    <col min="12" max="16384" width="11.5546875" style="3"/>
  </cols>
  <sheetData>
    <row r="1" spans="1:11" ht="28.8" x14ac:dyDescent="0.3">
      <c r="B1" s="14">
        <f>EDATE(_DébutPeriode,9)</f>
        <v>45689</v>
      </c>
      <c r="C1" s="28"/>
      <c r="D1" s="28"/>
      <c r="E1" s="28"/>
      <c r="F1" s="28"/>
      <c r="G1" s="2" t="s">
        <v>16</v>
      </c>
      <c r="H1" s="2" t="s">
        <v>17</v>
      </c>
      <c r="I1" s="2" t="s">
        <v>18</v>
      </c>
      <c r="J1" s="2" t="s">
        <v>19</v>
      </c>
      <c r="K1" s="2" t="s">
        <v>20</v>
      </c>
    </row>
    <row r="2" spans="1:11" ht="12.75" customHeight="1" x14ac:dyDescent="0.3">
      <c r="B2" s="4"/>
      <c r="C2" s="5"/>
      <c r="D2" s="5"/>
      <c r="E2" s="5"/>
      <c r="F2" s="5"/>
      <c r="G2" s="6"/>
      <c r="H2" s="6"/>
      <c r="I2" s="6"/>
      <c r="J2" s="6"/>
      <c r="K2" s="6"/>
    </row>
    <row r="3" spans="1:11" x14ac:dyDescent="0.3">
      <c r="A3" s="15"/>
      <c r="B3" s="23">
        <f>WORKDAY.INTL(B1-1,1,11,_Feries)</f>
        <v>45689</v>
      </c>
      <c r="C3" s="21"/>
      <c r="D3" s="21"/>
      <c r="E3" s="21"/>
      <c r="F3" s="21"/>
      <c r="G3" s="17">
        <f>IF(D3-C3+F3-E3=0,0,D3-C3+F3-E3)</f>
        <v>0</v>
      </c>
      <c r="H3" s="17">
        <f>IF(G3-A3&gt;0,G3-A3,0)</f>
        <v>0</v>
      </c>
      <c r="I3" s="17">
        <f>IF(G3-A3&lt;0,A3-G3,0)</f>
        <v>0</v>
      </c>
      <c r="J3" s="18">
        <f>H3</f>
        <v>0</v>
      </c>
      <c r="K3" s="22"/>
    </row>
    <row r="4" spans="1:11" x14ac:dyDescent="0.3">
      <c r="A4" s="15"/>
      <c r="B4" s="23">
        <f t="shared" ref="B4:B25" si="0">WORKDAY.INTL(B3,1,11,_Feries)</f>
        <v>45691</v>
      </c>
      <c r="C4" s="21"/>
      <c r="D4" s="21"/>
      <c r="E4" s="21"/>
      <c r="F4" s="21"/>
      <c r="G4" s="17">
        <f t="shared" ref="G4:G29" si="1">IF(D4-C4+F4-E4=0,0,D4-C4+F4-E4)</f>
        <v>0</v>
      </c>
      <c r="H4" s="17">
        <f t="shared" ref="H4:H29" si="2">IF(G4-A4&gt;0,G4-A4,0)</f>
        <v>0</v>
      </c>
      <c r="I4" s="17">
        <f t="shared" ref="I4:I29" si="3">IF(G4-A4&lt;0,A4-G4,0)</f>
        <v>0</v>
      </c>
      <c r="J4" s="18">
        <f t="shared" ref="J4:J29" si="4">H4</f>
        <v>0</v>
      </c>
      <c r="K4" s="22"/>
    </row>
    <row r="5" spans="1:11" x14ac:dyDescent="0.3">
      <c r="A5" s="15"/>
      <c r="B5" s="23">
        <f t="shared" si="0"/>
        <v>45692</v>
      </c>
      <c r="C5" s="21"/>
      <c r="D5" s="21"/>
      <c r="E5" s="21"/>
      <c r="F5" s="21"/>
      <c r="G5" s="17">
        <f t="shared" si="1"/>
        <v>0</v>
      </c>
      <c r="H5" s="17">
        <f t="shared" si="2"/>
        <v>0</v>
      </c>
      <c r="I5" s="17">
        <f t="shared" si="3"/>
        <v>0</v>
      </c>
      <c r="J5" s="18">
        <f t="shared" si="4"/>
        <v>0</v>
      </c>
      <c r="K5" s="22"/>
    </row>
    <row r="6" spans="1:11" x14ac:dyDescent="0.3">
      <c r="A6" s="15"/>
      <c r="B6" s="23">
        <f t="shared" si="0"/>
        <v>45693</v>
      </c>
      <c r="C6" s="21"/>
      <c r="D6" s="21"/>
      <c r="E6" s="21"/>
      <c r="F6" s="21"/>
      <c r="G6" s="17">
        <f t="shared" si="1"/>
        <v>0</v>
      </c>
      <c r="H6" s="17">
        <f t="shared" si="2"/>
        <v>0</v>
      </c>
      <c r="I6" s="17">
        <f t="shared" si="3"/>
        <v>0</v>
      </c>
      <c r="J6" s="18">
        <f t="shared" si="4"/>
        <v>0</v>
      </c>
      <c r="K6" s="22"/>
    </row>
    <row r="7" spans="1:11" x14ac:dyDescent="0.3">
      <c r="A7" s="15"/>
      <c r="B7" s="23">
        <f t="shared" si="0"/>
        <v>45694</v>
      </c>
      <c r="C7" s="21"/>
      <c r="D7" s="21"/>
      <c r="E7" s="21"/>
      <c r="F7" s="21"/>
      <c r="G7" s="17">
        <f t="shared" si="1"/>
        <v>0</v>
      </c>
      <c r="H7" s="17">
        <f t="shared" si="2"/>
        <v>0</v>
      </c>
      <c r="I7" s="17">
        <f t="shared" si="3"/>
        <v>0</v>
      </c>
      <c r="J7" s="18">
        <f t="shared" si="4"/>
        <v>0</v>
      </c>
      <c r="K7" s="22"/>
    </row>
    <row r="8" spans="1:11" x14ac:dyDescent="0.3">
      <c r="A8" s="15"/>
      <c r="B8" s="23">
        <f t="shared" si="0"/>
        <v>45695</v>
      </c>
      <c r="C8" s="21"/>
      <c r="D8" s="21"/>
      <c r="E8" s="21"/>
      <c r="F8" s="21"/>
      <c r="G8" s="17">
        <f t="shared" si="1"/>
        <v>0</v>
      </c>
      <c r="H8" s="17">
        <f t="shared" si="2"/>
        <v>0</v>
      </c>
      <c r="I8" s="17">
        <f>IF(G8-A8&lt;0,A8-G8,0)</f>
        <v>0</v>
      </c>
      <c r="J8" s="18">
        <f t="shared" si="4"/>
        <v>0</v>
      </c>
      <c r="K8" s="22"/>
    </row>
    <row r="9" spans="1:11" x14ac:dyDescent="0.3">
      <c r="A9" s="15"/>
      <c r="B9" s="23">
        <f t="shared" si="0"/>
        <v>45696</v>
      </c>
      <c r="C9" s="21"/>
      <c r="D9" s="21"/>
      <c r="E9" s="21"/>
      <c r="F9" s="21"/>
      <c r="G9" s="17">
        <f t="shared" si="1"/>
        <v>0</v>
      </c>
      <c r="H9" s="17">
        <f t="shared" si="2"/>
        <v>0</v>
      </c>
      <c r="I9" s="17">
        <f t="shared" si="3"/>
        <v>0</v>
      </c>
      <c r="J9" s="18">
        <f t="shared" si="4"/>
        <v>0</v>
      </c>
      <c r="K9" s="22"/>
    </row>
    <row r="10" spans="1:11" x14ac:dyDescent="0.3">
      <c r="A10" s="15"/>
      <c r="B10" s="23">
        <f t="shared" si="0"/>
        <v>45698</v>
      </c>
      <c r="C10" s="21"/>
      <c r="D10" s="21"/>
      <c r="E10" s="21"/>
      <c r="F10" s="21"/>
      <c r="G10" s="17">
        <f t="shared" si="1"/>
        <v>0</v>
      </c>
      <c r="H10" s="17">
        <f t="shared" si="2"/>
        <v>0</v>
      </c>
      <c r="I10" s="17">
        <f t="shared" si="3"/>
        <v>0</v>
      </c>
      <c r="J10" s="18">
        <f t="shared" si="4"/>
        <v>0</v>
      </c>
      <c r="K10" s="22"/>
    </row>
    <row r="11" spans="1:11" x14ac:dyDescent="0.3">
      <c r="A11" s="15"/>
      <c r="B11" s="23">
        <f t="shared" si="0"/>
        <v>45699</v>
      </c>
      <c r="C11" s="21"/>
      <c r="D11" s="21"/>
      <c r="E11" s="21"/>
      <c r="F11" s="21"/>
      <c r="G11" s="17">
        <f t="shared" si="1"/>
        <v>0</v>
      </c>
      <c r="H11" s="17">
        <f t="shared" si="2"/>
        <v>0</v>
      </c>
      <c r="I11" s="17">
        <f t="shared" si="3"/>
        <v>0</v>
      </c>
      <c r="J11" s="18">
        <f t="shared" si="4"/>
        <v>0</v>
      </c>
      <c r="K11" s="22"/>
    </row>
    <row r="12" spans="1:11" x14ac:dyDescent="0.3">
      <c r="A12" s="15"/>
      <c r="B12" s="23">
        <f t="shared" si="0"/>
        <v>45700</v>
      </c>
      <c r="C12" s="21"/>
      <c r="D12" s="21"/>
      <c r="E12" s="21"/>
      <c r="F12" s="21"/>
      <c r="G12" s="17">
        <f t="shared" si="1"/>
        <v>0</v>
      </c>
      <c r="H12" s="17">
        <f t="shared" si="2"/>
        <v>0</v>
      </c>
      <c r="I12" s="17">
        <f t="shared" si="3"/>
        <v>0</v>
      </c>
      <c r="J12" s="18">
        <f t="shared" si="4"/>
        <v>0</v>
      </c>
      <c r="K12" s="22"/>
    </row>
    <row r="13" spans="1:11" x14ac:dyDescent="0.3">
      <c r="A13" s="15"/>
      <c r="B13" s="23">
        <f t="shared" si="0"/>
        <v>45701</v>
      </c>
      <c r="C13" s="21"/>
      <c r="D13" s="21"/>
      <c r="E13" s="21"/>
      <c r="F13" s="21"/>
      <c r="G13" s="17">
        <f t="shared" si="1"/>
        <v>0</v>
      </c>
      <c r="H13" s="17">
        <f t="shared" si="2"/>
        <v>0</v>
      </c>
      <c r="I13" s="17">
        <f t="shared" si="3"/>
        <v>0</v>
      </c>
      <c r="J13" s="18">
        <f t="shared" si="4"/>
        <v>0</v>
      </c>
      <c r="K13" s="22"/>
    </row>
    <row r="14" spans="1:11" x14ac:dyDescent="0.3">
      <c r="A14" s="15"/>
      <c r="B14" s="23">
        <f t="shared" si="0"/>
        <v>45702</v>
      </c>
      <c r="C14" s="21"/>
      <c r="D14" s="21"/>
      <c r="E14" s="21"/>
      <c r="F14" s="21"/>
      <c r="G14" s="17">
        <f t="shared" si="1"/>
        <v>0</v>
      </c>
      <c r="H14" s="17">
        <f t="shared" si="2"/>
        <v>0</v>
      </c>
      <c r="I14" s="17">
        <f t="shared" si="3"/>
        <v>0</v>
      </c>
      <c r="J14" s="18">
        <f t="shared" si="4"/>
        <v>0</v>
      </c>
      <c r="K14" s="22"/>
    </row>
    <row r="15" spans="1:11" x14ac:dyDescent="0.3">
      <c r="A15" s="15"/>
      <c r="B15" s="23">
        <f t="shared" si="0"/>
        <v>45703</v>
      </c>
      <c r="C15" s="21"/>
      <c r="D15" s="21"/>
      <c r="E15" s="21"/>
      <c r="F15" s="21"/>
      <c r="G15" s="17">
        <f t="shared" si="1"/>
        <v>0</v>
      </c>
      <c r="H15" s="17">
        <f t="shared" si="2"/>
        <v>0</v>
      </c>
      <c r="I15" s="17">
        <f t="shared" si="3"/>
        <v>0</v>
      </c>
      <c r="J15" s="18">
        <f t="shared" si="4"/>
        <v>0</v>
      </c>
      <c r="K15" s="22"/>
    </row>
    <row r="16" spans="1:11" x14ac:dyDescent="0.3">
      <c r="A16" s="15"/>
      <c r="B16" s="23">
        <f t="shared" si="0"/>
        <v>45705</v>
      </c>
      <c r="C16" s="21"/>
      <c r="D16" s="21"/>
      <c r="E16" s="21"/>
      <c r="F16" s="21"/>
      <c r="G16" s="17">
        <f t="shared" si="1"/>
        <v>0</v>
      </c>
      <c r="H16" s="17">
        <f t="shared" si="2"/>
        <v>0</v>
      </c>
      <c r="I16" s="17">
        <f t="shared" si="3"/>
        <v>0</v>
      </c>
      <c r="J16" s="18">
        <f t="shared" si="4"/>
        <v>0</v>
      </c>
      <c r="K16" s="22"/>
    </row>
    <row r="17" spans="1:11" x14ac:dyDescent="0.3">
      <c r="A17" s="15"/>
      <c r="B17" s="23">
        <f t="shared" si="0"/>
        <v>45706</v>
      </c>
      <c r="C17" s="21"/>
      <c r="D17" s="21"/>
      <c r="E17" s="21"/>
      <c r="F17" s="21"/>
      <c r="G17" s="17">
        <f t="shared" si="1"/>
        <v>0</v>
      </c>
      <c r="H17" s="17">
        <f t="shared" si="2"/>
        <v>0</v>
      </c>
      <c r="I17" s="17">
        <f t="shared" si="3"/>
        <v>0</v>
      </c>
      <c r="J17" s="18">
        <f t="shared" si="4"/>
        <v>0</v>
      </c>
      <c r="K17" s="22"/>
    </row>
    <row r="18" spans="1:11" x14ac:dyDescent="0.3">
      <c r="A18" s="15"/>
      <c r="B18" s="23">
        <f t="shared" si="0"/>
        <v>45707</v>
      </c>
      <c r="C18" s="21"/>
      <c r="D18" s="21"/>
      <c r="E18" s="21"/>
      <c r="F18" s="21"/>
      <c r="G18" s="17">
        <f t="shared" si="1"/>
        <v>0</v>
      </c>
      <c r="H18" s="17">
        <f t="shared" si="2"/>
        <v>0</v>
      </c>
      <c r="I18" s="17">
        <f t="shared" si="3"/>
        <v>0</v>
      </c>
      <c r="J18" s="18">
        <f t="shared" si="4"/>
        <v>0</v>
      </c>
      <c r="K18" s="22"/>
    </row>
    <row r="19" spans="1:11" x14ac:dyDescent="0.3">
      <c r="A19" s="15"/>
      <c r="B19" s="23">
        <f t="shared" si="0"/>
        <v>45708</v>
      </c>
      <c r="C19" s="21"/>
      <c r="D19" s="21"/>
      <c r="E19" s="21"/>
      <c r="F19" s="21"/>
      <c r="G19" s="17">
        <f t="shared" si="1"/>
        <v>0</v>
      </c>
      <c r="H19" s="17">
        <f t="shared" si="2"/>
        <v>0</v>
      </c>
      <c r="I19" s="17">
        <f t="shared" si="3"/>
        <v>0</v>
      </c>
      <c r="J19" s="18">
        <f t="shared" si="4"/>
        <v>0</v>
      </c>
      <c r="K19" s="22"/>
    </row>
    <row r="20" spans="1:11" x14ac:dyDescent="0.3">
      <c r="A20" s="15"/>
      <c r="B20" s="23">
        <f t="shared" si="0"/>
        <v>45709</v>
      </c>
      <c r="C20" s="21"/>
      <c r="D20" s="21"/>
      <c r="E20" s="21"/>
      <c r="F20" s="21"/>
      <c r="G20" s="17">
        <f t="shared" si="1"/>
        <v>0</v>
      </c>
      <c r="H20" s="17">
        <f t="shared" si="2"/>
        <v>0</v>
      </c>
      <c r="I20" s="17">
        <f t="shared" si="3"/>
        <v>0</v>
      </c>
      <c r="J20" s="18">
        <f t="shared" si="4"/>
        <v>0</v>
      </c>
      <c r="K20" s="22"/>
    </row>
    <row r="21" spans="1:11" x14ac:dyDescent="0.3">
      <c r="A21" s="15"/>
      <c r="B21" s="23">
        <f t="shared" si="0"/>
        <v>45710</v>
      </c>
      <c r="C21" s="21"/>
      <c r="D21" s="21"/>
      <c r="E21" s="21"/>
      <c r="F21" s="21"/>
      <c r="G21" s="17">
        <f t="shared" si="1"/>
        <v>0</v>
      </c>
      <c r="H21" s="17">
        <f t="shared" si="2"/>
        <v>0</v>
      </c>
      <c r="I21" s="17">
        <f t="shared" si="3"/>
        <v>0</v>
      </c>
      <c r="J21" s="18">
        <f t="shared" si="4"/>
        <v>0</v>
      </c>
      <c r="K21" s="22"/>
    </row>
    <row r="22" spans="1:11" x14ac:dyDescent="0.3">
      <c r="A22" s="15"/>
      <c r="B22" s="23">
        <f t="shared" si="0"/>
        <v>45712</v>
      </c>
      <c r="C22" s="21"/>
      <c r="D22" s="21"/>
      <c r="E22" s="21"/>
      <c r="F22" s="21"/>
      <c r="G22" s="17">
        <f t="shared" si="1"/>
        <v>0</v>
      </c>
      <c r="H22" s="17">
        <f t="shared" si="2"/>
        <v>0</v>
      </c>
      <c r="I22" s="17">
        <f t="shared" si="3"/>
        <v>0</v>
      </c>
      <c r="J22" s="18">
        <f t="shared" si="4"/>
        <v>0</v>
      </c>
      <c r="K22" s="22"/>
    </row>
    <row r="23" spans="1:11" x14ac:dyDescent="0.3">
      <c r="A23" s="15"/>
      <c r="B23" s="23">
        <f t="shared" si="0"/>
        <v>45713</v>
      </c>
      <c r="C23" s="21"/>
      <c r="D23" s="21"/>
      <c r="E23" s="21"/>
      <c r="F23" s="21"/>
      <c r="G23" s="17">
        <f t="shared" si="1"/>
        <v>0</v>
      </c>
      <c r="H23" s="17">
        <f t="shared" si="2"/>
        <v>0</v>
      </c>
      <c r="I23" s="17">
        <f t="shared" si="3"/>
        <v>0</v>
      </c>
      <c r="J23" s="18">
        <f t="shared" si="4"/>
        <v>0</v>
      </c>
      <c r="K23" s="22"/>
    </row>
    <row r="24" spans="1:11" x14ac:dyDescent="0.3">
      <c r="A24" s="15"/>
      <c r="B24" s="23">
        <f t="shared" si="0"/>
        <v>45714</v>
      </c>
      <c r="C24" s="21"/>
      <c r="D24" s="21"/>
      <c r="E24" s="21"/>
      <c r="F24" s="21"/>
      <c r="G24" s="17">
        <f t="shared" si="1"/>
        <v>0</v>
      </c>
      <c r="H24" s="17">
        <f t="shared" si="2"/>
        <v>0</v>
      </c>
      <c r="I24" s="17">
        <f t="shared" si="3"/>
        <v>0</v>
      </c>
      <c r="J24" s="18">
        <f t="shared" si="4"/>
        <v>0</v>
      </c>
      <c r="K24" s="22"/>
    </row>
    <row r="25" spans="1:11" x14ac:dyDescent="0.3">
      <c r="A25" s="16"/>
      <c r="B25" s="23">
        <f t="shared" si="0"/>
        <v>45715</v>
      </c>
      <c r="C25" s="21"/>
      <c r="D25" s="21"/>
      <c r="E25" s="21"/>
      <c r="F25" s="21"/>
      <c r="G25" s="17">
        <f t="shared" si="1"/>
        <v>0</v>
      </c>
      <c r="H25" s="17">
        <f t="shared" si="2"/>
        <v>0</v>
      </c>
      <c r="I25" s="17">
        <f t="shared" si="3"/>
        <v>0</v>
      </c>
      <c r="J25" s="18">
        <f t="shared" si="4"/>
        <v>0</v>
      </c>
      <c r="K25" s="22"/>
    </row>
    <row r="26" spans="1:11" x14ac:dyDescent="0.3">
      <c r="A26" s="16"/>
      <c r="B26" s="23">
        <f>IFERROR(IF(MONTH(WORKDAY.INTL(B25,1,11,_Feries))=MONTH(B1),WORKDAY.INTL(B25,1,11,_Feries),""),"")</f>
        <v>45716</v>
      </c>
      <c r="C26" s="21"/>
      <c r="D26" s="21"/>
      <c r="E26" s="21"/>
      <c r="F26" s="21"/>
      <c r="G26" s="17">
        <f t="shared" si="1"/>
        <v>0</v>
      </c>
      <c r="H26" s="17">
        <f t="shared" si="2"/>
        <v>0</v>
      </c>
      <c r="I26" s="17">
        <f t="shared" si="3"/>
        <v>0</v>
      </c>
      <c r="J26" s="18">
        <f t="shared" si="4"/>
        <v>0</v>
      </c>
      <c r="K26" s="22"/>
    </row>
    <row r="27" spans="1:11" x14ac:dyDescent="0.3">
      <c r="A27" s="16"/>
      <c r="B27" s="23" t="str">
        <f>IFERROR(IF(MONTH(WORKDAY.INTL(B26,1,11,_Feries))=MONTH($B$1),WORKDAY.INTL(B26,1,11,_Feries),""),"")</f>
        <v/>
      </c>
      <c r="C27" s="21"/>
      <c r="D27" s="21"/>
      <c r="E27" s="21"/>
      <c r="F27" s="21"/>
      <c r="G27" s="17">
        <f t="shared" si="1"/>
        <v>0</v>
      </c>
      <c r="H27" s="17">
        <f t="shared" si="2"/>
        <v>0</v>
      </c>
      <c r="I27" s="17">
        <f t="shared" si="3"/>
        <v>0</v>
      </c>
      <c r="J27" s="18">
        <f t="shared" si="4"/>
        <v>0</v>
      </c>
      <c r="K27" s="22"/>
    </row>
    <row r="28" spans="1:11" x14ac:dyDescent="0.3">
      <c r="A28" s="16"/>
      <c r="B28" s="23" t="str">
        <f>IFERROR(IF(MONTH(WORKDAY.INTL(B27,1,11,_Feries))=MONTH($B$1),WORKDAY.INTL(B27,1,11,_Feries),""),"")</f>
        <v/>
      </c>
      <c r="C28" s="21"/>
      <c r="D28" s="21"/>
      <c r="E28" s="21"/>
      <c r="F28" s="21"/>
      <c r="G28" s="17">
        <f t="shared" si="1"/>
        <v>0</v>
      </c>
      <c r="H28" s="17">
        <f t="shared" si="2"/>
        <v>0</v>
      </c>
      <c r="I28" s="17">
        <f t="shared" si="3"/>
        <v>0</v>
      </c>
      <c r="J28" s="18">
        <f t="shared" si="4"/>
        <v>0</v>
      </c>
      <c r="K28" s="22"/>
    </row>
    <row r="29" spans="1:11" x14ac:dyDescent="0.3">
      <c r="A29" s="16"/>
      <c r="B29" s="23" t="str">
        <f>IFERROR(IF(MONTH(WORKDAY.INTL(B28,1,11,_Feries))=MONTH($B$1),WORKDAY.INTL(B28,1,11,_Feries),""),"")</f>
        <v/>
      </c>
      <c r="C29" s="21"/>
      <c r="D29" s="21"/>
      <c r="E29" s="21"/>
      <c r="F29" s="21"/>
      <c r="G29" s="17">
        <f t="shared" si="1"/>
        <v>0</v>
      </c>
      <c r="H29" s="17">
        <f t="shared" si="2"/>
        <v>0</v>
      </c>
      <c r="I29" s="17">
        <f t="shared" si="3"/>
        <v>0</v>
      </c>
      <c r="J29" s="18">
        <f t="shared" si="4"/>
        <v>0</v>
      </c>
      <c r="K29" s="22"/>
    </row>
    <row r="30" spans="1:11" x14ac:dyDescent="0.3">
      <c r="A30" s="16"/>
      <c r="B30" s="7"/>
      <c r="C30" s="8"/>
      <c r="D30" s="8"/>
      <c r="E30" s="9"/>
      <c r="F30" s="9"/>
      <c r="G30" s="10"/>
      <c r="H30" s="11"/>
      <c r="I30" s="10"/>
      <c r="J30" s="12"/>
      <c r="K30" s="13"/>
    </row>
    <row r="31" spans="1:11" x14ac:dyDescent="0.3">
      <c r="B31" s="3" t="s">
        <v>21</v>
      </c>
      <c r="G31" s="20">
        <f>SUM(G3:G29)-I31+H31</f>
        <v>0</v>
      </c>
      <c r="H31" s="20">
        <f t="shared" ref="H31:J31" si="5">SUM(H3:H29)-J31+I31</f>
        <v>0</v>
      </c>
      <c r="I31" s="20">
        <f t="shared" si="5"/>
        <v>0</v>
      </c>
      <c r="J31" s="20">
        <f t="shared" si="5"/>
        <v>0</v>
      </c>
      <c r="K31" s="19">
        <f>SUM(K3:K29)</f>
        <v>0</v>
      </c>
    </row>
    <row r="32" spans="1:11" x14ac:dyDescent="0.3">
      <c r="K32" s="19">
        <f>30-K31</f>
        <v>30</v>
      </c>
    </row>
  </sheetData>
  <mergeCells count="2">
    <mergeCell ref="C1:D1"/>
    <mergeCell ref="E1:F1"/>
  </mergeCells>
  <conditionalFormatting sqref="A3:K29">
    <cfRule type="expression" dxfId="4" priority="1">
      <formula>$B3&lt;&gt;""</formula>
    </cfRule>
  </conditionalFormatting>
  <pageMargins left="0.11811023622047245" right="0.11811023622047245" top="0.35433070866141736" bottom="0.35433070866141736" header="0.31496062992125984" footer="0.31496062992125984"/>
  <pageSetup paperSize="9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369612-724E-4B3B-BA99-7F49B2C85E25}">
  <dimension ref="A1:K32"/>
  <sheetViews>
    <sheetView showGridLines="0" topLeftCell="A13" workbookViewId="0">
      <selection activeCell="B2" sqref="B2"/>
    </sheetView>
  </sheetViews>
  <sheetFormatPr baseColWidth="10" defaultRowHeight="14.4" x14ac:dyDescent="0.3"/>
  <cols>
    <col min="1" max="1" width="6.77734375" style="3" customWidth="1"/>
    <col min="2" max="2" width="12.6640625" style="3" customWidth="1"/>
    <col min="3" max="6" width="8.6640625" style="3" customWidth="1"/>
    <col min="7" max="7" width="11.6640625" style="3" customWidth="1"/>
    <col min="8" max="11" width="9.6640625" style="3" customWidth="1"/>
    <col min="12" max="16384" width="11.5546875" style="3"/>
  </cols>
  <sheetData>
    <row r="1" spans="1:11" ht="28.8" x14ac:dyDescent="0.3">
      <c r="B1" s="14">
        <f>EDATE(_DébutPeriode,10)</f>
        <v>45717</v>
      </c>
      <c r="C1" s="28"/>
      <c r="D1" s="28"/>
      <c r="E1" s="28"/>
      <c r="F1" s="28"/>
      <c r="G1" s="2" t="s">
        <v>16</v>
      </c>
      <c r="H1" s="2" t="s">
        <v>17</v>
      </c>
      <c r="I1" s="2" t="s">
        <v>18</v>
      </c>
      <c r="J1" s="2" t="s">
        <v>19</v>
      </c>
      <c r="K1" s="2" t="s">
        <v>20</v>
      </c>
    </row>
    <row r="2" spans="1:11" ht="12.75" customHeight="1" x14ac:dyDescent="0.3">
      <c r="B2" s="4"/>
      <c r="C2" s="5"/>
      <c r="D2" s="5"/>
      <c r="E2" s="5"/>
      <c r="F2" s="5"/>
      <c r="G2" s="6"/>
      <c r="H2" s="6"/>
      <c r="I2" s="6"/>
      <c r="J2" s="6"/>
      <c r="K2" s="6"/>
    </row>
    <row r="3" spans="1:11" x14ac:dyDescent="0.3">
      <c r="A3" s="15"/>
      <c r="B3" s="23">
        <f>WORKDAY.INTL(B1-1,1,11,_Feries)</f>
        <v>45717</v>
      </c>
      <c r="C3" s="21"/>
      <c r="D3" s="21"/>
      <c r="E3" s="21"/>
      <c r="F3" s="21"/>
      <c r="G3" s="17">
        <f>IF(D3-C3+F3-E3=0,0,D3-C3+F3-E3)</f>
        <v>0</v>
      </c>
      <c r="H3" s="17">
        <f>IF(G3-A3&gt;0,G3-A3,0)</f>
        <v>0</v>
      </c>
      <c r="I3" s="17">
        <f>IF(G3-A3&lt;0,A3-G3,0)</f>
        <v>0</v>
      </c>
      <c r="J3" s="18">
        <f>H3</f>
        <v>0</v>
      </c>
      <c r="K3" s="22"/>
    </row>
    <row r="4" spans="1:11" x14ac:dyDescent="0.3">
      <c r="A4" s="15"/>
      <c r="B4" s="23">
        <f t="shared" ref="B4:B25" si="0">WORKDAY.INTL(B3,1,11,_Feries)</f>
        <v>45719</v>
      </c>
      <c r="C4" s="21"/>
      <c r="D4" s="21"/>
      <c r="E4" s="21"/>
      <c r="F4" s="21"/>
      <c r="G4" s="17">
        <f t="shared" ref="G4:G29" si="1">IF(D4-C4+F4-E4=0,0,D4-C4+F4-E4)</f>
        <v>0</v>
      </c>
      <c r="H4" s="17">
        <f t="shared" ref="H4:H29" si="2">IF(G4-A4&gt;0,G4-A4,0)</f>
        <v>0</v>
      </c>
      <c r="I4" s="17">
        <f t="shared" ref="I4:I29" si="3">IF(G4-A4&lt;0,A4-G4,0)</f>
        <v>0</v>
      </c>
      <c r="J4" s="18">
        <f t="shared" ref="J4:J29" si="4">H4</f>
        <v>0</v>
      </c>
      <c r="K4" s="22"/>
    </row>
    <row r="5" spans="1:11" x14ac:dyDescent="0.3">
      <c r="A5" s="15"/>
      <c r="B5" s="23">
        <f t="shared" si="0"/>
        <v>45720</v>
      </c>
      <c r="C5" s="21"/>
      <c r="D5" s="21"/>
      <c r="E5" s="21"/>
      <c r="F5" s="21"/>
      <c r="G5" s="17">
        <f t="shared" si="1"/>
        <v>0</v>
      </c>
      <c r="H5" s="17">
        <f t="shared" si="2"/>
        <v>0</v>
      </c>
      <c r="I5" s="17">
        <f t="shared" si="3"/>
        <v>0</v>
      </c>
      <c r="J5" s="18">
        <f t="shared" si="4"/>
        <v>0</v>
      </c>
      <c r="K5" s="22"/>
    </row>
    <row r="6" spans="1:11" x14ac:dyDescent="0.3">
      <c r="A6" s="15"/>
      <c r="B6" s="23">
        <f t="shared" si="0"/>
        <v>45721</v>
      </c>
      <c r="C6" s="21"/>
      <c r="D6" s="21"/>
      <c r="E6" s="21"/>
      <c r="F6" s="21"/>
      <c r="G6" s="17">
        <f t="shared" si="1"/>
        <v>0</v>
      </c>
      <c r="H6" s="17">
        <f t="shared" si="2"/>
        <v>0</v>
      </c>
      <c r="I6" s="17">
        <f t="shared" si="3"/>
        <v>0</v>
      </c>
      <c r="J6" s="18">
        <f t="shared" si="4"/>
        <v>0</v>
      </c>
      <c r="K6" s="22"/>
    </row>
    <row r="7" spans="1:11" x14ac:dyDescent="0.3">
      <c r="A7" s="15"/>
      <c r="B7" s="23">
        <f t="shared" si="0"/>
        <v>45722</v>
      </c>
      <c r="C7" s="21"/>
      <c r="D7" s="21"/>
      <c r="E7" s="21"/>
      <c r="F7" s="21"/>
      <c r="G7" s="17">
        <f t="shared" si="1"/>
        <v>0</v>
      </c>
      <c r="H7" s="17">
        <f t="shared" si="2"/>
        <v>0</v>
      </c>
      <c r="I7" s="17">
        <f t="shared" si="3"/>
        <v>0</v>
      </c>
      <c r="J7" s="18">
        <f t="shared" si="4"/>
        <v>0</v>
      </c>
      <c r="K7" s="22"/>
    </row>
    <row r="8" spans="1:11" x14ac:dyDescent="0.3">
      <c r="A8" s="15"/>
      <c r="B8" s="23">
        <f t="shared" si="0"/>
        <v>45723</v>
      </c>
      <c r="C8" s="21"/>
      <c r="D8" s="21"/>
      <c r="E8" s="21"/>
      <c r="F8" s="21"/>
      <c r="G8" s="17">
        <f t="shared" si="1"/>
        <v>0</v>
      </c>
      <c r="H8" s="17">
        <f t="shared" si="2"/>
        <v>0</v>
      </c>
      <c r="I8" s="17">
        <f>IF(G8-A8&lt;0,A8-G8,0)</f>
        <v>0</v>
      </c>
      <c r="J8" s="18">
        <f t="shared" si="4"/>
        <v>0</v>
      </c>
      <c r="K8" s="22"/>
    </row>
    <row r="9" spans="1:11" x14ac:dyDescent="0.3">
      <c r="A9" s="15"/>
      <c r="B9" s="23">
        <f t="shared" si="0"/>
        <v>45724</v>
      </c>
      <c r="C9" s="21"/>
      <c r="D9" s="21"/>
      <c r="E9" s="21"/>
      <c r="F9" s="21"/>
      <c r="G9" s="17">
        <f t="shared" si="1"/>
        <v>0</v>
      </c>
      <c r="H9" s="17">
        <f t="shared" si="2"/>
        <v>0</v>
      </c>
      <c r="I9" s="17">
        <f t="shared" si="3"/>
        <v>0</v>
      </c>
      <c r="J9" s="18">
        <f t="shared" si="4"/>
        <v>0</v>
      </c>
      <c r="K9" s="22"/>
    </row>
    <row r="10" spans="1:11" x14ac:dyDescent="0.3">
      <c r="A10" s="15"/>
      <c r="B10" s="23">
        <f t="shared" si="0"/>
        <v>45726</v>
      </c>
      <c r="C10" s="21"/>
      <c r="D10" s="21"/>
      <c r="E10" s="21"/>
      <c r="F10" s="21"/>
      <c r="G10" s="17">
        <f t="shared" si="1"/>
        <v>0</v>
      </c>
      <c r="H10" s="17">
        <f t="shared" si="2"/>
        <v>0</v>
      </c>
      <c r="I10" s="17">
        <f t="shared" si="3"/>
        <v>0</v>
      </c>
      <c r="J10" s="18">
        <f t="shared" si="4"/>
        <v>0</v>
      </c>
      <c r="K10" s="22"/>
    </row>
    <row r="11" spans="1:11" x14ac:dyDescent="0.3">
      <c r="A11" s="15"/>
      <c r="B11" s="23">
        <f t="shared" si="0"/>
        <v>45727</v>
      </c>
      <c r="C11" s="21"/>
      <c r="D11" s="21"/>
      <c r="E11" s="21"/>
      <c r="F11" s="21"/>
      <c r="G11" s="17">
        <f t="shared" si="1"/>
        <v>0</v>
      </c>
      <c r="H11" s="17">
        <f t="shared" si="2"/>
        <v>0</v>
      </c>
      <c r="I11" s="17">
        <f t="shared" si="3"/>
        <v>0</v>
      </c>
      <c r="J11" s="18">
        <f t="shared" si="4"/>
        <v>0</v>
      </c>
      <c r="K11" s="22"/>
    </row>
    <row r="12" spans="1:11" x14ac:dyDescent="0.3">
      <c r="A12" s="15"/>
      <c r="B12" s="23">
        <f t="shared" si="0"/>
        <v>45728</v>
      </c>
      <c r="C12" s="21"/>
      <c r="D12" s="21"/>
      <c r="E12" s="21"/>
      <c r="F12" s="21"/>
      <c r="G12" s="17">
        <f t="shared" si="1"/>
        <v>0</v>
      </c>
      <c r="H12" s="17">
        <f t="shared" si="2"/>
        <v>0</v>
      </c>
      <c r="I12" s="17">
        <f t="shared" si="3"/>
        <v>0</v>
      </c>
      <c r="J12" s="18">
        <f t="shared" si="4"/>
        <v>0</v>
      </c>
      <c r="K12" s="22"/>
    </row>
    <row r="13" spans="1:11" x14ac:dyDescent="0.3">
      <c r="A13" s="15"/>
      <c r="B13" s="23">
        <f t="shared" si="0"/>
        <v>45729</v>
      </c>
      <c r="C13" s="21"/>
      <c r="D13" s="21"/>
      <c r="E13" s="21"/>
      <c r="F13" s="21"/>
      <c r="G13" s="17">
        <f t="shared" si="1"/>
        <v>0</v>
      </c>
      <c r="H13" s="17">
        <f t="shared" si="2"/>
        <v>0</v>
      </c>
      <c r="I13" s="17">
        <f t="shared" si="3"/>
        <v>0</v>
      </c>
      <c r="J13" s="18">
        <f t="shared" si="4"/>
        <v>0</v>
      </c>
      <c r="K13" s="22"/>
    </row>
    <row r="14" spans="1:11" x14ac:dyDescent="0.3">
      <c r="A14" s="15"/>
      <c r="B14" s="23">
        <f t="shared" si="0"/>
        <v>45730</v>
      </c>
      <c r="C14" s="21"/>
      <c r="D14" s="21"/>
      <c r="E14" s="21"/>
      <c r="F14" s="21"/>
      <c r="G14" s="17">
        <f t="shared" si="1"/>
        <v>0</v>
      </c>
      <c r="H14" s="17">
        <f t="shared" si="2"/>
        <v>0</v>
      </c>
      <c r="I14" s="17">
        <f t="shared" si="3"/>
        <v>0</v>
      </c>
      <c r="J14" s="18">
        <f t="shared" si="4"/>
        <v>0</v>
      </c>
      <c r="K14" s="22"/>
    </row>
    <row r="15" spans="1:11" x14ac:dyDescent="0.3">
      <c r="A15" s="15"/>
      <c r="B15" s="23">
        <f t="shared" si="0"/>
        <v>45731</v>
      </c>
      <c r="C15" s="21"/>
      <c r="D15" s="21"/>
      <c r="E15" s="21"/>
      <c r="F15" s="21"/>
      <c r="G15" s="17">
        <f t="shared" si="1"/>
        <v>0</v>
      </c>
      <c r="H15" s="17">
        <f t="shared" si="2"/>
        <v>0</v>
      </c>
      <c r="I15" s="17">
        <f t="shared" si="3"/>
        <v>0</v>
      </c>
      <c r="J15" s="18">
        <f t="shared" si="4"/>
        <v>0</v>
      </c>
      <c r="K15" s="22"/>
    </row>
    <row r="16" spans="1:11" x14ac:dyDescent="0.3">
      <c r="A16" s="15"/>
      <c r="B16" s="23">
        <f t="shared" si="0"/>
        <v>45733</v>
      </c>
      <c r="C16" s="21"/>
      <c r="D16" s="21"/>
      <c r="E16" s="21"/>
      <c r="F16" s="21"/>
      <c r="G16" s="17">
        <f t="shared" si="1"/>
        <v>0</v>
      </c>
      <c r="H16" s="17">
        <f t="shared" si="2"/>
        <v>0</v>
      </c>
      <c r="I16" s="17">
        <f t="shared" si="3"/>
        <v>0</v>
      </c>
      <c r="J16" s="18">
        <f t="shared" si="4"/>
        <v>0</v>
      </c>
      <c r="K16" s="22"/>
    </row>
    <row r="17" spans="1:11" x14ac:dyDescent="0.3">
      <c r="A17" s="15"/>
      <c r="B17" s="23">
        <f t="shared" si="0"/>
        <v>45734</v>
      </c>
      <c r="C17" s="21"/>
      <c r="D17" s="21"/>
      <c r="E17" s="21"/>
      <c r="F17" s="21"/>
      <c r="G17" s="17">
        <f t="shared" si="1"/>
        <v>0</v>
      </c>
      <c r="H17" s="17">
        <f t="shared" si="2"/>
        <v>0</v>
      </c>
      <c r="I17" s="17">
        <f t="shared" si="3"/>
        <v>0</v>
      </c>
      <c r="J17" s="18">
        <f t="shared" si="4"/>
        <v>0</v>
      </c>
      <c r="K17" s="22"/>
    </row>
    <row r="18" spans="1:11" x14ac:dyDescent="0.3">
      <c r="A18" s="15"/>
      <c r="B18" s="23">
        <f t="shared" si="0"/>
        <v>45735</v>
      </c>
      <c r="C18" s="21"/>
      <c r="D18" s="21"/>
      <c r="E18" s="21"/>
      <c r="F18" s="21"/>
      <c r="G18" s="17">
        <f t="shared" si="1"/>
        <v>0</v>
      </c>
      <c r="H18" s="17">
        <f t="shared" si="2"/>
        <v>0</v>
      </c>
      <c r="I18" s="17">
        <f t="shared" si="3"/>
        <v>0</v>
      </c>
      <c r="J18" s="18">
        <f t="shared" si="4"/>
        <v>0</v>
      </c>
      <c r="K18" s="22"/>
    </row>
    <row r="19" spans="1:11" x14ac:dyDescent="0.3">
      <c r="A19" s="15"/>
      <c r="B19" s="23">
        <f t="shared" si="0"/>
        <v>45736</v>
      </c>
      <c r="C19" s="21"/>
      <c r="D19" s="21"/>
      <c r="E19" s="21"/>
      <c r="F19" s="21"/>
      <c r="G19" s="17">
        <f t="shared" si="1"/>
        <v>0</v>
      </c>
      <c r="H19" s="17">
        <f t="shared" si="2"/>
        <v>0</v>
      </c>
      <c r="I19" s="17">
        <f t="shared" si="3"/>
        <v>0</v>
      </c>
      <c r="J19" s="18">
        <f t="shared" si="4"/>
        <v>0</v>
      </c>
      <c r="K19" s="22"/>
    </row>
    <row r="20" spans="1:11" x14ac:dyDescent="0.3">
      <c r="A20" s="15"/>
      <c r="B20" s="23">
        <f t="shared" si="0"/>
        <v>45737</v>
      </c>
      <c r="C20" s="21"/>
      <c r="D20" s="21"/>
      <c r="E20" s="21"/>
      <c r="F20" s="21"/>
      <c r="G20" s="17">
        <f t="shared" si="1"/>
        <v>0</v>
      </c>
      <c r="H20" s="17">
        <f t="shared" si="2"/>
        <v>0</v>
      </c>
      <c r="I20" s="17">
        <f t="shared" si="3"/>
        <v>0</v>
      </c>
      <c r="J20" s="18">
        <f t="shared" si="4"/>
        <v>0</v>
      </c>
      <c r="K20" s="22"/>
    </row>
    <row r="21" spans="1:11" x14ac:dyDescent="0.3">
      <c r="A21" s="15"/>
      <c r="B21" s="23">
        <f t="shared" si="0"/>
        <v>45738</v>
      </c>
      <c r="C21" s="21"/>
      <c r="D21" s="21"/>
      <c r="E21" s="21"/>
      <c r="F21" s="21"/>
      <c r="G21" s="17">
        <f t="shared" si="1"/>
        <v>0</v>
      </c>
      <c r="H21" s="17">
        <f t="shared" si="2"/>
        <v>0</v>
      </c>
      <c r="I21" s="17">
        <f t="shared" si="3"/>
        <v>0</v>
      </c>
      <c r="J21" s="18">
        <f t="shared" si="4"/>
        <v>0</v>
      </c>
      <c r="K21" s="22"/>
    </row>
    <row r="22" spans="1:11" x14ac:dyDescent="0.3">
      <c r="A22" s="15"/>
      <c r="B22" s="23">
        <f t="shared" si="0"/>
        <v>45740</v>
      </c>
      <c r="C22" s="21"/>
      <c r="D22" s="21"/>
      <c r="E22" s="21"/>
      <c r="F22" s="21"/>
      <c r="G22" s="17">
        <f t="shared" si="1"/>
        <v>0</v>
      </c>
      <c r="H22" s="17">
        <f t="shared" si="2"/>
        <v>0</v>
      </c>
      <c r="I22" s="17">
        <f t="shared" si="3"/>
        <v>0</v>
      </c>
      <c r="J22" s="18">
        <f t="shared" si="4"/>
        <v>0</v>
      </c>
      <c r="K22" s="22"/>
    </row>
    <row r="23" spans="1:11" x14ac:dyDescent="0.3">
      <c r="A23" s="15"/>
      <c r="B23" s="23">
        <f t="shared" si="0"/>
        <v>45741</v>
      </c>
      <c r="C23" s="21"/>
      <c r="D23" s="21"/>
      <c r="E23" s="21"/>
      <c r="F23" s="21"/>
      <c r="G23" s="17">
        <f t="shared" si="1"/>
        <v>0</v>
      </c>
      <c r="H23" s="17">
        <f t="shared" si="2"/>
        <v>0</v>
      </c>
      <c r="I23" s="17">
        <f t="shared" si="3"/>
        <v>0</v>
      </c>
      <c r="J23" s="18">
        <f t="shared" si="4"/>
        <v>0</v>
      </c>
      <c r="K23" s="22"/>
    </row>
    <row r="24" spans="1:11" x14ac:dyDescent="0.3">
      <c r="A24" s="15"/>
      <c r="B24" s="23">
        <f t="shared" si="0"/>
        <v>45742</v>
      </c>
      <c r="C24" s="21"/>
      <c r="D24" s="21"/>
      <c r="E24" s="21"/>
      <c r="F24" s="21"/>
      <c r="G24" s="17">
        <f t="shared" si="1"/>
        <v>0</v>
      </c>
      <c r="H24" s="17">
        <f t="shared" si="2"/>
        <v>0</v>
      </c>
      <c r="I24" s="17">
        <f t="shared" si="3"/>
        <v>0</v>
      </c>
      <c r="J24" s="18">
        <f t="shared" si="4"/>
        <v>0</v>
      </c>
      <c r="K24" s="22"/>
    </row>
    <row r="25" spans="1:11" x14ac:dyDescent="0.3">
      <c r="A25" s="16"/>
      <c r="B25" s="23">
        <f t="shared" si="0"/>
        <v>45743</v>
      </c>
      <c r="C25" s="21"/>
      <c r="D25" s="21"/>
      <c r="E25" s="21"/>
      <c r="F25" s="21"/>
      <c r="G25" s="17">
        <f t="shared" si="1"/>
        <v>0</v>
      </c>
      <c r="H25" s="17">
        <f t="shared" si="2"/>
        <v>0</v>
      </c>
      <c r="I25" s="17">
        <f t="shared" si="3"/>
        <v>0</v>
      </c>
      <c r="J25" s="18">
        <f t="shared" si="4"/>
        <v>0</v>
      </c>
      <c r="K25" s="22"/>
    </row>
    <row r="26" spans="1:11" x14ac:dyDescent="0.3">
      <c r="A26" s="16"/>
      <c r="B26" s="23">
        <f>IFERROR(IF(MONTH(WORKDAY.INTL(B25,1,11,_Feries))=MONTH(B1),WORKDAY.INTL(B25,1,11,_Feries),""),"")</f>
        <v>45744</v>
      </c>
      <c r="C26" s="21"/>
      <c r="D26" s="21"/>
      <c r="E26" s="21"/>
      <c r="F26" s="21"/>
      <c r="G26" s="17">
        <f t="shared" si="1"/>
        <v>0</v>
      </c>
      <c r="H26" s="17">
        <f t="shared" si="2"/>
        <v>0</v>
      </c>
      <c r="I26" s="17">
        <f t="shared" si="3"/>
        <v>0</v>
      </c>
      <c r="J26" s="18">
        <f t="shared" si="4"/>
        <v>0</v>
      </c>
      <c r="K26" s="22"/>
    </row>
    <row r="27" spans="1:11" x14ac:dyDescent="0.3">
      <c r="A27" s="16"/>
      <c r="B27" s="23">
        <f>IFERROR(IF(MONTH(WORKDAY.INTL(B26,1,11,_Feries))=MONTH($B$1),WORKDAY.INTL(B26,1,11,_Feries),""),"")</f>
        <v>45745</v>
      </c>
      <c r="C27" s="21"/>
      <c r="D27" s="21"/>
      <c r="E27" s="21"/>
      <c r="F27" s="21"/>
      <c r="G27" s="17">
        <f t="shared" si="1"/>
        <v>0</v>
      </c>
      <c r="H27" s="17">
        <f t="shared" si="2"/>
        <v>0</v>
      </c>
      <c r="I27" s="17">
        <f t="shared" si="3"/>
        <v>0</v>
      </c>
      <c r="J27" s="18">
        <f t="shared" si="4"/>
        <v>0</v>
      </c>
      <c r="K27" s="22"/>
    </row>
    <row r="28" spans="1:11" x14ac:dyDescent="0.3">
      <c r="A28" s="16"/>
      <c r="B28" s="23">
        <f>IFERROR(IF(MONTH(WORKDAY.INTL(B27,1,11,_Feries))=MONTH($B$1),WORKDAY.INTL(B27,1,11,_Feries),""),"")</f>
        <v>45747</v>
      </c>
      <c r="C28" s="21"/>
      <c r="D28" s="21"/>
      <c r="E28" s="21"/>
      <c r="F28" s="21"/>
      <c r="G28" s="17">
        <f t="shared" si="1"/>
        <v>0</v>
      </c>
      <c r="H28" s="17">
        <f t="shared" si="2"/>
        <v>0</v>
      </c>
      <c r="I28" s="17">
        <f t="shared" si="3"/>
        <v>0</v>
      </c>
      <c r="J28" s="18">
        <f t="shared" si="4"/>
        <v>0</v>
      </c>
      <c r="K28" s="22"/>
    </row>
    <row r="29" spans="1:11" x14ac:dyDescent="0.3">
      <c r="A29" s="16"/>
      <c r="B29" s="23" t="str">
        <f>IFERROR(IF(MONTH(WORKDAY.INTL(B28,1,11,_Feries))=MONTH($B$1),WORKDAY.INTL(B28,1,11,_Feries),""),"")</f>
        <v/>
      </c>
      <c r="C29" s="21"/>
      <c r="D29" s="21"/>
      <c r="E29" s="21"/>
      <c r="F29" s="21"/>
      <c r="G29" s="17">
        <f t="shared" si="1"/>
        <v>0</v>
      </c>
      <c r="H29" s="17">
        <f t="shared" si="2"/>
        <v>0</v>
      </c>
      <c r="I29" s="17">
        <f t="shared" si="3"/>
        <v>0</v>
      </c>
      <c r="J29" s="18">
        <f t="shared" si="4"/>
        <v>0</v>
      </c>
      <c r="K29" s="22"/>
    </row>
    <row r="30" spans="1:11" x14ac:dyDescent="0.3">
      <c r="A30" s="16"/>
      <c r="B30" s="7"/>
      <c r="C30" s="8"/>
      <c r="D30" s="8"/>
      <c r="E30" s="9"/>
      <c r="F30" s="9"/>
      <c r="G30" s="10"/>
      <c r="H30" s="11"/>
      <c r="I30" s="10"/>
      <c r="J30" s="12"/>
      <c r="K30" s="13"/>
    </row>
    <row r="31" spans="1:11" x14ac:dyDescent="0.3">
      <c r="B31" s="3" t="s">
        <v>21</v>
      </c>
      <c r="G31" s="20">
        <f>SUM(G3:G29)-I31+H31</f>
        <v>0</v>
      </c>
      <c r="H31" s="20">
        <f t="shared" ref="H31:J31" si="5">SUM(H3:H29)-J31+I31</f>
        <v>0</v>
      </c>
      <c r="I31" s="20">
        <f t="shared" si="5"/>
        <v>0</v>
      </c>
      <c r="J31" s="20">
        <f t="shared" si="5"/>
        <v>0</v>
      </c>
      <c r="K31" s="19">
        <f>SUM(K3:K29)</f>
        <v>0</v>
      </c>
    </row>
    <row r="32" spans="1:11" x14ac:dyDescent="0.3">
      <c r="K32" s="19">
        <f>30-K31</f>
        <v>30</v>
      </c>
    </row>
  </sheetData>
  <mergeCells count="2">
    <mergeCell ref="C1:D1"/>
    <mergeCell ref="E1:F1"/>
  </mergeCells>
  <conditionalFormatting sqref="A3:K29">
    <cfRule type="expression" dxfId="3" priority="1">
      <formula>$B3&lt;&gt;""</formula>
    </cfRule>
  </conditionalFormatting>
  <pageMargins left="0.11811023622047245" right="0.11811023622047245" top="0.35433070866141736" bottom="0.35433070866141736" header="0.31496062992125984" footer="0.31496062992125984"/>
  <pageSetup paperSize="9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0C0212-4AAC-4099-9789-80D46503BBD0}">
  <dimension ref="A1:K32"/>
  <sheetViews>
    <sheetView showGridLines="0" topLeftCell="A13" workbookViewId="0">
      <selection activeCell="B28" sqref="B28"/>
    </sheetView>
  </sheetViews>
  <sheetFormatPr baseColWidth="10" defaultRowHeight="14.4" x14ac:dyDescent="0.3"/>
  <cols>
    <col min="1" max="1" width="6.77734375" style="3" customWidth="1"/>
    <col min="2" max="2" width="12.6640625" style="3" customWidth="1"/>
    <col min="3" max="6" width="8.6640625" style="3" customWidth="1"/>
    <col min="7" max="7" width="11.6640625" style="3" customWidth="1"/>
    <col min="8" max="11" width="9.6640625" style="3" customWidth="1"/>
    <col min="12" max="16384" width="11.5546875" style="3"/>
  </cols>
  <sheetData>
    <row r="1" spans="1:11" ht="28.8" x14ac:dyDescent="0.3">
      <c r="B1" s="14">
        <f>EDATE(_DébutPeriode,11)</f>
        <v>45748</v>
      </c>
      <c r="C1" s="28"/>
      <c r="D1" s="28"/>
      <c r="E1" s="28"/>
      <c r="F1" s="28"/>
      <c r="G1" s="2" t="s">
        <v>16</v>
      </c>
      <c r="H1" s="2" t="s">
        <v>17</v>
      </c>
      <c r="I1" s="2" t="s">
        <v>18</v>
      </c>
      <c r="J1" s="2" t="s">
        <v>19</v>
      </c>
      <c r="K1" s="2" t="s">
        <v>20</v>
      </c>
    </row>
    <row r="2" spans="1:11" ht="12.75" customHeight="1" x14ac:dyDescent="0.3">
      <c r="B2" s="4"/>
      <c r="C2" s="5"/>
      <c r="D2" s="5"/>
      <c r="E2" s="5"/>
      <c r="F2" s="5"/>
      <c r="G2" s="6"/>
      <c r="H2" s="6"/>
      <c r="I2" s="6"/>
      <c r="J2" s="6"/>
      <c r="K2" s="6"/>
    </row>
    <row r="3" spans="1:11" x14ac:dyDescent="0.3">
      <c r="A3" s="15"/>
      <c r="B3" s="23">
        <f>WORKDAY.INTL(B1-1,1,11,_Feries)</f>
        <v>45748</v>
      </c>
      <c r="C3" s="21"/>
      <c r="D3" s="21"/>
      <c r="E3" s="21"/>
      <c r="F3" s="21"/>
      <c r="G3" s="17">
        <f>IF(D3-C3+F3-E3=0,0,D3-C3+F3-E3)</f>
        <v>0</v>
      </c>
      <c r="H3" s="17">
        <f>IF(G3-A3&gt;0,G3-A3,0)</f>
        <v>0</v>
      </c>
      <c r="I3" s="17">
        <f>IF(G3-A3&lt;0,A3-G3,0)</f>
        <v>0</v>
      </c>
      <c r="J3" s="18">
        <f>H3</f>
        <v>0</v>
      </c>
      <c r="K3" s="22"/>
    </row>
    <row r="4" spans="1:11" x14ac:dyDescent="0.3">
      <c r="A4" s="15"/>
      <c r="B4" s="23">
        <f t="shared" ref="B4:B25" si="0">WORKDAY.INTL(B3,1,11,_Feries)</f>
        <v>45749</v>
      </c>
      <c r="C4" s="21"/>
      <c r="D4" s="21"/>
      <c r="E4" s="21"/>
      <c r="F4" s="21"/>
      <c r="G4" s="17">
        <f t="shared" ref="G4:G29" si="1">IF(D4-C4+F4-E4=0,0,D4-C4+F4-E4)</f>
        <v>0</v>
      </c>
      <c r="H4" s="17">
        <f t="shared" ref="H4:H29" si="2">IF(G4-A4&gt;0,G4-A4,0)</f>
        <v>0</v>
      </c>
      <c r="I4" s="17">
        <f t="shared" ref="I4:I29" si="3">IF(G4-A4&lt;0,A4-G4,0)</f>
        <v>0</v>
      </c>
      <c r="J4" s="18">
        <f t="shared" ref="J4:J29" si="4">H4</f>
        <v>0</v>
      </c>
      <c r="K4" s="22"/>
    </row>
    <row r="5" spans="1:11" x14ac:dyDescent="0.3">
      <c r="A5" s="15"/>
      <c r="B5" s="23">
        <f t="shared" si="0"/>
        <v>45750</v>
      </c>
      <c r="C5" s="21"/>
      <c r="D5" s="21"/>
      <c r="E5" s="21"/>
      <c r="F5" s="21"/>
      <c r="G5" s="17">
        <f t="shared" si="1"/>
        <v>0</v>
      </c>
      <c r="H5" s="17">
        <f t="shared" si="2"/>
        <v>0</v>
      </c>
      <c r="I5" s="17">
        <f t="shared" si="3"/>
        <v>0</v>
      </c>
      <c r="J5" s="18">
        <f t="shared" si="4"/>
        <v>0</v>
      </c>
      <c r="K5" s="22"/>
    </row>
    <row r="6" spans="1:11" x14ac:dyDescent="0.3">
      <c r="A6" s="15"/>
      <c r="B6" s="23">
        <f t="shared" si="0"/>
        <v>45751</v>
      </c>
      <c r="C6" s="21"/>
      <c r="D6" s="21"/>
      <c r="E6" s="21"/>
      <c r="F6" s="21"/>
      <c r="G6" s="17">
        <f t="shared" si="1"/>
        <v>0</v>
      </c>
      <c r="H6" s="17">
        <f t="shared" si="2"/>
        <v>0</v>
      </c>
      <c r="I6" s="17">
        <f t="shared" si="3"/>
        <v>0</v>
      </c>
      <c r="J6" s="18">
        <f t="shared" si="4"/>
        <v>0</v>
      </c>
      <c r="K6" s="22"/>
    </row>
    <row r="7" spans="1:11" x14ac:dyDescent="0.3">
      <c r="A7" s="15"/>
      <c r="B7" s="23">
        <f t="shared" si="0"/>
        <v>45752</v>
      </c>
      <c r="C7" s="21"/>
      <c r="D7" s="21"/>
      <c r="E7" s="21"/>
      <c r="F7" s="21"/>
      <c r="G7" s="17">
        <f t="shared" si="1"/>
        <v>0</v>
      </c>
      <c r="H7" s="17">
        <f t="shared" si="2"/>
        <v>0</v>
      </c>
      <c r="I7" s="17">
        <f t="shared" si="3"/>
        <v>0</v>
      </c>
      <c r="J7" s="18">
        <f t="shared" si="4"/>
        <v>0</v>
      </c>
      <c r="K7" s="22"/>
    </row>
    <row r="8" spans="1:11" x14ac:dyDescent="0.3">
      <c r="A8" s="15"/>
      <c r="B8" s="23">
        <f t="shared" si="0"/>
        <v>45755</v>
      </c>
      <c r="C8" s="21"/>
      <c r="D8" s="21"/>
      <c r="E8" s="21"/>
      <c r="F8" s="21"/>
      <c r="G8" s="17">
        <f t="shared" si="1"/>
        <v>0</v>
      </c>
      <c r="H8" s="17">
        <f t="shared" si="2"/>
        <v>0</v>
      </c>
      <c r="I8" s="17">
        <f>IF(G8-A8&lt;0,A8-G8,0)</f>
        <v>0</v>
      </c>
      <c r="J8" s="18">
        <f t="shared" si="4"/>
        <v>0</v>
      </c>
      <c r="K8" s="22"/>
    </row>
    <row r="9" spans="1:11" x14ac:dyDescent="0.3">
      <c r="A9" s="15"/>
      <c r="B9" s="23">
        <f t="shared" si="0"/>
        <v>45756</v>
      </c>
      <c r="C9" s="21"/>
      <c r="D9" s="21"/>
      <c r="E9" s="21"/>
      <c r="F9" s="21"/>
      <c r="G9" s="17">
        <f t="shared" si="1"/>
        <v>0</v>
      </c>
      <c r="H9" s="17">
        <f t="shared" si="2"/>
        <v>0</v>
      </c>
      <c r="I9" s="17">
        <f t="shared" si="3"/>
        <v>0</v>
      </c>
      <c r="J9" s="18">
        <f t="shared" si="4"/>
        <v>0</v>
      </c>
      <c r="K9" s="22"/>
    </row>
    <row r="10" spans="1:11" x14ac:dyDescent="0.3">
      <c r="A10" s="15"/>
      <c r="B10" s="23">
        <f t="shared" si="0"/>
        <v>45757</v>
      </c>
      <c r="C10" s="21"/>
      <c r="D10" s="21"/>
      <c r="E10" s="21"/>
      <c r="F10" s="21"/>
      <c r="G10" s="17">
        <f t="shared" si="1"/>
        <v>0</v>
      </c>
      <c r="H10" s="17">
        <f t="shared" si="2"/>
        <v>0</v>
      </c>
      <c r="I10" s="17">
        <f t="shared" si="3"/>
        <v>0</v>
      </c>
      <c r="J10" s="18">
        <f t="shared" si="4"/>
        <v>0</v>
      </c>
      <c r="K10" s="22"/>
    </row>
    <row r="11" spans="1:11" x14ac:dyDescent="0.3">
      <c r="A11" s="15"/>
      <c r="B11" s="23">
        <f t="shared" si="0"/>
        <v>45758</v>
      </c>
      <c r="C11" s="21"/>
      <c r="D11" s="21"/>
      <c r="E11" s="21"/>
      <c r="F11" s="21"/>
      <c r="G11" s="17">
        <f t="shared" si="1"/>
        <v>0</v>
      </c>
      <c r="H11" s="17">
        <f t="shared" si="2"/>
        <v>0</v>
      </c>
      <c r="I11" s="17">
        <f t="shared" si="3"/>
        <v>0</v>
      </c>
      <c r="J11" s="18">
        <f t="shared" si="4"/>
        <v>0</v>
      </c>
      <c r="K11" s="22"/>
    </row>
    <row r="12" spans="1:11" x14ac:dyDescent="0.3">
      <c r="A12" s="15"/>
      <c r="B12" s="23">
        <f t="shared" si="0"/>
        <v>45759</v>
      </c>
      <c r="C12" s="21"/>
      <c r="D12" s="21"/>
      <c r="E12" s="21"/>
      <c r="F12" s="21"/>
      <c r="G12" s="17">
        <f t="shared" si="1"/>
        <v>0</v>
      </c>
      <c r="H12" s="17">
        <f t="shared" si="2"/>
        <v>0</v>
      </c>
      <c r="I12" s="17">
        <f t="shared" si="3"/>
        <v>0</v>
      </c>
      <c r="J12" s="18">
        <f t="shared" si="4"/>
        <v>0</v>
      </c>
      <c r="K12" s="22"/>
    </row>
    <row r="13" spans="1:11" x14ac:dyDescent="0.3">
      <c r="A13" s="15"/>
      <c r="B13" s="23">
        <f t="shared" si="0"/>
        <v>45761</v>
      </c>
      <c r="C13" s="21"/>
      <c r="D13" s="21"/>
      <c r="E13" s="21"/>
      <c r="F13" s="21"/>
      <c r="G13" s="17">
        <f t="shared" si="1"/>
        <v>0</v>
      </c>
      <c r="H13" s="17">
        <f t="shared" si="2"/>
        <v>0</v>
      </c>
      <c r="I13" s="17">
        <f t="shared" si="3"/>
        <v>0</v>
      </c>
      <c r="J13" s="18">
        <f t="shared" si="4"/>
        <v>0</v>
      </c>
      <c r="K13" s="22"/>
    </row>
    <row r="14" spans="1:11" x14ac:dyDescent="0.3">
      <c r="A14" s="15"/>
      <c r="B14" s="23">
        <f t="shared" si="0"/>
        <v>45762</v>
      </c>
      <c r="C14" s="21"/>
      <c r="D14" s="21"/>
      <c r="E14" s="21"/>
      <c r="F14" s="21"/>
      <c r="G14" s="17">
        <f t="shared" si="1"/>
        <v>0</v>
      </c>
      <c r="H14" s="17">
        <f t="shared" si="2"/>
        <v>0</v>
      </c>
      <c r="I14" s="17">
        <f t="shared" si="3"/>
        <v>0</v>
      </c>
      <c r="J14" s="18">
        <f t="shared" si="4"/>
        <v>0</v>
      </c>
      <c r="K14" s="22"/>
    </row>
    <row r="15" spans="1:11" x14ac:dyDescent="0.3">
      <c r="A15" s="15"/>
      <c r="B15" s="23">
        <f t="shared" si="0"/>
        <v>45763</v>
      </c>
      <c r="C15" s="21"/>
      <c r="D15" s="21"/>
      <c r="E15" s="21"/>
      <c r="F15" s="21"/>
      <c r="G15" s="17">
        <f t="shared" si="1"/>
        <v>0</v>
      </c>
      <c r="H15" s="17">
        <f t="shared" si="2"/>
        <v>0</v>
      </c>
      <c r="I15" s="17">
        <f t="shared" si="3"/>
        <v>0</v>
      </c>
      <c r="J15" s="18">
        <f t="shared" si="4"/>
        <v>0</v>
      </c>
      <c r="K15" s="22"/>
    </row>
    <row r="16" spans="1:11" x14ac:dyDescent="0.3">
      <c r="A16" s="15"/>
      <c r="B16" s="23">
        <f t="shared" si="0"/>
        <v>45764</v>
      </c>
      <c r="C16" s="21"/>
      <c r="D16" s="21"/>
      <c r="E16" s="21"/>
      <c r="F16" s="21"/>
      <c r="G16" s="17">
        <f t="shared" si="1"/>
        <v>0</v>
      </c>
      <c r="H16" s="17">
        <f t="shared" si="2"/>
        <v>0</v>
      </c>
      <c r="I16" s="17">
        <f t="shared" si="3"/>
        <v>0</v>
      </c>
      <c r="J16" s="18">
        <f t="shared" si="4"/>
        <v>0</v>
      </c>
      <c r="K16" s="22"/>
    </row>
    <row r="17" spans="1:11" x14ac:dyDescent="0.3">
      <c r="A17" s="15"/>
      <c r="B17" s="23">
        <f t="shared" si="0"/>
        <v>45765</v>
      </c>
      <c r="C17" s="21"/>
      <c r="D17" s="21"/>
      <c r="E17" s="21"/>
      <c r="F17" s="21"/>
      <c r="G17" s="17">
        <f t="shared" si="1"/>
        <v>0</v>
      </c>
      <c r="H17" s="17">
        <f t="shared" si="2"/>
        <v>0</v>
      </c>
      <c r="I17" s="17">
        <f t="shared" si="3"/>
        <v>0</v>
      </c>
      <c r="J17" s="18">
        <f t="shared" si="4"/>
        <v>0</v>
      </c>
      <c r="K17" s="22"/>
    </row>
    <row r="18" spans="1:11" x14ac:dyDescent="0.3">
      <c r="A18" s="15"/>
      <c r="B18" s="23">
        <f t="shared" si="0"/>
        <v>45766</v>
      </c>
      <c r="C18" s="21"/>
      <c r="D18" s="21"/>
      <c r="E18" s="21"/>
      <c r="F18" s="21"/>
      <c r="G18" s="17">
        <f t="shared" si="1"/>
        <v>0</v>
      </c>
      <c r="H18" s="17">
        <f t="shared" si="2"/>
        <v>0</v>
      </c>
      <c r="I18" s="17">
        <f t="shared" si="3"/>
        <v>0</v>
      </c>
      <c r="J18" s="18">
        <f t="shared" si="4"/>
        <v>0</v>
      </c>
      <c r="K18" s="22"/>
    </row>
    <row r="19" spans="1:11" x14ac:dyDescent="0.3">
      <c r="A19" s="15"/>
      <c r="B19" s="23">
        <f t="shared" si="0"/>
        <v>45768</v>
      </c>
      <c r="C19" s="21"/>
      <c r="D19" s="21"/>
      <c r="E19" s="21"/>
      <c r="F19" s="21"/>
      <c r="G19" s="17">
        <f t="shared" si="1"/>
        <v>0</v>
      </c>
      <c r="H19" s="17">
        <f t="shared" si="2"/>
        <v>0</v>
      </c>
      <c r="I19" s="17">
        <f t="shared" si="3"/>
        <v>0</v>
      </c>
      <c r="J19" s="18">
        <f t="shared" si="4"/>
        <v>0</v>
      </c>
      <c r="K19" s="22"/>
    </row>
    <row r="20" spans="1:11" x14ac:dyDescent="0.3">
      <c r="A20" s="15"/>
      <c r="B20" s="23">
        <f t="shared" si="0"/>
        <v>45769</v>
      </c>
      <c r="C20" s="21"/>
      <c r="D20" s="21"/>
      <c r="E20" s="21"/>
      <c r="F20" s="21"/>
      <c r="G20" s="17">
        <f t="shared" si="1"/>
        <v>0</v>
      </c>
      <c r="H20" s="17">
        <f t="shared" si="2"/>
        <v>0</v>
      </c>
      <c r="I20" s="17">
        <f t="shared" si="3"/>
        <v>0</v>
      </c>
      <c r="J20" s="18">
        <f t="shared" si="4"/>
        <v>0</v>
      </c>
      <c r="K20" s="22"/>
    </row>
    <row r="21" spans="1:11" x14ac:dyDescent="0.3">
      <c r="A21" s="15"/>
      <c r="B21" s="23">
        <f t="shared" si="0"/>
        <v>45770</v>
      </c>
      <c r="C21" s="21"/>
      <c r="D21" s="21"/>
      <c r="E21" s="21"/>
      <c r="F21" s="21"/>
      <c r="G21" s="17">
        <f t="shared" si="1"/>
        <v>0</v>
      </c>
      <c r="H21" s="17">
        <f t="shared" si="2"/>
        <v>0</v>
      </c>
      <c r="I21" s="17">
        <f t="shared" si="3"/>
        <v>0</v>
      </c>
      <c r="J21" s="18">
        <f t="shared" si="4"/>
        <v>0</v>
      </c>
      <c r="K21" s="22"/>
    </row>
    <row r="22" spans="1:11" x14ac:dyDescent="0.3">
      <c r="A22" s="15"/>
      <c r="B22" s="23">
        <f t="shared" si="0"/>
        <v>45771</v>
      </c>
      <c r="C22" s="21"/>
      <c r="D22" s="21"/>
      <c r="E22" s="21"/>
      <c r="F22" s="21"/>
      <c r="G22" s="17">
        <f t="shared" si="1"/>
        <v>0</v>
      </c>
      <c r="H22" s="17">
        <f t="shared" si="2"/>
        <v>0</v>
      </c>
      <c r="I22" s="17">
        <f t="shared" si="3"/>
        <v>0</v>
      </c>
      <c r="J22" s="18">
        <f t="shared" si="4"/>
        <v>0</v>
      </c>
      <c r="K22" s="22"/>
    </row>
    <row r="23" spans="1:11" x14ac:dyDescent="0.3">
      <c r="A23" s="15"/>
      <c r="B23" s="23">
        <f t="shared" si="0"/>
        <v>45772</v>
      </c>
      <c r="C23" s="21"/>
      <c r="D23" s="21"/>
      <c r="E23" s="21"/>
      <c r="F23" s="21"/>
      <c r="G23" s="17">
        <f t="shared" si="1"/>
        <v>0</v>
      </c>
      <c r="H23" s="17">
        <f t="shared" si="2"/>
        <v>0</v>
      </c>
      <c r="I23" s="17">
        <f t="shared" si="3"/>
        <v>0</v>
      </c>
      <c r="J23" s="18">
        <f t="shared" si="4"/>
        <v>0</v>
      </c>
      <c r="K23" s="22"/>
    </row>
    <row r="24" spans="1:11" x14ac:dyDescent="0.3">
      <c r="A24" s="15"/>
      <c r="B24" s="23">
        <f t="shared" si="0"/>
        <v>45773</v>
      </c>
      <c r="C24" s="21"/>
      <c r="D24" s="21"/>
      <c r="E24" s="21"/>
      <c r="F24" s="21"/>
      <c r="G24" s="17">
        <f t="shared" si="1"/>
        <v>0</v>
      </c>
      <c r="H24" s="17">
        <f t="shared" si="2"/>
        <v>0</v>
      </c>
      <c r="I24" s="17">
        <f t="shared" si="3"/>
        <v>0</v>
      </c>
      <c r="J24" s="18">
        <f t="shared" si="4"/>
        <v>0</v>
      </c>
      <c r="K24" s="22"/>
    </row>
    <row r="25" spans="1:11" x14ac:dyDescent="0.3">
      <c r="A25" s="16"/>
      <c r="B25" s="23">
        <f t="shared" si="0"/>
        <v>45775</v>
      </c>
      <c r="C25" s="21"/>
      <c r="D25" s="21"/>
      <c r="E25" s="21"/>
      <c r="F25" s="21"/>
      <c r="G25" s="17">
        <f t="shared" si="1"/>
        <v>0</v>
      </c>
      <c r="H25" s="17">
        <f t="shared" si="2"/>
        <v>0</v>
      </c>
      <c r="I25" s="17">
        <f t="shared" si="3"/>
        <v>0</v>
      </c>
      <c r="J25" s="18">
        <f t="shared" si="4"/>
        <v>0</v>
      </c>
      <c r="K25" s="22"/>
    </row>
    <row r="26" spans="1:11" x14ac:dyDescent="0.3">
      <c r="A26" s="16"/>
      <c r="B26" s="23">
        <f>IFERROR(IF(MONTH(WORKDAY.INTL(B25,1,11,_Feries))=MONTH(B1),WORKDAY.INTL(B25,1,11,_Feries),""),"")</f>
        <v>45776</v>
      </c>
      <c r="C26" s="21"/>
      <c r="D26" s="21"/>
      <c r="E26" s="21"/>
      <c r="F26" s="21"/>
      <c r="G26" s="17">
        <f t="shared" si="1"/>
        <v>0</v>
      </c>
      <c r="H26" s="17">
        <f t="shared" si="2"/>
        <v>0</v>
      </c>
      <c r="I26" s="17">
        <f t="shared" si="3"/>
        <v>0</v>
      </c>
      <c r="J26" s="18">
        <f t="shared" si="4"/>
        <v>0</v>
      </c>
      <c r="K26" s="22"/>
    </row>
    <row r="27" spans="1:11" x14ac:dyDescent="0.3">
      <c r="A27" s="16"/>
      <c r="B27" s="23">
        <f>IFERROR(IF(MONTH(WORKDAY.INTL(B26,1,11,_Feries))=MONTH($B$1),WORKDAY.INTL(B26,1,11,_Feries),""),"")</f>
        <v>45777</v>
      </c>
      <c r="C27" s="21"/>
      <c r="D27" s="21"/>
      <c r="E27" s="21"/>
      <c r="F27" s="21"/>
      <c r="G27" s="17">
        <f t="shared" si="1"/>
        <v>0</v>
      </c>
      <c r="H27" s="17">
        <f t="shared" si="2"/>
        <v>0</v>
      </c>
      <c r="I27" s="17">
        <f t="shared" si="3"/>
        <v>0</v>
      </c>
      <c r="J27" s="18">
        <f t="shared" si="4"/>
        <v>0</v>
      </c>
      <c r="K27" s="22"/>
    </row>
    <row r="28" spans="1:11" x14ac:dyDescent="0.3">
      <c r="A28" s="16"/>
      <c r="B28" s="23" t="str">
        <f>IFERROR(IF(MONTH(WORKDAY.INTL(B27,1,11,_Feries))=MONTH($B$1),WORKDAY.INTL(B27,1,11,_Feries),""),"")</f>
        <v/>
      </c>
      <c r="C28" s="21"/>
      <c r="D28" s="21"/>
      <c r="E28" s="21"/>
      <c r="F28" s="21"/>
      <c r="G28" s="17">
        <f t="shared" si="1"/>
        <v>0</v>
      </c>
      <c r="H28" s="17">
        <f t="shared" si="2"/>
        <v>0</v>
      </c>
      <c r="I28" s="17">
        <f t="shared" si="3"/>
        <v>0</v>
      </c>
      <c r="J28" s="18">
        <f t="shared" si="4"/>
        <v>0</v>
      </c>
      <c r="K28" s="22"/>
    </row>
    <row r="29" spans="1:11" x14ac:dyDescent="0.3">
      <c r="A29" s="16"/>
      <c r="B29" s="23" t="str">
        <f>IFERROR(IF(MONTH(WORKDAY.INTL(B28,1,11,_Feries))=MONTH($B$1),WORKDAY.INTL(B28,1,11,_Feries),""),"")</f>
        <v/>
      </c>
      <c r="C29" s="21"/>
      <c r="D29" s="21"/>
      <c r="E29" s="21"/>
      <c r="F29" s="21"/>
      <c r="G29" s="17">
        <f t="shared" si="1"/>
        <v>0</v>
      </c>
      <c r="H29" s="17">
        <f t="shared" si="2"/>
        <v>0</v>
      </c>
      <c r="I29" s="17">
        <f t="shared" si="3"/>
        <v>0</v>
      </c>
      <c r="J29" s="18">
        <f t="shared" si="4"/>
        <v>0</v>
      </c>
      <c r="K29" s="22"/>
    </row>
    <row r="30" spans="1:11" x14ac:dyDescent="0.3">
      <c r="A30" s="16"/>
      <c r="B30" s="7"/>
      <c r="C30" s="8"/>
      <c r="D30" s="8"/>
      <c r="E30" s="9"/>
      <c r="F30" s="9"/>
      <c r="G30" s="10"/>
      <c r="H30" s="11"/>
      <c r="I30" s="10"/>
      <c r="J30" s="12"/>
      <c r="K30" s="13"/>
    </row>
    <row r="31" spans="1:11" x14ac:dyDescent="0.3">
      <c r="B31" s="3" t="s">
        <v>21</v>
      </c>
      <c r="G31" s="20">
        <f>SUM(G3:G29)-I31+H31</f>
        <v>0</v>
      </c>
      <c r="H31" s="20">
        <f t="shared" ref="H31:J31" si="5">SUM(H3:H29)-J31+I31</f>
        <v>0</v>
      </c>
      <c r="I31" s="20">
        <f t="shared" si="5"/>
        <v>0</v>
      </c>
      <c r="J31" s="20">
        <f t="shared" si="5"/>
        <v>0</v>
      </c>
      <c r="K31" s="19">
        <f>SUM(K3:K29)</f>
        <v>0</v>
      </c>
    </row>
    <row r="32" spans="1:11" x14ac:dyDescent="0.3">
      <c r="K32" s="19">
        <f>30-K31</f>
        <v>30</v>
      </c>
    </row>
  </sheetData>
  <mergeCells count="2">
    <mergeCell ref="C1:D1"/>
    <mergeCell ref="E1:F1"/>
  </mergeCells>
  <conditionalFormatting sqref="A3:K29">
    <cfRule type="expression" dxfId="2" priority="1">
      <formula>$B3&lt;&gt;""</formula>
    </cfRule>
  </conditionalFormatting>
  <pageMargins left="0.11811023622047245" right="0.11811023622047245" top="0.35433070866141736" bottom="0.35433070866141736" header="0.31496062992125984" footer="0.31496062992125984"/>
  <pageSetup paperSize="9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90BDB3-A0C4-4913-8CDB-9130D5D8D32C}">
  <dimension ref="B2:C29"/>
  <sheetViews>
    <sheetView showGridLines="0" workbookViewId="0">
      <selection activeCell="F7" sqref="F7"/>
    </sheetView>
  </sheetViews>
  <sheetFormatPr baseColWidth="10" defaultRowHeight="14.4" x14ac:dyDescent="0.3"/>
  <cols>
    <col min="1" max="1" width="3.77734375" customWidth="1"/>
    <col min="2" max="2" width="19.77734375" customWidth="1"/>
    <col min="3" max="3" width="11.77734375" customWidth="1"/>
    <col min="4" max="4" width="3.77734375" customWidth="1"/>
  </cols>
  <sheetData>
    <row r="2" spans="2:3" ht="15" thickBot="1" x14ac:dyDescent="0.35">
      <c r="B2" s="26" t="s">
        <v>0</v>
      </c>
      <c r="C2" s="27">
        <f>YEAR('[1]05_24'!A1)</f>
        <v>2024</v>
      </c>
    </row>
    <row r="3" spans="2:3" ht="15" thickTop="1" x14ac:dyDescent="0.3">
      <c r="B3" s="24" t="s">
        <v>1</v>
      </c>
      <c r="C3" s="1" t="s">
        <v>2</v>
      </c>
    </row>
    <row r="4" spans="2:3" x14ac:dyDescent="0.3">
      <c r="B4" s="24" t="s">
        <v>3</v>
      </c>
      <c r="C4" s="25">
        <f>DATE($C$2,1,1)</f>
        <v>45292</v>
      </c>
    </row>
    <row r="5" spans="2:3" x14ac:dyDescent="0.3">
      <c r="B5" s="24" t="s">
        <v>4</v>
      </c>
      <c r="C5" s="25">
        <f>FLOOR(DAY(MINUTE(C2/38)/2+56)&amp;"/5/"&amp;C2,7)-34</f>
        <v>45382</v>
      </c>
    </row>
    <row r="6" spans="2:3" x14ac:dyDescent="0.3">
      <c r="B6" s="24" t="s">
        <v>5</v>
      </c>
      <c r="C6" s="25">
        <f>DatePaques+1</f>
        <v>45383</v>
      </c>
    </row>
    <row r="7" spans="2:3" x14ac:dyDescent="0.3">
      <c r="B7" s="24" t="s">
        <v>6</v>
      </c>
      <c r="C7" s="25">
        <f>DATE($C$2,5,1)</f>
        <v>45413</v>
      </c>
    </row>
    <row r="8" spans="2:3" x14ac:dyDescent="0.3">
      <c r="B8" s="24" t="s">
        <v>7</v>
      </c>
      <c r="C8" s="25">
        <f>DATE($C$2,5,8)</f>
        <v>45420</v>
      </c>
    </row>
    <row r="9" spans="2:3" x14ac:dyDescent="0.3">
      <c r="B9" s="24" t="s">
        <v>8</v>
      </c>
      <c r="C9" s="25">
        <f>DatePaques+39</f>
        <v>45421</v>
      </c>
    </row>
    <row r="10" spans="2:3" x14ac:dyDescent="0.3">
      <c r="B10" s="24" t="s">
        <v>9</v>
      </c>
      <c r="C10" s="25">
        <f>DatePaques+49</f>
        <v>45431</v>
      </c>
    </row>
    <row r="11" spans="2:3" x14ac:dyDescent="0.3">
      <c r="B11" s="24" t="s">
        <v>10</v>
      </c>
      <c r="C11" s="25">
        <f>DatePaques+50</f>
        <v>45432</v>
      </c>
    </row>
    <row r="12" spans="2:3" x14ac:dyDescent="0.3">
      <c r="B12" s="24" t="s">
        <v>11</v>
      </c>
      <c r="C12" s="25">
        <f>DATE($C$2,7,14)</f>
        <v>45487</v>
      </c>
    </row>
    <row r="13" spans="2:3" x14ac:dyDescent="0.3">
      <c r="B13" s="24" t="s">
        <v>12</v>
      </c>
      <c r="C13" s="25">
        <f>DATE($C$2,8,15)</f>
        <v>45519</v>
      </c>
    </row>
    <row r="14" spans="2:3" x14ac:dyDescent="0.3">
      <c r="B14" s="24" t="s">
        <v>13</v>
      </c>
      <c r="C14" s="25">
        <f>DATE($C$2,11,1)</f>
        <v>45597</v>
      </c>
    </row>
    <row r="15" spans="2:3" x14ac:dyDescent="0.3">
      <c r="B15" s="24" t="s">
        <v>14</v>
      </c>
      <c r="C15" s="25">
        <f>DATE($C$2,11,11)</f>
        <v>45607</v>
      </c>
    </row>
    <row r="16" spans="2:3" x14ac:dyDescent="0.3">
      <c r="B16" s="24" t="s">
        <v>15</v>
      </c>
      <c r="C16" s="25">
        <f>DATE($C$2,12,25)</f>
        <v>45651</v>
      </c>
    </row>
    <row r="17" spans="2:3" x14ac:dyDescent="0.3">
      <c r="B17" s="24" t="s">
        <v>3</v>
      </c>
      <c r="C17" s="25">
        <f>DATE($C$2+1,1,1)</f>
        <v>45658</v>
      </c>
    </row>
    <row r="18" spans="2:3" x14ac:dyDescent="0.3">
      <c r="B18" s="24" t="s">
        <v>4</v>
      </c>
      <c r="C18" s="25">
        <f>FLOOR(DAY(MINUTE(C2+1/38)/2+56)&amp;"/5/"&amp;C2+1,7)-34</f>
        <v>45753</v>
      </c>
    </row>
    <row r="19" spans="2:3" x14ac:dyDescent="0.3">
      <c r="B19" s="24" t="s">
        <v>5</v>
      </c>
      <c r="C19" s="25">
        <f>DatePaquesN1+1</f>
        <v>45754</v>
      </c>
    </row>
    <row r="20" spans="2:3" x14ac:dyDescent="0.3">
      <c r="B20" s="24" t="s">
        <v>6</v>
      </c>
      <c r="C20" s="25">
        <f>DATE($C$2+1,5,1)</f>
        <v>45778</v>
      </c>
    </row>
    <row r="21" spans="2:3" x14ac:dyDescent="0.3">
      <c r="B21" s="24" t="s">
        <v>7</v>
      </c>
      <c r="C21" s="25">
        <f>DATE($C$2+1,5,8)</f>
        <v>45785</v>
      </c>
    </row>
    <row r="22" spans="2:3" x14ac:dyDescent="0.3">
      <c r="B22" s="24" t="s">
        <v>8</v>
      </c>
      <c r="C22" s="25">
        <f>DatePaquesN1+39</f>
        <v>45792</v>
      </c>
    </row>
    <row r="23" spans="2:3" x14ac:dyDescent="0.3">
      <c r="B23" s="24" t="s">
        <v>9</v>
      </c>
      <c r="C23" s="25">
        <f>DatePaquesN1+49</f>
        <v>45802</v>
      </c>
    </row>
    <row r="24" spans="2:3" x14ac:dyDescent="0.3">
      <c r="B24" s="24" t="s">
        <v>10</v>
      </c>
      <c r="C24" s="25">
        <f>DatePaquesN1+50</f>
        <v>45803</v>
      </c>
    </row>
    <row r="25" spans="2:3" x14ac:dyDescent="0.3">
      <c r="B25" s="24" t="s">
        <v>11</v>
      </c>
      <c r="C25" s="25">
        <f>DATE($C$2+1,7,14)</f>
        <v>45852</v>
      </c>
    </row>
    <row r="26" spans="2:3" x14ac:dyDescent="0.3">
      <c r="B26" s="24" t="s">
        <v>12</v>
      </c>
      <c r="C26" s="25">
        <f>DATE($C$2+1,8,15)</f>
        <v>45884</v>
      </c>
    </row>
    <row r="27" spans="2:3" x14ac:dyDescent="0.3">
      <c r="B27" s="24" t="s">
        <v>13</v>
      </c>
      <c r="C27" s="25">
        <f>DATE($C$2+1,11,1)</f>
        <v>45962</v>
      </c>
    </row>
    <row r="28" spans="2:3" x14ac:dyDescent="0.3">
      <c r="B28" s="24" t="s">
        <v>14</v>
      </c>
      <c r="C28" s="25">
        <f>DATE($C$2+1,11,11)</f>
        <v>45972</v>
      </c>
    </row>
    <row r="29" spans="2:3" x14ac:dyDescent="0.3">
      <c r="B29" s="24" t="s">
        <v>15</v>
      </c>
      <c r="C29" s="25">
        <f>DATE($C$2+1,12,25)</f>
        <v>46016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4</vt:i4>
      </vt:variant>
    </vt:vector>
  </HeadingPairs>
  <TitlesOfParts>
    <vt:vector size="17" baseType="lpstr">
      <vt:lpstr>05-24</vt:lpstr>
      <vt:lpstr>06-24</vt:lpstr>
      <vt:lpstr>07-24</vt:lpstr>
      <vt:lpstr>08-24</vt:lpstr>
      <vt:lpstr>09-24</vt:lpstr>
      <vt:lpstr>10-24</vt:lpstr>
      <vt:lpstr>11-24</vt:lpstr>
      <vt:lpstr>12-24</vt:lpstr>
      <vt:lpstr>01-25</vt:lpstr>
      <vt:lpstr>02-25</vt:lpstr>
      <vt:lpstr>03-25</vt:lpstr>
      <vt:lpstr>04-25</vt:lpstr>
      <vt:lpstr>Paramètres</vt:lpstr>
      <vt:lpstr>_DébutPeriode</vt:lpstr>
      <vt:lpstr>_Feries</vt:lpstr>
      <vt:lpstr>DatePaques</vt:lpstr>
      <vt:lpstr>DatePaquesN1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JoDan</cp:lastModifiedBy>
  <dcterms:created xsi:type="dcterms:W3CDTF">2023-04-10T14:40:05Z</dcterms:created>
  <dcterms:modified xsi:type="dcterms:W3CDTF">2023-04-10T15:27:04Z</dcterms:modified>
</cp:coreProperties>
</file>