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BD5EA707-F975-40DC-8389-EDDE12982C2E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Client" sheetId="4" r:id="rId1"/>
    <sheet name="Planning réservation" sheetId="1" r:id="rId2"/>
    <sheet name="Récap" sheetId="9" r:id="rId3"/>
    <sheet name="Paramètres" sheetId="5" r:id="rId4"/>
  </sheets>
  <definedNames>
    <definedName name="_Annee">'Planning réservation'!$C$2</definedName>
    <definedName name="_DateDeb">t_Client[Date de Début]</definedName>
    <definedName name="_DateFin">t_Client[Date de Fin]</definedName>
    <definedName name="_Feries">t_Jours_fériés[Dates]</definedName>
    <definedName name="_Immat">t_Client[Immatriculation]</definedName>
    <definedName name="_Mois">'Planning réservation'!$C$3</definedName>
    <definedName name="DonnéesExternes_1" localSheetId="1" hidden="1">'Planning réservation'!#REF!</definedName>
    <definedName name="DonnéesExternes_1" localSheetId="2" hidden="1">Récap!$B$3:$I$7</definedName>
    <definedName name="l_Immatriculation">t_Véhicule[Immatriculation]</definedName>
    <definedName name="l_ModeRglt">t_ModeRglt[Mode de règlement]</definedName>
    <definedName name="l_Mois">t_Mois[Mois]</definedName>
    <definedName name="l_Vehicule">t_Véhicule[Véhicule]</definedName>
    <definedName name="Plan">PériodeDansPlan*(#REF!&gt;0)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4" l="1"/>
  <c r="I5" i="4" s="1" a="1"/>
  <c r="I5" i="4" s="1"/>
  <c r="H6" i="4"/>
  <c r="I6" i="4" s="1" a="1"/>
  <c r="I6" i="4" s="1"/>
  <c r="H7" i="4"/>
  <c r="I7" i="4" s="1" a="1"/>
  <c r="I7" i="4" s="1"/>
  <c r="H8" i="4"/>
  <c r="I8" i="4" a="1"/>
  <c r="I8" i="4" s="1"/>
  <c r="E5" i="1"/>
  <c r="F1" i="1" l="1"/>
  <c r="E4" i="1"/>
  <c r="E1" i="1"/>
  <c r="F5" i="1"/>
  <c r="G1" i="1" l="1"/>
  <c r="F4" i="1"/>
  <c r="G5" i="1"/>
  <c r="C4" i="5"/>
  <c r="C15" i="5"/>
  <c r="C14" i="5"/>
  <c r="C13" i="5"/>
  <c r="C12" i="5"/>
  <c r="C11" i="5"/>
  <c r="C7" i="5"/>
  <c r="C6" i="5"/>
  <c r="C3" i="5"/>
  <c r="H1" i="1" l="1"/>
  <c r="G4" i="1"/>
  <c r="H5" i="1"/>
  <c r="I5" i="1" l="1"/>
  <c r="I1" i="1" s="1"/>
  <c r="H4" i="1"/>
  <c r="I4" i="1" l="1"/>
  <c r="J5" i="1"/>
  <c r="J1" i="1" s="1"/>
  <c r="K5" i="1" l="1"/>
  <c r="K1" i="1" s="1"/>
  <c r="J4" i="1"/>
  <c r="L5" i="1" l="1"/>
  <c r="L1" i="1" s="1"/>
  <c r="K4" i="1"/>
  <c r="L4" i="1" l="1"/>
  <c r="M5" i="1"/>
  <c r="M1" i="1" s="1"/>
  <c r="N5" i="1" l="1"/>
  <c r="N1" i="1" s="1"/>
  <c r="M4" i="1"/>
  <c r="O5" i="1" l="1"/>
  <c r="O1" i="1" s="1"/>
  <c r="N4" i="1"/>
  <c r="P5" i="1" l="1"/>
  <c r="P1" i="1" s="1"/>
  <c r="O4" i="1"/>
  <c r="Q5" i="1" l="1"/>
  <c r="P4" i="1"/>
  <c r="Q1" i="1" l="1"/>
  <c r="R5" i="1"/>
  <c r="R1" i="1" s="1"/>
  <c r="Q4" i="1"/>
  <c r="S5" i="1" l="1"/>
  <c r="S1" i="1" s="1"/>
  <c r="R4" i="1"/>
  <c r="T5" i="1" l="1"/>
  <c r="T1" i="1" s="1"/>
  <c r="S4" i="1"/>
  <c r="T4" i="1" l="1"/>
  <c r="U5" i="1"/>
  <c r="U1" i="1" s="1"/>
  <c r="U4" i="1" l="1"/>
  <c r="V5" i="1"/>
  <c r="V1" i="1" s="1"/>
  <c r="W5" i="1" l="1"/>
  <c r="W1" i="1" s="1"/>
  <c r="V4" i="1"/>
  <c r="X5" i="1" l="1"/>
  <c r="X1" i="1" s="1"/>
  <c r="W4" i="1"/>
  <c r="Y5" i="1" l="1"/>
  <c r="Y1" i="1" s="1"/>
  <c r="X4" i="1"/>
  <c r="Z5" i="1" l="1"/>
  <c r="Z1" i="1" s="1"/>
  <c r="Y4" i="1"/>
  <c r="AA5" i="1" l="1"/>
  <c r="AA1" i="1" s="1"/>
  <c r="Z4" i="1"/>
  <c r="AB5" i="1" l="1"/>
  <c r="AB1" i="1" s="1"/>
  <c r="AA4" i="1"/>
  <c r="AB4" i="1" l="1"/>
  <c r="AC5" i="1"/>
  <c r="AC1" i="1" s="1"/>
  <c r="AC4" i="1" l="1"/>
  <c r="AD5" i="1"/>
  <c r="AD1" i="1" l="1"/>
  <c r="AE5" i="1"/>
  <c r="AD4" i="1"/>
  <c r="AE1" i="1" l="1"/>
  <c r="AF5" i="1"/>
  <c r="AE4" i="1"/>
  <c r="AF1" i="1" l="1"/>
  <c r="AG5" i="1"/>
  <c r="AF4" i="1"/>
  <c r="AG4" i="1" l="1"/>
  <c r="AG1" i="1"/>
  <c r="AH5" i="1"/>
  <c r="AH1" i="1" s="1"/>
  <c r="AH4" i="1" l="1"/>
  <c r="AI5" i="1"/>
  <c r="AI1" i="1" s="1"/>
  <c r="AJ5" i="1" l="1"/>
  <c r="AJ1" i="1" s="1"/>
  <c r="AI4" i="1"/>
  <c r="AJ4" i="1" l="1"/>
  <c r="AK5" i="1"/>
  <c r="AK1" i="1" s="1"/>
  <c r="AL5" i="1" l="1"/>
  <c r="AL1" i="1" s="1"/>
  <c r="AK4" i="1"/>
  <c r="AL4" i="1" l="1"/>
  <c r="AM5" i="1"/>
  <c r="AM1" i="1" s="1"/>
  <c r="AM4" i="1" l="1"/>
  <c r="AN5" i="1"/>
  <c r="AN1" i="1" l="1"/>
  <c r="AO5" i="1"/>
  <c r="AN4" i="1"/>
  <c r="AO1" i="1" l="1"/>
  <c r="AO4" i="1"/>
  <c r="AP5" i="1"/>
  <c r="AP1" i="1" l="1"/>
  <c r="AQ5" i="1"/>
  <c r="AP4" i="1"/>
  <c r="AQ1" i="1" l="1"/>
  <c r="AR5" i="1"/>
  <c r="AQ4" i="1"/>
  <c r="AR1" i="1" l="1"/>
  <c r="AS5" i="1"/>
  <c r="AS1" i="1" s="1"/>
  <c r="AR4" i="1"/>
  <c r="AT5" i="1" l="1"/>
  <c r="AS4" i="1"/>
  <c r="AT1" i="1" l="1"/>
  <c r="AU5" i="1"/>
  <c r="AU1" i="1" s="1"/>
  <c r="AT4" i="1"/>
  <c r="AV5" i="1" l="1"/>
  <c r="AU4" i="1"/>
  <c r="AV1" i="1" l="1"/>
  <c r="AW5" i="1"/>
  <c r="AV4" i="1"/>
  <c r="AW1" i="1" l="1"/>
  <c r="AX5" i="1"/>
  <c r="AW4" i="1"/>
  <c r="AX1" i="1" l="1"/>
  <c r="AY5" i="1"/>
  <c r="AX4" i="1"/>
  <c r="AY1" i="1" l="1"/>
  <c r="AZ5" i="1"/>
  <c r="AY4" i="1"/>
  <c r="AZ1" i="1" l="1"/>
  <c r="BA5" i="1"/>
  <c r="AZ4" i="1"/>
  <c r="BA1" i="1" l="1"/>
  <c r="BB5" i="1"/>
  <c r="BA4" i="1"/>
  <c r="BB1" i="1" l="1"/>
  <c r="BC5" i="1"/>
  <c r="BB4" i="1"/>
  <c r="BC1" i="1" l="1"/>
  <c r="BD5" i="1"/>
  <c r="BC4" i="1"/>
  <c r="BD1" i="1" l="1"/>
  <c r="BE5" i="1"/>
  <c r="BD4" i="1"/>
  <c r="BE1" i="1" l="1"/>
  <c r="BF5" i="1"/>
  <c r="BE4" i="1"/>
  <c r="BF1" i="1" l="1"/>
  <c r="BG5" i="1"/>
  <c r="BF4" i="1"/>
  <c r="BG1" i="1" l="1"/>
  <c r="BH5" i="1"/>
  <c r="BG4" i="1"/>
  <c r="BH1" i="1" l="1"/>
  <c r="BI5" i="1"/>
  <c r="BH4" i="1"/>
  <c r="BI1" i="1" l="1"/>
  <c r="BJ5" i="1"/>
  <c r="BI4" i="1"/>
  <c r="BJ1" i="1" l="1"/>
  <c r="BK5" i="1"/>
  <c r="BK1" i="1" s="1"/>
  <c r="BJ4" i="1"/>
  <c r="BL5" i="1" l="1"/>
  <c r="BL1" i="1" s="1"/>
  <c r="BK4" i="1"/>
  <c r="BM5" i="1" l="1"/>
  <c r="BM1" i="1" s="1"/>
  <c r="BL4" i="1"/>
  <c r="BN5" i="1" l="1"/>
  <c r="BM4" i="1"/>
  <c r="BN1" i="1" l="1"/>
  <c r="BO5" i="1"/>
  <c r="BN4" i="1"/>
  <c r="BO1" i="1" l="1"/>
  <c r="BP5" i="1"/>
  <c r="BO4" i="1"/>
  <c r="BP1" i="1" l="1"/>
  <c r="BQ5" i="1"/>
  <c r="BP4" i="1"/>
  <c r="BQ1" i="1" l="1"/>
  <c r="BR5" i="1"/>
  <c r="BQ4" i="1"/>
  <c r="BR1" i="1" l="1"/>
  <c r="BS5" i="1"/>
  <c r="BR4" i="1"/>
  <c r="BS1" i="1" l="1"/>
  <c r="BT5" i="1"/>
  <c r="BS4" i="1"/>
  <c r="BT1" i="1" l="1"/>
  <c r="BU5" i="1"/>
  <c r="BT4" i="1"/>
  <c r="BU1" i="1" l="1"/>
  <c r="BV5" i="1"/>
  <c r="BU4" i="1"/>
  <c r="BV1" i="1" l="1"/>
  <c r="BW5" i="1"/>
  <c r="BV4" i="1"/>
  <c r="BW1" i="1" l="1"/>
  <c r="BX5" i="1"/>
  <c r="BW4" i="1"/>
  <c r="BX1" i="1" l="1"/>
  <c r="BY5" i="1"/>
  <c r="BX4" i="1"/>
  <c r="BY1" i="1" l="1"/>
  <c r="BZ5" i="1"/>
  <c r="BY4" i="1"/>
  <c r="BZ1" i="1" l="1"/>
  <c r="CA5" i="1"/>
  <c r="BZ4" i="1"/>
  <c r="CA1" i="1" l="1"/>
  <c r="CB5" i="1"/>
  <c r="CA4" i="1"/>
  <c r="CB1" i="1" l="1"/>
  <c r="CC5" i="1"/>
  <c r="CB4" i="1"/>
  <c r="CC1" i="1" l="1"/>
  <c r="CD5" i="1"/>
  <c r="CC4" i="1"/>
  <c r="CD1" i="1" l="1"/>
  <c r="CE5" i="1"/>
  <c r="CD4" i="1"/>
  <c r="CE1" i="1" l="1"/>
  <c r="CF5" i="1"/>
  <c r="CE4" i="1"/>
  <c r="CF1" i="1" l="1"/>
  <c r="CF4" i="1"/>
  <c r="CG5" i="1"/>
  <c r="CG1" i="1" l="1"/>
  <c r="CG4" i="1"/>
  <c r="CH5" i="1"/>
  <c r="CH1" i="1" l="1"/>
  <c r="CI5" i="1"/>
  <c r="CH4" i="1"/>
  <c r="CI1" i="1" l="1"/>
  <c r="CJ5" i="1"/>
  <c r="CI4" i="1"/>
  <c r="CJ1" i="1" l="1"/>
  <c r="CK5" i="1"/>
  <c r="CJ4" i="1"/>
  <c r="CK1" i="1" l="1"/>
  <c r="CL5" i="1"/>
  <c r="CK4" i="1"/>
  <c r="CL1" i="1" l="1"/>
  <c r="CM5" i="1"/>
  <c r="CL4" i="1"/>
  <c r="CM1" i="1" l="1"/>
  <c r="CN5" i="1"/>
  <c r="CM4" i="1"/>
  <c r="CO5" i="1" l="1"/>
  <c r="CO1" i="1" s="1"/>
  <c r="CN1" i="1"/>
  <c r="CN4" i="1"/>
  <c r="CP5" i="1" l="1"/>
  <c r="CP1" i="1"/>
  <c r="CO4" i="1"/>
  <c r="CQ5" i="1" l="1"/>
  <c r="CQ1" i="1"/>
  <c r="CP4" i="1"/>
  <c r="CR5" i="1" l="1"/>
  <c r="CR1" i="1"/>
  <c r="CR4" i="1"/>
  <c r="CQ4" i="1"/>
  <c r="C9" i="5" l="1"/>
  <c r="C5" i="5"/>
  <c r="C8" i="5"/>
  <c r="C10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9EA907-5DCA-4EF1-898A-DC76911F2E7E}" keepAlive="1" name="Requête - t_Client" description="Connexion à la requête « t_Client » dans le classeur." type="5" refreshedVersion="7" background="1" saveData="1">
    <dbPr connection="Provider=Microsoft.Mashup.OleDb.1;Data Source=$Workbook$;Location=t_Client;Extended Properties=&quot;&quot;" command="SELECT * FROM [t_Client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<sst xmlns="http://schemas.openxmlformats.org/spreadsheetml/2006/main" count="239" uniqueCount="128">
  <si>
    <t>Modèle</t>
  </si>
  <si>
    <t>Immatriculation</t>
  </si>
  <si>
    <t>C1</t>
  </si>
  <si>
    <t>426 205 NC</t>
  </si>
  <si>
    <t>426 206 NC</t>
  </si>
  <si>
    <t>429 401 NC</t>
  </si>
  <si>
    <t>429 402 NC</t>
  </si>
  <si>
    <t>429 403 NC</t>
  </si>
  <si>
    <t>426 929 NC</t>
  </si>
  <si>
    <t>426 930 NC</t>
  </si>
  <si>
    <t>441 095 NC</t>
  </si>
  <si>
    <t>428 443 NC</t>
  </si>
  <si>
    <t>428 446 NC</t>
  </si>
  <si>
    <t>439 673 NC</t>
  </si>
  <si>
    <t>426 203 NC</t>
  </si>
  <si>
    <t>427 520 NC</t>
  </si>
  <si>
    <t>427 521 NC</t>
  </si>
  <si>
    <t>441 096 NC</t>
  </si>
  <si>
    <t>441 098 NC</t>
  </si>
  <si>
    <t>441 194 NC</t>
  </si>
  <si>
    <t>427 519 NC</t>
  </si>
  <si>
    <t>442 243 NC</t>
  </si>
  <si>
    <t>Client</t>
  </si>
  <si>
    <t>Véhicule</t>
  </si>
  <si>
    <t>Jour de l'an</t>
  </si>
  <si>
    <t>Lundi de Pâques</t>
  </si>
  <si>
    <t>Ascension</t>
  </si>
  <si>
    <t>Assomption</t>
  </si>
  <si>
    <t>Toussaint</t>
  </si>
  <si>
    <t xml:space="preserve">Durée </t>
  </si>
  <si>
    <t>Date de Fin</t>
  </si>
  <si>
    <t>Date de Début</t>
  </si>
  <si>
    <t>Espèces</t>
  </si>
  <si>
    <t>Chèque</t>
  </si>
  <si>
    <t>Carte</t>
  </si>
  <si>
    <t>Commentaires</t>
  </si>
  <si>
    <t>Jour férié</t>
  </si>
  <si>
    <t>Dates</t>
  </si>
  <si>
    <t>Pâques</t>
  </si>
  <si>
    <t>Fête du travail</t>
  </si>
  <si>
    <t>Victoire 39/45</t>
  </si>
  <si>
    <t>Pentecôte</t>
  </si>
  <si>
    <t>Lundi de Pentecôte</t>
  </si>
  <si>
    <t>Fête Nationale</t>
  </si>
  <si>
    <t>Armistice 14/18</t>
  </si>
  <si>
    <t>Noël </t>
  </si>
  <si>
    <t>Année</t>
  </si>
  <si>
    <t>Montant</t>
  </si>
  <si>
    <t>Mode Réglt</t>
  </si>
  <si>
    <t>Mode de règlement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</si>
  <si>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</si>
  <si>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</si>
  <si>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</si>
  <si>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</si>
  <si>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</si>
  <si>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</si>
  <si>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</si>
  <si>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</si>
  <si>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</si>
  <si>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</si>
  <si>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</si>
  <si>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</si>
  <si>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</si>
  <si>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Contrat</t>
  </si>
  <si>
    <t xml:space="preserve">C1 </t>
  </si>
  <si>
    <t xml:space="preserve">108 Peugeot </t>
  </si>
  <si>
    <t xml:space="preserve">208 Peugeot </t>
  </si>
  <si>
    <t>208 Peugeot Mécaloc</t>
  </si>
  <si>
    <t xml:space="preserve">428 444 NC </t>
  </si>
  <si>
    <t>208 Peugeot  Mécaloc</t>
  </si>
  <si>
    <t xml:space="preserve">C3 Auto </t>
  </si>
  <si>
    <t xml:space="preserve">C3 </t>
  </si>
  <si>
    <t>C3  Mécaloc</t>
  </si>
  <si>
    <t>C3 Mécaloc</t>
  </si>
  <si>
    <t xml:space="preserve"> 427 633 NC</t>
  </si>
  <si>
    <t xml:space="preserve">208 NEW Peugeot </t>
  </si>
  <si>
    <t xml:space="preserve">Toyota Raize </t>
  </si>
  <si>
    <t>447 915 NC</t>
  </si>
  <si>
    <t xml:space="preserve">DUSTER </t>
  </si>
  <si>
    <t>420 897 NC</t>
  </si>
  <si>
    <t xml:space="preserve">BERLINGO </t>
  </si>
  <si>
    <t xml:space="preserve">EXPERT 9 Places </t>
  </si>
  <si>
    <t>208 Peugeot Mécaloc Illimité</t>
  </si>
  <si>
    <t>C3 Mécaloc Illimité</t>
  </si>
  <si>
    <t>KM supp</t>
  </si>
  <si>
    <t>1</t>
  </si>
  <si>
    <t>7</t>
  </si>
  <si>
    <t>14</t>
  </si>
  <si>
    <t>21</t>
  </si>
  <si>
    <t>30</t>
  </si>
  <si>
    <t>411 204 NC</t>
  </si>
  <si>
    <t>108 Peugeot</t>
  </si>
  <si>
    <t>208 Peugeot</t>
  </si>
  <si>
    <t>C3 Auto</t>
  </si>
  <si>
    <t>C3</t>
  </si>
  <si>
    <t>208 NEW Peugeot</t>
  </si>
  <si>
    <t>Toyota Raize</t>
  </si>
  <si>
    <t>DUSTER</t>
  </si>
  <si>
    <t>BERLINGO</t>
  </si>
  <si>
    <t>EXPERT 9 Places</t>
  </si>
  <si>
    <t>428 444 NC</t>
  </si>
  <si>
    <t>427 633 NC</t>
  </si>
  <si>
    <t>C1 Illimité</t>
  </si>
  <si>
    <t>108 Peugeot Illimité</t>
  </si>
  <si>
    <t>208 Peugeot Illimité</t>
  </si>
  <si>
    <t>C3 Auto Illimité</t>
  </si>
  <si>
    <t>C3 Illimité</t>
  </si>
  <si>
    <t>208 NEW Peugeot Illimité</t>
  </si>
  <si>
    <t>Toyota Raize Illimité</t>
  </si>
  <si>
    <t>DUSTER Illimité</t>
  </si>
  <si>
    <t>BERLINGO Illimité</t>
  </si>
  <si>
    <t>EXPERT 9 Places Illimité</t>
  </si>
  <si>
    <t>Retour</t>
  </si>
  <si>
    <t>Oui</t>
  </si>
  <si>
    <t/>
  </si>
  <si>
    <t>Paron Jocelyne</t>
  </si>
  <si>
    <t>Balasko Josiane</t>
  </si>
  <si>
    <t>RAP 26000</t>
  </si>
  <si>
    <t>Joli Angelina</t>
  </si>
  <si>
    <t>26300</t>
  </si>
  <si>
    <t>20/06/2022</t>
  </si>
  <si>
    <t>27/06/2022</t>
  </si>
  <si>
    <t>9578</t>
  </si>
  <si>
    <t>25/06/2022</t>
  </si>
  <si>
    <t>30/06/2022</t>
  </si>
  <si>
    <t>3470</t>
  </si>
  <si>
    <t>José Garcia</t>
  </si>
  <si>
    <t>9699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</si>
</sst>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0\ &quot;€&quot;"/>
    <numFmt numFmtId="165" formatCode="d"/>
    <numFmt numFmtId="166" formatCode="ddd"/>
    <numFmt numFmtId="167" formatCode="mmm\ yy"/>
    <numFmt numFmtId="168" formatCode="#,##0\ [$XPF]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color rgb="FF000000"/>
      <name val="Francois One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0"/>
      <name val="Francois One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double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43" fontId="9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 indent="1"/>
    </xf>
    <xf numFmtId="3" fontId="0" fillId="0" borderId="0" xfId="0" applyNumberFormat="1" applyAlignment="1">
      <alignment horizontal="right" vertical="center" indent="1"/>
    </xf>
    <xf numFmtId="3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inden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indent="1"/>
    </xf>
    <xf numFmtId="0" fontId="7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indent="1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1" fillId="0" borderId="5" xfId="0" applyFont="1" applyBorder="1" applyAlignment="1">
      <alignment horizontal="right" vertical="center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164" fontId="0" fillId="0" borderId="0" xfId="0" applyNumberFormat="1" applyAlignment="1">
      <alignment horizontal="right" indent="1"/>
    </xf>
    <xf numFmtId="0" fontId="8" fillId="2" borderId="3" xfId="0" applyFont="1" applyFill="1" applyBorder="1" applyAlignment="1">
      <alignment horizontal="left" vertical="center" indent="1"/>
    </xf>
    <xf numFmtId="0" fontId="8" fillId="2" borderId="4" xfId="0" applyFont="1" applyFill="1" applyBorder="1" applyAlignment="1">
      <alignment horizontal="center" vertical="center"/>
    </xf>
    <xf numFmtId="168" fontId="0" fillId="0" borderId="0" xfId="0" applyNumberFormat="1" applyAlignment="1">
      <alignment horizontal="right" vertical="center" indent="1"/>
    </xf>
    <xf numFmtId="0" fontId="1" fillId="0" borderId="0" xfId="0" applyFont="1" applyAlignment="1">
      <alignment horizontal="center" vertical="center" textRotation="75"/>
    </xf>
    <xf numFmtId="167" fontId="1" fillId="0" borderId="6" xfId="0" applyNumberFormat="1" applyFont="1" applyBorder="1" applyAlignment="1">
      <alignment horizontal="center" vertical="center" textRotation="75"/>
    </xf>
    <xf numFmtId="14" fontId="0" fillId="0" borderId="0" xfId="0" applyNumberFormat="1" applyAlignment="1">
      <alignment vertical="center"/>
    </xf>
  </cellXfs>
  <cellStyles count="4">
    <cellStyle name="Lien hypertexte 2" xfId="2" xr:uid="{F99BD6F5-190B-4326-9C97-EBB487E0CA95}"/>
    <cellStyle name="Milliers 2" xfId="3" xr:uid="{5D637570-BA91-4D4F-A57A-D93CB20F1B8E}"/>
    <cellStyle name="Normal" xfId="0" builtinId="0"/>
    <cellStyle name="Normal 2" xfId="1" xr:uid="{D4C18DDA-AC54-450D-9C01-D03A1BC3DF3F}"/>
  </cellStyles>
  <dxfs count="48"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64" formatCode="#,##0.00\ &quot;€&quot;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gradientFill degree="90">
          <stop position="0">
            <color theme="6" tint="0.80001220740379042"/>
          </stop>
          <stop position="0.5">
            <color theme="9" tint="0.40000610370189521"/>
          </stop>
          <stop position="1">
            <color theme="6" tint="0.80001220740379042"/>
          </stop>
        </gradientFill>
      </fill>
    </dxf>
    <dxf>
      <fill>
        <patternFill>
          <bgColor theme="0" tint="-0.14996795556505021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border>
        <left style="thin">
          <color theme="0" tint="-0.24994659260841701"/>
        </left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168" formatCode="#,##0\ [$XPF]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8" formatCode="#,##0\ [$XPF]"/>
      <alignment horizontal="right" vertical="center" textRotation="0" wrapText="0" indent="1" justifyLastLine="0" shrinkToFit="0" readingOrder="0"/>
    </dxf>
    <dxf>
      <numFmt numFmtId="168" formatCode="#,##0\ [$XPF]"/>
      <alignment horizontal="right" vertical="center" textRotation="0" wrapText="0" indent="1" justifyLastLine="0" shrinkToFit="0" readingOrder="0"/>
    </dxf>
    <dxf>
      <numFmt numFmtId="168" formatCode="#,##0\ [$XPF]"/>
      <alignment horizontal="right" vertical="center" textRotation="0" wrapText="0" indent="1" justifyLastLine="0" shrinkToFit="0" readingOrder="0"/>
    </dxf>
    <dxf>
      <numFmt numFmtId="168" formatCode="#,##0\ [$XPF]"/>
      <alignment horizontal="right" vertical="center" textRotation="0" wrapText="0" indent="1" justifyLastLine="0" shrinkToFit="0" readingOrder="0"/>
    </dxf>
    <dxf>
      <numFmt numFmtId="168" formatCode="#,##0\ [$XPF]"/>
      <alignment horizontal="right" vertical="center" textRotation="0" wrapText="0" indent="1" justifyLastLine="0" shrinkToFit="0" readingOrder="0"/>
    </dxf>
    <dxf>
      <numFmt numFmtId="168" formatCode="#,##0\ [$XPF]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Spin" dx="26" fmlaLink="$C$2" max="2050" min="2020" page="10" val="2022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</xdr:colOff>
      <xdr:row>0</xdr:row>
      <xdr:rowOff>91440</xdr:rowOff>
    </xdr:from>
    <xdr:to>
      <xdr:col>2</xdr:col>
      <xdr:colOff>662940</xdr:colOff>
      <xdr:row>2</xdr:row>
      <xdr:rowOff>68580</xdr:rowOff>
    </xdr:to>
    <xdr:sp macro="[0]!ouvrSaisie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7180" y="91440"/>
          <a:ext cx="156972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Saisie client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914400</xdr:colOff>
          <xdr:row>1</xdr:row>
          <xdr:rowOff>22860</xdr:rowOff>
        </xdr:from>
        <xdr:to>
          <xdr:col>2</xdr:col>
          <xdr:colOff>1127760</xdr:colOff>
          <xdr:row>1</xdr:row>
          <xdr:rowOff>236220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675D21EC-87D5-4CE0-AF78-EBF3DF1919F4}" autoFormatId="16" applyNumberFormats="0" applyBorderFormats="0" applyFontFormats="0" applyPatternFormats="0" applyAlignmentFormats="0" applyWidthHeightFormats="0">
  <queryTableRefresh nextId="10">
    <queryTableFields count="8">
      <queryTableField id="3" name="Date de Début" tableColumnId="3"/>
      <queryTableField id="1" name="N° Contrat" tableColumnId="1"/>
      <queryTableField id="2" name="Client" tableColumnId="2"/>
      <queryTableField id="4" name="Immatriculation" tableColumnId="4"/>
      <queryTableField id="5" name="Montant" tableColumnId="5"/>
      <queryTableField id="6" name="Mode Réglt" tableColumnId="6"/>
      <queryTableField id="7" name="Commentaires" tableColumnId="7"/>
      <queryTableField id="9" name="Retour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9F17D3-9EC9-457F-8C08-FF0BF1979685}" name="t_Client" displayName="t_Client" ref="B4:L8" totalsRowShown="0" headerRowDxfId="47" dataDxfId="46">
  <autoFilter ref="B4:L8" xr:uid="{059F17D3-9EC9-457F-8C08-FF0BF19796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2" xr3:uid="{4FFB1F36-474C-4973-BE3D-3489AF88DE7B}" name="N° Contrat" dataDxfId="45"/>
    <tableColumn id="1" xr3:uid="{3884AB80-F9C1-439E-ACB3-EE536D76561B}" name="Client" dataDxfId="44"/>
    <tableColumn id="2" xr3:uid="{FA9EAA29-D9B8-4486-92B7-97E46C27FC38}" name="Immatriculation" dataDxfId="43"/>
    <tableColumn id="3" xr3:uid="{C5ECD39A-6DFF-459A-B750-D7D60EBAFF33}" name="Véhicule" dataDxfId="42"/>
    <tableColumn id="4" xr3:uid="{16C4B889-B711-4319-BF80-665958468DF1}" name="Date de Début" dataDxfId="18"/>
    <tableColumn id="6" xr3:uid="{807AE54A-9553-4559-B6B6-8668A36FB70D}" name="Date de Fin" dataDxfId="41"/>
    <tableColumn id="8" xr3:uid="{CFE8AC12-70FB-46E8-922B-DC8F55342B3F}" name="Durée " dataDxfId="17">
      <calculatedColumnFormula>IF(t_Client[[#This Row],[N° Contrat]]&lt;&gt;"",t_Client[[#This Row],[Date de Fin]]+1-t_Client[[#This Row],[Date de Début]],"")</calculatedColumnFormula>
    </tableColumn>
    <tableColumn id="9" xr3:uid="{95F10C51-9E47-4EB0-9A38-ACBE7B0A7DC5}" name="Montant" dataDxfId="16">
      <calculatedColumnFormula array="1">IFERROR(INDEX(t_TarifLocation[[1]:[30]],MATCH(t_Client[[#This Row],[Véhicule]],t_TarifLocation[Véhicule],0),MATCH(t_Client[[#This Row],[Durée ]],t_TarifLocation[[#Headers],[1]:[30]]*1,1)),"")</calculatedColumnFormula>
    </tableColumn>
    <tableColumn id="10" xr3:uid="{02D3F3B0-CF49-40AF-A053-353C02AAB4F3}" name="Mode Réglt" dataDxfId="40"/>
    <tableColumn id="11" xr3:uid="{48DB7ADC-CFFF-4D4F-BAC7-3B4E18565902}" name="Commentaires" dataDxfId="15"/>
    <tableColumn id="5" xr3:uid="{05FA90E9-1656-4E15-91C4-C2A843592900}" name="Retour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1231234-FD5B-4C8D-8311-758F06D48326}" name="t_Récap" displayName="t_Récap" ref="B3:I7" tableType="queryTable" totalsRowShown="0">
  <autoFilter ref="B3:I7" xr:uid="{61231234-FD5B-4C8D-8311-758F06D4832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3" xr3:uid="{2FA78188-AC42-4FF7-AE88-7DE3C4C9C22A}" uniqueName="3" name="Date de Début" queryTableFieldId="3" dataDxfId="7"/>
    <tableColumn id="1" xr3:uid="{D94A1F8B-BBB9-4365-9170-991D5A41131D}" uniqueName="1" name="N° Contrat" queryTableFieldId="1" dataDxfId="6"/>
    <tableColumn id="2" xr3:uid="{0E2E69BB-B3C0-45A3-8E07-C89120D58155}" uniqueName="2" name="Client" queryTableFieldId="2" dataDxfId="5"/>
    <tableColumn id="4" xr3:uid="{A2A30ACA-9BEF-4011-BAC8-F5F4D407197B}" uniqueName="4" name="Immatriculation" queryTableFieldId="4" dataDxfId="4"/>
    <tableColumn id="5" xr3:uid="{387FDD60-CB2E-4209-8E6B-744BE3B93824}" uniqueName="5" name="Montant" queryTableFieldId="5" dataDxfId="3"/>
    <tableColumn id="6" xr3:uid="{329D1CE0-C6ED-422D-9838-DAE4EF922D3E}" uniqueName="6" name="Mode Réglt" queryTableFieldId="6" dataDxfId="2"/>
    <tableColumn id="7" xr3:uid="{D52ADF8B-13FF-404C-8C1E-3F3A3DA5586C}" uniqueName="7" name="Commentaires" queryTableFieldId="7" dataDxfId="1"/>
    <tableColumn id="8" xr3:uid="{75651FAA-47E2-4094-9675-E90899A2527C}" uniqueName="8" name="Retour" queryTableFieldId="9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BC4A7E-C972-466E-B813-6834401FCC3C}" name="t_Jours_fériés" displayName="t_Jours_fériés" ref="B2:C15" totalsRowShown="0" headerRowDxfId="39" dataDxfId="38">
  <autoFilter ref="B2:C15" xr:uid="{5DBC4A7E-C972-466E-B813-6834401FCC3C}">
    <filterColumn colId="0" hiddenButton="1"/>
    <filterColumn colId="1" hiddenButton="1"/>
  </autoFilter>
  <tableColumns count="2">
    <tableColumn id="1" xr3:uid="{49283B58-F411-4040-A974-03B29FF6C699}" name="Jour férié" dataDxfId="37"/>
    <tableColumn id="3" xr3:uid="{250AB772-B422-43DB-8661-CC90CCB9EB3E}" name="Dates" dataDxfId="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015AA50-ED80-4439-9EE1-B019B9398EED}" name="t_Véhicule" displayName="t_Véhicule" ref="E2:F26" totalsRowShown="0" headerRowDxfId="35" dataDxfId="34">
  <autoFilter ref="E2:F26" xr:uid="{8015AA50-ED80-4439-9EE1-B019B9398EED}">
    <filterColumn colId="0" hiddenButton="1"/>
    <filterColumn colId="1" hiddenButton="1"/>
  </autoFilter>
  <tableColumns count="2">
    <tableColumn id="1" xr3:uid="{E21752DF-AF9C-49C5-8D90-1B0C78B9194C}" name="Véhicule" dataDxfId="33"/>
    <tableColumn id="2" xr3:uid="{62305908-3642-451F-9E74-532C5B93D0FB}" name="Immatriculation" dataDxfId="3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E8FD332-7D5A-4E02-A45F-A985B81974BA}" name="t_ModeRglt" displayName="t_ModeRglt" ref="H2:H5" totalsRowShown="0" headerRowDxfId="31" dataDxfId="30">
  <autoFilter ref="H2:H5" xr:uid="{1E8FD332-7D5A-4E02-A45F-A985B81974BA}">
    <filterColumn colId="0" hiddenButton="1"/>
  </autoFilter>
  <tableColumns count="1">
    <tableColumn id="1" xr3:uid="{20C0D662-D60C-47E8-9F2B-A785DF6B9FA2}" name="Mode de règlement" dataDxfId="2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D6FCCA-247D-45FC-859D-0F747A3BDD69}" name="t_Mois" displayName="t_Mois" ref="J2:J14" totalsRowShown="0" headerRowDxfId="28" dataDxfId="27">
  <autoFilter ref="J2:J14" xr:uid="{DCD6FCCA-247D-45FC-859D-0F747A3BDD69}">
    <filterColumn colId="0" hiddenButton="1"/>
  </autoFilter>
  <tableColumns count="1">
    <tableColumn id="1" xr3:uid="{519E45A2-84BD-4BA5-81D9-95052BB2089C}" name="Mois" dataDxfId="2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D9D813-CE5F-45C0-85BF-A40B0964100A}" name="t_TarifLocation" displayName="t_TarifLocation" ref="L2:R26" totalsRowShown="0">
  <autoFilter ref="L2:R26" xr:uid="{31D9D813-CE5F-45C0-85BF-A40B0964100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1369487D-ED8D-4A71-B79F-042DE77BD4CF}" name="Véhicule" dataDxfId="25"/>
    <tableColumn id="2" xr3:uid="{4A0E2A79-149A-492C-BB1D-4A9D1F9BB8A1}" name="1" dataDxfId="24"/>
    <tableColumn id="3" xr3:uid="{AABE3064-C6F8-425A-9BC1-D611C3ACB24E}" name="7" dataDxfId="23"/>
    <tableColumn id="4" xr3:uid="{BD3CB9E2-292F-4188-BF5A-98BE90C9B33E}" name="14" dataDxfId="22"/>
    <tableColumn id="5" xr3:uid="{C2F2F3DB-51CD-4725-BE92-4F1B37DFB5FC}" name="21" dataDxfId="21"/>
    <tableColumn id="6" xr3:uid="{56409961-F2D2-45EB-93E0-6205AD07A2DC}" name="30" dataDxfId="20"/>
    <tableColumn id="7" xr3:uid="{7C4A6315-CD74-4327-8888-3E5DA28695F3}" name="KM supp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A904F-4D06-445A-9B67-A8B02950E355}">
  <sheetPr codeName="Feuil3"/>
  <dimension ref="B1:L18"/>
  <sheetViews>
    <sheetView showGridLines="0" zoomScale="93" zoomScaleNormal="93" workbookViewId="0">
      <selection activeCell="L8" sqref="L8"/>
    </sheetView>
  </sheetViews>
  <sheetFormatPr baseColWidth="10" defaultRowHeight="14.4"/>
  <cols>
    <col min="1" max="1" width="3.77734375" style="3" customWidth="1"/>
    <col min="2" max="2" width="13.77734375" style="3" customWidth="1"/>
    <col min="3" max="3" width="29.5546875" style="3" customWidth="1"/>
    <col min="4" max="4" width="16.88671875" style="3" customWidth="1"/>
    <col min="5" max="5" width="15.109375" style="3" customWidth="1"/>
    <col min="6" max="7" width="13.5546875" style="3" customWidth="1"/>
    <col min="8" max="8" width="12.33203125" style="3" customWidth="1"/>
    <col min="9" max="9" width="13.77734375" style="3" customWidth="1"/>
    <col min="10" max="10" width="14.77734375" style="3" customWidth="1"/>
    <col min="11" max="11" width="34.88671875" style="3" customWidth="1"/>
    <col min="12" max="12" width="8.77734375" style="3" customWidth="1"/>
    <col min="13" max="16384" width="11.5546875" style="3"/>
  </cols>
  <sheetData>
    <row r="1" spans="2:12">
      <c r="I1" s="11"/>
    </row>
    <row r="4" spans="2:12">
      <c r="B4" s="4" t="s">
        <v>63</v>
      </c>
      <c r="C4" s="4" t="s">
        <v>22</v>
      </c>
      <c r="D4" s="10" t="s">
        <v>1</v>
      </c>
      <c r="E4" s="4" t="s">
        <v>23</v>
      </c>
      <c r="F4" s="6" t="s">
        <v>31</v>
      </c>
      <c r="G4" s="6" t="s">
        <v>30</v>
      </c>
      <c r="H4" s="9" t="s">
        <v>29</v>
      </c>
      <c r="I4" s="5" t="s">
        <v>47</v>
      </c>
      <c r="J4" s="4" t="s">
        <v>48</v>
      </c>
      <c r="K4" s="4" t="s">
        <v>35</v>
      </c>
      <c r="L4" s="5" t="s">
        <v>112</v>
      </c>
    </row>
    <row r="5" spans="2:12">
      <c r="B5" s="4" t="s">
        <v>119</v>
      </c>
      <c r="C5" s="4" t="s">
        <v>115</v>
      </c>
      <c r="D5" s="10" t="s">
        <v>19</v>
      </c>
      <c r="E5" s="4" t="s">
        <v>97</v>
      </c>
      <c r="F5" s="6" t="s">
        <v>120</v>
      </c>
      <c r="G5" s="6" t="s">
        <v>121</v>
      </c>
      <c r="H5" s="8">
        <f>IF(t_Client[[#This Row],[N° Contrat]]&lt;&gt;"",t_Client[[#This Row],[Date de Fin]]+1-t_Client[[#This Row],[Date de Début]],"")</f>
        <v>8</v>
      </c>
      <c r="I5" s="32" cm="1">
        <f t="array" ref="I5">IFERROR(INDEX(t_TarifLocation[[1]:[30]],MATCH(t_Client[[#This Row],[Véhicule]],t_TarifLocation[Véhicule],0),MATCH(t_Client[[#This Row],[Durée ]],t_TarifLocation[[#Headers],[1]:[30]]*1,1)),"")</f>
        <v>37000</v>
      </c>
      <c r="J5" s="4" t="s">
        <v>32</v>
      </c>
      <c r="K5" s="4" t="s">
        <v>114</v>
      </c>
      <c r="L5" s="5" t="s">
        <v>113</v>
      </c>
    </row>
    <row r="6" spans="2:12">
      <c r="B6" s="4" t="s">
        <v>122</v>
      </c>
      <c r="C6" s="4" t="s">
        <v>116</v>
      </c>
      <c r="D6" s="10" t="s">
        <v>9</v>
      </c>
      <c r="E6" s="4" t="s">
        <v>91</v>
      </c>
      <c r="F6" s="6" t="s">
        <v>123</v>
      </c>
      <c r="G6" s="6" t="s">
        <v>124</v>
      </c>
      <c r="H6" s="8">
        <f>IF(t_Client[[#This Row],[N° Contrat]]&lt;&gt;"",t_Client[[#This Row],[Date de Fin]]+1-t_Client[[#This Row],[Date de Début]],"")</f>
        <v>6</v>
      </c>
      <c r="I6" s="32" cm="1">
        <f t="array" ref="I6">IFERROR(INDEX(t_TarifLocation[[1]:[30]],MATCH(t_Client[[#This Row],[Véhicule]],t_TarifLocation[Véhicule],0),MATCH(t_Client[[#This Row],[Durée ]],t_TarifLocation[[#Headers],[1]:[30]]*1,1)),"")</f>
        <v>4300</v>
      </c>
      <c r="J6" s="4" t="s">
        <v>33</v>
      </c>
      <c r="K6" s="4" t="s">
        <v>114</v>
      </c>
      <c r="L6" s="5"/>
    </row>
    <row r="7" spans="2:12">
      <c r="B7" s="4" t="s">
        <v>125</v>
      </c>
      <c r="C7" s="4" t="s">
        <v>126</v>
      </c>
      <c r="D7" s="10" t="s">
        <v>4</v>
      </c>
      <c r="E7" s="4" t="s">
        <v>2</v>
      </c>
      <c r="F7" s="6" t="s">
        <v>121</v>
      </c>
      <c r="G7" s="6">
        <v>44749</v>
      </c>
      <c r="H7" s="8">
        <f>IF(t_Client[[#This Row],[N° Contrat]]&lt;&gt;"",t_Client[[#This Row],[Date de Fin]]+1-t_Client[[#This Row],[Date de Début]],"")</f>
        <v>11</v>
      </c>
      <c r="I7" s="32" cm="1">
        <f t="array" ref="I7">IFERROR(INDEX(t_TarifLocation[[1]:[30]],MATCH(t_Client[[#This Row],[Véhicule]],t_TarifLocation[Véhicule],0),MATCH(t_Client[[#This Row],[Durée ]],t_TarifLocation[[#Headers],[1]:[30]]*1,1)),"")</f>
        <v>27000</v>
      </c>
      <c r="J7" s="4" t="s">
        <v>34</v>
      </c>
      <c r="K7" s="4" t="s">
        <v>117</v>
      </c>
      <c r="L7" s="5"/>
    </row>
    <row r="8" spans="2:12">
      <c r="B8" s="4" t="s">
        <v>127</v>
      </c>
      <c r="C8" s="4" t="s">
        <v>118</v>
      </c>
      <c r="D8" s="10" t="s">
        <v>15</v>
      </c>
      <c r="E8" s="4" t="s">
        <v>94</v>
      </c>
      <c r="F8" s="6">
        <v>44715</v>
      </c>
      <c r="G8" s="6" t="s">
        <v>121</v>
      </c>
      <c r="H8" s="8">
        <f>IF(t_Client[[#This Row],[N° Contrat]]&lt;&gt;"",t_Client[[#This Row],[Date de Fin]]+1-t_Client[[#This Row],[Date de Début]],"")</f>
        <v>25</v>
      </c>
      <c r="I8" s="32" cm="1">
        <f t="array" ref="I8">IFERROR(INDEX(t_TarifLocation[[1]:[30]],MATCH(t_Client[[#This Row],[Véhicule]],t_TarifLocation[Véhicule],0),MATCH(t_Client[[#This Row],[Durée ]],t_TarifLocation[[#Headers],[1]:[30]]*1,1)),"")</f>
        <v>79500</v>
      </c>
      <c r="J8" s="4" t="s">
        <v>34</v>
      </c>
      <c r="K8" s="4" t="s">
        <v>114</v>
      </c>
      <c r="L8" s="5" t="s">
        <v>113</v>
      </c>
    </row>
    <row r="15" spans="2:12">
      <c r="F15" s="35"/>
      <c r="G15" s="35"/>
    </row>
    <row r="16" spans="2:12">
      <c r="F16" s="35"/>
      <c r="G16" s="35"/>
    </row>
    <row r="17" spans="6:7">
      <c r="F17" s="35"/>
      <c r="G17" s="35"/>
    </row>
    <row r="18" spans="6:7">
      <c r="F18" s="35"/>
      <c r="G18" s="35"/>
    </row>
  </sheetData>
  <dataValidations count="1">
    <dataValidation type="list" allowBlank="1" showInputMessage="1" showErrorMessage="1" sqref="L5:L8" xr:uid="{B3DE64AD-3B24-401D-810C-6F8CA9369368}">
      <formula1>"Oui,Non"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R29"/>
  <sheetViews>
    <sheetView showGridLines="0" workbookViewId="0"/>
  </sheetViews>
  <sheetFormatPr baseColWidth="10" defaultColWidth="10.77734375" defaultRowHeight="16.05" customHeight="1"/>
  <cols>
    <col min="1" max="1" width="3.77734375" style="14" customWidth="1"/>
    <col min="2" max="2" width="22.44140625" style="13" bestFit="1" customWidth="1"/>
    <col min="3" max="3" width="16.77734375" style="13" customWidth="1"/>
    <col min="4" max="4" width="0.88671875" style="13" customWidth="1"/>
    <col min="5" max="96" width="4.44140625" style="14" customWidth="1"/>
    <col min="97" max="16384" width="10.77734375" style="14"/>
  </cols>
  <sheetData>
    <row r="1" spans="2:96" ht="19.95" customHeight="1">
      <c r="E1" s="34">
        <f>E5</f>
        <v>44713</v>
      </c>
      <c r="F1" s="33" t="str">
        <f>IFERROR(IF(MONTH(E$5)=MONTH(F$5),"",TEXT(F5,"mmm aa")),"")</f>
        <v/>
      </c>
      <c r="G1" s="33" t="str">
        <f t="shared" ref="G1:BR1" si="0">IFERROR(IF(MONTH(F$5)=MONTH(G$5),"",TEXT(G5,"mmm aa")),"")</f>
        <v/>
      </c>
      <c r="H1" s="33" t="str">
        <f t="shared" si="0"/>
        <v/>
      </c>
      <c r="I1" s="33" t="str">
        <f t="shared" si="0"/>
        <v/>
      </c>
      <c r="J1" s="33" t="str">
        <f t="shared" si="0"/>
        <v/>
      </c>
      <c r="K1" s="33" t="str">
        <f t="shared" si="0"/>
        <v/>
      </c>
      <c r="L1" s="33" t="str">
        <f t="shared" si="0"/>
        <v/>
      </c>
      <c r="M1" s="33" t="str">
        <f t="shared" si="0"/>
        <v/>
      </c>
      <c r="N1" s="33" t="str">
        <f t="shared" si="0"/>
        <v/>
      </c>
      <c r="O1" s="33" t="str">
        <f t="shared" si="0"/>
        <v/>
      </c>
      <c r="P1" s="33" t="str">
        <f t="shared" si="0"/>
        <v/>
      </c>
      <c r="Q1" s="33" t="str">
        <f t="shared" si="0"/>
        <v/>
      </c>
      <c r="R1" s="33" t="str">
        <f t="shared" si="0"/>
        <v/>
      </c>
      <c r="S1" s="33" t="str">
        <f t="shared" si="0"/>
        <v/>
      </c>
      <c r="T1" s="33" t="str">
        <f t="shared" si="0"/>
        <v/>
      </c>
      <c r="U1" s="33" t="str">
        <f t="shared" si="0"/>
        <v/>
      </c>
      <c r="V1" s="33" t="str">
        <f t="shared" si="0"/>
        <v/>
      </c>
      <c r="W1" s="33" t="str">
        <f t="shared" si="0"/>
        <v/>
      </c>
      <c r="X1" s="33" t="str">
        <f t="shared" si="0"/>
        <v/>
      </c>
      <c r="Y1" s="33" t="str">
        <f t="shared" si="0"/>
        <v/>
      </c>
      <c r="Z1" s="33" t="str">
        <f t="shared" si="0"/>
        <v/>
      </c>
      <c r="AA1" s="33" t="str">
        <f t="shared" si="0"/>
        <v/>
      </c>
      <c r="AB1" s="33" t="str">
        <f t="shared" si="0"/>
        <v/>
      </c>
      <c r="AC1" s="33" t="str">
        <f t="shared" si="0"/>
        <v/>
      </c>
      <c r="AD1" s="33" t="str">
        <f t="shared" si="0"/>
        <v/>
      </c>
      <c r="AE1" s="33" t="str">
        <f t="shared" si="0"/>
        <v/>
      </c>
      <c r="AF1" s="33" t="str">
        <f t="shared" si="0"/>
        <v/>
      </c>
      <c r="AG1" s="33" t="str">
        <f t="shared" si="0"/>
        <v/>
      </c>
      <c r="AH1" s="33" t="str">
        <f t="shared" si="0"/>
        <v/>
      </c>
      <c r="AI1" s="33" t="str">
        <f t="shared" si="0"/>
        <v>juil 22</v>
      </c>
      <c r="AJ1" s="33" t="str">
        <f t="shared" si="0"/>
        <v/>
      </c>
      <c r="AK1" s="33" t="str">
        <f t="shared" si="0"/>
        <v/>
      </c>
      <c r="AL1" s="33" t="str">
        <f t="shared" si="0"/>
        <v/>
      </c>
      <c r="AM1" s="33" t="str">
        <f t="shared" si="0"/>
        <v/>
      </c>
      <c r="AN1" s="33" t="str">
        <f t="shared" si="0"/>
        <v/>
      </c>
      <c r="AO1" s="33" t="str">
        <f t="shared" si="0"/>
        <v/>
      </c>
      <c r="AP1" s="33" t="str">
        <f t="shared" si="0"/>
        <v/>
      </c>
      <c r="AQ1" s="33" t="str">
        <f t="shared" si="0"/>
        <v/>
      </c>
      <c r="AR1" s="33" t="str">
        <f t="shared" si="0"/>
        <v/>
      </c>
      <c r="AS1" s="33" t="str">
        <f t="shared" si="0"/>
        <v/>
      </c>
      <c r="AT1" s="33" t="str">
        <f t="shared" si="0"/>
        <v/>
      </c>
      <c r="AU1" s="33" t="str">
        <f t="shared" si="0"/>
        <v/>
      </c>
      <c r="AV1" s="33" t="str">
        <f t="shared" si="0"/>
        <v/>
      </c>
      <c r="AW1" s="33" t="str">
        <f t="shared" si="0"/>
        <v/>
      </c>
      <c r="AX1" s="33" t="str">
        <f t="shared" si="0"/>
        <v/>
      </c>
      <c r="AY1" s="33" t="str">
        <f t="shared" si="0"/>
        <v/>
      </c>
      <c r="AZ1" s="33" t="str">
        <f t="shared" si="0"/>
        <v/>
      </c>
      <c r="BA1" s="33" t="str">
        <f t="shared" si="0"/>
        <v/>
      </c>
      <c r="BB1" s="33" t="str">
        <f t="shared" si="0"/>
        <v/>
      </c>
      <c r="BC1" s="33" t="str">
        <f t="shared" si="0"/>
        <v/>
      </c>
      <c r="BD1" s="33" t="str">
        <f t="shared" si="0"/>
        <v/>
      </c>
      <c r="BE1" s="33" t="str">
        <f t="shared" si="0"/>
        <v/>
      </c>
      <c r="BF1" s="33" t="str">
        <f t="shared" si="0"/>
        <v/>
      </c>
      <c r="BG1" s="33" t="str">
        <f t="shared" si="0"/>
        <v/>
      </c>
      <c r="BH1" s="33" t="str">
        <f t="shared" si="0"/>
        <v/>
      </c>
      <c r="BI1" s="33" t="str">
        <f t="shared" si="0"/>
        <v/>
      </c>
      <c r="BJ1" s="33" t="str">
        <f t="shared" si="0"/>
        <v/>
      </c>
      <c r="BK1" s="33" t="str">
        <f t="shared" si="0"/>
        <v/>
      </c>
      <c r="BL1" s="33" t="str">
        <f t="shared" si="0"/>
        <v/>
      </c>
      <c r="BM1" s="33" t="str">
        <f t="shared" si="0"/>
        <v/>
      </c>
      <c r="BN1" s="33" t="str">
        <f t="shared" si="0"/>
        <v>août 22</v>
      </c>
      <c r="BO1" s="33" t="str">
        <f t="shared" si="0"/>
        <v/>
      </c>
      <c r="BP1" s="33" t="str">
        <f t="shared" si="0"/>
        <v/>
      </c>
      <c r="BQ1" s="33" t="str">
        <f t="shared" si="0"/>
        <v/>
      </c>
      <c r="BR1" s="33" t="str">
        <f t="shared" si="0"/>
        <v/>
      </c>
      <c r="BS1" s="33" t="str">
        <f t="shared" ref="BS1:CR1" si="1">IFERROR(IF(MONTH(BR$5)=MONTH(BS$5),"",TEXT(BS5,"mmm aa")),"")</f>
        <v/>
      </c>
      <c r="BT1" s="33" t="str">
        <f t="shared" si="1"/>
        <v/>
      </c>
      <c r="BU1" s="33" t="str">
        <f t="shared" si="1"/>
        <v/>
      </c>
      <c r="BV1" s="33" t="str">
        <f t="shared" si="1"/>
        <v/>
      </c>
      <c r="BW1" s="33" t="str">
        <f t="shared" si="1"/>
        <v/>
      </c>
      <c r="BX1" s="33" t="str">
        <f t="shared" si="1"/>
        <v/>
      </c>
      <c r="BY1" s="33" t="str">
        <f t="shared" si="1"/>
        <v/>
      </c>
      <c r="BZ1" s="33" t="str">
        <f t="shared" si="1"/>
        <v/>
      </c>
      <c r="CA1" s="33" t="str">
        <f t="shared" si="1"/>
        <v/>
      </c>
      <c r="CB1" s="33" t="str">
        <f t="shared" si="1"/>
        <v/>
      </c>
      <c r="CC1" s="33" t="str">
        <f t="shared" si="1"/>
        <v/>
      </c>
      <c r="CD1" s="33" t="str">
        <f t="shared" si="1"/>
        <v/>
      </c>
      <c r="CE1" s="33" t="str">
        <f t="shared" si="1"/>
        <v/>
      </c>
      <c r="CF1" s="33" t="str">
        <f t="shared" si="1"/>
        <v/>
      </c>
      <c r="CG1" s="33" t="str">
        <f t="shared" si="1"/>
        <v/>
      </c>
      <c r="CH1" s="33" t="str">
        <f t="shared" si="1"/>
        <v/>
      </c>
      <c r="CI1" s="33" t="str">
        <f t="shared" si="1"/>
        <v/>
      </c>
      <c r="CJ1" s="33" t="str">
        <f t="shared" si="1"/>
        <v/>
      </c>
      <c r="CK1" s="33" t="str">
        <f t="shared" si="1"/>
        <v/>
      </c>
      <c r="CL1" s="33" t="str">
        <f t="shared" si="1"/>
        <v/>
      </c>
      <c r="CM1" s="33" t="str">
        <f t="shared" si="1"/>
        <v/>
      </c>
      <c r="CN1" s="33" t="str">
        <f t="shared" si="1"/>
        <v/>
      </c>
      <c r="CO1" s="33" t="str">
        <f t="shared" si="1"/>
        <v/>
      </c>
      <c r="CP1" s="33" t="str">
        <f t="shared" si="1"/>
        <v/>
      </c>
      <c r="CQ1" s="33" t="str">
        <f t="shared" si="1"/>
        <v/>
      </c>
      <c r="CR1" s="33" t="str">
        <f t="shared" si="1"/>
        <v/>
      </c>
    </row>
    <row r="2" spans="2:96" ht="19.95" customHeight="1">
      <c r="B2" s="24" t="s">
        <v>46</v>
      </c>
      <c r="C2" s="23">
        <v>2022</v>
      </c>
      <c r="E2" s="34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</row>
    <row r="3" spans="2:96" ht="19.95" customHeight="1">
      <c r="B3" s="24" t="s">
        <v>50</v>
      </c>
      <c r="C3" s="23" t="s">
        <v>56</v>
      </c>
      <c r="E3" s="34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</row>
    <row r="4" spans="2:96" ht="16.05" customHeight="1" thickBot="1">
      <c r="B4" s="14"/>
      <c r="C4" s="14"/>
      <c r="E4" s="15">
        <f>E5</f>
        <v>44713</v>
      </c>
      <c r="F4" s="15">
        <f t="shared" ref="F4:AF4" si="2">F5</f>
        <v>44714</v>
      </c>
      <c r="G4" s="15">
        <f t="shared" si="2"/>
        <v>44715</v>
      </c>
      <c r="H4" s="15">
        <f t="shared" si="2"/>
        <v>44716</v>
      </c>
      <c r="I4" s="15">
        <f t="shared" si="2"/>
        <v>44717</v>
      </c>
      <c r="J4" s="15">
        <f t="shared" si="2"/>
        <v>44718</v>
      </c>
      <c r="K4" s="15">
        <f t="shared" si="2"/>
        <v>44719</v>
      </c>
      <c r="L4" s="15">
        <f t="shared" si="2"/>
        <v>44720</v>
      </c>
      <c r="M4" s="15">
        <f t="shared" si="2"/>
        <v>44721</v>
      </c>
      <c r="N4" s="15">
        <f t="shared" si="2"/>
        <v>44722</v>
      </c>
      <c r="O4" s="15">
        <f t="shared" si="2"/>
        <v>44723</v>
      </c>
      <c r="P4" s="15">
        <f t="shared" si="2"/>
        <v>44724</v>
      </c>
      <c r="Q4" s="15">
        <f t="shared" si="2"/>
        <v>44725</v>
      </c>
      <c r="R4" s="15">
        <f t="shared" si="2"/>
        <v>44726</v>
      </c>
      <c r="S4" s="15">
        <f t="shared" si="2"/>
        <v>44727</v>
      </c>
      <c r="T4" s="15">
        <f t="shared" si="2"/>
        <v>44728</v>
      </c>
      <c r="U4" s="15">
        <f t="shared" si="2"/>
        <v>44729</v>
      </c>
      <c r="V4" s="15">
        <f t="shared" si="2"/>
        <v>44730</v>
      </c>
      <c r="W4" s="15">
        <f t="shared" si="2"/>
        <v>44731</v>
      </c>
      <c r="X4" s="15">
        <f t="shared" si="2"/>
        <v>44732</v>
      </c>
      <c r="Y4" s="15">
        <f t="shared" si="2"/>
        <v>44733</v>
      </c>
      <c r="Z4" s="15">
        <f t="shared" si="2"/>
        <v>44734</v>
      </c>
      <c r="AA4" s="15">
        <f t="shared" si="2"/>
        <v>44735</v>
      </c>
      <c r="AB4" s="15">
        <f t="shared" si="2"/>
        <v>44736</v>
      </c>
      <c r="AC4" s="15">
        <f t="shared" si="2"/>
        <v>44737</v>
      </c>
      <c r="AD4" s="15">
        <f t="shared" si="2"/>
        <v>44738</v>
      </c>
      <c r="AE4" s="15">
        <f t="shared" si="2"/>
        <v>44739</v>
      </c>
      <c r="AF4" s="15">
        <f t="shared" si="2"/>
        <v>44740</v>
      </c>
      <c r="AG4" s="15">
        <f t="shared" ref="AG4" si="3">AG5</f>
        <v>44741</v>
      </c>
      <c r="AH4" s="15">
        <f t="shared" ref="AH4" si="4">AH5</f>
        <v>44742</v>
      </c>
      <c r="AI4" s="15">
        <f t="shared" ref="AI4" si="5">AI5</f>
        <v>44743</v>
      </c>
      <c r="AJ4" s="15">
        <f t="shared" ref="AJ4" si="6">AJ5</f>
        <v>44744</v>
      </c>
      <c r="AK4" s="15">
        <f t="shared" ref="AK4" si="7">AK5</f>
        <v>44745</v>
      </c>
      <c r="AL4" s="15">
        <f t="shared" ref="AL4" si="8">AL5</f>
        <v>44746</v>
      </c>
      <c r="AM4" s="15">
        <f t="shared" ref="AM4" si="9">AM5</f>
        <v>44747</v>
      </c>
      <c r="AN4" s="15">
        <f t="shared" ref="AN4" si="10">AN5</f>
        <v>44748</v>
      </c>
      <c r="AO4" s="15">
        <f t="shared" ref="AO4" si="11">AO5</f>
        <v>44749</v>
      </c>
      <c r="AP4" s="15">
        <f t="shared" ref="AP4" si="12">AP5</f>
        <v>44750</v>
      </c>
      <c r="AQ4" s="15">
        <f t="shared" ref="AQ4" si="13">AQ5</f>
        <v>44751</v>
      </c>
      <c r="AR4" s="15">
        <f t="shared" ref="AR4" si="14">AR5</f>
        <v>44752</v>
      </c>
      <c r="AS4" s="15">
        <f t="shared" ref="AS4" si="15">AS5</f>
        <v>44753</v>
      </c>
      <c r="AT4" s="15">
        <f t="shared" ref="AT4" si="16">AT5</f>
        <v>44754</v>
      </c>
      <c r="AU4" s="15">
        <f t="shared" ref="AU4" si="17">AU5</f>
        <v>44755</v>
      </c>
      <c r="AV4" s="15">
        <f t="shared" ref="AV4" si="18">AV5</f>
        <v>44756</v>
      </c>
      <c r="AW4" s="15">
        <f t="shared" ref="AW4" si="19">AW5</f>
        <v>44757</v>
      </c>
      <c r="AX4" s="15">
        <f t="shared" ref="AX4" si="20">AX5</f>
        <v>44758</v>
      </c>
      <c r="AY4" s="15">
        <f t="shared" ref="AY4" si="21">AY5</f>
        <v>44759</v>
      </c>
      <c r="AZ4" s="15">
        <f t="shared" ref="AZ4" si="22">AZ5</f>
        <v>44760</v>
      </c>
      <c r="BA4" s="15">
        <f t="shared" ref="BA4" si="23">BA5</f>
        <v>44761</v>
      </c>
      <c r="BB4" s="15">
        <f t="shared" ref="BB4" si="24">BB5</f>
        <v>44762</v>
      </c>
      <c r="BC4" s="15">
        <f t="shared" ref="BC4" si="25">BC5</f>
        <v>44763</v>
      </c>
      <c r="BD4" s="15">
        <f t="shared" ref="BD4" si="26">BD5</f>
        <v>44764</v>
      </c>
      <c r="BE4" s="15">
        <f t="shared" ref="BE4" si="27">BE5</f>
        <v>44765</v>
      </c>
      <c r="BF4" s="15">
        <f t="shared" ref="BF4" si="28">BF5</f>
        <v>44766</v>
      </c>
      <c r="BG4" s="15">
        <f t="shared" ref="BG4" si="29">BG5</f>
        <v>44767</v>
      </c>
      <c r="BH4" s="15">
        <f t="shared" ref="BH4" si="30">BH5</f>
        <v>44768</v>
      </c>
      <c r="BI4" s="15">
        <f t="shared" ref="BI4" si="31">BI5</f>
        <v>44769</v>
      </c>
      <c r="BJ4" s="15">
        <f t="shared" ref="BJ4" si="32">BJ5</f>
        <v>44770</v>
      </c>
      <c r="BK4" s="15">
        <f t="shared" ref="BK4" si="33">BK5</f>
        <v>44771</v>
      </c>
      <c r="BL4" s="15">
        <f t="shared" ref="BL4" si="34">BL5</f>
        <v>44772</v>
      </c>
      <c r="BM4" s="15">
        <f t="shared" ref="BM4" si="35">BM5</f>
        <v>44773</v>
      </c>
      <c r="BN4" s="15">
        <f t="shared" ref="BN4" si="36">BN5</f>
        <v>44774</v>
      </c>
      <c r="BO4" s="15">
        <f t="shared" ref="BO4" si="37">BO5</f>
        <v>44775</v>
      </c>
      <c r="BP4" s="15">
        <f t="shared" ref="BP4" si="38">BP5</f>
        <v>44776</v>
      </c>
      <c r="BQ4" s="15">
        <f t="shared" ref="BQ4" si="39">BQ5</f>
        <v>44777</v>
      </c>
      <c r="BR4" s="15">
        <f t="shared" ref="BR4" si="40">BR5</f>
        <v>44778</v>
      </c>
      <c r="BS4" s="15">
        <f t="shared" ref="BS4" si="41">BS5</f>
        <v>44779</v>
      </c>
      <c r="BT4" s="15">
        <f t="shared" ref="BT4" si="42">BT5</f>
        <v>44780</v>
      </c>
      <c r="BU4" s="15">
        <f t="shared" ref="BU4" si="43">BU5</f>
        <v>44781</v>
      </c>
      <c r="BV4" s="15">
        <f t="shared" ref="BV4" si="44">BV5</f>
        <v>44782</v>
      </c>
      <c r="BW4" s="15">
        <f t="shared" ref="BW4" si="45">BW5</f>
        <v>44783</v>
      </c>
      <c r="BX4" s="15">
        <f t="shared" ref="BX4" si="46">BX5</f>
        <v>44784</v>
      </c>
      <c r="BY4" s="15">
        <f t="shared" ref="BY4" si="47">BY5</f>
        <v>44785</v>
      </c>
      <c r="BZ4" s="15">
        <f t="shared" ref="BZ4" si="48">BZ5</f>
        <v>44786</v>
      </c>
      <c r="CA4" s="15">
        <f t="shared" ref="CA4" si="49">CA5</f>
        <v>44787</v>
      </c>
      <c r="CB4" s="15">
        <f t="shared" ref="CB4" si="50">CB5</f>
        <v>44788</v>
      </c>
      <c r="CC4" s="15">
        <f t="shared" ref="CC4" si="51">CC5</f>
        <v>44789</v>
      </c>
      <c r="CD4" s="15">
        <f t="shared" ref="CD4" si="52">CD5</f>
        <v>44790</v>
      </c>
      <c r="CE4" s="15">
        <f t="shared" ref="CE4" si="53">CE5</f>
        <v>44791</v>
      </c>
      <c r="CF4" s="15">
        <f t="shared" ref="CF4" si="54">CF5</f>
        <v>44792</v>
      </c>
      <c r="CG4" s="15">
        <f t="shared" ref="CG4" si="55">CG5</f>
        <v>44793</v>
      </c>
      <c r="CH4" s="15">
        <f t="shared" ref="CH4" si="56">CH5</f>
        <v>44794</v>
      </c>
      <c r="CI4" s="15">
        <f t="shared" ref="CI4" si="57">CI5</f>
        <v>44795</v>
      </c>
      <c r="CJ4" s="15">
        <f t="shared" ref="CJ4" si="58">CJ5</f>
        <v>44796</v>
      </c>
      <c r="CK4" s="15">
        <f t="shared" ref="CK4" si="59">CK5</f>
        <v>44797</v>
      </c>
      <c r="CL4" s="15">
        <f t="shared" ref="CL4" si="60">CL5</f>
        <v>44798</v>
      </c>
      <c r="CM4" s="15">
        <f t="shared" ref="CM4" si="61">CM5</f>
        <v>44799</v>
      </c>
      <c r="CN4" s="15">
        <f t="shared" ref="CN4" si="62">CN5</f>
        <v>44800</v>
      </c>
      <c r="CO4" s="15">
        <f t="shared" ref="CO4" si="63">CO5</f>
        <v>44801</v>
      </c>
      <c r="CP4" s="15">
        <f t="shared" ref="CP4" si="64">CP5</f>
        <v>44802</v>
      </c>
      <c r="CQ4" s="15">
        <f t="shared" ref="CQ4" si="65">CQ5</f>
        <v>44803</v>
      </c>
      <c r="CR4" s="15">
        <f t="shared" ref="CR4" si="66">CR5</f>
        <v>44804</v>
      </c>
    </row>
    <row r="5" spans="2:96" ht="16.05" customHeight="1" thickBot="1">
      <c r="B5" s="30" t="s">
        <v>0</v>
      </c>
      <c r="C5" s="31" t="s">
        <v>1</v>
      </c>
      <c r="D5" s="12"/>
      <c r="E5" s="16">
        <f>DATE(_Annee,MONTH(_Mois&amp;1),1)</f>
        <v>44713</v>
      </c>
      <c r="F5" s="16">
        <f>E5+1</f>
        <v>44714</v>
      </c>
      <c r="G5" s="16">
        <f t="shared" ref="G5:BR5" si="67">F5+1</f>
        <v>44715</v>
      </c>
      <c r="H5" s="16">
        <f t="shared" si="67"/>
        <v>44716</v>
      </c>
      <c r="I5" s="16">
        <f t="shared" si="67"/>
        <v>44717</v>
      </c>
      <c r="J5" s="16">
        <f t="shared" si="67"/>
        <v>44718</v>
      </c>
      <c r="K5" s="16">
        <f t="shared" si="67"/>
        <v>44719</v>
      </c>
      <c r="L5" s="16">
        <f t="shared" si="67"/>
        <v>44720</v>
      </c>
      <c r="M5" s="16">
        <f t="shared" si="67"/>
        <v>44721</v>
      </c>
      <c r="N5" s="16">
        <f t="shared" si="67"/>
        <v>44722</v>
      </c>
      <c r="O5" s="16">
        <f t="shared" si="67"/>
        <v>44723</v>
      </c>
      <c r="P5" s="16">
        <f t="shared" si="67"/>
        <v>44724</v>
      </c>
      <c r="Q5" s="16">
        <f t="shared" si="67"/>
        <v>44725</v>
      </c>
      <c r="R5" s="16">
        <f t="shared" si="67"/>
        <v>44726</v>
      </c>
      <c r="S5" s="16">
        <f t="shared" si="67"/>
        <v>44727</v>
      </c>
      <c r="T5" s="16">
        <f t="shared" si="67"/>
        <v>44728</v>
      </c>
      <c r="U5" s="16">
        <f t="shared" si="67"/>
        <v>44729</v>
      </c>
      <c r="V5" s="16">
        <f t="shared" si="67"/>
        <v>44730</v>
      </c>
      <c r="W5" s="16">
        <f t="shared" si="67"/>
        <v>44731</v>
      </c>
      <c r="X5" s="16">
        <f t="shared" si="67"/>
        <v>44732</v>
      </c>
      <c r="Y5" s="16">
        <f t="shared" si="67"/>
        <v>44733</v>
      </c>
      <c r="Z5" s="16">
        <f t="shared" si="67"/>
        <v>44734</v>
      </c>
      <c r="AA5" s="16">
        <f t="shared" si="67"/>
        <v>44735</v>
      </c>
      <c r="AB5" s="16">
        <f t="shared" si="67"/>
        <v>44736</v>
      </c>
      <c r="AC5" s="16">
        <f t="shared" si="67"/>
        <v>44737</v>
      </c>
      <c r="AD5" s="16">
        <f t="shared" si="67"/>
        <v>44738</v>
      </c>
      <c r="AE5" s="16">
        <f t="shared" si="67"/>
        <v>44739</v>
      </c>
      <c r="AF5" s="16">
        <f t="shared" si="67"/>
        <v>44740</v>
      </c>
      <c r="AG5" s="16">
        <f t="shared" si="67"/>
        <v>44741</v>
      </c>
      <c r="AH5" s="16">
        <f t="shared" si="67"/>
        <v>44742</v>
      </c>
      <c r="AI5" s="16">
        <f t="shared" si="67"/>
        <v>44743</v>
      </c>
      <c r="AJ5" s="16">
        <f t="shared" si="67"/>
        <v>44744</v>
      </c>
      <c r="AK5" s="16">
        <f t="shared" si="67"/>
        <v>44745</v>
      </c>
      <c r="AL5" s="16">
        <f t="shared" si="67"/>
        <v>44746</v>
      </c>
      <c r="AM5" s="16">
        <f t="shared" si="67"/>
        <v>44747</v>
      </c>
      <c r="AN5" s="16">
        <f t="shared" si="67"/>
        <v>44748</v>
      </c>
      <c r="AO5" s="16">
        <f t="shared" si="67"/>
        <v>44749</v>
      </c>
      <c r="AP5" s="16">
        <f t="shared" si="67"/>
        <v>44750</v>
      </c>
      <c r="AQ5" s="16">
        <f t="shared" si="67"/>
        <v>44751</v>
      </c>
      <c r="AR5" s="16">
        <f t="shared" si="67"/>
        <v>44752</v>
      </c>
      <c r="AS5" s="16">
        <f t="shared" si="67"/>
        <v>44753</v>
      </c>
      <c r="AT5" s="16">
        <f t="shared" si="67"/>
        <v>44754</v>
      </c>
      <c r="AU5" s="16">
        <f t="shared" si="67"/>
        <v>44755</v>
      </c>
      <c r="AV5" s="16">
        <f t="shared" si="67"/>
        <v>44756</v>
      </c>
      <c r="AW5" s="16">
        <f t="shared" si="67"/>
        <v>44757</v>
      </c>
      <c r="AX5" s="16">
        <f t="shared" si="67"/>
        <v>44758</v>
      </c>
      <c r="AY5" s="16">
        <f t="shared" si="67"/>
        <v>44759</v>
      </c>
      <c r="AZ5" s="16">
        <f t="shared" si="67"/>
        <v>44760</v>
      </c>
      <c r="BA5" s="16">
        <f t="shared" si="67"/>
        <v>44761</v>
      </c>
      <c r="BB5" s="16">
        <f t="shared" si="67"/>
        <v>44762</v>
      </c>
      <c r="BC5" s="16">
        <f t="shared" si="67"/>
        <v>44763</v>
      </c>
      <c r="BD5" s="16">
        <f t="shared" si="67"/>
        <v>44764</v>
      </c>
      <c r="BE5" s="16">
        <f t="shared" si="67"/>
        <v>44765</v>
      </c>
      <c r="BF5" s="16">
        <f t="shared" si="67"/>
        <v>44766</v>
      </c>
      <c r="BG5" s="16">
        <f t="shared" si="67"/>
        <v>44767</v>
      </c>
      <c r="BH5" s="16">
        <f t="shared" si="67"/>
        <v>44768</v>
      </c>
      <c r="BI5" s="16">
        <f t="shared" si="67"/>
        <v>44769</v>
      </c>
      <c r="BJ5" s="16">
        <f t="shared" si="67"/>
        <v>44770</v>
      </c>
      <c r="BK5" s="16">
        <f t="shared" si="67"/>
        <v>44771</v>
      </c>
      <c r="BL5" s="16">
        <f t="shared" si="67"/>
        <v>44772</v>
      </c>
      <c r="BM5" s="16">
        <f t="shared" si="67"/>
        <v>44773</v>
      </c>
      <c r="BN5" s="16">
        <f t="shared" si="67"/>
        <v>44774</v>
      </c>
      <c r="BO5" s="16">
        <f t="shared" si="67"/>
        <v>44775</v>
      </c>
      <c r="BP5" s="16">
        <f t="shared" si="67"/>
        <v>44776</v>
      </c>
      <c r="BQ5" s="16">
        <f t="shared" si="67"/>
        <v>44777</v>
      </c>
      <c r="BR5" s="16">
        <f t="shared" si="67"/>
        <v>44778</v>
      </c>
      <c r="BS5" s="16">
        <f t="shared" ref="BS5:CN5" si="68">BR5+1</f>
        <v>44779</v>
      </c>
      <c r="BT5" s="16">
        <f t="shared" si="68"/>
        <v>44780</v>
      </c>
      <c r="BU5" s="16">
        <f t="shared" si="68"/>
        <v>44781</v>
      </c>
      <c r="BV5" s="16">
        <f t="shared" si="68"/>
        <v>44782</v>
      </c>
      <c r="BW5" s="16">
        <f t="shared" si="68"/>
        <v>44783</v>
      </c>
      <c r="BX5" s="16">
        <f t="shared" si="68"/>
        <v>44784</v>
      </c>
      <c r="BY5" s="16">
        <f t="shared" si="68"/>
        <v>44785</v>
      </c>
      <c r="BZ5" s="16">
        <f t="shared" si="68"/>
        <v>44786</v>
      </c>
      <c r="CA5" s="16">
        <f t="shared" si="68"/>
        <v>44787</v>
      </c>
      <c r="CB5" s="16">
        <f t="shared" si="68"/>
        <v>44788</v>
      </c>
      <c r="CC5" s="16">
        <f t="shared" si="68"/>
        <v>44789</v>
      </c>
      <c r="CD5" s="16">
        <f t="shared" si="68"/>
        <v>44790</v>
      </c>
      <c r="CE5" s="16">
        <f t="shared" si="68"/>
        <v>44791</v>
      </c>
      <c r="CF5" s="16">
        <f t="shared" si="68"/>
        <v>44792</v>
      </c>
      <c r="CG5" s="16">
        <f t="shared" si="68"/>
        <v>44793</v>
      </c>
      <c r="CH5" s="16">
        <f t="shared" si="68"/>
        <v>44794</v>
      </c>
      <c r="CI5" s="16">
        <f t="shared" si="68"/>
        <v>44795</v>
      </c>
      <c r="CJ5" s="16">
        <f t="shared" si="68"/>
        <v>44796</v>
      </c>
      <c r="CK5" s="16">
        <f t="shared" si="68"/>
        <v>44797</v>
      </c>
      <c r="CL5" s="16">
        <f t="shared" si="68"/>
        <v>44798</v>
      </c>
      <c r="CM5" s="16">
        <f t="shared" si="68"/>
        <v>44799</v>
      </c>
      <c r="CN5" s="16">
        <f t="shared" si="68"/>
        <v>44800</v>
      </c>
      <c r="CO5" s="16">
        <f>IFERROR(IF(MONTH(CN5+1)=MONTH(CN5),CN5+1,""),"")</f>
        <v>44801</v>
      </c>
      <c r="CP5" s="16">
        <f t="shared" ref="CP5:CR5" si="69">IFERROR(IF(MONTH(CO5+1)=MONTH(CO5),CO5+1,""),"")</f>
        <v>44802</v>
      </c>
      <c r="CQ5" s="16">
        <f t="shared" si="69"/>
        <v>44803</v>
      </c>
      <c r="CR5" s="16">
        <f t="shared" si="69"/>
        <v>44804</v>
      </c>
    </row>
    <row r="6" spans="2:96" ht="16.05" customHeight="1">
      <c r="B6" s="21" t="s">
        <v>64</v>
      </c>
      <c r="C6" s="22" t="s">
        <v>90</v>
      </c>
    </row>
    <row r="7" spans="2:96" ht="16.05" customHeight="1">
      <c r="B7" s="17" t="s">
        <v>64</v>
      </c>
      <c r="C7" s="18" t="s">
        <v>3</v>
      </c>
    </row>
    <row r="8" spans="2:96" ht="16.05" customHeight="1">
      <c r="B8" s="17" t="s">
        <v>64</v>
      </c>
      <c r="C8" s="18" t="s">
        <v>4</v>
      </c>
    </row>
    <row r="9" spans="2:96" ht="16.05" customHeight="1">
      <c r="B9" s="17" t="s">
        <v>64</v>
      </c>
      <c r="C9" s="18" t="s">
        <v>5</v>
      </c>
    </row>
    <row r="10" spans="2:96" ht="16.05" customHeight="1">
      <c r="B10" s="17" t="s">
        <v>64</v>
      </c>
      <c r="C10" s="18" t="s">
        <v>6</v>
      </c>
    </row>
    <row r="11" spans="2:96" ht="16.05" customHeight="1">
      <c r="B11" s="17" t="s">
        <v>64</v>
      </c>
      <c r="C11" s="18" t="s">
        <v>7</v>
      </c>
    </row>
    <row r="12" spans="2:96" ht="16.05" customHeight="1">
      <c r="B12" s="19" t="s">
        <v>65</v>
      </c>
      <c r="C12" s="20" t="s">
        <v>8</v>
      </c>
    </row>
    <row r="13" spans="2:96" ht="16.05" customHeight="1">
      <c r="B13" s="19" t="s">
        <v>65</v>
      </c>
      <c r="C13" s="20" t="s">
        <v>9</v>
      </c>
    </row>
    <row r="14" spans="2:96" ht="16.05" customHeight="1">
      <c r="B14" s="19" t="s">
        <v>65</v>
      </c>
      <c r="C14" s="20" t="s">
        <v>10</v>
      </c>
    </row>
    <row r="15" spans="2:96" ht="16.05" customHeight="1">
      <c r="B15" s="19" t="s">
        <v>66</v>
      </c>
      <c r="C15" s="20" t="s">
        <v>11</v>
      </c>
    </row>
    <row r="16" spans="2:96" ht="16.05" customHeight="1">
      <c r="B16" s="19" t="s">
        <v>67</v>
      </c>
      <c r="C16" s="18" t="s">
        <v>68</v>
      </c>
    </row>
    <row r="17" spans="2:3" ht="16.05" customHeight="1">
      <c r="B17" s="19" t="s">
        <v>69</v>
      </c>
      <c r="C17" s="20" t="s">
        <v>12</v>
      </c>
    </row>
    <row r="18" spans="2:3" ht="16.05" customHeight="1">
      <c r="B18" s="19" t="s">
        <v>66</v>
      </c>
      <c r="C18" s="20" t="s">
        <v>13</v>
      </c>
    </row>
    <row r="19" spans="2:3" ht="16.05" customHeight="1">
      <c r="B19" s="19" t="s">
        <v>70</v>
      </c>
      <c r="C19" s="18" t="s">
        <v>14</v>
      </c>
    </row>
    <row r="20" spans="2:3" ht="16.05" customHeight="1">
      <c r="B20" s="19" t="s">
        <v>71</v>
      </c>
      <c r="C20" s="20" t="s">
        <v>15</v>
      </c>
    </row>
    <row r="21" spans="2:3" ht="16.05" customHeight="1">
      <c r="B21" s="19" t="s">
        <v>72</v>
      </c>
      <c r="C21" s="18" t="s">
        <v>16</v>
      </c>
    </row>
    <row r="22" spans="2:3" ht="16.05" customHeight="1">
      <c r="B22" s="17" t="s">
        <v>73</v>
      </c>
      <c r="C22" s="18" t="s">
        <v>74</v>
      </c>
    </row>
    <row r="23" spans="2:3" ht="16.05" customHeight="1">
      <c r="B23" s="17" t="s">
        <v>75</v>
      </c>
      <c r="C23" s="18" t="s">
        <v>17</v>
      </c>
    </row>
    <row r="24" spans="2:3" ht="16.05" customHeight="1">
      <c r="B24" s="17" t="s">
        <v>75</v>
      </c>
      <c r="C24" s="18" t="s">
        <v>18</v>
      </c>
    </row>
    <row r="25" spans="2:3" ht="16.05" customHeight="1">
      <c r="B25" s="17" t="s">
        <v>76</v>
      </c>
      <c r="C25" s="18" t="s">
        <v>77</v>
      </c>
    </row>
    <row r="26" spans="2:3" ht="16.05" customHeight="1">
      <c r="B26" s="19" t="s">
        <v>78</v>
      </c>
      <c r="C26" s="18" t="s">
        <v>19</v>
      </c>
    </row>
    <row r="27" spans="2:3" ht="16.05" customHeight="1">
      <c r="B27" s="19" t="s">
        <v>78</v>
      </c>
      <c r="C27" s="18" t="s">
        <v>79</v>
      </c>
    </row>
    <row r="28" spans="2:3" ht="16.05" customHeight="1">
      <c r="B28" s="19" t="s">
        <v>80</v>
      </c>
      <c r="C28" s="18" t="s">
        <v>20</v>
      </c>
    </row>
    <row r="29" spans="2:3" ht="16.05" customHeight="1">
      <c r="B29" s="17" t="s">
        <v>81</v>
      </c>
      <c r="C29" s="18" t="s">
        <v>21</v>
      </c>
    </row>
  </sheetData>
  <mergeCells count="92">
    <mergeCell ref="P1:P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N3"/>
    <mergeCell ref="O1:O3"/>
    <mergeCell ref="AB1:AB3"/>
    <mergeCell ref="Q1:Q3"/>
    <mergeCell ref="R1:R3"/>
    <mergeCell ref="S1:S3"/>
    <mergeCell ref="T1:T3"/>
    <mergeCell ref="U1:U3"/>
    <mergeCell ref="V1:V3"/>
    <mergeCell ref="W1:W3"/>
    <mergeCell ref="X1:X3"/>
    <mergeCell ref="Y1:Y3"/>
    <mergeCell ref="Z1:Z3"/>
    <mergeCell ref="AA1:AA3"/>
    <mergeCell ref="AN1:AN3"/>
    <mergeCell ref="AC1:AC3"/>
    <mergeCell ref="AD1:AD3"/>
    <mergeCell ref="AE1:AE3"/>
    <mergeCell ref="AF1:AF3"/>
    <mergeCell ref="AG1:AG3"/>
    <mergeCell ref="AH1:AH3"/>
    <mergeCell ref="AI1:AI3"/>
    <mergeCell ref="AJ1:AJ3"/>
    <mergeCell ref="AK1:AK3"/>
    <mergeCell ref="AL1:AL3"/>
    <mergeCell ref="AM1:AM3"/>
    <mergeCell ref="AZ1:AZ3"/>
    <mergeCell ref="AO1:AO3"/>
    <mergeCell ref="AP1:AP3"/>
    <mergeCell ref="AQ1:AQ3"/>
    <mergeCell ref="AR1:AR3"/>
    <mergeCell ref="AS1:AS3"/>
    <mergeCell ref="AT1:AT3"/>
    <mergeCell ref="AU1:AU3"/>
    <mergeCell ref="AV1:AV3"/>
    <mergeCell ref="AW1:AW3"/>
    <mergeCell ref="AX1:AX3"/>
    <mergeCell ref="AY1:AY3"/>
    <mergeCell ref="BL1:BL3"/>
    <mergeCell ref="BA1:BA3"/>
    <mergeCell ref="BB1:BB3"/>
    <mergeCell ref="BC1:BC3"/>
    <mergeCell ref="BD1:BD3"/>
    <mergeCell ref="BE1:BE3"/>
    <mergeCell ref="BF1:BF3"/>
    <mergeCell ref="BG1:BG3"/>
    <mergeCell ref="BH1:BH3"/>
    <mergeCell ref="BI1:BI3"/>
    <mergeCell ref="BJ1:BJ3"/>
    <mergeCell ref="BK1:BK3"/>
    <mergeCell ref="BX1:BX3"/>
    <mergeCell ref="BM1:BM3"/>
    <mergeCell ref="BN1:BN3"/>
    <mergeCell ref="BO1:BO3"/>
    <mergeCell ref="BP1:BP3"/>
    <mergeCell ref="BQ1:BQ3"/>
    <mergeCell ref="BR1:BR3"/>
    <mergeCell ref="BS1:BS3"/>
    <mergeCell ref="BT1:BT3"/>
    <mergeCell ref="BU1:BU3"/>
    <mergeCell ref="BV1:BV3"/>
    <mergeCell ref="BW1:BW3"/>
    <mergeCell ref="CJ1:CJ3"/>
    <mergeCell ref="BY1:BY3"/>
    <mergeCell ref="BZ1:BZ3"/>
    <mergeCell ref="CA1:CA3"/>
    <mergeCell ref="CB1:CB3"/>
    <mergeCell ref="CC1:CC3"/>
    <mergeCell ref="CD1:CD3"/>
    <mergeCell ref="CE1:CE3"/>
    <mergeCell ref="CF1:CF3"/>
    <mergeCell ref="CG1:CG3"/>
    <mergeCell ref="CH1:CH3"/>
    <mergeCell ref="CI1:CI3"/>
    <mergeCell ref="CQ1:CQ3"/>
    <mergeCell ref="CR1:CR3"/>
    <mergeCell ref="CK1:CK3"/>
    <mergeCell ref="CL1:CL3"/>
    <mergeCell ref="CM1:CM3"/>
    <mergeCell ref="CN1:CN3"/>
    <mergeCell ref="CO1:CO3"/>
    <mergeCell ref="CP1:CP3"/>
  </mergeCells>
  <phoneticPr fontId="2" type="noConversion"/>
  <conditionalFormatting sqref="F1:CR3">
    <cfRule type="expression" dxfId="13" priority="90">
      <formula>F1&lt;&gt;""</formula>
    </cfRule>
  </conditionalFormatting>
  <conditionalFormatting sqref="E4:CR29">
    <cfRule type="expression" dxfId="12" priority="6">
      <formula>COUNTIF(_Feries,E$5)=1</formula>
    </cfRule>
    <cfRule type="expression" dxfId="11" priority="7">
      <formula>WEEKDAY(E$5,2)&gt;5</formula>
    </cfRule>
    <cfRule type="expression" dxfId="10" priority="91">
      <formula>E$5&lt;&gt;""</formula>
    </cfRule>
  </conditionalFormatting>
  <conditionalFormatting sqref="E1:CR3">
    <cfRule type="expression" dxfId="9" priority="8">
      <formula>ISEVEN(MONTH(E$5))</formula>
    </cfRule>
  </conditionalFormatting>
  <conditionalFormatting sqref="E6:CR29">
    <cfRule type="expression" dxfId="8" priority="5">
      <formula>SUMPRODUCT((_Immat=$C6)*(E$5&gt;=(_DateDeb)*1)*(E$5&lt;=(_DateFin)*1))=1</formula>
    </cfRule>
  </conditionalFormatting>
  <dataValidations count="1">
    <dataValidation type="list" allowBlank="1" showInputMessage="1" showErrorMessage="1" sqref="C3" xr:uid="{30BEA3DD-B82E-4FA7-B8EC-EF34F9CF52AD}">
      <formula1>l_Mois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print="0" autoPict="0">
                <anchor>
                  <from>
                    <xdr:col>2</xdr:col>
                    <xdr:colOff>914400</xdr:colOff>
                    <xdr:row>1</xdr:row>
                    <xdr:rowOff>22860</xdr:rowOff>
                  </from>
                  <to>
                    <xdr:col>2</xdr:col>
                    <xdr:colOff>1127760</xdr:colOff>
                    <xdr:row>1</xdr:row>
                    <xdr:rowOff>236220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7CA57-385D-4F15-B8E8-D8B8A7D34573}">
  <sheetPr codeName="Feuil7"/>
  <dimension ref="A3:I7"/>
  <sheetViews>
    <sheetView showGridLines="0" tabSelected="1" workbookViewId="0">
      <selection activeCell="B3" sqref="B3"/>
    </sheetView>
  </sheetViews>
  <sheetFormatPr baseColWidth="10" defaultRowHeight="14.4"/>
  <cols>
    <col min="1" max="1" width="3.77734375" style="2" customWidth="1"/>
    <col min="2" max="2" width="15.77734375" style="1" customWidth="1"/>
    <col min="3" max="3" width="13.77734375" customWidth="1"/>
    <col min="4" max="4" width="12.77734375" customWidth="1"/>
    <col min="5" max="5" width="16.77734375" customWidth="1"/>
    <col min="6" max="7" width="13.77734375" customWidth="1"/>
    <col min="8" max="9" width="15.77734375" style="2" customWidth="1"/>
    <col min="10" max="10" width="37.77734375" customWidth="1"/>
  </cols>
  <sheetData>
    <row r="3" spans="2:9">
      <c r="B3" s="25" t="s">
        <v>31</v>
      </c>
      <c r="C3" s="27" t="s">
        <v>63</v>
      </c>
      <c r="D3" s="27" t="s">
        <v>22</v>
      </c>
      <c r="E3" s="27" t="s">
        <v>1</v>
      </c>
      <c r="F3" t="s">
        <v>47</v>
      </c>
      <c r="G3" s="27" t="s">
        <v>48</v>
      </c>
      <c r="H3" s="27" t="s">
        <v>35</v>
      </c>
      <c r="I3" s="27" t="s">
        <v>112</v>
      </c>
    </row>
    <row r="4" spans="2:9">
      <c r="B4" s="26">
        <v>44732</v>
      </c>
      <c r="C4" s="28" t="s">
        <v>119</v>
      </c>
      <c r="D4" s="28" t="s">
        <v>115</v>
      </c>
      <c r="E4" s="28" t="s">
        <v>19</v>
      </c>
      <c r="F4" s="29">
        <v>37000</v>
      </c>
      <c r="G4" s="28" t="s">
        <v>32</v>
      </c>
      <c r="H4" s="28" t="s">
        <v>114</v>
      </c>
      <c r="I4" s="28" t="s">
        <v>113</v>
      </c>
    </row>
    <row r="5" spans="2:9">
      <c r="B5" s="26">
        <v>44737</v>
      </c>
      <c r="C5" s="28" t="s">
        <v>122</v>
      </c>
      <c r="D5" s="28" t="s">
        <v>116</v>
      </c>
      <c r="E5" s="28" t="s">
        <v>9</v>
      </c>
      <c r="F5" s="29">
        <v>4300</v>
      </c>
      <c r="G5" s="28" t="s">
        <v>33</v>
      </c>
      <c r="H5" s="28" t="s">
        <v>114</v>
      </c>
      <c r="I5" s="28"/>
    </row>
    <row r="6" spans="2:9">
      <c r="B6" s="26">
        <v>44739</v>
      </c>
      <c r="C6" s="28" t="s">
        <v>125</v>
      </c>
      <c r="D6" s="28" t="s">
        <v>126</v>
      </c>
      <c r="E6" s="28" t="s">
        <v>4</v>
      </c>
      <c r="F6" s="29">
        <v>27000</v>
      </c>
      <c r="G6" s="28" t="s">
        <v>34</v>
      </c>
      <c r="H6" s="28" t="s">
        <v>117</v>
      </c>
      <c r="I6" s="28"/>
    </row>
    <row r="7" spans="2:9">
      <c r="B7" s="26">
        <v>44715</v>
      </c>
      <c r="C7" s="28" t="s">
        <v>127</v>
      </c>
      <c r="D7" s="28" t="s">
        <v>118</v>
      </c>
      <c r="E7" s="28" t="s">
        <v>15</v>
      </c>
      <c r="F7" s="29">
        <v>79500</v>
      </c>
      <c r="G7" s="28" t="s">
        <v>34</v>
      </c>
      <c r="H7" s="28" t="s">
        <v>114</v>
      </c>
      <c r="I7" s="28" t="s">
        <v>113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497A2-356E-47EF-9DDE-E12FEE3D832E}">
  <sheetPr codeName="Feuil2"/>
  <dimension ref="B2:R26"/>
  <sheetViews>
    <sheetView showGridLines="0" topLeftCell="G1" workbookViewId="0"/>
  </sheetViews>
  <sheetFormatPr baseColWidth="10" defaultRowHeight="14.4"/>
  <cols>
    <col min="1" max="1" width="3.77734375" style="3" customWidth="1"/>
    <col min="2" max="2" width="18.77734375" style="3" customWidth="1"/>
    <col min="3" max="3" width="11.5546875" style="3"/>
    <col min="4" max="4" width="3.77734375" style="3" customWidth="1"/>
    <col min="5" max="5" width="20.44140625" style="3" bestFit="1" customWidth="1"/>
    <col min="6" max="6" width="14.77734375" style="3" customWidth="1"/>
    <col min="7" max="7" width="3.77734375" style="3" customWidth="1"/>
    <col min="8" max="8" width="19.77734375" style="3" customWidth="1"/>
    <col min="9" max="9" width="3.77734375" style="3" customWidth="1"/>
    <col min="10" max="10" width="11.77734375" style="3" customWidth="1"/>
    <col min="11" max="11" width="3.77734375" style="3" customWidth="1"/>
    <col min="12" max="12" width="26.109375" style="3" bestFit="1" customWidth="1"/>
    <col min="13" max="18" width="12.77734375" style="3" customWidth="1"/>
    <col min="19" max="19" width="3.77734375" style="3" customWidth="1"/>
    <col min="20" max="16384" width="11.5546875" style="3"/>
  </cols>
  <sheetData>
    <row r="2" spans="2:18">
      <c r="B2" s="4" t="s">
        <v>36</v>
      </c>
      <c r="C2" s="5" t="s">
        <v>37</v>
      </c>
      <c r="E2" s="4" t="s">
        <v>23</v>
      </c>
      <c r="F2" s="5" t="s">
        <v>1</v>
      </c>
      <c r="H2" s="4" t="s">
        <v>49</v>
      </c>
      <c r="J2" s="4" t="s">
        <v>50</v>
      </c>
      <c r="L2" s="4" t="s">
        <v>23</v>
      </c>
      <c r="M2" s="9" t="s">
        <v>85</v>
      </c>
      <c r="N2" s="9" t="s">
        <v>86</v>
      </c>
      <c r="O2" s="9" t="s">
        <v>87</v>
      </c>
      <c r="P2" s="9" t="s">
        <v>88</v>
      </c>
      <c r="Q2" s="9" t="s">
        <v>89</v>
      </c>
      <c r="R2" s="5" t="s">
        <v>84</v>
      </c>
    </row>
    <row r="3" spans="2:18">
      <c r="B3" s="4" t="s">
        <v>24</v>
      </c>
      <c r="C3" s="6">
        <f>DATE(_Annee,1,1)</f>
        <v>44562</v>
      </c>
      <c r="E3" s="7" t="s">
        <v>2</v>
      </c>
      <c r="F3" s="5" t="s">
        <v>90</v>
      </c>
      <c r="H3" s="4" t="s">
        <v>34</v>
      </c>
      <c r="J3" s="4" t="s">
        <v>51</v>
      </c>
      <c r="L3" s="4" t="s">
        <v>2</v>
      </c>
      <c r="M3" s="32">
        <v>4300</v>
      </c>
      <c r="N3" s="32">
        <v>27000</v>
      </c>
      <c r="O3" s="32">
        <v>49000</v>
      </c>
      <c r="P3" s="32">
        <v>66000</v>
      </c>
      <c r="Q3" s="32">
        <v>79500</v>
      </c>
      <c r="R3" s="32">
        <v>24</v>
      </c>
    </row>
    <row r="4" spans="2:18">
      <c r="B4" s="4" t="s">
        <v>38</v>
      </c>
      <c r="C4" s="6">
        <f>FLOOR(DAY(MINUTE(_Annee/38)/2+56)&amp;"/5/"&amp;_Annee,7)-34</f>
        <v>44668</v>
      </c>
      <c r="E4" s="7" t="s">
        <v>2</v>
      </c>
      <c r="F4" s="5" t="s">
        <v>3</v>
      </c>
      <c r="H4" s="4" t="s">
        <v>33</v>
      </c>
      <c r="J4" s="4" t="s">
        <v>52</v>
      </c>
      <c r="L4" s="4" t="s">
        <v>102</v>
      </c>
      <c r="M4" s="32">
        <v>7000</v>
      </c>
      <c r="N4" s="32">
        <v>38500</v>
      </c>
      <c r="O4" s="32">
        <v>64500</v>
      </c>
      <c r="P4" s="32">
        <v>8500</v>
      </c>
      <c r="Q4" s="32">
        <v>95500</v>
      </c>
      <c r="R4" s="32"/>
    </row>
    <row r="5" spans="2:18">
      <c r="B5" s="4" t="s">
        <v>25</v>
      </c>
      <c r="C5" s="6">
        <f>C4+1</f>
        <v>44669</v>
      </c>
      <c r="E5" s="7" t="s">
        <v>2</v>
      </c>
      <c r="F5" s="5" t="s">
        <v>4</v>
      </c>
      <c r="H5" s="4" t="s">
        <v>32</v>
      </c>
      <c r="J5" s="4" t="s">
        <v>53</v>
      </c>
      <c r="L5" s="4" t="s">
        <v>91</v>
      </c>
      <c r="M5" s="32">
        <v>4300</v>
      </c>
      <c r="N5" s="32">
        <v>27000</v>
      </c>
      <c r="O5" s="32">
        <v>49000</v>
      </c>
      <c r="P5" s="32">
        <v>66000</v>
      </c>
      <c r="Q5" s="32">
        <v>79500</v>
      </c>
      <c r="R5" s="32">
        <v>24</v>
      </c>
    </row>
    <row r="6" spans="2:18">
      <c r="B6" s="4" t="s">
        <v>39</v>
      </c>
      <c r="C6" s="6">
        <f>DATE(_Annee,5,1)</f>
        <v>44682</v>
      </c>
      <c r="E6" s="7" t="s">
        <v>2</v>
      </c>
      <c r="F6" s="5" t="s">
        <v>5</v>
      </c>
      <c r="J6" s="4" t="s">
        <v>54</v>
      </c>
      <c r="L6" s="4" t="s">
        <v>103</v>
      </c>
      <c r="M6" s="32">
        <v>7000</v>
      </c>
      <c r="N6" s="32">
        <v>38500</v>
      </c>
      <c r="O6" s="32">
        <v>64500</v>
      </c>
      <c r="P6" s="32">
        <v>78500</v>
      </c>
      <c r="Q6" s="32">
        <v>95500</v>
      </c>
      <c r="R6" s="32"/>
    </row>
    <row r="7" spans="2:18">
      <c r="B7" s="4" t="s">
        <v>40</v>
      </c>
      <c r="C7" s="6">
        <f>DATE(_Annee,5,8)</f>
        <v>44689</v>
      </c>
      <c r="E7" s="7" t="s">
        <v>2</v>
      </c>
      <c r="F7" s="5" t="s">
        <v>6</v>
      </c>
      <c r="J7" s="4" t="s">
        <v>55</v>
      </c>
      <c r="L7" s="4" t="s">
        <v>92</v>
      </c>
      <c r="M7" s="32">
        <v>4950</v>
      </c>
      <c r="N7" s="32">
        <v>31500</v>
      </c>
      <c r="O7" s="32">
        <v>55500</v>
      </c>
      <c r="P7" s="32">
        <v>73500</v>
      </c>
      <c r="Q7" s="32">
        <v>93500</v>
      </c>
      <c r="R7" s="32">
        <v>25</v>
      </c>
    </row>
    <row r="8" spans="2:18">
      <c r="B8" s="4" t="s">
        <v>26</v>
      </c>
      <c r="C8" s="6">
        <f>C4+39</f>
        <v>44707</v>
      </c>
      <c r="E8" s="7" t="s">
        <v>2</v>
      </c>
      <c r="F8" s="5" t="s">
        <v>7</v>
      </c>
      <c r="J8" s="4" t="s">
        <v>56</v>
      </c>
      <c r="L8" s="4" t="s">
        <v>104</v>
      </c>
      <c r="M8" s="32">
        <v>9000</v>
      </c>
      <c r="N8" s="32">
        <v>42500</v>
      </c>
      <c r="O8" s="32">
        <v>75500</v>
      </c>
      <c r="P8" s="32">
        <v>90500</v>
      </c>
      <c r="Q8" s="32">
        <v>103500</v>
      </c>
      <c r="R8" s="32"/>
    </row>
    <row r="9" spans="2:18">
      <c r="B9" s="4" t="s">
        <v>41</v>
      </c>
      <c r="C9" s="6">
        <f>C4+49</f>
        <v>44717</v>
      </c>
      <c r="E9" s="7" t="s">
        <v>91</v>
      </c>
      <c r="F9" s="5" t="s">
        <v>8</v>
      </c>
      <c r="J9" s="4" t="s">
        <v>57</v>
      </c>
      <c r="L9" s="4" t="s">
        <v>67</v>
      </c>
      <c r="M9" s="32">
        <v>4950</v>
      </c>
      <c r="N9" s="32">
        <v>31500</v>
      </c>
      <c r="O9" s="32">
        <v>55500</v>
      </c>
      <c r="P9" s="32">
        <v>73500</v>
      </c>
      <c r="Q9" s="32">
        <v>93500</v>
      </c>
      <c r="R9" s="32">
        <v>25</v>
      </c>
    </row>
    <row r="10" spans="2:18">
      <c r="B10" s="4" t="s">
        <v>42</v>
      </c>
      <c r="C10" s="6">
        <f>C4+50</f>
        <v>44718</v>
      </c>
      <c r="E10" s="7" t="s">
        <v>91</v>
      </c>
      <c r="F10" s="5" t="s">
        <v>9</v>
      </c>
      <c r="J10" s="4" t="s">
        <v>58</v>
      </c>
      <c r="L10" s="4" t="s">
        <v>82</v>
      </c>
      <c r="M10" s="32">
        <v>9000</v>
      </c>
      <c r="N10" s="32">
        <v>42500</v>
      </c>
      <c r="O10" s="32">
        <v>75500</v>
      </c>
      <c r="P10" s="32">
        <v>90500</v>
      </c>
      <c r="Q10" s="32">
        <v>103500</v>
      </c>
      <c r="R10" s="32"/>
    </row>
    <row r="11" spans="2:18">
      <c r="B11" s="4" t="s">
        <v>43</v>
      </c>
      <c r="C11" s="6">
        <f>DATE(_Annee,7,14)</f>
        <v>44756</v>
      </c>
      <c r="E11" s="7" t="s">
        <v>91</v>
      </c>
      <c r="F11" s="5" t="s">
        <v>10</v>
      </c>
      <c r="J11" s="4" t="s">
        <v>59</v>
      </c>
      <c r="L11" s="4" t="s">
        <v>93</v>
      </c>
      <c r="M11" s="32">
        <v>5500</v>
      </c>
      <c r="N11" s="32">
        <v>35500</v>
      </c>
      <c r="O11" s="32">
        <v>60500</v>
      </c>
      <c r="P11" s="32">
        <v>79500</v>
      </c>
      <c r="Q11" s="32">
        <v>99500</v>
      </c>
      <c r="R11" s="32">
        <v>30</v>
      </c>
    </row>
    <row r="12" spans="2:18">
      <c r="B12" s="4" t="s">
        <v>27</v>
      </c>
      <c r="C12" s="6">
        <f>DATE(_Annee,8,15)</f>
        <v>44788</v>
      </c>
      <c r="E12" s="7" t="s">
        <v>92</v>
      </c>
      <c r="F12" s="5" t="s">
        <v>11</v>
      </c>
      <c r="J12" s="4" t="s">
        <v>60</v>
      </c>
      <c r="L12" s="4" t="s">
        <v>105</v>
      </c>
      <c r="M12" s="32">
        <v>10000</v>
      </c>
      <c r="N12" s="32">
        <v>48500</v>
      </c>
      <c r="O12" s="32">
        <v>85500</v>
      </c>
      <c r="P12" s="32">
        <v>91500</v>
      </c>
      <c r="Q12" s="32">
        <v>105500</v>
      </c>
      <c r="R12" s="32"/>
    </row>
    <row r="13" spans="2:18">
      <c r="B13" s="4" t="s">
        <v>28</v>
      </c>
      <c r="C13" s="6">
        <f>DATE(_Annee,11,1)</f>
        <v>44866</v>
      </c>
      <c r="E13" s="7" t="s">
        <v>67</v>
      </c>
      <c r="F13" s="5" t="s">
        <v>100</v>
      </c>
      <c r="J13" s="4" t="s">
        <v>61</v>
      </c>
      <c r="L13" s="4" t="s">
        <v>94</v>
      </c>
      <c r="M13" s="32">
        <v>5500</v>
      </c>
      <c r="N13" s="32">
        <v>35500</v>
      </c>
      <c r="O13" s="32">
        <v>60500</v>
      </c>
      <c r="P13" s="32">
        <v>79500</v>
      </c>
      <c r="Q13" s="32">
        <v>99500</v>
      </c>
      <c r="R13" s="32">
        <v>30</v>
      </c>
    </row>
    <row r="14" spans="2:18">
      <c r="B14" s="4" t="s">
        <v>44</v>
      </c>
      <c r="C14" s="6">
        <f>DATE(_Annee,11,11)</f>
        <v>44876</v>
      </c>
      <c r="E14" s="7" t="s">
        <v>67</v>
      </c>
      <c r="F14" s="5" t="s">
        <v>12</v>
      </c>
      <c r="J14" s="4" t="s">
        <v>62</v>
      </c>
      <c r="L14" s="4" t="s">
        <v>106</v>
      </c>
      <c r="M14" s="32">
        <v>10000</v>
      </c>
      <c r="N14" s="32">
        <v>48500</v>
      </c>
      <c r="O14" s="32">
        <v>85500</v>
      </c>
      <c r="P14" s="32">
        <v>91500</v>
      </c>
      <c r="Q14" s="32">
        <v>105500</v>
      </c>
      <c r="R14" s="32"/>
    </row>
    <row r="15" spans="2:18">
      <c r="B15" s="4" t="s">
        <v>45</v>
      </c>
      <c r="C15" s="6">
        <f>DATE(_Annee,12,25)</f>
        <v>44920</v>
      </c>
      <c r="E15" s="7" t="s">
        <v>92</v>
      </c>
      <c r="F15" s="5" t="s">
        <v>13</v>
      </c>
      <c r="L15" s="4" t="s">
        <v>73</v>
      </c>
      <c r="M15" s="32">
        <v>5500</v>
      </c>
      <c r="N15" s="32">
        <v>35500</v>
      </c>
      <c r="O15" s="32">
        <v>60500</v>
      </c>
      <c r="P15" s="32">
        <v>79500</v>
      </c>
      <c r="Q15" s="32">
        <v>99500</v>
      </c>
      <c r="R15" s="32">
        <v>30</v>
      </c>
    </row>
    <row r="16" spans="2:18">
      <c r="E16" s="7" t="s">
        <v>93</v>
      </c>
      <c r="F16" s="5" t="s">
        <v>14</v>
      </c>
      <c r="L16" s="4" t="s">
        <v>83</v>
      </c>
      <c r="M16" s="32">
        <v>10000</v>
      </c>
      <c r="N16" s="32">
        <v>48500</v>
      </c>
      <c r="O16" s="32">
        <v>85500</v>
      </c>
      <c r="P16" s="32">
        <v>91500</v>
      </c>
      <c r="Q16" s="32">
        <v>105500</v>
      </c>
      <c r="R16" s="32"/>
    </row>
    <row r="17" spans="5:18">
      <c r="E17" s="7" t="s">
        <v>94</v>
      </c>
      <c r="F17" s="5" t="s">
        <v>15</v>
      </c>
      <c r="L17" s="4" t="s">
        <v>95</v>
      </c>
      <c r="M17" s="32">
        <v>5500</v>
      </c>
      <c r="N17" s="32">
        <v>35500</v>
      </c>
      <c r="O17" s="32">
        <v>60500</v>
      </c>
      <c r="P17" s="32">
        <v>79500</v>
      </c>
      <c r="Q17" s="32">
        <v>99500</v>
      </c>
      <c r="R17" s="32">
        <v>30</v>
      </c>
    </row>
    <row r="18" spans="5:18">
      <c r="E18" s="7" t="s">
        <v>73</v>
      </c>
      <c r="F18" s="5" t="s">
        <v>16</v>
      </c>
      <c r="L18" s="4" t="s">
        <v>107</v>
      </c>
      <c r="M18" s="32">
        <v>10000</v>
      </c>
      <c r="N18" s="32">
        <v>48500</v>
      </c>
      <c r="O18" s="32">
        <v>85500</v>
      </c>
      <c r="P18" s="32">
        <v>91500</v>
      </c>
      <c r="Q18" s="32">
        <v>105500</v>
      </c>
      <c r="R18" s="32"/>
    </row>
    <row r="19" spans="5:18">
      <c r="E19" s="7" t="s">
        <v>73</v>
      </c>
      <c r="F19" s="5" t="s">
        <v>101</v>
      </c>
      <c r="L19" s="4" t="s">
        <v>96</v>
      </c>
      <c r="M19" s="32">
        <v>6500</v>
      </c>
      <c r="N19" s="32">
        <v>37000</v>
      </c>
      <c r="O19" s="32">
        <v>63500</v>
      </c>
      <c r="P19" s="32">
        <v>81500</v>
      </c>
      <c r="Q19" s="32">
        <v>104500</v>
      </c>
      <c r="R19" s="32">
        <v>30</v>
      </c>
    </row>
    <row r="20" spans="5:18">
      <c r="E20" s="7" t="s">
        <v>95</v>
      </c>
      <c r="F20" s="5" t="s">
        <v>17</v>
      </c>
      <c r="L20" s="4" t="s">
        <v>108</v>
      </c>
      <c r="M20" s="32"/>
      <c r="N20" s="32"/>
      <c r="O20" s="32"/>
      <c r="P20" s="32"/>
      <c r="Q20" s="32"/>
      <c r="R20" s="32"/>
    </row>
    <row r="21" spans="5:18">
      <c r="E21" s="7" t="s">
        <v>95</v>
      </c>
      <c r="F21" s="5" t="s">
        <v>18</v>
      </c>
      <c r="L21" s="4" t="s">
        <v>97</v>
      </c>
      <c r="M21" s="32">
        <v>6500</v>
      </c>
      <c r="N21" s="32">
        <v>37000</v>
      </c>
      <c r="O21" s="32">
        <v>63500</v>
      </c>
      <c r="P21" s="32">
        <v>81500</v>
      </c>
      <c r="Q21" s="32">
        <v>104500</v>
      </c>
      <c r="R21" s="32">
        <v>30</v>
      </c>
    </row>
    <row r="22" spans="5:18">
      <c r="E22" s="7" t="s">
        <v>96</v>
      </c>
      <c r="F22" s="5" t="s">
        <v>77</v>
      </c>
      <c r="L22" s="4" t="s">
        <v>109</v>
      </c>
      <c r="M22" s="32">
        <v>10500</v>
      </c>
      <c r="N22" s="32">
        <v>51500</v>
      </c>
      <c r="O22" s="32">
        <v>90500</v>
      </c>
      <c r="P22" s="32">
        <v>99500</v>
      </c>
      <c r="Q22" s="32">
        <v>120500</v>
      </c>
      <c r="R22" s="32"/>
    </row>
    <row r="23" spans="5:18">
      <c r="E23" s="7" t="s">
        <v>97</v>
      </c>
      <c r="F23" s="5" t="s">
        <v>19</v>
      </c>
      <c r="L23" s="4" t="s">
        <v>98</v>
      </c>
      <c r="M23" s="32">
        <v>6700</v>
      </c>
      <c r="N23" s="32">
        <v>40500</v>
      </c>
      <c r="O23" s="32">
        <v>69500</v>
      </c>
      <c r="P23" s="32">
        <v>87500</v>
      </c>
      <c r="Q23" s="32">
        <v>108500</v>
      </c>
      <c r="R23" s="32">
        <v>31</v>
      </c>
    </row>
    <row r="24" spans="5:18">
      <c r="E24" s="7" t="s">
        <v>97</v>
      </c>
      <c r="F24" s="5" t="s">
        <v>79</v>
      </c>
      <c r="L24" s="4" t="s">
        <v>110</v>
      </c>
      <c r="M24" s="32">
        <v>12500</v>
      </c>
      <c r="N24" s="32">
        <v>55500</v>
      </c>
      <c r="O24" s="32">
        <v>93500</v>
      </c>
      <c r="P24" s="32">
        <v>101500</v>
      </c>
      <c r="Q24" s="32">
        <v>124500</v>
      </c>
      <c r="R24" s="32"/>
    </row>
    <row r="25" spans="5:18">
      <c r="E25" s="7" t="s">
        <v>98</v>
      </c>
      <c r="F25" s="5" t="s">
        <v>20</v>
      </c>
      <c r="L25" s="4" t="s">
        <v>99</v>
      </c>
      <c r="M25" s="32">
        <v>10500</v>
      </c>
      <c r="N25" s="32">
        <v>63500</v>
      </c>
      <c r="O25" s="32">
        <v>123500</v>
      </c>
      <c r="P25" s="32">
        <v>175500</v>
      </c>
      <c r="Q25" s="32">
        <v>190000</v>
      </c>
      <c r="R25" s="32">
        <v>31</v>
      </c>
    </row>
    <row r="26" spans="5:18">
      <c r="E26" s="7" t="s">
        <v>99</v>
      </c>
      <c r="F26" s="5" t="s">
        <v>21</v>
      </c>
      <c r="L26" s="4" t="s">
        <v>111</v>
      </c>
      <c r="M26" s="32">
        <v>14500</v>
      </c>
      <c r="N26" s="32"/>
      <c r="O26" s="32"/>
      <c r="P26" s="32"/>
      <c r="Q26" s="32"/>
      <c r="R26" s="32"/>
    </row>
  </sheetData>
  <phoneticPr fontId="2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ED97F4-7527-44A9-9121-14C5D32024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Client</vt:lpstr>
      <vt:lpstr>Planning réservation</vt:lpstr>
      <vt:lpstr>Récap</vt:lpstr>
      <vt:lpstr>Paramètres</vt:lpstr>
      <vt:lpstr>_Annee</vt:lpstr>
      <vt:lpstr>_DateDeb</vt:lpstr>
      <vt:lpstr>_DateFin</vt:lpstr>
      <vt:lpstr>_Feries</vt:lpstr>
      <vt:lpstr>_Immat</vt:lpstr>
      <vt:lpstr>_Mois</vt:lpstr>
      <vt:lpstr>l_Immatriculation</vt:lpstr>
      <vt:lpstr>l_ModeRglt</vt:lpstr>
      <vt:lpstr>l_Mois</vt:lpstr>
      <vt:lpstr>l_Vehicule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JoDan</cp:lastModifiedBy>
  <dcterms:created xsi:type="dcterms:W3CDTF">2021-10-24T07:58:30Z</dcterms:created>
  <dcterms:modified xsi:type="dcterms:W3CDTF">2022-06-26T13:56:06Z</dcterms:modified>
</cp:coreProperties>
</file>