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6CC7F01-E260-4FCD-A35F-6B6B3B7BFA49}" xr6:coauthVersionLast="47" xr6:coauthVersionMax="47" xr10:uidLastSave="{00000000-0000-0000-0000-000000000000}"/>
  <bookViews>
    <workbookView xWindow="-108" yWindow="-108" windowWidth="23256" windowHeight="12576" xr2:uid="{DDE96485-B80E-4239-B6AC-79507C69562B}"/>
  </bookViews>
  <sheets>
    <sheet name="Clients" sheetId="1" r:id="rId1"/>
    <sheet name="Fiche" sheetId="3" r:id="rId2"/>
    <sheet name="Paramètres" sheetId="2" r:id="rId3"/>
  </sheets>
  <definedNames>
    <definedName name="_xlnm._FilterDatabase" localSheetId="0" hidden="1">Clients!$B$5:$N$23</definedName>
    <definedName name="_Nom">Fiche!$C$4</definedName>
    <definedName name="_xlnm.Criteria" localSheetId="0">Clients!#REF!</definedName>
    <definedName name="l_Civilite">t_Civilite[Civilité]</definedName>
    <definedName name="l_Contact">t_Contact[Contact]</definedName>
    <definedName name="l_ModePaiement">t_ModePaiement[Mode de paiement]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N23" i="1"/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C11" i="3" l="1"/>
  <c r="C7" i="3"/>
  <c r="C8" i="3"/>
  <c r="C3" i="3"/>
  <c r="C10" i="3"/>
  <c r="C5" i="3"/>
  <c r="C6" i="3" s="1"/>
</calcChain>
</file>

<file path=xl/sharedStrings.xml><?xml version="1.0" encoding="utf-8"?>
<sst xmlns="http://schemas.openxmlformats.org/spreadsheetml/2006/main" count="198" uniqueCount="151">
  <si>
    <t>N°Client</t>
  </si>
  <si>
    <t>Civilité</t>
  </si>
  <si>
    <t>Nom</t>
  </si>
  <si>
    <t>Prénom</t>
  </si>
  <si>
    <t>Adresse</t>
  </si>
  <si>
    <t>CP</t>
  </si>
  <si>
    <t>Ville</t>
  </si>
  <si>
    <t>Téléphone</t>
  </si>
  <si>
    <t>Mail</t>
  </si>
  <si>
    <t>Date de naissance</t>
  </si>
  <si>
    <t>Contact</t>
  </si>
  <si>
    <t>M.</t>
  </si>
  <si>
    <t>Adame</t>
  </si>
  <si>
    <t>Marc</t>
  </si>
  <si>
    <t>42 rue Saint Germain</t>
  </si>
  <si>
    <t>91190</t>
  </si>
  <si>
    <t>GIF-SUR-YVETTE</t>
  </si>
  <si>
    <t>Aijaune</t>
  </si>
  <si>
    <t>Giles</t>
  </si>
  <si>
    <t>44 rue du Président Roosevelt</t>
  </si>
  <si>
    <t>78500</t>
  </si>
  <si>
    <t>SARTROUVILLE</t>
  </si>
  <si>
    <t>Mme</t>
  </si>
  <si>
    <t>Aubin</t>
  </si>
  <si>
    <t>Marie</t>
  </si>
  <si>
    <t>81 rue Michel Ange</t>
  </si>
  <si>
    <t>76600</t>
  </si>
  <si>
    <t>LE HAVRE</t>
  </si>
  <si>
    <t>maubin@yahoo.com</t>
  </si>
  <si>
    <t>Audine</t>
  </si>
  <si>
    <t>Anne</t>
  </si>
  <si>
    <t>89 rue des six frères Ruellan</t>
  </si>
  <si>
    <t>95200</t>
  </si>
  <si>
    <t>SARCELLES</t>
  </si>
  <si>
    <t>aaudine@lycos.eu</t>
  </si>
  <si>
    <t>Barre</t>
  </si>
  <si>
    <t>Amine</t>
  </si>
  <si>
    <t>52 rue des Chaligny</t>
  </si>
  <si>
    <t>58000</t>
  </si>
  <si>
    <t>NEVERS</t>
  </si>
  <si>
    <t>abarre@lycos.eu</t>
  </si>
  <si>
    <t>Bernard</t>
  </si>
  <si>
    <t>Sarah</t>
  </si>
  <si>
    <t>76 Rue Roussy</t>
  </si>
  <si>
    <t>45000</t>
  </si>
  <si>
    <t>ORLÉANS</t>
  </si>
  <si>
    <t>sbernard@moon.eu</t>
  </si>
  <si>
    <t>Bonbeur</t>
  </si>
  <si>
    <t>Jean</t>
  </si>
  <si>
    <t>73 rue du Gue Jacquet</t>
  </si>
  <si>
    <t>86100</t>
  </si>
  <si>
    <t>CHÂTELLERAULT</t>
  </si>
  <si>
    <t>jbonbeur@orange.fr</t>
  </si>
  <si>
    <t>Braltar</t>
  </si>
  <si>
    <t>31 avenue du Marechal Juin</t>
  </si>
  <si>
    <t>97436</t>
  </si>
  <si>
    <t>SAINT-LEU</t>
  </si>
  <si>
    <t>Breye</t>
  </si>
  <si>
    <t>12 quai Saint-Nicolas</t>
  </si>
  <si>
    <t>31170</t>
  </si>
  <si>
    <t>TOURNEFEUILLE</t>
  </si>
  <si>
    <t>jbreye@laposte.fr</t>
  </si>
  <si>
    <t>Céhef</t>
  </si>
  <si>
    <t>Hassan</t>
  </si>
  <si>
    <t>41 rue Nationale</t>
  </si>
  <si>
    <t>75006</t>
  </si>
  <si>
    <t>PARIS</t>
  </si>
  <si>
    <t>hcehef@laposte.fr</t>
  </si>
  <si>
    <t>Dagin</t>
  </si>
  <si>
    <t>Bruno</t>
  </si>
  <si>
    <t>11 rue Saint Germain</t>
  </si>
  <si>
    <t>93220</t>
  </si>
  <si>
    <t>GAGNY</t>
  </si>
  <si>
    <t>bdagin@moon.eu</t>
  </si>
  <si>
    <t>De MontéCarlo</t>
  </si>
  <si>
    <t>Coralie</t>
  </si>
  <si>
    <t>93 boulevard Bryas</t>
  </si>
  <si>
    <t>77190</t>
  </si>
  <si>
    <t>DAMMARIE-LES-LYS</t>
  </si>
  <si>
    <t>cdemontecarlo@yahoo.com</t>
  </si>
  <si>
    <t>Débois</t>
  </si>
  <si>
    <t>Romain</t>
  </si>
  <si>
    <t>23 boulevard Bryas</t>
  </si>
  <si>
    <t>94000</t>
  </si>
  <si>
    <t>CRÉTEIL</t>
  </si>
  <si>
    <t>rdebois@orange.fr</t>
  </si>
  <si>
    <t>Doeuf</t>
  </si>
  <si>
    <t>John</t>
  </si>
  <si>
    <t>14 place de Miremont</t>
  </si>
  <si>
    <t>47300</t>
  </si>
  <si>
    <t>VILLENEUVE-SUR-LOT</t>
  </si>
  <si>
    <t>jdoeuf@laposte.fr</t>
  </si>
  <si>
    <t>Douche</t>
  </si>
  <si>
    <t>Raël</t>
  </si>
  <si>
    <t>99 Place Napoléon</t>
  </si>
  <si>
    <t>53000</t>
  </si>
  <si>
    <t>LAVAL</t>
  </si>
  <si>
    <t>rdouche@lycos.eu</t>
  </si>
  <si>
    <t>Durine</t>
  </si>
  <si>
    <t>Anna-Lise</t>
  </si>
  <si>
    <t>10 rue Banaudon</t>
  </si>
  <si>
    <t>69008</t>
  </si>
  <si>
    <t>LYON</t>
  </si>
  <si>
    <t>adurine@lycos.eu</t>
  </si>
  <si>
    <t>Ecar</t>
  </si>
  <si>
    <t>Medi</t>
  </si>
  <si>
    <t>1 Avenue des Pr'es</t>
  </si>
  <si>
    <t>03100</t>
  </si>
  <si>
    <t>MONTLUÇON</t>
  </si>
  <si>
    <t>mecar@gmail.com</t>
  </si>
  <si>
    <t>Feuille</t>
  </si>
  <si>
    <t>Emille</t>
  </si>
  <si>
    <t>18 Place de la Gare</t>
  </si>
  <si>
    <t>16100</t>
  </si>
  <si>
    <t>COGNAC</t>
  </si>
  <si>
    <t>CB</t>
  </si>
  <si>
    <t>Chèque</t>
  </si>
  <si>
    <t>Especes</t>
  </si>
  <si>
    <t>Paypal</t>
  </si>
  <si>
    <t>PLV</t>
  </si>
  <si>
    <t>Presse</t>
  </si>
  <si>
    <t>Connaissance</t>
  </si>
  <si>
    <t>Prospect</t>
  </si>
  <si>
    <t>Site internet</t>
  </si>
  <si>
    <t>Mode de paiement</t>
  </si>
  <si>
    <t>Age</t>
  </si>
  <si>
    <t>Date Création</t>
  </si>
  <si>
    <t>Date</t>
  </si>
  <si>
    <t>acte</t>
  </si>
  <si>
    <t>N° de facture</t>
  </si>
  <si>
    <t>montant</t>
  </si>
  <si>
    <t>Paiement</t>
  </si>
  <si>
    <t>Création fiche</t>
  </si>
  <si>
    <t>Nom-Prénom</t>
  </si>
  <si>
    <t/>
  </si>
  <si>
    <t xml:space="preserve"> </t>
  </si>
  <si>
    <t>Nom Prénom</t>
  </si>
  <si>
    <t>Melle</t>
  </si>
  <si>
    <t>Opéra</t>
  </si>
  <si>
    <t>Chantal</t>
  </si>
  <si>
    <t>10 avenue des Alouettes</t>
  </si>
  <si>
    <t>ANNONAY</t>
  </si>
  <si>
    <t>01 02 03 04 05</t>
  </si>
  <si>
    <t>copera@gmail.com</t>
  </si>
  <si>
    <t>21/06/2022</t>
  </si>
  <si>
    <t>Recherche client</t>
  </si>
  <si>
    <t>N° Client</t>
  </si>
  <si>
    <t>madame@free.fr</t>
  </si>
  <si>
    <t>gaijaune@free.fr</t>
  </si>
  <si>
    <t>gbraltar@free.fr</t>
  </si>
  <si>
    <t>efeuille@free.fr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</si>
</sst>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_-* #,##0.00\ _€_-;\-* #,##0.00\ _€_-;_-* &quot;-&quot;??\ _€_-;_-@_-"/>
  </numFmts>
  <fonts count="5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theme="0" tint="-0.24994659260841701"/>
      </right>
      <top/>
      <bottom/>
      <diagonal/>
    </border>
  </borders>
  <cellStyleXfs count="4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 indent="1"/>
    </xf>
    <xf numFmtId="0" fontId="2" fillId="0" borderId="0" xfId="1" applyFont="1" applyAlignment="1">
      <alignment vertical="center"/>
    </xf>
    <xf numFmtId="0" fontId="2" fillId="0" borderId="9" xfId="1" applyFont="1" applyBorder="1" applyAlignment="1">
      <alignment horizontal="right" vertical="center" indent="1"/>
    </xf>
    <xf numFmtId="0" fontId="2" fillId="0" borderId="0" xfId="2" applyNumberFormat="1" applyFont="1" applyAlignment="1">
      <alignment horizontal="left" vertical="center" indent="1"/>
    </xf>
    <xf numFmtId="0" fontId="3" fillId="0" borderId="0" xfId="2" applyNumberFormat="1" applyFont="1" applyAlignment="1">
      <alignment horizontal="left" vertical="center" indent="1"/>
    </xf>
    <xf numFmtId="14" fontId="2" fillId="0" borderId="0" xfId="1" applyNumberFormat="1" applyFont="1" applyAlignment="1">
      <alignment horizontal="left" vertical="center" indent="1"/>
    </xf>
    <xf numFmtId="0" fontId="2" fillId="0" borderId="0" xfId="1" applyFont="1" applyAlignment="1">
      <alignment horizontal="right" vertical="center"/>
    </xf>
    <xf numFmtId="164" fontId="2" fillId="0" borderId="0" xfId="1" applyNumberFormat="1" applyFont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44" fontId="2" fillId="0" borderId="0" xfId="3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1" fillId="0" borderId="0" xfId="0" applyFont="1" applyBorder="1" applyAlignment="1">
      <alignment horizontal="centerContinuous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</cellXfs>
  <cellStyles count="4">
    <cellStyle name="Milliers 2" xfId="2" xr:uid="{E8FE2CCC-31E7-4399-9070-BD112C2F4E15}"/>
    <cellStyle name="Monétaire 2" xfId="3" xr:uid="{0AC00C14-B6B9-4A7C-8CE9-BFE57E0579EA}"/>
    <cellStyle name="Normal" xfId="0" builtinId="0"/>
    <cellStyle name="Normal 2" xfId="1" xr:uid="{13E1BC6E-A59E-4FC5-A2B3-AF8ADCB53023}"/>
  </cellStyles>
  <dxfs count="15"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0#&quot; &quot;##&quot; &quot;##&quot; &quot;##&quot; &quot;##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0000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0</xdr:colOff>
          <xdr:row>2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434340</xdr:colOff>
      <xdr:row>0</xdr:row>
      <xdr:rowOff>182880</xdr:rowOff>
    </xdr:from>
    <xdr:to>
      <xdr:col>8</xdr:col>
      <xdr:colOff>556260</xdr:colOff>
      <xdr:row>2</xdr:row>
      <xdr:rowOff>53340</xdr:rowOff>
    </xdr:to>
    <xdr:sp macro="[0]!ouvr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87340" y="182880"/>
          <a:ext cx="1965960" cy="29718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Saisie nouveau client</a:t>
          </a:r>
        </a:p>
      </xdr:txBody>
    </xdr:sp>
    <xdr:clientData fPrintsWithSheet="0"/>
  </xdr:twoCellAnchor>
  <xdr:twoCellAnchor editAs="oneCell">
    <xdr:from>
      <xdr:col>8</xdr:col>
      <xdr:colOff>701040</xdr:colOff>
      <xdr:row>0</xdr:row>
      <xdr:rowOff>190500</xdr:rowOff>
    </xdr:from>
    <xdr:to>
      <xdr:col>9</xdr:col>
      <xdr:colOff>1684020</xdr:colOff>
      <xdr:row>2</xdr:row>
      <xdr:rowOff>60960</xdr:rowOff>
    </xdr:to>
    <xdr:sp macro="[0]!Affiche_Fiche_Cli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498080" y="190500"/>
          <a:ext cx="1965960" cy="29718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Afficher fiche client</a:t>
          </a:r>
        </a:p>
      </xdr:txBody>
    </xdr:sp>
    <xdr:clientData fPrintsWithSheet="0"/>
  </xdr:twoCellAnchor>
  <xdr:twoCellAnchor editAs="oneCell">
    <xdr:from>
      <xdr:col>0</xdr:col>
      <xdr:colOff>259080</xdr:colOff>
      <xdr:row>0</xdr:row>
      <xdr:rowOff>167640</xdr:rowOff>
    </xdr:from>
    <xdr:to>
      <xdr:col>3</xdr:col>
      <xdr:colOff>182880</xdr:colOff>
      <xdr:row>1</xdr:row>
      <xdr:rowOff>175260</xdr:rowOff>
    </xdr:to>
    <xdr:sp macro="[0]!Feuil1.RAZ_CBX1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46F57BE-83EC-4AA6-88D8-7C2A873E8076}"/>
            </a:ext>
          </a:extLst>
        </xdr:cNvPr>
        <xdr:cNvSpPr/>
      </xdr:nvSpPr>
      <xdr:spPr>
        <a:xfrm>
          <a:off x="259080" y="167640"/>
          <a:ext cx="1348740" cy="22098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RAZ Recherche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4282440</xdr:colOff>
      <xdr:row>0</xdr:row>
      <xdr:rowOff>121920</xdr:rowOff>
    </xdr:from>
    <xdr:to>
      <xdr:col>5</xdr:col>
      <xdr:colOff>144780</xdr:colOff>
      <xdr:row>2</xdr:row>
      <xdr:rowOff>53340</xdr:rowOff>
    </xdr:to>
    <xdr:sp macro="[0]!Retour_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324600" y="121920"/>
          <a:ext cx="1889760" cy="388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Retour fichier client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FFAB4A-92E5-4CA6-95BC-19A61B61FABE}" name="t_Client" displayName="t_Client" ref="B4:N23" totalsRowShown="0" headerRowDxfId="14" dataDxfId="13">
  <tableColumns count="13">
    <tableColumn id="1" xr3:uid="{314555DA-0341-4542-ABB4-24C369D39C5F}" name="N° Client" dataDxfId="12">
      <calculatedColumnFormula>IF(t_Client[[#This Row],[Civilité]]&lt;&gt;"","C"&amp;TEXT(ROW()-MATCH("N° Client",B:B,0),"0000"),"")</calculatedColumnFormula>
    </tableColumn>
    <tableColumn id="2" xr3:uid="{3E047989-C2CE-4C0A-AFC5-D457A5372E29}" name="Civilité" dataDxfId="11"/>
    <tableColumn id="3" xr3:uid="{93A2229F-9BCA-4148-B5A4-06949670B4DE}" name="Nom" dataDxfId="10"/>
    <tableColumn id="4" xr3:uid="{C3F7E852-08E2-4365-A56B-17251C1F0ABB}" name="Prénom" dataDxfId="9"/>
    <tableColumn id="5" xr3:uid="{3C20D03C-6928-415C-B6E3-90B548165F97}" name="Adresse" dataDxfId="8"/>
    <tableColumn id="6" xr3:uid="{B494B3B4-2EF0-494B-988A-E48E3D3337CD}" name="CP" dataDxfId="7"/>
    <tableColumn id="7" xr3:uid="{21EC9CDC-C305-4F3A-8E0A-F5FA598EFADE}" name="Ville" dataDxfId="6"/>
    <tableColumn id="8" xr3:uid="{E2C827A8-1F13-4764-900E-12A1DA8063A4}" name="Téléphone" dataDxfId="5"/>
    <tableColumn id="9" xr3:uid="{56C4CEFA-0B0C-48D6-A2AC-862F2BDEEFB2}" name="Mail" dataDxfId="4"/>
    <tableColumn id="10" xr3:uid="{10DB657B-BE6E-44E2-9C9C-D524F2DC9BC7}" name="Date de naissance" dataDxfId="3"/>
    <tableColumn id="11" xr3:uid="{3857B456-A0E8-4B5E-8FEB-FF9078EA534E}" name="Contact" dataDxfId="2"/>
    <tableColumn id="12" xr3:uid="{28BF3428-EF07-4370-BF23-4271F1856017}" name="Création fiche" dataDxfId="1"/>
    <tableColumn id="13" xr3:uid="{526FC5D2-302F-4924-9579-3CA67E79A83E}" name="Nom-Prénom" dataDxfId="0">
      <calculatedColumnFormula>t_Client[[#This Row],[Nom]]&amp;" "&amp;t_Client[[#This Row],[Prénom]]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24159C-D610-4882-8193-DCB0323D0023}" name="t_Contact" displayName="t_Contact" ref="B2:B7" totalsRowShown="0">
  <autoFilter ref="B2:B7" xr:uid="{2A24159C-D610-4882-8193-DCB0323D0023}">
    <filterColumn colId="0" hiddenButton="1"/>
  </autoFilter>
  <sortState xmlns:xlrd2="http://schemas.microsoft.com/office/spreadsheetml/2017/richdata2" ref="B3:B7">
    <sortCondition ref="B2:B7"/>
  </sortState>
  <tableColumns count="1">
    <tableColumn id="1" xr3:uid="{6B4CC80D-C7F9-427D-A59B-0006CF84B251}" name="Contac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07EAE4-B12B-4565-BE71-A88CC9C668A2}" name="t_ModePaiement" displayName="t_ModePaiement" ref="D2:D6" totalsRowShown="0">
  <autoFilter ref="D2:D6" xr:uid="{C907EAE4-B12B-4565-BE71-A88CC9C668A2}">
    <filterColumn colId="0" hiddenButton="1"/>
  </autoFilter>
  <sortState xmlns:xlrd2="http://schemas.microsoft.com/office/spreadsheetml/2017/richdata2" ref="D3:D6">
    <sortCondition ref="D2:D6"/>
  </sortState>
  <tableColumns count="1">
    <tableColumn id="1" xr3:uid="{DCAAB4F2-4F8E-4F72-81AD-ECB1ED6A6880}" name="Mode de paieme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DF562CC-1065-4A52-B424-7C0F3CF25789}" name="t_Civilite" displayName="t_Civilite" ref="F2:F5" totalsRowShown="0">
  <autoFilter ref="F2:F5" xr:uid="{ADF562CC-1065-4A52-B424-7C0F3CF25789}">
    <filterColumn colId="0" hiddenButton="1"/>
  </autoFilter>
  <sortState xmlns:xlrd2="http://schemas.microsoft.com/office/spreadsheetml/2017/richdata2" ref="F3:F5">
    <sortCondition ref="F2:F5"/>
  </sortState>
  <tableColumns count="1">
    <tableColumn id="1" xr3:uid="{CFF11734-A0DB-4EE1-8E3D-274BEE64FDC8}" name="Civil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C7DF-3450-4DE7-92ED-F07BE497A309}">
  <sheetPr codeName="Feuil1"/>
  <dimension ref="B2:P23"/>
  <sheetViews>
    <sheetView showGridLines="0" tabSelected="1" workbookViewId="0">
      <selection activeCell="K1" sqref="K1"/>
    </sheetView>
  </sheetViews>
  <sheetFormatPr baseColWidth="10" defaultRowHeight="16.8" x14ac:dyDescent="0.4"/>
  <cols>
    <col min="1" max="1" width="3.69921875" style="1" customWidth="1"/>
    <col min="2" max="2" width="7.8984375" style="1" bestFit="1" customWidth="1"/>
    <col min="3" max="3" width="7.09765625" style="1" bestFit="1" customWidth="1"/>
    <col min="4" max="4" width="12.8984375" style="1" bestFit="1" customWidth="1"/>
    <col min="5" max="5" width="8.59765625" style="1" bestFit="1" customWidth="1"/>
    <col min="6" max="6" width="24.796875" style="1" bestFit="1" customWidth="1"/>
    <col min="7" max="7" width="5.8984375" style="1" bestFit="1" customWidth="1"/>
    <col min="8" max="8" width="18.296875" style="1" bestFit="1" customWidth="1"/>
    <col min="9" max="9" width="12.8984375" style="1" bestFit="1" customWidth="1"/>
    <col min="10" max="10" width="23.5" style="1" bestFit="1" customWidth="1"/>
    <col min="11" max="11" width="16.296875" style="1" bestFit="1" customWidth="1"/>
    <col min="12" max="12" width="11.59765625" style="1" bestFit="1" customWidth="1"/>
    <col min="13" max="13" width="13.796875" style="1" bestFit="1" customWidth="1"/>
    <col min="14" max="14" width="18.8984375" style="1" bestFit="1" customWidth="1"/>
    <col min="15" max="16384" width="11.19921875" style="1"/>
  </cols>
  <sheetData>
    <row r="2" spans="2:16" x14ac:dyDescent="0.4">
      <c r="D2" s="24" t="s">
        <v>145</v>
      </c>
      <c r="E2" s="24"/>
      <c r="G2" s="1" t="s">
        <v>135</v>
      </c>
    </row>
    <row r="4" spans="2:16" x14ac:dyDescent="0.4">
      <c r="B4" s="1" t="s">
        <v>146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132</v>
      </c>
      <c r="N4" s="1" t="s">
        <v>133</v>
      </c>
    </row>
    <row r="5" spans="2:16" x14ac:dyDescent="0.4">
      <c r="B5" s="1" t="str">
        <f>IF(t_Client[[#This Row],[Civilité]]&lt;&gt;"","C"&amp;TEXT(ROW()-MATCH("N° Client",B:B,0),"0000"),"")</f>
        <v>C0001</v>
      </c>
      <c r="C5" s="1" t="s">
        <v>11</v>
      </c>
      <c r="D5" s="1" t="s">
        <v>12</v>
      </c>
      <c r="E5" s="1" t="s">
        <v>13</v>
      </c>
      <c r="F5" s="1" t="s">
        <v>14</v>
      </c>
      <c r="G5" s="3" t="s">
        <v>15</v>
      </c>
      <c r="H5" s="1" t="s">
        <v>16</v>
      </c>
      <c r="I5" s="2">
        <v>177790765</v>
      </c>
      <c r="J5" s="1" t="s">
        <v>147</v>
      </c>
      <c r="K5" s="5">
        <v>29676</v>
      </c>
      <c r="L5" s="1" t="s">
        <v>121</v>
      </c>
      <c r="M5" s="5">
        <v>44563</v>
      </c>
      <c r="N5" s="1" t="str">
        <f>t_Client[[#This Row],[Nom]]&amp;" "&amp;t_Client[[#This Row],[Prénom]]</f>
        <v>Adame Marc</v>
      </c>
      <c r="O5" s="6"/>
      <c r="P5" s="4"/>
    </row>
    <row r="6" spans="2:16" x14ac:dyDescent="0.4">
      <c r="B6" s="1" t="str">
        <f>IF(t_Client[[#This Row],[Civilité]]&lt;&gt;"","C"&amp;TEXT(ROW()-MATCH("N° Client",B:B,0),"0000"),"")</f>
        <v>C0002</v>
      </c>
      <c r="C6" s="1" t="s">
        <v>11</v>
      </c>
      <c r="D6" s="1" t="s">
        <v>17</v>
      </c>
      <c r="E6" s="1" t="s">
        <v>18</v>
      </c>
      <c r="F6" s="1" t="s">
        <v>19</v>
      </c>
      <c r="G6" s="3" t="s">
        <v>20</v>
      </c>
      <c r="H6" s="1" t="s">
        <v>21</v>
      </c>
      <c r="I6" s="2">
        <v>176650773</v>
      </c>
      <c r="J6" s="1" t="s">
        <v>148</v>
      </c>
      <c r="K6" s="5">
        <v>22831</v>
      </c>
      <c r="L6" s="1" t="s">
        <v>119</v>
      </c>
      <c r="M6" s="5">
        <v>44577</v>
      </c>
      <c r="N6" s="1" t="str">
        <f>t_Client[[#This Row],[Nom]]&amp;" "&amp;t_Client[[#This Row],[Prénom]]</f>
        <v>Aijaune Giles</v>
      </c>
      <c r="O6" s="6"/>
      <c r="P6" s="4"/>
    </row>
    <row r="7" spans="2:16" x14ac:dyDescent="0.4">
      <c r="B7" s="1" t="str">
        <f>IF(t_Client[[#This Row],[Civilité]]&lt;&gt;"","C"&amp;TEXT(ROW()-MATCH("N° Client",B:B,0),"0000"),"")</f>
        <v>C0003</v>
      </c>
      <c r="C7" s="1" t="s">
        <v>22</v>
      </c>
      <c r="D7" s="1" t="s">
        <v>23</v>
      </c>
      <c r="E7" s="1" t="s">
        <v>24</v>
      </c>
      <c r="F7" s="1" t="s">
        <v>25</v>
      </c>
      <c r="G7" s="3" t="s">
        <v>26</v>
      </c>
      <c r="H7" s="1" t="s">
        <v>27</v>
      </c>
      <c r="I7" s="2">
        <v>272990550</v>
      </c>
      <c r="J7" s="1" t="s">
        <v>28</v>
      </c>
      <c r="K7" s="5">
        <v>27001</v>
      </c>
      <c r="L7" s="1" t="s">
        <v>120</v>
      </c>
      <c r="M7" s="5">
        <v>44603</v>
      </c>
      <c r="N7" s="1" t="str">
        <f>t_Client[[#This Row],[Nom]]&amp;" "&amp;t_Client[[#This Row],[Prénom]]</f>
        <v>Aubin Marie</v>
      </c>
      <c r="P7" s="4"/>
    </row>
    <row r="8" spans="2:16" x14ac:dyDescent="0.4">
      <c r="B8" s="1" t="str">
        <f>IF(t_Client[[#This Row],[Civilité]]&lt;&gt;"","C"&amp;TEXT(ROW()-MATCH("N° Client",B:B,0),"0000"),"")</f>
        <v>C0004</v>
      </c>
      <c r="C8" s="1" t="s">
        <v>22</v>
      </c>
      <c r="D8" s="1" t="s">
        <v>29</v>
      </c>
      <c r="E8" s="1" t="s">
        <v>30</v>
      </c>
      <c r="F8" s="1" t="s">
        <v>31</v>
      </c>
      <c r="G8" s="3" t="s">
        <v>32</v>
      </c>
      <c r="H8" s="1" t="s">
        <v>33</v>
      </c>
      <c r="I8" s="2">
        <v>138505602</v>
      </c>
      <c r="J8" s="1" t="s">
        <v>34</v>
      </c>
      <c r="K8" s="5">
        <v>21902</v>
      </c>
      <c r="L8" s="1" t="s">
        <v>122</v>
      </c>
      <c r="M8" s="5">
        <v>44604</v>
      </c>
      <c r="N8" s="1" t="str">
        <f>t_Client[[#This Row],[Nom]]&amp;" "&amp;t_Client[[#This Row],[Prénom]]</f>
        <v>Audine Anne</v>
      </c>
      <c r="P8" s="4"/>
    </row>
    <row r="9" spans="2:16" x14ac:dyDescent="0.4">
      <c r="B9" s="1" t="str">
        <f>IF(t_Client[[#This Row],[Civilité]]&lt;&gt;"","C"&amp;TEXT(ROW()-MATCH("N° Client",B:B,0),"0000"),"")</f>
        <v>C0005</v>
      </c>
      <c r="C9" s="1" t="s">
        <v>11</v>
      </c>
      <c r="D9" s="1" t="s">
        <v>35</v>
      </c>
      <c r="E9" s="1" t="s">
        <v>36</v>
      </c>
      <c r="F9" s="1" t="s">
        <v>37</v>
      </c>
      <c r="G9" s="3" t="s">
        <v>38</v>
      </c>
      <c r="H9" s="1" t="s">
        <v>39</v>
      </c>
      <c r="I9" s="2">
        <v>345258186</v>
      </c>
      <c r="J9" s="1" t="s">
        <v>40</v>
      </c>
      <c r="K9" s="5">
        <v>33328</v>
      </c>
      <c r="L9" s="1" t="s">
        <v>123</v>
      </c>
      <c r="M9" s="5">
        <v>44614</v>
      </c>
      <c r="N9" s="1" t="str">
        <f>t_Client[[#This Row],[Nom]]&amp;" "&amp;t_Client[[#This Row],[Prénom]]</f>
        <v>Barre Amine</v>
      </c>
      <c r="P9" s="4"/>
    </row>
    <row r="10" spans="2:16" x14ac:dyDescent="0.4">
      <c r="B10" s="1" t="str">
        <f>IF(t_Client[[#This Row],[Civilité]]&lt;&gt;"","C"&amp;TEXT(ROW()-MATCH("N° Client",B:B,0),"0000"),"")</f>
        <v>C0006</v>
      </c>
      <c r="C10" s="1" t="s">
        <v>22</v>
      </c>
      <c r="D10" s="1" t="s">
        <v>41</v>
      </c>
      <c r="E10" s="1" t="s">
        <v>42</v>
      </c>
      <c r="F10" s="1" t="s">
        <v>43</v>
      </c>
      <c r="G10" s="3" t="s">
        <v>44</v>
      </c>
      <c r="H10" s="1" t="s">
        <v>45</v>
      </c>
      <c r="I10" s="2">
        <v>283011652</v>
      </c>
      <c r="J10" s="1" t="s">
        <v>46</v>
      </c>
      <c r="K10" s="5">
        <v>27564</v>
      </c>
      <c r="L10" s="1" t="s">
        <v>121</v>
      </c>
      <c r="M10" s="5">
        <v>44622</v>
      </c>
      <c r="N10" s="1" t="str">
        <f>t_Client[[#This Row],[Nom]]&amp;" "&amp;t_Client[[#This Row],[Prénom]]</f>
        <v>Bernard Sarah</v>
      </c>
      <c r="P10" s="4"/>
    </row>
    <row r="11" spans="2:16" x14ac:dyDescent="0.4">
      <c r="B11" s="1" t="str">
        <f>IF(t_Client[[#This Row],[Civilité]]&lt;&gt;"","C"&amp;TEXT(ROW()-MATCH("N° Client",B:B,0),"0000"),"")</f>
        <v>C0007</v>
      </c>
      <c r="C11" s="1" t="s">
        <v>11</v>
      </c>
      <c r="D11" s="1" t="s">
        <v>47</v>
      </c>
      <c r="E11" s="1" t="s">
        <v>48</v>
      </c>
      <c r="F11" s="1" t="s">
        <v>49</v>
      </c>
      <c r="G11" s="3" t="s">
        <v>50</v>
      </c>
      <c r="H11" s="1" t="s">
        <v>51</v>
      </c>
      <c r="I11" s="2">
        <v>503130618</v>
      </c>
      <c r="J11" s="1" t="s">
        <v>52</v>
      </c>
      <c r="K11" s="5">
        <v>30272</v>
      </c>
      <c r="L11" s="1" t="s">
        <v>119</v>
      </c>
      <c r="M11" s="5">
        <v>44625</v>
      </c>
      <c r="N11" s="1" t="str">
        <f>t_Client[[#This Row],[Nom]]&amp;" "&amp;t_Client[[#This Row],[Prénom]]</f>
        <v>Bonbeur Jean</v>
      </c>
      <c r="P11" s="4"/>
    </row>
    <row r="12" spans="2:16" x14ac:dyDescent="0.4">
      <c r="B12" s="1" t="str">
        <f>IF(t_Client[[#This Row],[Civilité]]&lt;&gt;"","C"&amp;TEXT(ROW()-MATCH("N° Client",B:B,0),"0000"),"")</f>
        <v>C0008</v>
      </c>
      <c r="C12" s="1" t="s">
        <v>11</v>
      </c>
      <c r="D12" s="1" t="s">
        <v>53</v>
      </c>
      <c r="E12" s="1" t="s">
        <v>18</v>
      </c>
      <c r="F12" s="1" t="s">
        <v>54</v>
      </c>
      <c r="G12" s="3" t="s">
        <v>55</v>
      </c>
      <c r="H12" s="1" t="s">
        <v>56</v>
      </c>
      <c r="I12" s="2">
        <v>204411920</v>
      </c>
      <c r="J12" s="1" t="s">
        <v>149</v>
      </c>
      <c r="K12" s="5">
        <v>19962</v>
      </c>
      <c r="L12" s="1" t="s">
        <v>120</v>
      </c>
      <c r="M12" s="5">
        <v>44627</v>
      </c>
      <c r="N12" s="1" t="str">
        <f>t_Client[[#This Row],[Nom]]&amp;" "&amp;t_Client[[#This Row],[Prénom]]</f>
        <v>Braltar Giles</v>
      </c>
      <c r="P12" s="4"/>
    </row>
    <row r="13" spans="2:16" x14ac:dyDescent="0.4">
      <c r="B13" s="1" t="str">
        <f>IF(t_Client[[#This Row],[Civilité]]&lt;&gt;"","C"&amp;TEXT(ROW()-MATCH("N° Client",B:B,0),"0000"),"")</f>
        <v>C0009</v>
      </c>
      <c r="C13" s="1" t="s">
        <v>11</v>
      </c>
      <c r="D13" s="1" t="s">
        <v>57</v>
      </c>
      <c r="E13" s="1" t="s">
        <v>48</v>
      </c>
      <c r="F13" s="1" t="s">
        <v>58</v>
      </c>
      <c r="G13" s="3" t="s">
        <v>59</v>
      </c>
      <c r="H13" s="1" t="s">
        <v>60</v>
      </c>
      <c r="I13" s="2">
        <v>534589382</v>
      </c>
      <c r="J13" s="1" t="s">
        <v>61</v>
      </c>
      <c r="K13" s="5">
        <v>33327</v>
      </c>
      <c r="L13" s="1" t="s">
        <v>122</v>
      </c>
      <c r="M13" s="5">
        <v>44636</v>
      </c>
      <c r="N13" s="1" t="str">
        <f>t_Client[[#This Row],[Nom]]&amp;" "&amp;t_Client[[#This Row],[Prénom]]</f>
        <v>Breye Jean</v>
      </c>
      <c r="P13" s="4"/>
    </row>
    <row r="14" spans="2:16" x14ac:dyDescent="0.4">
      <c r="B14" s="1" t="str">
        <f>IF(t_Client[[#This Row],[Civilité]]&lt;&gt;"","C"&amp;TEXT(ROW()-MATCH("N° Client",B:B,0),"0000"),"")</f>
        <v>C0010</v>
      </c>
      <c r="C14" s="1" t="s">
        <v>11</v>
      </c>
      <c r="D14" s="1" t="s">
        <v>62</v>
      </c>
      <c r="E14" s="1" t="s">
        <v>63</v>
      </c>
      <c r="F14" s="1" t="s">
        <v>64</v>
      </c>
      <c r="G14" s="3" t="s">
        <v>65</v>
      </c>
      <c r="H14" s="1" t="s">
        <v>66</v>
      </c>
      <c r="I14" s="2">
        <v>148575304</v>
      </c>
      <c r="J14" s="1" t="s">
        <v>67</v>
      </c>
      <c r="K14" s="5">
        <v>20915</v>
      </c>
      <c r="L14" s="1" t="s">
        <v>123</v>
      </c>
      <c r="M14" s="5">
        <v>44647</v>
      </c>
      <c r="N14" s="1" t="str">
        <f>t_Client[[#This Row],[Nom]]&amp;" "&amp;t_Client[[#This Row],[Prénom]]</f>
        <v>Céhef Hassan</v>
      </c>
      <c r="P14" s="4"/>
    </row>
    <row r="15" spans="2:16" x14ac:dyDescent="0.4">
      <c r="B15" s="1" t="str">
        <f>IF(t_Client[[#This Row],[Civilité]]&lt;&gt;"","C"&amp;TEXT(ROW()-MATCH("N° Client",B:B,0),"0000"),"")</f>
        <v>C0011</v>
      </c>
      <c r="C15" s="1" t="s">
        <v>11</v>
      </c>
      <c r="D15" s="1" t="s">
        <v>68</v>
      </c>
      <c r="E15" s="1" t="s">
        <v>69</v>
      </c>
      <c r="F15" s="1" t="s">
        <v>70</v>
      </c>
      <c r="G15" s="3" t="s">
        <v>71</v>
      </c>
      <c r="H15" s="1" t="s">
        <v>72</v>
      </c>
      <c r="I15" s="2">
        <v>132511271</v>
      </c>
      <c r="J15" s="1" t="s">
        <v>73</v>
      </c>
      <c r="K15" s="5">
        <v>32045</v>
      </c>
      <c r="L15" s="1" t="s">
        <v>121</v>
      </c>
      <c r="M15" s="5">
        <v>44649</v>
      </c>
      <c r="N15" s="1" t="str">
        <f>t_Client[[#This Row],[Nom]]&amp;" "&amp;t_Client[[#This Row],[Prénom]]</f>
        <v>Dagin Bruno</v>
      </c>
      <c r="P15" s="4"/>
    </row>
    <row r="16" spans="2:16" x14ac:dyDescent="0.4">
      <c r="B16" s="1" t="str">
        <f>IF(t_Client[[#This Row],[Civilité]]&lt;&gt;"","C"&amp;TEXT(ROW()-MATCH("N° Client",B:B,0),"0000"),"")</f>
        <v>C0012</v>
      </c>
      <c r="C16" s="1" t="s">
        <v>22</v>
      </c>
      <c r="D16" s="1" t="s">
        <v>74</v>
      </c>
      <c r="E16" s="1" t="s">
        <v>75</v>
      </c>
      <c r="F16" s="1" t="s">
        <v>76</v>
      </c>
      <c r="G16" s="3" t="s">
        <v>77</v>
      </c>
      <c r="H16" s="1" t="s">
        <v>78</v>
      </c>
      <c r="I16" s="2">
        <v>144293241</v>
      </c>
      <c r="J16" s="1" t="s">
        <v>79</v>
      </c>
      <c r="K16" s="5">
        <v>36274</v>
      </c>
      <c r="L16" s="1" t="s">
        <v>119</v>
      </c>
      <c r="M16" s="5">
        <v>44652</v>
      </c>
      <c r="N16" s="1" t="str">
        <f>t_Client[[#This Row],[Nom]]&amp;" "&amp;t_Client[[#This Row],[Prénom]]</f>
        <v>De MontéCarlo Coralie</v>
      </c>
      <c r="P16" s="4"/>
    </row>
    <row r="17" spans="2:16" x14ac:dyDescent="0.4">
      <c r="B17" s="1" t="str">
        <f>IF(t_Client[[#This Row],[Civilité]]&lt;&gt;"","C"&amp;TEXT(ROW()-MATCH("N° Client",B:B,0),"0000"),"")</f>
        <v>C0013</v>
      </c>
      <c r="C17" s="1" t="s">
        <v>11</v>
      </c>
      <c r="D17" s="1" t="s">
        <v>80</v>
      </c>
      <c r="E17" s="1" t="s">
        <v>81</v>
      </c>
      <c r="F17" s="1" t="s">
        <v>82</v>
      </c>
      <c r="G17" s="3" t="s">
        <v>83</v>
      </c>
      <c r="H17" s="1" t="s">
        <v>84</v>
      </c>
      <c r="I17" s="2">
        <v>111521014</v>
      </c>
      <c r="J17" s="1" t="s">
        <v>85</v>
      </c>
      <c r="K17" s="5">
        <v>30613</v>
      </c>
      <c r="L17" s="1" t="s">
        <v>120</v>
      </c>
      <c r="M17" s="5">
        <v>44670</v>
      </c>
      <c r="N17" s="1" t="str">
        <f>t_Client[[#This Row],[Nom]]&amp;" "&amp;t_Client[[#This Row],[Prénom]]</f>
        <v>Débois Romain</v>
      </c>
      <c r="P17" s="4"/>
    </row>
    <row r="18" spans="2:16" x14ac:dyDescent="0.4">
      <c r="B18" s="1" t="str">
        <f>IF(t_Client[[#This Row],[Civilité]]&lt;&gt;"","C"&amp;TEXT(ROW()-MATCH("N° Client",B:B,0),"0000"),"")</f>
        <v>C0014</v>
      </c>
      <c r="C18" s="1" t="s">
        <v>11</v>
      </c>
      <c r="D18" s="1" t="s">
        <v>86</v>
      </c>
      <c r="E18" s="1" t="s">
        <v>87</v>
      </c>
      <c r="F18" s="1" t="s">
        <v>88</v>
      </c>
      <c r="G18" s="3" t="s">
        <v>89</v>
      </c>
      <c r="H18" s="1" t="s">
        <v>90</v>
      </c>
      <c r="I18" s="2">
        <v>517648308</v>
      </c>
      <c r="J18" s="1" t="s">
        <v>91</v>
      </c>
      <c r="K18" s="5">
        <v>34584</v>
      </c>
      <c r="L18" s="1" t="s">
        <v>122</v>
      </c>
      <c r="M18" s="5">
        <v>44689</v>
      </c>
      <c r="N18" s="1" t="str">
        <f>t_Client[[#This Row],[Nom]]&amp;" "&amp;t_Client[[#This Row],[Prénom]]</f>
        <v>Doeuf John</v>
      </c>
      <c r="P18" s="4"/>
    </row>
    <row r="19" spans="2:16" x14ac:dyDescent="0.4">
      <c r="B19" s="1" t="str">
        <f>IF(t_Client[[#This Row],[Civilité]]&lt;&gt;"","C"&amp;TEXT(ROW()-MATCH("N° Client",B:B,0),"0000"),"")</f>
        <v>C0015</v>
      </c>
      <c r="C19" s="1" t="s">
        <v>11</v>
      </c>
      <c r="D19" s="1" t="s">
        <v>92</v>
      </c>
      <c r="E19" s="1" t="s">
        <v>93</v>
      </c>
      <c r="F19" s="1" t="s">
        <v>94</v>
      </c>
      <c r="G19" s="3" t="s">
        <v>95</v>
      </c>
      <c r="H19" s="1" t="s">
        <v>96</v>
      </c>
      <c r="I19" s="2">
        <v>291277638</v>
      </c>
      <c r="J19" s="1" t="s">
        <v>97</v>
      </c>
      <c r="K19" s="5">
        <v>19436</v>
      </c>
      <c r="L19" s="1" t="s">
        <v>123</v>
      </c>
      <c r="M19" s="5">
        <v>44695</v>
      </c>
      <c r="N19" s="1" t="str">
        <f>t_Client[[#This Row],[Nom]]&amp;" "&amp;t_Client[[#This Row],[Prénom]]</f>
        <v>Douche Raël</v>
      </c>
      <c r="P19" s="4"/>
    </row>
    <row r="20" spans="2:16" x14ac:dyDescent="0.4">
      <c r="B20" s="1" t="str">
        <f>IF(t_Client[[#This Row],[Civilité]]&lt;&gt;"","C"&amp;TEXT(ROW()-MATCH("N° Client",B:B,0),"0000"),"")</f>
        <v>C0016</v>
      </c>
      <c r="C20" s="1" t="s">
        <v>22</v>
      </c>
      <c r="D20" s="1" t="s">
        <v>98</v>
      </c>
      <c r="E20" s="1" t="s">
        <v>99</v>
      </c>
      <c r="F20" s="1" t="s">
        <v>100</v>
      </c>
      <c r="G20" s="3" t="s">
        <v>101</v>
      </c>
      <c r="H20" s="1" t="s">
        <v>102</v>
      </c>
      <c r="I20" s="2">
        <v>449796149</v>
      </c>
      <c r="J20" s="1" t="s">
        <v>103</v>
      </c>
      <c r="K20" s="5">
        <v>35945</v>
      </c>
      <c r="L20" s="1" t="s">
        <v>120</v>
      </c>
      <c r="M20" s="5">
        <v>44698</v>
      </c>
      <c r="N20" s="1" t="str">
        <f>t_Client[[#This Row],[Nom]]&amp;" "&amp;t_Client[[#This Row],[Prénom]]</f>
        <v>Durine Anna-Lise</v>
      </c>
      <c r="P20" s="4"/>
    </row>
    <row r="21" spans="2:16" x14ac:dyDescent="0.4">
      <c r="B21" s="1" t="str">
        <f>IF(t_Client[[#This Row],[Civilité]]&lt;&gt;"","C"&amp;TEXT(ROW()-MATCH("N° Client",B:B,0),"0000"),"")</f>
        <v>C0017</v>
      </c>
      <c r="C21" s="1" t="s">
        <v>11</v>
      </c>
      <c r="D21" s="1" t="s">
        <v>104</v>
      </c>
      <c r="E21" s="1" t="s">
        <v>105</v>
      </c>
      <c r="F21" s="1" t="s">
        <v>106</v>
      </c>
      <c r="G21" s="3" t="s">
        <v>107</v>
      </c>
      <c r="H21" s="1" t="s">
        <v>108</v>
      </c>
      <c r="I21" s="2">
        <v>408056635</v>
      </c>
      <c r="J21" s="1" t="s">
        <v>109</v>
      </c>
      <c r="K21" s="5">
        <v>25154</v>
      </c>
      <c r="L21" s="1" t="s">
        <v>122</v>
      </c>
      <c r="M21" s="5">
        <v>44700</v>
      </c>
      <c r="N21" s="1" t="str">
        <f>t_Client[[#This Row],[Nom]]&amp;" "&amp;t_Client[[#This Row],[Prénom]]</f>
        <v>Ecar Medi</v>
      </c>
      <c r="P21" s="4"/>
    </row>
    <row r="22" spans="2:16" x14ac:dyDescent="0.4">
      <c r="B22" s="1" t="str">
        <f>IF(t_Client[[#This Row],[Civilité]]&lt;&gt;"","C"&amp;TEXT(ROW()-MATCH("N° Client",B:B,0),"0000"),"")</f>
        <v>C0018</v>
      </c>
      <c r="C22" s="1" t="s">
        <v>11</v>
      </c>
      <c r="D22" s="1" t="s">
        <v>110</v>
      </c>
      <c r="E22" s="1" t="s">
        <v>111</v>
      </c>
      <c r="F22" s="1" t="s">
        <v>112</v>
      </c>
      <c r="G22" s="3" t="s">
        <v>113</v>
      </c>
      <c r="H22" s="1" t="s">
        <v>114</v>
      </c>
      <c r="I22" s="2">
        <v>576361436</v>
      </c>
      <c r="J22" s="1" t="s">
        <v>150</v>
      </c>
      <c r="K22" s="5">
        <v>19579</v>
      </c>
      <c r="L22" s="1" t="s">
        <v>123</v>
      </c>
      <c r="M22" s="5">
        <v>44701</v>
      </c>
      <c r="N22" s="1" t="str">
        <f>t_Client[[#This Row],[Nom]]&amp;" "&amp;t_Client[[#This Row],[Prénom]]</f>
        <v>Feuille Emille</v>
      </c>
      <c r="P22" s="4"/>
    </row>
    <row r="23" spans="2:16" x14ac:dyDescent="0.4">
      <c r="B23" s="6" t="str">
        <f>IF(t_Client[[#This Row],[Civilité]]&lt;&gt;"","C"&amp;TEXT(ROW()-MATCH("N° Client",B:B,0),"0000"),"")</f>
        <v>C0019</v>
      </c>
      <c r="C23" s="1" t="s">
        <v>22</v>
      </c>
      <c r="D23" s="1" t="s">
        <v>138</v>
      </c>
      <c r="E23" s="1" t="s">
        <v>139</v>
      </c>
      <c r="F23" s="1" t="s">
        <v>140</v>
      </c>
      <c r="G23" s="3">
        <v>1700</v>
      </c>
      <c r="H23" s="1" t="s">
        <v>141</v>
      </c>
      <c r="I23" s="2" t="s">
        <v>142</v>
      </c>
      <c r="J23" s="1" t="s">
        <v>143</v>
      </c>
      <c r="K23" s="5">
        <v>34986</v>
      </c>
      <c r="L23" s="1" t="s">
        <v>120</v>
      </c>
      <c r="M23" s="5" t="s">
        <v>144</v>
      </c>
      <c r="N23" s="6" t="str">
        <f>t_Client[[#This Row],[Nom]]&amp;" "&amp;t_Client[[#This Row],[Prénom]]</f>
        <v>Opéra Chantal</v>
      </c>
    </row>
  </sheetData>
  <sortState xmlns:xlrd2="http://schemas.microsoft.com/office/spreadsheetml/2017/richdata2" ref="P5:P22">
    <sortCondition ref="P5:P2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1025" r:id="rId3" name="ComboBox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82C3C-99C0-48C8-84DD-923E07C00639}">
  <sheetPr codeName="Feuil3"/>
  <dimension ref="B1:F25"/>
  <sheetViews>
    <sheetView showGridLines="0" workbookViewId="0">
      <selection activeCell="D10" sqref="D10"/>
    </sheetView>
  </sheetViews>
  <sheetFormatPr baseColWidth="10" defaultRowHeight="18" customHeight="1" x14ac:dyDescent="0.4"/>
  <cols>
    <col min="1" max="1" width="4.3984375" style="11" customWidth="1"/>
    <col min="2" max="2" width="22.3984375" style="11" customWidth="1"/>
    <col min="3" max="3" width="56.69921875" style="11" customWidth="1"/>
    <col min="4" max="5" width="11.19921875" style="11"/>
    <col min="6" max="6" width="8.09765625" style="11" bestFit="1" customWidth="1"/>
    <col min="7" max="16384" width="11.19921875" style="11"/>
  </cols>
  <sheetData>
    <row r="1" spans="2:6" ht="18" customHeight="1" x14ac:dyDescent="0.4">
      <c r="B1" s="25"/>
      <c r="C1" s="25"/>
    </row>
    <row r="2" spans="2:6" ht="18" customHeight="1" x14ac:dyDescent="0.4">
      <c r="B2" s="26"/>
      <c r="C2" s="26"/>
    </row>
    <row r="3" spans="2:6" ht="18" customHeight="1" x14ac:dyDescent="0.4">
      <c r="B3" s="12" t="s">
        <v>0</v>
      </c>
      <c r="C3" s="13" t="str">
        <f>IFERROR(INDEX(t_Client[N° Client],MATCH(_Nom,t_Client[Nom-Prénom],0)),"")</f>
        <v/>
      </c>
    </row>
    <row r="4" spans="2:6" ht="18" customHeight="1" x14ac:dyDescent="0.4">
      <c r="B4" s="12" t="s">
        <v>136</v>
      </c>
      <c r="C4" s="14" t="s">
        <v>134</v>
      </c>
    </row>
    <row r="5" spans="2:6" ht="18" customHeight="1" x14ac:dyDescent="0.4">
      <c r="B5" s="12" t="s">
        <v>9</v>
      </c>
      <c r="C5" s="15" t="str">
        <f>IFERROR(INDEX(t_Client[Date de naissance],MATCH(_Nom,t_Client[Nom-Prénom],0)),"")</f>
        <v/>
      </c>
      <c r="F5" s="16"/>
    </row>
    <row r="6" spans="2:6" ht="18" customHeight="1" x14ac:dyDescent="0.4">
      <c r="B6" s="12" t="s">
        <v>125</v>
      </c>
      <c r="C6" s="10" t="str">
        <f ca="1">IF(C5&lt;&gt;"",DATEDIF(C5,TODAY(),"Y")&amp; " ans","")</f>
        <v/>
      </c>
    </row>
    <row r="7" spans="2:6" ht="18" customHeight="1" x14ac:dyDescent="0.4">
      <c r="B7" s="12" t="s">
        <v>7</v>
      </c>
      <c r="C7" s="17" t="str">
        <f>IFERROR(INDEX(t_Client[Téléphone],MATCH(_Nom,t_Client[Nom-Prénom],0)),"")</f>
        <v/>
      </c>
    </row>
    <row r="8" spans="2:6" ht="18" customHeight="1" x14ac:dyDescent="0.4">
      <c r="B8" s="12" t="s">
        <v>8</v>
      </c>
      <c r="C8" s="10" t="str">
        <f>IFERROR(INDEX(t_Client[Mail],MATCH(_Nom,t_Client[Nom-Prénom],0)),"")</f>
        <v/>
      </c>
    </row>
    <row r="9" spans="2:6" ht="18" customHeight="1" x14ac:dyDescent="0.4">
      <c r="B9" s="27" t="s">
        <v>126</v>
      </c>
      <c r="C9" s="27"/>
    </row>
    <row r="10" spans="2:6" ht="18" customHeight="1" x14ac:dyDescent="0.4">
      <c r="B10" s="12" t="s">
        <v>132</v>
      </c>
      <c r="C10" s="15" t="str">
        <f>IFERROR(INDEX(t_Client[Création fiche],MATCH(_Nom,t_Client[Nom-Prénom],0)),"")</f>
        <v/>
      </c>
    </row>
    <row r="11" spans="2:6" ht="18" customHeight="1" x14ac:dyDescent="0.4">
      <c r="B11" s="12" t="s">
        <v>10</v>
      </c>
      <c r="C11" s="13" t="str">
        <f>IFERROR(INDEX(t_Client[Contact],MATCH(_Nom,t_Client[Nom-Prénom],0)),"")</f>
        <v/>
      </c>
    </row>
    <row r="18" spans="2:6" ht="18" customHeight="1" x14ac:dyDescent="0.4">
      <c r="B18" s="7" t="s">
        <v>127</v>
      </c>
      <c r="C18" s="8" t="s">
        <v>128</v>
      </c>
      <c r="D18" s="8" t="s">
        <v>129</v>
      </c>
      <c r="E18" s="8" t="s">
        <v>130</v>
      </c>
      <c r="F18" s="9" t="s">
        <v>131</v>
      </c>
    </row>
    <row r="19" spans="2:6" ht="18" customHeight="1" x14ac:dyDescent="0.4">
      <c r="B19" s="18"/>
      <c r="E19" s="19"/>
      <c r="F19" s="20"/>
    </row>
    <row r="20" spans="2:6" ht="18" customHeight="1" x14ac:dyDescent="0.4">
      <c r="B20" s="18"/>
      <c r="F20" s="20"/>
    </row>
    <row r="21" spans="2:6" ht="18" customHeight="1" x14ac:dyDescent="0.4">
      <c r="B21" s="18"/>
      <c r="F21" s="20"/>
    </row>
    <row r="22" spans="2:6" ht="18" customHeight="1" x14ac:dyDescent="0.4">
      <c r="B22" s="18"/>
      <c r="F22" s="20"/>
    </row>
    <row r="23" spans="2:6" ht="18" customHeight="1" x14ac:dyDescent="0.4">
      <c r="B23" s="18"/>
      <c r="F23" s="20"/>
    </row>
    <row r="24" spans="2:6" ht="18" customHeight="1" x14ac:dyDescent="0.4">
      <c r="B24" s="18"/>
      <c r="F24" s="20"/>
    </row>
    <row r="25" spans="2:6" ht="18" customHeight="1" x14ac:dyDescent="0.4">
      <c r="B25" s="21"/>
      <c r="C25" s="22"/>
      <c r="D25" s="22"/>
      <c r="E25" s="22"/>
      <c r="F25" s="23"/>
    </row>
  </sheetData>
  <mergeCells count="3">
    <mergeCell ref="B1:C1"/>
    <mergeCell ref="B2:C2"/>
    <mergeCell ref="B9:C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04051-4C88-4BDA-BF0F-D1775E93F456}">
  <sheetPr codeName="Feuil2"/>
  <dimension ref="B2:F7"/>
  <sheetViews>
    <sheetView showGridLines="0" workbookViewId="0">
      <selection activeCell="J10" sqref="J10"/>
    </sheetView>
  </sheetViews>
  <sheetFormatPr baseColWidth="10" defaultRowHeight="16.8" x14ac:dyDescent="0.4"/>
  <cols>
    <col min="1" max="1" width="3.69921875" customWidth="1"/>
    <col min="2" max="2" width="11.296875" bestFit="1" customWidth="1"/>
    <col min="3" max="3" width="3.69921875" customWidth="1"/>
    <col min="4" max="4" width="17.69921875" customWidth="1"/>
    <col min="5" max="5" width="3.69921875" customWidth="1"/>
    <col min="7" max="7" width="3.69921875" customWidth="1"/>
  </cols>
  <sheetData>
    <row r="2" spans="2:6" x14ac:dyDescent="0.4">
      <c r="B2" t="s">
        <v>10</v>
      </c>
      <c r="D2" t="s">
        <v>124</v>
      </c>
      <c r="F2" t="s">
        <v>1</v>
      </c>
    </row>
    <row r="3" spans="2:6" x14ac:dyDescent="0.4">
      <c r="B3" t="s">
        <v>121</v>
      </c>
      <c r="D3" t="s">
        <v>115</v>
      </c>
      <c r="F3" t="s">
        <v>11</v>
      </c>
    </row>
    <row r="4" spans="2:6" x14ac:dyDescent="0.4">
      <c r="B4" t="s">
        <v>119</v>
      </c>
      <c r="D4" t="s">
        <v>116</v>
      </c>
      <c r="F4" t="s">
        <v>137</v>
      </c>
    </row>
    <row r="5" spans="2:6" x14ac:dyDescent="0.4">
      <c r="B5" t="s">
        <v>120</v>
      </c>
      <c r="D5" t="s">
        <v>117</v>
      </c>
      <c r="F5" t="s">
        <v>22</v>
      </c>
    </row>
    <row r="6" spans="2:6" x14ac:dyDescent="0.4">
      <c r="B6" t="s">
        <v>122</v>
      </c>
      <c r="D6" t="s">
        <v>118</v>
      </c>
    </row>
    <row r="7" spans="2:6" x14ac:dyDescent="0.4">
      <c r="B7" t="s">
        <v>123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Clients</vt:lpstr>
      <vt:lpstr>Fiche</vt:lpstr>
      <vt:lpstr>Paramètres</vt:lpstr>
      <vt:lpstr>_Nom</vt:lpstr>
      <vt:lpstr>l_Civilite</vt:lpstr>
      <vt:lpstr>l_Contact</vt:lpstr>
      <vt:lpstr>l_ModePaiement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2022-06-20T23:33:16Z</dcterms:created>
  <dcterms:modified xsi:type="dcterms:W3CDTF">2022-06-22T04:49:23Z</dcterms:modified>
</cp:coreProperties>
</file>