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86D14346-1255-439D-8D7A-FB955F73863F}" xr6:coauthVersionLast="47" xr6:coauthVersionMax="47" xr10:uidLastSave="{00000000-0000-0000-0000-000000000000}"/>
  <bookViews>
    <workbookView xWindow="-108" yWindow="-108" windowWidth="23256" windowHeight="12576" activeTab="2" xr2:uid="{00000000-000D-0000-FFFF-FFFF00000000}"/>
  </bookViews>
  <sheets>
    <sheet name="base de donnée" sheetId="1" r:id="rId1"/>
    <sheet name="références" sheetId="2" r:id="rId2"/>
    <sheet name="tableau croisé dynamique" sheetId="4" r:id="rId3"/>
  </sheets>
  <calcPr calcId="191029"/>
  <pivotCaches>
    <pivotCache cacheId="49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D4" i="1" a="1"/>
  <c r="D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/>
  <c r="D12" i="1" a="1"/>
  <c r="D12" i="1" s="1"/>
  <c r="D13" i="1" a="1"/>
  <c r="D13" i="1" s="1"/>
  <c r="D14" i="1" a="1"/>
  <c r="D14" i="1" s="1"/>
  <c r="D15" i="1" a="1"/>
  <c r="D15" i="1" s="1"/>
  <c r="D16" i="1" a="1"/>
  <c r="D16" i="1" s="1"/>
  <c r="D17" i="1" a="1"/>
  <c r="D17" i="1" s="1"/>
  <c r="D18" i="1" a="1"/>
  <c r="D18" i="1" s="1"/>
  <c r="D19" i="1" a="1"/>
  <c r="D19" i="1"/>
  <c r="D20" i="1" a="1"/>
  <c r="D20" i="1" s="1"/>
  <c r="D21" i="1" a="1"/>
  <c r="D21" i="1" s="1"/>
  <c r="D22" i="1" a="1"/>
  <c r="D22" i="1" s="1"/>
  <c r="D12" i="2"/>
  <c r="D11" i="2"/>
  <c r="D4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<sst xmlns="http://schemas.openxmlformats.org/spreadsheetml/2006/main" count="116" uniqueCount="36">
  <si>
    <t>1</t>
  </si>
  <si>
    <t>code opération</t>
  </si>
  <si>
    <t>montant par opération</t>
  </si>
  <si>
    <t>2</t>
  </si>
  <si>
    <t>3</t>
  </si>
  <si>
    <t>4</t>
  </si>
  <si>
    <t>ref</t>
  </si>
  <si>
    <t>a2020</t>
  </si>
  <si>
    <t>a2021</t>
  </si>
  <si>
    <t>a2022</t>
  </si>
  <si>
    <t>b2020</t>
  </si>
  <si>
    <t>b2021</t>
  </si>
  <si>
    <t>b2022</t>
  </si>
  <si>
    <t>c2022</t>
  </si>
  <si>
    <t>c2021</t>
  </si>
  <si>
    <t>reference dossier</t>
  </si>
  <si>
    <t>somme</t>
  </si>
  <si>
    <t>porte</t>
  </si>
  <si>
    <t>vitre</t>
  </si>
  <si>
    <t>poignée</t>
  </si>
  <si>
    <t>bouton</t>
  </si>
  <si>
    <t>carrosserie</t>
  </si>
  <si>
    <t>roue</t>
  </si>
  <si>
    <t>moteur</t>
  </si>
  <si>
    <t>type d'opération</t>
  </si>
  <si>
    <t xml:space="preserve">colonne du tableau croisé dynamique </t>
  </si>
  <si>
    <t>en % part que représente la somme par rapport au montant de référence</t>
  </si>
  <si>
    <t>Total a2020</t>
  </si>
  <si>
    <t>Total b2020</t>
  </si>
  <si>
    <t>Total b2021</t>
  </si>
  <si>
    <t>Total c2021</t>
  </si>
  <si>
    <t>Montant</t>
  </si>
  <si>
    <t>Référence</t>
  </si>
  <si>
    <t>% Réf</t>
  </si>
  <si>
    <t>Références</t>
  </si>
  <si>
    <t xml:space="preserve"> % Réf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</si>
</sst>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59999389629810485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3">
    <xf numFmtId="0" fontId="0" fillId="0" borderId="0" xfId="0"/>
    <xf numFmtId="0" fontId="2" fillId="0" borderId="0" xfId="0" applyFont="1"/>
    <xf numFmtId="49" fontId="0" fillId="2" borderId="1" xfId="0" applyNumberFormat="1" applyFont="1" applyFill="1" applyBorder="1" applyAlignment="1">
      <alignment horizontal="center" vertical="center"/>
    </xf>
    <xf numFmtId="49" fontId="0" fillId="2" borderId="2" xfId="0" applyNumberFormat="1" applyFont="1" applyFill="1" applyBorder="1" applyAlignment="1">
      <alignment horizontal="center" vertical="center"/>
    </xf>
    <xf numFmtId="164" fontId="0" fillId="2" borderId="1" xfId="1" applyNumberFormat="1" applyFont="1" applyFill="1" applyBorder="1" applyAlignment="1">
      <alignment horizontal="center" vertical="center"/>
    </xf>
    <xf numFmtId="49" fontId="0" fillId="3" borderId="2" xfId="0" applyNumberFormat="1" applyFont="1" applyFill="1" applyBorder="1" applyAlignment="1">
      <alignment horizontal="center" vertical="center"/>
    </xf>
    <xf numFmtId="49" fontId="0" fillId="3" borderId="1" xfId="0" applyNumberFormat="1" applyFont="1" applyFill="1" applyBorder="1" applyAlignment="1">
      <alignment horizontal="center" vertical="center"/>
    </xf>
    <xf numFmtId="164" fontId="0" fillId="3" borderId="1" xfId="1" applyNumberFormat="1" applyFont="1" applyFill="1" applyBorder="1" applyAlignment="1">
      <alignment horizontal="center" vertical="center"/>
    </xf>
    <xf numFmtId="49" fontId="0" fillId="0" borderId="0" xfId="0" applyNumberFormat="1"/>
    <xf numFmtId="0" fontId="0" fillId="0" borderId="0" xfId="0" applyBorder="1"/>
    <xf numFmtId="0" fontId="0" fillId="0" borderId="0" xfId="0" pivotButton="1"/>
    <xf numFmtId="0" fontId="0" fillId="0" borderId="0" xfId="0" applyNumberFormat="1"/>
    <xf numFmtId="0" fontId="0" fillId="6" borderId="0" xfId="0" applyFill="1"/>
    <xf numFmtId="49" fontId="0" fillId="3" borderId="4" xfId="0" applyNumberFormat="1" applyFont="1" applyFill="1" applyBorder="1" applyAlignment="1">
      <alignment horizontal="center" vertical="center"/>
    </xf>
    <xf numFmtId="49" fontId="0" fillId="2" borderId="5" xfId="0" applyNumberFormat="1" applyFont="1" applyFill="1" applyBorder="1" applyAlignment="1">
      <alignment horizontal="center" vertical="center"/>
    </xf>
    <xf numFmtId="164" fontId="0" fillId="2" borderId="4" xfId="1" applyNumberFormat="1" applyFont="1" applyFill="1" applyBorder="1" applyAlignment="1">
      <alignment horizontal="center" vertical="center"/>
    </xf>
    <xf numFmtId="10" fontId="0" fillId="0" borderId="0" xfId="0" applyNumberFormat="1"/>
    <xf numFmtId="164" fontId="0" fillId="0" borderId="0" xfId="0" applyNumberFormat="1"/>
    <xf numFmtId="4" fontId="0" fillId="4" borderId="3" xfId="0" applyNumberFormat="1" applyFont="1" applyFill="1" applyBorder="1" applyAlignment="1">
      <alignment horizontal="right" vertical="center"/>
    </xf>
    <xf numFmtId="4" fontId="0" fillId="5" borderId="3" xfId="0" applyNumberFormat="1" applyFont="1" applyFill="1" applyBorder="1" applyAlignment="1">
      <alignment horizontal="right" vertical="center"/>
    </xf>
    <xf numFmtId="4" fontId="0" fillId="4" borderId="6" xfId="0" applyNumberFormat="1" applyFont="1" applyFill="1" applyBorder="1" applyAlignment="1">
      <alignment horizontal="right" vertical="center"/>
    </xf>
    <xf numFmtId="4" fontId="0" fillId="0" borderId="0" xfId="0" applyNumberFormat="1"/>
    <xf numFmtId="0" fontId="0" fillId="0" borderId="0" xfId="0" applyAlignment="1">
      <alignment horizontal="center"/>
    </xf>
  </cellXfs>
  <cellStyles count="2">
    <cellStyle name="Milliers" xfId="1" builtinId="3"/>
    <cellStyle name="Normal" xfId="0" builtinId="0"/>
  </cellStyles>
  <dxfs count="7">
    <dxf>
      <numFmt numFmtId="164" formatCode="_-* #,##0.00\ _€_-;\-* #,##0.0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solid">
          <fgColor theme="4" tint="0.59999389629810485"/>
          <bgColor rgb="FFFFFF00"/>
        </patternFill>
      </fill>
      <alignment horizontal="righ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_€_-;\-* #,##0.00\ _€_-;_-* &quot;-&quot;??\ _€_-;_-@_-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713.763360069446" createdVersion="7" refreshedVersion="7" minRefreshableVersion="3" recordCount="19" xr:uid="{47A0D80F-4D88-4101-8237-75B1C446AF31}">
  <cacheSource type="worksheet">
    <worksheetSource name="t_BdD"/>
  </cacheSource>
  <cacheFields count="5">
    <cacheField name="reference dossier" numFmtId="49">
      <sharedItems count="4">
        <s v="a2020"/>
        <s v="b2020"/>
        <s v="b2021"/>
        <s v="c2021"/>
      </sharedItems>
    </cacheField>
    <cacheField name="code opération" numFmtId="49">
      <sharedItems count="3">
        <s v="1"/>
        <s v="2"/>
        <s v="3"/>
      </sharedItems>
    </cacheField>
    <cacheField name="Référence" numFmtId="4">
      <sharedItems containsMixedTypes="1" containsNumber="1" containsInteger="1" minValue="8600" maxValue="103480"/>
    </cacheField>
    <cacheField name="somme" numFmtId="164">
      <sharedItems containsSemiMixedTypes="0" containsString="0" containsNumber="1" minValue="300" maxValue="31573.08"/>
    </cacheField>
    <cacheField name="% Réf" numFmtId="164">
      <sharedItems containsMixedTypes="1" containsNumber="1" minValue="2.8991109393119445E-3" maxValue="0.68453379120879121" count="12">
        <n v="0.10832967032967032"/>
        <n v="0.68453379120879121"/>
        <n v="0.46511627906976744"/>
        <n v="0.17093158098183223"/>
        <s v=""/>
        <n v="3.9256281407035173E-2"/>
        <n v="4.8705063780440667E-3"/>
        <n v="2.6961731735601083E-2"/>
        <n v="2.8991109393119445E-3"/>
        <n v="1.4495554696559722E-2"/>
        <n v="0.5347743902439025"/>
        <n v="0.194735772357723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">
  <r>
    <x v="0"/>
    <x v="0"/>
    <n v="36400"/>
    <n v="3943.2"/>
    <x v="0"/>
  </r>
  <r>
    <x v="0"/>
    <x v="0"/>
    <n v="36400"/>
    <n v="24917.03"/>
    <x v="1"/>
  </r>
  <r>
    <x v="0"/>
    <x v="1"/>
    <n v="8600"/>
    <n v="4000"/>
    <x v="2"/>
  </r>
  <r>
    <x v="1"/>
    <x v="0"/>
    <n v="103480"/>
    <n v="17688"/>
    <x v="3"/>
  </r>
  <r>
    <x v="1"/>
    <x v="1"/>
    <s v=""/>
    <n v="22512"/>
    <x v="4"/>
  </r>
  <r>
    <x v="1"/>
    <x v="1"/>
    <s v=""/>
    <n v="6270"/>
    <x v="4"/>
  </r>
  <r>
    <x v="1"/>
    <x v="2"/>
    <s v=""/>
    <n v="10612.8"/>
    <x v="4"/>
  </r>
  <r>
    <x v="1"/>
    <x v="0"/>
    <n v="103480"/>
    <n v="4062.24"/>
    <x v="5"/>
  </r>
  <r>
    <x v="1"/>
    <x v="0"/>
    <n v="103480"/>
    <n v="504"/>
    <x v="6"/>
  </r>
  <r>
    <x v="1"/>
    <x v="2"/>
    <s v=""/>
    <n v="8469.7199999999993"/>
    <x v="4"/>
  </r>
  <r>
    <x v="1"/>
    <x v="0"/>
    <n v="103480"/>
    <n v="17688"/>
    <x v="3"/>
  </r>
  <r>
    <x v="1"/>
    <x v="0"/>
    <n v="103480"/>
    <n v="2790"/>
    <x v="7"/>
  </r>
  <r>
    <x v="1"/>
    <x v="0"/>
    <n v="103480"/>
    <n v="300"/>
    <x v="8"/>
  </r>
  <r>
    <x v="1"/>
    <x v="0"/>
    <n v="103480"/>
    <n v="1500"/>
    <x v="9"/>
  </r>
  <r>
    <x v="2"/>
    <x v="0"/>
    <n v="59040"/>
    <n v="31573.08"/>
    <x v="10"/>
  </r>
  <r>
    <x v="2"/>
    <x v="0"/>
    <n v="59040"/>
    <n v="11497.2"/>
    <x v="11"/>
  </r>
  <r>
    <x v="3"/>
    <x v="0"/>
    <s v=""/>
    <n v="762"/>
    <x v="4"/>
  </r>
  <r>
    <x v="3"/>
    <x v="2"/>
    <s v=""/>
    <n v="16560"/>
    <x v="4"/>
  </r>
  <r>
    <x v="3"/>
    <x v="2"/>
    <s v=""/>
    <n v="1156.8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3EACB17-9D03-459A-94DB-D463F6B4567F}" name="Tableau croisé dynamique3" cacheId="49" applyNumberFormats="0" applyBorderFormats="0" applyFontFormats="0" applyPatternFormats="0" applyAlignmentFormats="0" applyWidthHeightFormats="1" dataCaption="Valeurs" updatedVersion="7" minRefreshableVersion="3" useAutoFormatting="1" rowGrandTotals="0" itemPrintTitles="1" createdVersion="5" indent="0" compact="0" compactData="0" multipleFieldFilters="0">
  <location ref="A3:E15" firstHeaderRow="0" firstDataRow="1" firstDataCol="2"/>
  <pivotFields count="5">
    <pivotField axis="axisRow" compact="0" outline="0" showAll="0">
      <items count="5">
        <item x="0"/>
        <item x="1"/>
        <item x="2"/>
        <item x="3"/>
        <item t="default"/>
      </items>
    </pivotField>
    <pivotField axis="axisRow" compact="0" outline="0" showAll="0" defaultSubtotal="0">
      <items count="3">
        <item x="0"/>
        <item x="1"/>
        <item x="2"/>
      </items>
    </pivotField>
    <pivotField dataField="1" compact="0" outline="0" showAll="0"/>
    <pivotField dataField="1" compact="0" numFmtId="164" outline="0" showAll="0"/>
    <pivotField dataField="1" compact="0" outline="0" showAll="0">
      <items count="13">
        <item x="8"/>
        <item x="6"/>
        <item x="9"/>
        <item x="7"/>
        <item x="5"/>
        <item x="0"/>
        <item x="3"/>
        <item x="11"/>
        <item x="2"/>
        <item x="10"/>
        <item x="1"/>
        <item x="4"/>
        <item t="default"/>
      </items>
    </pivotField>
  </pivotFields>
  <rowFields count="2">
    <field x="0"/>
    <field x="1"/>
  </rowFields>
  <rowItems count="12">
    <i>
      <x/>
      <x/>
    </i>
    <i r="1">
      <x v="1"/>
    </i>
    <i t="default">
      <x/>
    </i>
    <i>
      <x v="1"/>
      <x/>
    </i>
    <i r="1">
      <x v="1"/>
    </i>
    <i r="1">
      <x v="2"/>
    </i>
    <i t="default">
      <x v="1"/>
    </i>
    <i>
      <x v="2"/>
      <x/>
    </i>
    <i t="default">
      <x v="2"/>
    </i>
    <i>
      <x v="3"/>
      <x/>
    </i>
    <i r="1">
      <x v="2"/>
    </i>
    <i t="default">
      <x v="3"/>
    </i>
  </rowItems>
  <colFields count="1">
    <field x="-2"/>
  </colFields>
  <colItems count="3">
    <i>
      <x/>
    </i>
    <i i="1">
      <x v="1"/>
    </i>
    <i i="2">
      <x v="2"/>
    </i>
  </colItems>
  <dataFields count="3">
    <dataField name="Références" fld="2" subtotal="min" baseField="0" baseItem="0" numFmtId="4"/>
    <dataField name="Montant" fld="3" baseField="2" baseItem="2" numFmtId="4"/>
    <dataField name=" % Réf" fld="4" baseField="1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01B4C35-2256-45BF-92FC-DC1083AF9C9E}" name="t_BdD" displayName="t_BdD" ref="B3:F22" totalsRowShown="0" tableBorderDxfId="5">
  <autoFilter ref="B3:F22" xr:uid="{901B4C35-2256-45BF-92FC-DC1083AF9C9E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243B9A75-2DCD-40B3-A9D8-78ECA47F0BA2}" name="reference dossier" dataDxfId="4"/>
    <tableColumn id="2" xr3:uid="{BAA85D24-BB70-4EAA-AAAD-A7529BEA88FF}" name="code opération" dataDxfId="3"/>
    <tableColumn id="3" xr3:uid="{166EA768-A25C-4364-ABA6-A6CF2E17ADF2}" name="Référence" dataDxfId="1">
      <calculatedColumnFormula array="1">IFERROR(INDEX(t_Reference[montant par opération],MATCH(t_BdD[[#This Row],[reference dossier]]&amp;t_BdD[[#This Row],[code opération]],t_Reference[ref]&amp;t_Reference[code opération],0)),"")</calculatedColumnFormula>
    </tableColumn>
    <tableColumn id="4" xr3:uid="{0CAE6839-5CAC-4CD2-BB8E-0366903CE398}" name="somme" dataDxfId="2" dataCellStyle="Milliers"/>
    <tableColumn id="5" xr3:uid="{64CF792F-F290-47A6-85B9-8688A9AB5165}" name="% Réf" dataDxfId="0">
      <calculatedColumnFormula>IFERROR(t_BdD[[#This Row],[somme]]/t_BdD[[#This Row],[Référence]],"")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58A6DEF-9AF6-4EC8-AD81-EE17C8443129}" name="t_Reference" displayName="t_Reference" ref="A1:D17" totalsRowShown="0">
  <autoFilter ref="A1:D17" xr:uid="{858A6DEF-9AF6-4EC8-AD81-EE17C8443129}">
    <filterColumn colId="0" hiddenButton="1"/>
    <filterColumn colId="1" hiddenButton="1"/>
    <filterColumn colId="2" hiddenButton="1"/>
    <filterColumn colId="3" hiddenButton="1"/>
  </autoFilter>
  <tableColumns count="4">
    <tableColumn id="1" xr3:uid="{2FA0AFA9-1F69-4705-9B28-4AD268AB1310}" name="ref"/>
    <tableColumn id="2" xr3:uid="{9D8E05E3-4515-4A6F-9CF6-F551B91F71D1}" name="type d'opération"/>
    <tableColumn id="3" xr3:uid="{C4477A76-F76E-4B80-8E3E-876543EBD828}" name="code opération" dataDxfId="6"/>
    <tableColumn id="4" xr3:uid="{9FB2DAD8-F0A8-4066-B027-339706B2B3CD}" name="montant par opération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22"/>
  <sheetViews>
    <sheetView showGridLines="0" workbookViewId="0">
      <selection activeCell="F6" sqref="F6"/>
    </sheetView>
  </sheetViews>
  <sheetFormatPr baseColWidth="10" defaultRowHeight="14.4" outlineLevelCol="1" x14ac:dyDescent="0.3"/>
  <cols>
    <col min="2" max="2" width="17" customWidth="1"/>
    <col min="3" max="3" width="15.33203125" customWidth="1"/>
    <col min="4" max="4" width="9.88671875" bestFit="1" customWidth="1"/>
    <col min="5" max="5" width="11.88671875" bestFit="1" customWidth="1"/>
    <col min="6" max="6" width="11.5546875" hidden="1" customWidth="1" outlineLevel="1"/>
    <col min="7" max="7" width="11.5546875" collapsed="1"/>
  </cols>
  <sheetData>
    <row r="1" spans="1:8" x14ac:dyDescent="0.3">
      <c r="A1" s="1"/>
      <c r="B1" s="9"/>
    </row>
    <row r="3" spans="1:8" x14ac:dyDescent="0.3">
      <c r="B3" s="22" t="s">
        <v>15</v>
      </c>
      <c r="C3" s="22" t="s">
        <v>1</v>
      </c>
      <c r="D3" s="22" t="s">
        <v>32</v>
      </c>
      <c r="E3" s="22" t="s">
        <v>16</v>
      </c>
      <c r="F3" t="s">
        <v>33</v>
      </c>
    </row>
    <row r="4" spans="1:8" x14ac:dyDescent="0.3">
      <c r="B4" s="2" t="s">
        <v>7</v>
      </c>
      <c r="C4" s="3" t="s">
        <v>0</v>
      </c>
      <c r="D4" s="18" cm="1">
        <f t="array" ref="D4">IFERROR(INDEX(t_Reference[montant par opération],MATCH(t_BdD[[#This Row],[reference dossier]]&amp;t_BdD[[#This Row],[code opération]],t_Reference[ref]&amp;t_Reference[code opération],0)),"")</f>
        <v>36400</v>
      </c>
      <c r="E4" s="4">
        <v>3943.2</v>
      </c>
      <c r="F4" s="17">
        <f>IFERROR(t_BdD[[#This Row],[somme]]/t_BdD[[#This Row],[Référence]],"")</f>
        <v>0.10832967032967032</v>
      </c>
      <c r="H4" s="17"/>
    </row>
    <row r="5" spans="1:8" x14ac:dyDescent="0.3">
      <c r="B5" s="2" t="s">
        <v>7</v>
      </c>
      <c r="C5" s="5" t="s">
        <v>0</v>
      </c>
      <c r="D5" s="18" cm="1">
        <f t="array" ref="D5">IFERROR(INDEX(t_Reference[montant par opération],MATCH(t_BdD[[#This Row],[reference dossier]]&amp;t_BdD[[#This Row],[code opération]],t_Reference[ref]&amp;t_Reference[code opération],0)),"")</f>
        <v>36400</v>
      </c>
      <c r="E5" s="7">
        <v>24917.03</v>
      </c>
      <c r="F5" s="17">
        <f>IFERROR(t_BdD[[#This Row],[somme]]/t_BdD[[#This Row],[Référence]],"")</f>
        <v>0.68453379120879121</v>
      </c>
      <c r="H5" s="17"/>
    </row>
    <row r="6" spans="1:8" x14ac:dyDescent="0.3">
      <c r="B6" s="2" t="s">
        <v>7</v>
      </c>
      <c r="C6" s="3" t="s">
        <v>3</v>
      </c>
      <c r="D6" s="18" cm="1">
        <f t="array" ref="D6">IFERROR(INDEX(t_Reference[montant par opération],MATCH(t_BdD[[#This Row],[reference dossier]]&amp;t_BdD[[#This Row],[code opération]],t_Reference[ref]&amp;t_Reference[code opération],0)),"")</f>
        <v>8600</v>
      </c>
      <c r="E6" s="4">
        <v>4000</v>
      </c>
      <c r="F6" s="17">
        <f>IFERROR(t_BdD[[#This Row],[somme]]/t_BdD[[#This Row],[Référence]],"")</f>
        <v>0.46511627906976744</v>
      </c>
      <c r="H6" s="17"/>
    </row>
    <row r="7" spans="1:8" x14ac:dyDescent="0.3">
      <c r="B7" s="6" t="s">
        <v>10</v>
      </c>
      <c r="C7" s="3" t="s">
        <v>0</v>
      </c>
      <c r="D7" s="18" cm="1">
        <f t="array" ref="D7">IFERROR(INDEX(t_Reference[montant par opération],MATCH(t_BdD[[#This Row],[reference dossier]]&amp;t_BdD[[#This Row],[code opération]],t_Reference[ref]&amp;t_Reference[code opération],0)),"")</f>
        <v>103480</v>
      </c>
      <c r="E7" s="4">
        <v>17688</v>
      </c>
      <c r="F7" s="17">
        <f>IFERROR(t_BdD[[#This Row],[somme]]/t_BdD[[#This Row],[Référence]],"")</f>
        <v>0.17093158098183223</v>
      </c>
    </row>
    <row r="8" spans="1:8" x14ac:dyDescent="0.3">
      <c r="B8" s="2" t="s">
        <v>10</v>
      </c>
      <c r="C8" s="5" t="s">
        <v>3</v>
      </c>
      <c r="D8" s="18" t="str" cm="1">
        <f t="array" ref="D8">IFERROR(INDEX(t_Reference[montant par opération],MATCH(t_BdD[[#This Row],[reference dossier]]&amp;t_BdD[[#This Row],[code opération]],t_Reference[ref]&amp;t_Reference[code opération],0)),"")</f>
        <v/>
      </c>
      <c r="E8" s="7">
        <v>22512</v>
      </c>
      <c r="F8" s="17" t="str">
        <f>IFERROR(t_BdD[[#This Row],[somme]]/t_BdD[[#This Row],[Référence]],"")</f>
        <v/>
      </c>
    </row>
    <row r="9" spans="1:8" x14ac:dyDescent="0.3">
      <c r="B9" s="6" t="s">
        <v>10</v>
      </c>
      <c r="C9" s="3" t="s">
        <v>3</v>
      </c>
      <c r="D9" s="18" t="str" cm="1">
        <f t="array" ref="D9">IFERROR(INDEX(t_Reference[montant par opération],MATCH(t_BdD[[#This Row],[reference dossier]]&amp;t_BdD[[#This Row],[code opération]],t_Reference[ref]&amp;t_Reference[code opération],0)),"")</f>
        <v/>
      </c>
      <c r="E9" s="4">
        <v>6270</v>
      </c>
      <c r="F9" s="17" t="str">
        <f>IFERROR(t_BdD[[#This Row],[somme]]/t_BdD[[#This Row],[Référence]],"")</f>
        <v/>
      </c>
    </row>
    <row r="10" spans="1:8" x14ac:dyDescent="0.3">
      <c r="B10" s="2" t="s">
        <v>10</v>
      </c>
      <c r="C10" s="5" t="s">
        <v>4</v>
      </c>
      <c r="D10" s="19" t="str" cm="1">
        <f t="array" ref="D10">IFERROR(INDEX(t_Reference[montant par opération],MATCH(t_BdD[[#This Row],[reference dossier]]&amp;t_BdD[[#This Row],[code opération]],t_Reference[ref]&amp;t_Reference[code opération],0)),"")</f>
        <v/>
      </c>
      <c r="E10" s="7">
        <v>10612.8</v>
      </c>
      <c r="F10" s="17" t="str">
        <f>IFERROR(t_BdD[[#This Row],[somme]]/t_BdD[[#This Row],[Référence]],"")</f>
        <v/>
      </c>
    </row>
    <row r="11" spans="1:8" x14ac:dyDescent="0.3">
      <c r="B11" s="2" t="s">
        <v>10</v>
      </c>
      <c r="C11" s="3" t="s">
        <v>0</v>
      </c>
      <c r="D11" s="18" cm="1">
        <f t="array" ref="D11">IFERROR(INDEX(t_Reference[montant par opération],MATCH(t_BdD[[#This Row],[reference dossier]]&amp;t_BdD[[#This Row],[code opération]],t_Reference[ref]&amp;t_Reference[code opération],0)),"")</f>
        <v>103480</v>
      </c>
      <c r="E11" s="4">
        <v>4062.24</v>
      </c>
      <c r="F11" s="17">
        <f>IFERROR(t_BdD[[#This Row],[somme]]/t_BdD[[#This Row],[Référence]],"")</f>
        <v>3.9256281407035173E-2</v>
      </c>
    </row>
    <row r="12" spans="1:8" x14ac:dyDescent="0.3">
      <c r="B12" s="6" t="s">
        <v>10</v>
      </c>
      <c r="C12" s="5" t="s">
        <v>0</v>
      </c>
      <c r="D12" s="19" cm="1">
        <f t="array" ref="D12">IFERROR(INDEX(t_Reference[montant par opération],MATCH(t_BdD[[#This Row],[reference dossier]]&amp;t_BdD[[#This Row],[code opération]],t_Reference[ref]&amp;t_Reference[code opération],0)),"")</f>
        <v>103480</v>
      </c>
      <c r="E12" s="7">
        <v>504</v>
      </c>
      <c r="F12" s="17">
        <f>IFERROR(t_BdD[[#This Row],[somme]]/t_BdD[[#This Row],[Référence]],"")</f>
        <v>4.8705063780440667E-3</v>
      </c>
    </row>
    <row r="13" spans="1:8" x14ac:dyDescent="0.3">
      <c r="B13" s="2" t="s">
        <v>10</v>
      </c>
      <c r="C13" s="5" t="s">
        <v>4</v>
      </c>
      <c r="D13" s="19" t="str" cm="1">
        <f t="array" ref="D13">IFERROR(INDEX(t_Reference[montant par opération],MATCH(t_BdD[[#This Row],[reference dossier]]&amp;t_BdD[[#This Row],[code opération]],t_Reference[ref]&amp;t_Reference[code opération],0)),"")</f>
        <v/>
      </c>
      <c r="E13" s="7">
        <v>8469.7199999999993</v>
      </c>
      <c r="F13" s="17" t="str">
        <f>IFERROR(t_BdD[[#This Row],[somme]]/t_BdD[[#This Row],[Référence]],"")</f>
        <v/>
      </c>
    </row>
    <row r="14" spans="1:8" x14ac:dyDescent="0.3">
      <c r="B14" s="2" t="s">
        <v>10</v>
      </c>
      <c r="C14" s="5" t="s">
        <v>0</v>
      </c>
      <c r="D14" s="19" cm="1">
        <f t="array" ref="D14">IFERROR(INDEX(t_Reference[montant par opération],MATCH(t_BdD[[#This Row],[reference dossier]]&amp;t_BdD[[#This Row],[code opération]],t_Reference[ref]&amp;t_Reference[code opération],0)),"")</f>
        <v>103480</v>
      </c>
      <c r="E14" s="7">
        <v>17688</v>
      </c>
      <c r="F14" s="17">
        <f>IFERROR(t_BdD[[#This Row],[somme]]/t_BdD[[#This Row],[Référence]],"")</f>
        <v>0.17093158098183223</v>
      </c>
    </row>
    <row r="15" spans="1:8" x14ac:dyDescent="0.3">
      <c r="B15" s="2" t="s">
        <v>10</v>
      </c>
      <c r="C15" s="5" t="s">
        <v>0</v>
      </c>
      <c r="D15" s="19" cm="1">
        <f t="array" ref="D15">IFERROR(INDEX(t_Reference[montant par opération],MATCH(t_BdD[[#This Row],[reference dossier]]&amp;t_BdD[[#This Row],[code opération]],t_Reference[ref]&amp;t_Reference[code opération],0)),"")</f>
        <v>103480</v>
      </c>
      <c r="E15" s="7">
        <v>2790</v>
      </c>
      <c r="F15" s="17">
        <f>IFERROR(t_BdD[[#This Row],[somme]]/t_BdD[[#This Row],[Référence]],"")</f>
        <v>2.6961731735601083E-2</v>
      </c>
    </row>
    <row r="16" spans="1:8" x14ac:dyDescent="0.3">
      <c r="B16" s="6" t="s">
        <v>10</v>
      </c>
      <c r="C16" s="5" t="s">
        <v>0</v>
      </c>
      <c r="D16" s="19" cm="1">
        <f t="array" ref="D16">IFERROR(INDEX(t_Reference[montant par opération],MATCH(t_BdD[[#This Row],[reference dossier]]&amp;t_BdD[[#This Row],[code opération]],t_Reference[ref]&amp;t_Reference[code opération],0)),"")</f>
        <v>103480</v>
      </c>
      <c r="E16" s="7">
        <v>300</v>
      </c>
      <c r="F16" s="17">
        <f>IFERROR(t_BdD[[#This Row],[somme]]/t_BdD[[#This Row],[Référence]],"")</f>
        <v>2.8991109393119445E-3</v>
      </c>
    </row>
    <row r="17" spans="2:6" x14ac:dyDescent="0.3">
      <c r="B17" s="2" t="s">
        <v>10</v>
      </c>
      <c r="C17" s="3" t="s">
        <v>0</v>
      </c>
      <c r="D17" s="18" cm="1">
        <f t="array" ref="D17">IFERROR(INDEX(t_Reference[montant par opération],MATCH(t_BdD[[#This Row],[reference dossier]]&amp;t_BdD[[#This Row],[code opération]],t_Reference[ref]&amp;t_Reference[code opération],0)),"")</f>
        <v>103480</v>
      </c>
      <c r="E17" s="4">
        <v>1500</v>
      </c>
      <c r="F17" s="17">
        <f>IFERROR(t_BdD[[#This Row],[somme]]/t_BdD[[#This Row],[Référence]],"")</f>
        <v>1.4495554696559722E-2</v>
      </c>
    </row>
    <row r="18" spans="2:6" x14ac:dyDescent="0.3">
      <c r="B18" s="6" t="s">
        <v>11</v>
      </c>
      <c r="C18" s="3" t="s">
        <v>0</v>
      </c>
      <c r="D18" s="18" cm="1">
        <f t="array" ref="D18">IFERROR(INDEX(t_Reference[montant par opération],MATCH(t_BdD[[#This Row],[reference dossier]]&amp;t_BdD[[#This Row],[code opération]],t_Reference[ref]&amp;t_Reference[code opération],0)),"")</f>
        <v>59040</v>
      </c>
      <c r="E18" s="4">
        <v>31573.08</v>
      </c>
      <c r="F18" s="17">
        <f>IFERROR(t_BdD[[#This Row],[somme]]/t_BdD[[#This Row],[Référence]],"")</f>
        <v>0.5347743902439025</v>
      </c>
    </row>
    <row r="19" spans="2:6" x14ac:dyDescent="0.3">
      <c r="B19" s="6" t="s">
        <v>11</v>
      </c>
      <c r="C19" s="3" t="s">
        <v>0</v>
      </c>
      <c r="D19" s="18" cm="1">
        <f t="array" ref="D19">IFERROR(INDEX(t_Reference[montant par opération],MATCH(t_BdD[[#This Row],[reference dossier]]&amp;t_BdD[[#This Row],[code opération]],t_Reference[ref]&amp;t_Reference[code opération],0)),"")</f>
        <v>59040</v>
      </c>
      <c r="E19" s="4">
        <v>11497.2</v>
      </c>
      <c r="F19" s="17">
        <f>IFERROR(t_BdD[[#This Row],[somme]]/t_BdD[[#This Row],[Référence]],"")</f>
        <v>0.1947357723577236</v>
      </c>
    </row>
    <row r="20" spans="2:6" x14ac:dyDescent="0.3">
      <c r="B20" s="2" t="s">
        <v>14</v>
      </c>
      <c r="C20" s="3" t="s">
        <v>0</v>
      </c>
      <c r="D20" s="18" t="str" cm="1">
        <f t="array" ref="D20">IFERROR(INDEX(t_Reference[montant par opération],MATCH(t_BdD[[#This Row],[reference dossier]]&amp;t_BdD[[#This Row],[code opération]],t_Reference[ref]&amp;t_Reference[code opération],0)),"")</f>
        <v/>
      </c>
      <c r="E20" s="4">
        <v>762</v>
      </c>
      <c r="F20" s="17" t="str">
        <f>IFERROR(t_BdD[[#This Row],[somme]]/t_BdD[[#This Row],[Référence]],"")</f>
        <v/>
      </c>
    </row>
    <row r="21" spans="2:6" x14ac:dyDescent="0.3">
      <c r="B21" s="2" t="s">
        <v>14</v>
      </c>
      <c r="C21" s="5" t="s">
        <v>4</v>
      </c>
      <c r="D21" s="19" t="str" cm="1">
        <f t="array" ref="D21">IFERROR(INDEX(t_Reference[montant par opération],MATCH(t_BdD[[#This Row],[reference dossier]]&amp;t_BdD[[#This Row],[code opération]],t_Reference[ref]&amp;t_Reference[code opération],0)),"")</f>
        <v/>
      </c>
      <c r="E21" s="7">
        <v>16560</v>
      </c>
      <c r="F21" s="17" t="str">
        <f>IFERROR(t_BdD[[#This Row],[somme]]/t_BdD[[#This Row],[Référence]],"")</f>
        <v/>
      </c>
    </row>
    <row r="22" spans="2:6" x14ac:dyDescent="0.3">
      <c r="B22" s="13" t="s">
        <v>14</v>
      </c>
      <c r="C22" s="14" t="s">
        <v>4</v>
      </c>
      <c r="D22" s="20" t="str" cm="1">
        <f t="array" ref="D22">IFERROR(INDEX(t_Reference[montant par opération],MATCH(t_BdD[[#This Row],[reference dossier]]&amp;t_BdD[[#This Row],[code opération]],t_Reference[ref]&amp;t_Reference[code opération],0)),"")</f>
        <v/>
      </c>
      <c r="E22" s="15">
        <v>1156.8</v>
      </c>
      <c r="F22" s="17" t="str">
        <f>IFERROR(t_BdD[[#This Row],[somme]]/t_BdD[[#This Row],[Référence]],"")</f>
        <v/>
      </c>
    </row>
  </sheetData>
  <sortState xmlns:xlrd2="http://schemas.microsoft.com/office/spreadsheetml/2017/richdata2" ref="B4:N22">
    <sortCondition ref="B4"/>
  </sortState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7"/>
  <sheetViews>
    <sheetView showGridLines="0" workbookViewId="0">
      <selection activeCell="A10" sqref="A10"/>
    </sheetView>
  </sheetViews>
  <sheetFormatPr baseColWidth="10" defaultRowHeight="14.4" x14ac:dyDescent="0.3"/>
  <cols>
    <col min="2" max="2" width="16.33203125" customWidth="1"/>
    <col min="3" max="3" width="15.33203125" customWidth="1"/>
    <col min="4" max="4" width="24.33203125" customWidth="1"/>
  </cols>
  <sheetData>
    <row r="1" spans="1:4" x14ac:dyDescent="0.3">
      <c r="A1" t="s">
        <v>6</v>
      </c>
      <c r="B1" t="s">
        <v>24</v>
      </c>
      <c r="C1" s="8" t="s">
        <v>1</v>
      </c>
      <c r="D1" t="s">
        <v>2</v>
      </c>
    </row>
    <row r="2" spans="1:4" x14ac:dyDescent="0.3">
      <c r="A2" t="s">
        <v>7</v>
      </c>
      <c r="B2" t="s">
        <v>17</v>
      </c>
      <c r="C2" s="8">
        <v>1</v>
      </c>
      <c r="D2">
        <v>36400</v>
      </c>
    </row>
    <row r="3" spans="1:4" x14ac:dyDescent="0.3">
      <c r="A3" t="s">
        <v>7</v>
      </c>
      <c r="B3" t="s">
        <v>18</v>
      </c>
      <c r="C3" s="8">
        <v>2</v>
      </c>
      <c r="D3">
        <v>8600</v>
      </c>
    </row>
    <row r="4" spans="1:4" x14ac:dyDescent="0.3">
      <c r="A4" t="s">
        <v>8</v>
      </c>
      <c r="B4" t="s">
        <v>17</v>
      </c>
      <c r="C4" s="8" t="s">
        <v>0</v>
      </c>
      <c r="D4">
        <f>19300+7000</f>
        <v>26300</v>
      </c>
    </row>
    <row r="5" spans="1:4" x14ac:dyDescent="0.3">
      <c r="A5" t="s">
        <v>8</v>
      </c>
      <c r="B5" t="s">
        <v>18</v>
      </c>
      <c r="C5" s="8" t="s">
        <v>3</v>
      </c>
      <c r="D5">
        <v>14700</v>
      </c>
    </row>
    <row r="6" spans="1:4" x14ac:dyDescent="0.3">
      <c r="A6" t="s">
        <v>8</v>
      </c>
      <c r="B6" t="s">
        <v>19</v>
      </c>
      <c r="C6" s="8" t="s">
        <v>4</v>
      </c>
      <c r="D6">
        <v>4000</v>
      </c>
    </row>
    <row r="7" spans="1:4" x14ac:dyDescent="0.3">
      <c r="A7" t="s">
        <v>9</v>
      </c>
      <c r="B7" t="s">
        <v>17</v>
      </c>
      <c r="C7" s="8" t="s">
        <v>0</v>
      </c>
      <c r="D7">
        <v>67696</v>
      </c>
    </row>
    <row r="8" spans="1:4" x14ac:dyDescent="0.3">
      <c r="A8" t="s">
        <v>9</v>
      </c>
      <c r="B8" t="s">
        <v>20</v>
      </c>
      <c r="C8" s="8" t="s">
        <v>3</v>
      </c>
      <c r="D8">
        <v>19900</v>
      </c>
    </row>
    <row r="9" spans="1:4" x14ac:dyDescent="0.3">
      <c r="A9" t="s">
        <v>9</v>
      </c>
      <c r="B9" t="s">
        <v>21</v>
      </c>
      <c r="C9" s="8" t="s">
        <v>4</v>
      </c>
      <c r="D9">
        <v>2404</v>
      </c>
    </row>
    <row r="10" spans="1:4" x14ac:dyDescent="0.3">
      <c r="A10" t="s">
        <v>10</v>
      </c>
      <c r="B10" t="s">
        <v>17</v>
      </c>
      <c r="C10" s="8" t="s">
        <v>0</v>
      </c>
      <c r="D10">
        <v>103480</v>
      </c>
    </row>
    <row r="11" spans="1:4" x14ac:dyDescent="0.3">
      <c r="A11" t="s">
        <v>11</v>
      </c>
      <c r="B11" t="s">
        <v>17</v>
      </c>
      <c r="C11" s="8" t="s">
        <v>0</v>
      </c>
      <c r="D11">
        <f>42320+16720</f>
        <v>59040</v>
      </c>
    </row>
    <row r="12" spans="1:4" x14ac:dyDescent="0.3">
      <c r="A12" t="s">
        <v>11</v>
      </c>
      <c r="B12" t="s">
        <v>21</v>
      </c>
      <c r="C12" s="8" t="s">
        <v>3</v>
      </c>
      <c r="D12">
        <f>960</f>
        <v>960</v>
      </c>
    </row>
    <row r="13" spans="1:4" x14ac:dyDescent="0.3">
      <c r="A13" t="s">
        <v>12</v>
      </c>
      <c r="B13" t="s">
        <v>17</v>
      </c>
      <c r="C13" s="8" t="s">
        <v>0</v>
      </c>
      <c r="D13">
        <v>108386</v>
      </c>
    </row>
    <row r="14" spans="1:4" x14ac:dyDescent="0.3">
      <c r="A14" t="s">
        <v>12</v>
      </c>
      <c r="B14" t="s">
        <v>22</v>
      </c>
      <c r="C14" s="8" t="s">
        <v>3</v>
      </c>
      <c r="D14">
        <v>907</v>
      </c>
    </row>
    <row r="15" spans="1:4" x14ac:dyDescent="0.3">
      <c r="A15" t="s">
        <v>12</v>
      </c>
      <c r="B15" t="s">
        <v>23</v>
      </c>
      <c r="C15" s="8" t="s">
        <v>4</v>
      </c>
      <c r="D15">
        <v>7000</v>
      </c>
    </row>
    <row r="16" spans="1:4" x14ac:dyDescent="0.3">
      <c r="A16" t="s">
        <v>12</v>
      </c>
      <c r="B16" t="s">
        <v>21</v>
      </c>
      <c r="C16" s="8" t="s">
        <v>5</v>
      </c>
      <c r="D16">
        <v>13707</v>
      </c>
    </row>
    <row r="17" spans="1:4" x14ac:dyDescent="0.3">
      <c r="A17" t="s">
        <v>13</v>
      </c>
      <c r="B17" t="s">
        <v>17</v>
      </c>
      <c r="C17" s="8" t="s">
        <v>0</v>
      </c>
      <c r="D17">
        <v>80000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3:G16"/>
  <sheetViews>
    <sheetView showGridLines="0" tabSelected="1" workbookViewId="0">
      <selection activeCell="F13" sqref="F13"/>
    </sheetView>
  </sheetViews>
  <sheetFormatPr baseColWidth="10" defaultRowHeight="14.4" x14ac:dyDescent="0.3"/>
  <cols>
    <col min="1" max="1" width="19.5546875" bestFit="1" customWidth="1"/>
    <col min="2" max="2" width="16" bestFit="1" customWidth="1"/>
    <col min="3" max="3" width="10.21875" bestFit="1" customWidth="1"/>
    <col min="4" max="4" width="9" bestFit="1" customWidth="1"/>
    <col min="5" max="5" width="8" bestFit="1" customWidth="1"/>
    <col min="6" max="6" width="17.5546875" customWidth="1"/>
    <col min="7" max="7" width="35.109375" bestFit="1" customWidth="1"/>
  </cols>
  <sheetData>
    <row r="3" spans="1:7" x14ac:dyDescent="0.3">
      <c r="A3" s="10" t="s">
        <v>15</v>
      </c>
      <c r="B3" s="10" t="s">
        <v>1</v>
      </c>
      <c r="C3" t="s">
        <v>34</v>
      </c>
      <c r="D3" t="s">
        <v>31</v>
      </c>
      <c r="E3" t="s">
        <v>35</v>
      </c>
      <c r="G3" s="12" t="s">
        <v>25</v>
      </c>
    </row>
    <row r="4" spans="1:7" x14ac:dyDescent="0.3">
      <c r="A4" t="s">
        <v>7</v>
      </c>
      <c r="B4" t="s">
        <v>0</v>
      </c>
      <c r="C4" s="21">
        <v>36400</v>
      </c>
      <c r="D4" s="21">
        <v>28860.23</v>
      </c>
      <c r="E4" s="16">
        <v>0.79286346153846154</v>
      </c>
      <c r="F4" s="17"/>
      <c r="G4" s="12"/>
    </row>
    <row r="5" spans="1:7" x14ac:dyDescent="0.3">
      <c r="B5" t="s">
        <v>3</v>
      </c>
      <c r="C5" s="21">
        <v>8600</v>
      </c>
      <c r="D5" s="21">
        <v>4000</v>
      </c>
      <c r="E5" s="16">
        <v>0.46511627906976744</v>
      </c>
      <c r="F5" s="17"/>
      <c r="G5" s="12"/>
    </row>
    <row r="6" spans="1:7" x14ac:dyDescent="0.3">
      <c r="A6" t="s">
        <v>27</v>
      </c>
      <c r="C6" s="21">
        <v>8600</v>
      </c>
      <c r="D6" s="21">
        <v>32860.229999999996</v>
      </c>
      <c r="E6" s="16">
        <v>1.2579797406082289</v>
      </c>
      <c r="F6" s="17"/>
      <c r="G6" s="12" t="s">
        <v>26</v>
      </c>
    </row>
    <row r="7" spans="1:7" x14ac:dyDescent="0.3">
      <c r="A7" t="s">
        <v>10</v>
      </c>
      <c r="B7" t="s">
        <v>0</v>
      </c>
      <c r="C7" s="21">
        <v>103480</v>
      </c>
      <c r="D7" s="21">
        <v>44532.24</v>
      </c>
      <c r="E7" s="16">
        <v>0.43034634712021641</v>
      </c>
      <c r="F7" s="17"/>
      <c r="G7" s="12"/>
    </row>
    <row r="8" spans="1:7" x14ac:dyDescent="0.3">
      <c r="B8" t="s">
        <v>3</v>
      </c>
      <c r="C8" s="21">
        <v>0</v>
      </c>
      <c r="D8" s="21">
        <v>28782</v>
      </c>
      <c r="E8" s="16">
        <v>0</v>
      </c>
      <c r="F8" s="17"/>
      <c r="G8" s="12"/>
    </row>
    <row r="9" spans="1:7" x14ac:dyDescent="0.3">
      <c r="B9" t="s">
        <v>4</v>
      </c>
      <c r="C9" s="21">
        <v>0</v>
      </c>
      <c r="D9" s="21">
        <v>19082.519999999997</v>
      </c>
      <c r="E9" s="16">
        <v>0</v>
      </c>
      <c r="F9" s="17"/>
      <c r="G9" s="12"/>
    </row>
    <row r="10" spans="1:7" x14ac:dyDescent="0.3">
      <c r="A10" t="s">
        <v>28</v>
      </c>
      <c r="C10" s="21">
        <v>103480</v>
      </c>
      <c r="D10" s="21">
        <v>92396.76</v>
      </c>
      <c r="E10" s="16">
        <v>0.43034634712021641</v>
      </c>
      <c r="F10" s="17"/>
      <c r="G10" s="12"/>
    </row>
    <row r="11" spans="1:7" x14ac:dyDescent="0.3">
      <c r="A11" t="s">
        <v>11</v>
      </c>
      <c r="B11" t="s">
        <v>0</v>
      </c>
      <c r="C11" s="21">
        <v>59040</v>
      </c>
      <c r="D11" s="21">
        <v>43070.28</v>
      </c>
      <c r="E11" s="16">
        <v>0.72951016260162604</v>
      </c>
      <c r="F11" s="17"/>
      <c r="G11" s="12"/>
    </row>
    <row r="12" spans="1:7" x14ac:dyDescent="0.3">
      <c r="A12" t="s">
        <v>29</v>
      </c>
      <c r="C12" s="21">
        <v>59040</v>
      </c>
      <c r="D12" s="21">
        <v>43070.28</v>
      </c>
      <c r="E12" s="16">
        <v>0.72951016260162604</v>
      </c>
      <c r="F12" s="17"/>
      <c r="G12" s="12"/>
    </row>
    <row r="13" spans="1:7" x14ac:dyDescent="0.3">
      <c r="A13" t="s">
        <v>14</v>
      </c>
      <c r="B13" t="s">
        <v>0</v>
      </c>
      <c r="C13" s="21">
        <v>0</v>
      </c>
      <c r="D13" s="21">
        <v>762</v>
      </c>
      <c r="E13" s="16">
        <v>0</v>
      </c>
      <c r="F13" s="17"/>
      <c r="G13" s="12"/>
    </row>
    <row r="14" spans="1:7" x14ac:dyDescent="0.3">
      <c r="B14" t="s">
        <v>4</v>
      </c>
      <c r="C14" s="21">
        <v>0</v>
      </c>
      <c r="D14" s="21">
        <v>17716.8</v>
      </c>
      <c r="E14" s="16">
        <v>0</v>
      </c>
      <c r="F14" s="17"/>
      <c r="G14" s="12"/>
    </row>
    <row r="15" spans="1:7" x14ac:dyDescent="0.3">
      <c r="A15" t="s">
        <v>30</v>
      </c>
      <c r="C15" s="21">
        <v>0</v>
      </c>
      <c r="D15" s="21">
        <v>18478.8</v>
      </c>
      <c r="E15" s="16">
        <v>0</v>
      </c>
      <c r="F15" s="17"/>
      <c r="G15" s="12"/>
    </row>
    <row r="16" spans="1:7" x14ac:dyDescent="0.3">
      <c r="F16" s="11"/>
      <c r="G16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</vt:lpstr>
      <vt:lpstr>références</vt:lpstr>
      <vt:lpstr>tableau croisé dynamique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Crabanat</dc:creator>
  <cp:lastModifiedBy>JoDan</cp:lastModifiedBy>
  <dcterms:created xsi:type="dcterms:W3CDTF">2022-06-01T14:29:14Z</dcterms:created>
  <dcterms:modified xsi:type="dcterms:W3CDTF">2022-06-01T16:22:56Z</dcterms:modified>
</cp:coreProperties>
</file>