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F:\Users\JoDan\Downloads\"/>
    </mc:Choice>
  </mc:AlternateContent>
  <xr:revisionPtr revIDLastSave="0" documentId="13_ncr:1_{8436CB51-6C28-4B03-8CB5-AB3C5F12AFD7}" xr6:coauthVersionLast="47" xr6:coauthVersionMax="47" xr10:uidLastSave="{00000000-0000-0000-0000-000000000000}"/>
  <bookViews>
    <workbookView xWindow="-108" yWindow="-108" windowWidth="23256" windowHeight="12576" firstSheet="3" activeTab="5" xr2:uid="{00000000-000D-0000-FFFF-FFFF00000000}"/>
  </bookViews>
  <sheets>
    <sheet name="3A" sheetId="7" r:id="rId1"/>
    <sheet name="3B" sheetId="6" r:id="rId2"/>
    <sheet name="3C" sheetId="4" r:id="rId3"/>
    <sheet name="Feuil1" sheetId="12" r:id="rId4"/>
    <sheet name="Récap inscriptions" sheetId="5" r:id="rId5"/>
    <sheet name="Répartitions par session" sheetId="10" r:id="rId6"/>
    <sheet name="Affichage collège" sheetId="11" r:id="rId7"/>
    <sheet name="Fiche validation session 1" sheetId="1" r:id="rId8"/>
    <sheet name="Fiche validation session 2" sheetId="9" r:id="rId9"/>
    <sheet name="Feuil2" sheetId="2" state="hidden" r:id="rId10"/>
    <sheet name="Feuil6" sheetId="8" state="hidden" r:id="rId11"/>
  </sheets>
  <externalReferences>
    <externalReference r:id="rId12"/>
  </externalReferences>
  <definedNames>
    <definedName name="_xlnm._FilterDatabase" localSheetId="4" hidden="1">'Récap inscriptions'!$B$2:$F$4</definedName>
    <definedName name="année">Feuil2!$E$3:$E$33</definedName>
    <definedName name="Classes">[1]Données!$B$5:$B$10</definedName>
    <definedName name="département">Feuil2!$I$3:$I$7</definedName>
    <definedName name="Entête">[1]Données!$D$5:$D$20</definedName>
    <definedName name="Entête1">[1]Données!$D$5:$D$21</definedName>
    <definedName name="Formateurs">Feuil2!$K$3:$K$9</definedName>
    <definedName name="jour">Feuil2!$C$3:$C$33</definedName>
    <definedName name="mois">Feuil2!$D$3:$D$14</definedName>
    <definedName name="Réponse">Feuil6!$C$2:$C$4</definedName>
    <definedName name="Sessions">Feuil2!$M$2:$M$12</definedName>
    <definedName name="ville">Feuil2!$G$3:$G$7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88" i="10" l="1" a="1"/>
  <c r="B88" i="10" s="1"/>
  <c r="B87" i="10" a="1"/>
  <c r="B87" i="10" s="1"/>
  <c r="B86" i="10" a="1"/>
  <c r="B86" i="10" s="1"/>
  <c r="B85" i="10" a="1"/>
  <c r="B85" i="10" s="1"/>
  <c r="B84" i="10" a="1"/>
  <c r="B84" i="10" s="1"/>
  <c r="B83" i="10" a="1"/>
  <c r="B83" i="10" s="1"/>
  <c r="B82" i="10" a="1"/>
  <c r="B82" i="10" s="1"/>
  <c r="B81" i="10" a="1"/>
  <c r="B81" i="10" s="1"/>
  <c r="B80" i="10" a="1"/>
  <c r="B80" i="10" s="1"/>
  <c r="B79" i="10" a="1"/>
  <c r="B79" i="10" s="1"/>
  <c r="B73" i="10" a="1"/>
  <c r="B73" i="10" s="1"/>
  <c r="B72" i="10" a="1"/>
  <c r="B72" i="10" s="1"/>
  <c r="B71" i="10" a="1"/>
  <c r="B71" i="10" s="1"/>
  <c r="B70" i="10" a="1"/>
  <c r="B70" i="10" s="1"/>
  <c r="B69" i="10" a="1"/>
  <c r="B69" i="10" s="1"/>
  <c r="B68" i="10" a="1"/>
  <c r="B68" i="10" s="1"/>
  <c r="B67" i="10" a="1"/>
  <c r="B67" i="10" s="1"/>
  <c r="B66" i="10" a="1"/>
  <c r="B66" i="10" s="1"/>
  <c r="B65" i="10" a="1"/>
  <c r="B65" i="10" s="1"/>
  <c r="B64" i="10" a="1"/>
  <c r="B64" i="10" s="1"/>
  <c r="B58" i="10" a="1"/>
  <c r="B58" i="10" s="1"/>
  <c r="B57" i="10" a="1"/>
  <c r="B57" i="10" s="1"/>
  <c r="B56" i="10" a="1"/>
  <c r="B56" i="10" s="1"/>
  <c r="B55" i="10" a="1"/>
  <c r="B55" i="10" s="1"/>
  <c r="B54" i="10" a="1"/>
  <c r="B54" i="10" s="1"/>
  <c r="B53" i="10" a="1"/>
  <c r="B53" i="10" s="1"/>
  <c r="B52" i="10" a="1"/>
  <c r="B52" i="10" s="1"/>
  <c r="B51" i="10" a="1"/>
  <c r="B51" i="10" s="1"/>
  <c r="B50" i="10" a="1"/>
  <c r="B50" i="10" s="1"/>
  <c r="B49" i="10" a="1"/>
  <c r="B49" i="10" s="1"/>
  <c r="B43" i="10" a="1"/>
  <c r="B43" i="10" s="1"/>
  <c r="B42" i="10" a="1"/>
  <c r="B42" i="10" s="1"/>
  <c r="B41" i="10" a="1"/>
  <c r="B41" i="10" s="1"/>
  <c r="B40" i="10" a="1"/>
  <c r="B40" i="10" s="1"/>
  <c r="B39" i="10" a="1"/>
  <c r="B39" i="10" s="1"/>
  <c r="B38" i="10" a="1"/>
  <c r="B38" i="10" s="1"/>
  <c r="B37" i="10" a="1"/>
  <c r="B37" i="10" s="1"/>
  <c r="B36" i="10" a="1"/>
  <c r="B36" i="10" s="1"/>
  <c r="B35" i="10" a="1"/>
  <c r="B35" i="10" s="1"/>
  <c r="B34" i="10" a="1"/>
  <c r="B34" i="10" s="1"/>
  <c r="B28" i="10" a="1"/>
  <c r="B28" i="10" s="1"/>
  <c r="E28" i="10" s="1"/>
  <c r="B27" i="10" a="1"/>
  <c r="B27" i="10" s="1"/>
  <c r="E27" i="10" s="1"/>
  <c r="B26" i="10" a="1"/>
  <c r="B26" i="10" s="1"/>
  <c r="E26" i="10" s="1"/>
  <c r="B25" i="10" a="1"/>
  <c r="B25" i="10" s="1"/>
  <c r="B24" i="10" a="1"/>
  <c r="B24" i="10" s="1"/>
  <c r="E24" i="10" s="1"/>
  <c r="B23" i="10" a="1"/>
  <c r="B23" i="10" s="1"/>
  <c r="E23" i="10" s="1"/>
  <c r="B22" i="10" a="1"/>
  <c r="B22" i="10" s="1"/>
  <c r="B21" i="10" a="1"/>
  <c r="B21" i="10" s="1"/>
  <c r="B20" i="10" a="1"/>
  <c r="B20" i="10" s="1"/>
  <c r="E20" i="10" s="1"/>
  <c r="B19" i="10" a="1"/>
  <c r="B19" i="10" s="1"/>
  <c r="B13" i="10" a="1"/>
  <c r="B13" i="10" s="1"/>
  <c r="C13" i="10" s="1"/>
  <c r="B12" i="10" a="1"/>
  <c r="B12" i="10" s="1"/>
  <c r="C12" i="10" s="1"/>
  <c r="B11" i="10" a="1"/>
  <c r="B11" i="10" s="1"/>
  <c r="D11" i="10" s="1"/>
  <c r="B10" i="10" a="1"/>
  <c r="B10" i="10" s="1"/>
  <c r="C10" i="10" s="1"/>
  <c r="B9" i="10" a="1"/>
  <c r="B9" i="10" s="1"/>
  <c r="C9" i="10" s="1"/>
  <c r="B8" i="10" a="1"/>
  <c r="B8" i="10" s="1"/>
  <c r="C8" i="10" s="1"/>
  <c r="B7" i="10" a="1"/>
  <c r="B7" i="10" s="1"/>
  <c r="B6" i="10" a="1"/>
  <c r="B6" i="10" s="1"/>
  <c r="B5" i="10" a="1"/>
  <c r="B5" i="10" s="1"/>
  <c r="B4" i="10" a="1"/>
  <c r="B4" i="10" s="1"/>
  <c r="C85" i="10" l="1"/>
  <c r="E85" i="10"/>
  <c r="D85" i="10"/>
  <c r="D82" i="10"/>
  <c r="C82" i="10"/>
  <c r="E82" i="10"/>
  <c r="E83" i="10"/>
  <c r="D83" i="10"/>
  <c r="C83" i="10"/>
  <c r="E87" i="10"/>
  <c r="D87" i="10"/>
  <c r="C87" i="10"/>
  <c r="C81" i="10"/>
  <c r="E81" i="10"/>
  <c r="D81" i="10"/>
  <c r="D86" i="10"/>
  <c r="C86" i="10"/>
  <c r="E86" i="10"/>
  <c r="E80" i="10"/>
  <c r="D80" i="10"/>
  <c r="C80" i="10"/>
  <c r="E84" i="10"/>
  <c r="D84" i="10"/>
  <c r="C84" i="10"/>
  <c r="E88" i="10"/>
  <c r="D88" i="10"/>
  <c r="C88" i="10"/>
  <c r="E67" i="10"/>
  <c r="D67" i="10"/>
  <c r="C67" i="10"/>
  <c r="E71" i="10"/>
  <c r="D71" i="10"/>
  <c r="C71" i="10"/>
  <c r="D70" i="10"/>
  <c r="E70" i="10"/>
  <c r="C70" i="10"/>
  <c r="C68" i="10"/>
  <c r="E68" i="10"/>
  <c r="D68" i="10"/>
  <c r="C72" i="10"/>
  <c r="E72" i="10"/>
  <c r="D72" i="10"/>
  <c r="D66" i="10"/>
  <c r="E66" i="10"/>
  <c r="C66" i="10"/>
  <c r="C65" i="10"/>
  <c r="D65" i="10"/>
  <c r="E65" i="10"/>
  <c r="C69" i="10"/>
  <c r="D69" i="10"/>
  <c r="E69" i="10"/>
  <c r="C73" i="10"/>
  <c r="D73" i="10"/>
  <c r="E73" i="10"/>
  <c r="E51" i="10"/>
  <c r="D51" i="10"/>
  <c r="C51" i="10"/>
  <c r="E55" i="10"/>
  <c r="C55" i="10"/>
  <c r="D55" i="10"/>
  <c r="D52" i="10"/>
  <c r="E52" i="10"/>
  <c r="C52" i="10"/>
  <c r="D56" i="10"/>
  <c r="E56" i="10"/>
  <c r="C56" i="10"/>
  <c r="C53" i="10"/>
  <c r="E53" i="10"/>
  <c r="D53" i="10"/>
  <c r="C57" i="10"/>
  <c r="E57" i="10"/>
  <c r="D57" i="10"/>
  <c r="D50" i="10"/>
  <c r="C50" i="10"/>
  <c r="E50" i="10"/>
  <c r="D54" i="10"/>
  <c r="E54" i="10"/>
  <c r="C54" i="10"/>
  <c r="D58" i="10"/>
  <c r="C58" i="10"/>
  <c r="E58" i="10"/>
  <c r="C36" i="10"/>
  <c r="E36" i="10"/>
  <c r="D36" i="10"/>
  <c r="D37" i="10"/>
  <c r="C37" i="10"/>
  <c r="E37" i="10"/>
  <c r="E38" i="10"/>
  <c r="D38" i="10"/>
  <c r="C38" i="10"/>
  <c r="E42" i="10"/>
  <c r="D42" i="10"/>
  <c r="C42" i="10"/>
  <c r="C40" i="10"/>
  <c r="E40" i="10"/>
  <c r="D40" i="10"/>
  <c r="D41" i="10"/>
  <c r="C41" i="10"/>
  <c r="E41" i="10"/>
  <c r="C35" i="10"/>
  <c r="E35" i="10"/>
  <c r="D35" i="10"/>
  <c r="E39" i="10"/>
  <c r="D39" i="10"/>
  <c r="C39" i="10"/>
  <c r="E43" i="10"/>
  <c r="D43" i="10"/>
  <c r="C43" i="10"/>
  <c r="D34" i="10"/>
  <c r="C34" i="10"/>
  <c r="E34" i="10"/>
  <c r="E22" i="10"/>
  <c r="D22" i="10"/>
  <c r="C26" i="10"/>
  <c r="C27" i="10"/>
  <c r="D26" i="10"/>
  <c r="C22" i="10"/>
  <c r="C23" i="10"/>
  <c r="D21" i="10"/>
  <c r="E21" i="10"/>
  <c r="C21" i="10"/>
  <c r="D25" i="10"/>
  <c r="C25" i="10"/>
  <c r="E25" i="10"/>
  <c r="C20" i="10"/>
  <c r="D23" i="10"/>
  <c r="C24" i="10"/>
  <c r="D27" i="10"/>
  <c r="C28" i="10"/>
  <c r="D20" i="10"/>
  <c r="D24" i="10"/>
  <c r="D28" i="10"/>
  <c r="E7" i="10"/>
  <c r="C7" i="10"/>
  <c r="C4" i="10"/>
  <c r="D4" i="10"/>
  <c r="E4" i="10"/>
  <c r="D5" i="10"/>
  <c r="E5" i="10"/>
  <c r="C5" i="10"/>
  <c r="E6" i="10"/>
  <c r="C6" i="10"/>
  <c r="D6" i="10"/>
  <c r="E19" i="10"/>
  <c r="D19" i="10"/>
  <c r="C19" i="10"/>
  <c r="E11" i="10"/>
  <c r="E10" i="10"/>
  <c r="E8" i="10"/>
  <c r="E12" i="10"/>
  <c r="E9" i="10"/>
  <c r="E13" i="10"/>
  <c r="D7" i="10"/>
  <c r="D10" i="10"/>
  <c r="C11" i="10"/>
  <c r="D8" i="10"/>
  <c r="D12" i="10"/>
  <c r="D9" i="10"/>
  <c r="D13" i="10"/>
  <c r="B2" i="5" l="1"/>
  <c r="B3" i="5"/>
  <c r="B36" i="5"/>
  <c r="B37" i="5"/>
  <c r="B38" i="5"/>
  <c r="B40" i="5"/>
  <c r="B39" i="5"/>
  <c r="B42" i="5"/>
  <c r="B41" i="5"/>
  <c r="B44" i="5"/>
  <c r="B43" i="5"/>
  <c r="B45" i="5"/>
  <c r="B46" i="5"/>
  <c r="B47" i="5"/>
  <c r="B48" i="5"/>
  <c r="B49" i="5"/>
  <c r="B50" i="5"/>
  <c r="B51" i="5"/>
  <c r="B52" i="5"/>
  <c r="B53" i="5"/>
  <c r="B54" i="5"/>
  <c r="B55" i="5"/>
  <c r="B56" i="5"/>
  <c r="B57" i="5"/>
  <c r="B58" i="5"/>
  <c r="B59" i="5"/>
  <c r="B60" i="5"/>
  <c r="B61" i="5"/>
  <c r="B62" i="5"/>
  <c r="B9" i="11"/>
  <c r="B42" i="11"/>
  <c r="B43" i="11"/>
  <c r="B44" i="11"/>
  <c r="B45" i="11"/>
  <c r="B46" i="11"/>
  <c r="B47" i="11"/>
  <c r="B48" i="11"/>
  <c r="B49" i="11"/>
  <c r="B50" i="11"/>
  <c r="B51" i="11"/>
  <c r="B41" i="11"/>
  <c r="F22" i="11"/>
  <c r="F23" i="11"/>
  <c r="F25" i="11"/>
  <c r="F26" i="11"/>
  <c r="F27" i="11"/>
  <c r="F28" i="11"/>
  <c r="F29" i="11"/>
  <c r="F30" i="11"/>
  <c r="F31" i="11"/>
  <c r="F21" i="11"/>
  <c r="D22" i="11"/>
  <c r="D23" i="11"/>
  <c r="D25" i="11"/>
  <c r="D26" i="11"/>
  <c r="D27" i="11"/>
  <c r="D28" i="11"/>
  <c r="D29" i="11"/>
  <c r="D30" i="11"/>
  <c r="D31" i="11"/>
  <c r="D21" i="11"/>
  <c r="B22" i="11"/>
  <c r="B23" i="11"/>
  <c r="B25" i="11"/>
  <c r="B26" i="11"/>
  <c r="B27" i="11"/>
  <c r="B28" i="11"/>
  <c r="B29" i="11"/>
  <c r="B30" i="11"/>
  <c r="B31" i="11"/>
  <c r="B21" i="11"/>
  <c r="F9" i="11"/>
  <c r="F11" i="11"/>
  <c r="F12" i="11"/>
  <c r="F13" i="11"/>
  <c r="F14" i="11"/>
  <c r="F15" i="11"/>
  <c r="F16" i="11"/>
  <c r="F17" i="11"/>
  <c r="F8" i="11"/>
  <c r="D10" i="11"/>
  <c r="D11" i="11"/>
  <c r="D12" i="11"/>
  <c r="D13" i="11"/>
  <c r="D14" i="11"/>
  <c r="D15" i="11"/>
  <c r="D16" i="11"/>
  <c r="D17" i="11"/>
  <c r="D8" i="11"/>
  <c r="B10" i="11"/>
  <c r="B11" i="11"/>
  <c r="B12" i="11"/>
  <c r="B13" i="11"/>
  <c r="B14" i="11"/>
  <c r="B15" i="11"/>
  <c r="B16" i="11"/>
  <c r="B17" i="11"/>
  <c r="B40" i="11"/>
  <c r="B39" i="11"/>
  <c r="F20" i="11"/>
  <c r="F19" i="11"/>
  <c r="D20" i="11"/>
  <c r="D19" i="11"/>
  <c r="B20" i="11"/>
  <c r="B19" i="11"/>
  <c r="F7" i="11"/>
  <c r="F6" i="11"/>
  <c r="D7" i="11"/>
  <c r="D6" i="11"/>
  <c r="B7" i="11"/>
  <c r="B6" i="11"/>
  <c r="E2" i="5" l="1"/>
  <c r="C2" i="5"/>
  <c r="B8" i="11" s="1"/>
  <c r="B64" i="5"/>
  <c r="B65" i="5"/>
  <c r="B66" i="5"/>
  <c r="B67" i="5"/>
  <c r="B68" i="5"/>
  <c r="B69" i="5"/>
  <c r="B70" i="5"/>
  <c r="B71" i="5"/>
  <c r="B72" i="5"/>
  <c r="B73" i="5"/>
  <c r="B74" i="5"/>
  <c r="B75" i="5"/>
  <c r="B76" i="5"/>
  <c r="B77" i="5"/>
  <c r="B78" i="5"/>
  <c r="B79" i="5"/>
  <c r="B80" i="5"/>
  <c r="B81" i="5"/>
  <c r="B82" i="5"/>
  <c r="B83" i="5"/>
  <c r="B84" i="5"/>
  <c r="B85" i="5"/>
  <c r="B86" i="5"/>
  <c r="B87" i="5"/>
  <c r="B88" i="5"/>
  <c r="B89" i="5"/>
  <c r="B90" i="5"/>
  <c r="B91" i="5"/>
  <c r="B92" i="5"/>
  <c r="B63" i="5"/>
  <c r="B34" i="5"/>
  <c r="B35" i="5"/>
  <c r="B33" i="5"/>
  <c r="B5" i="5"/>
  <c r="B6" i="5"/>
  <c r="B7" i="5"/>
  <c r="B8" i="5"/>
  <c r="B9" i="5"/>
  <c r="B10" i="5"/>
  <c r="B11" i="5"/>
  <c r="B12" i="5"/>
  <c r="B13" i="5"/>
  <c r="B14" i="5"/>
  <c r="B15" i="5"/>
  <c r="B16" i="5"/>
  <c r="B17" i="5"/>
  <c r="B18" i="5"/>
  <c r="B19" i="5"/>
  <c r="B20" i="5"/>
  <c r="B21" i="5"/>
  <c r="B22" i="5"/>
  <c r="B23" i="5"/>
  <c r="B24" i="5"/>
  <c r="B25" i="5"/>
  <c r="B26" i="5"/>
  <c r="B27" i="5"/>
  <c r="B28" i="5"/>
  <c r="B29" i="5"/>
  <c r="B30" i="5"/>
  <c r="B31" i="5"/>
  <c r="B32" i="5"/>
  <c r="B4" i="5"/>
  <c r="Z213" i="9"/>
  <c r="L213" i="9"/>
  <c r="Z163" i="9"/>
  <c r="L163" i="9"/>
  <c r="Z113" i="9"/>
  <c r="L113" i="9"/>
  <c r="Z63" i="9"/>
  <c r="Z14" i="9"/>
  <c r="Z213" i="1" l="1"/>
  <c r="Z163" i="1"/>
  <c r="Z113" i="1"/>
  <c r="Z63" i="1"/>
  <c r="Z14" i="1"/>
  <c r="L213" i="1"/>
  <c r="L163" i="1"/>
  <c r="L113" i="1"/>
  <c r="G7" i="7"/>
  <c r="F4" i="5" s="1"/>
  <c r="G8" i="7"/>
  <c r="F3" i="5" s="1"/>
  <c r="F26" i="5"/>
  <c r="F27" i="5"/>
  <c r="F30" i="5"/>
  <c r="F31" i="5"/>
  <c r="E25" i="5"/>
  <c r="E26" i="5"/>
  <c r="E27" i="5"/>
  <c r="E28" i="5"/>
  <c r="E29" i="5"/>
  <c r="E30" i="5"/>
  <c r="E31" i="5"/>
  <c r="E32" i="5"/>
  <c r="D25" i="5"/>
  <c r="D26" i="5"/>
  <c r="D27" i="5"/>
  <c r="D28" i="5"/>
  <c r="D29" i="5"/>
  <c r="D30" i="5"/>
  <c r="D31" i="5"/>
  <c r="D32" i="5"/>
  <c r="C27" i="5"/>
  <c r="C28" i="5"/>
  <c r="C29" i="5"/>
  <c r="C30" i="5"/>
  <c r="C31" i="5"/>
  <c r="C32" i="5"/>
  <c r="F10" i="11" s="1"/>
  <c r="F90" i="5"/>
  <c r="F91" i="5"/>
  <c r="E88" i="5"/>
  <c r="E89" i="5"/>
  <c r="E90" i="5"/>
  <c r="E91" i="5"/>
  <c r="E92" i="5"/>
  <c r="D89" i="5"/>
  <c r="D90" i="5"/>
  <c r="D91" i="5"/>
  <c r="D92" i="5"/>
  <c r="C88" i="5"/>
  <c r="C89" i="5"/>
  <c r="C90" i="5"/>
  <c r="C91" i="5"/>
  <c r="C92" i="5"/>
  <c r="F62" i="5"/>
  <c r="E57" i="5"/>
  <c r="E58" i="5"/>
  <c r="E59" i="5"/>
  <c r="E60" i="5"/>
  <c r="E61" i="5"/>
  <c r="E62" i="5"/>
  <c r="D58" i="5"/>
  <c r="D59" i="5"/>
  <c r="D60" i="5"/>
  <c r="D61" i="5"/>
  <c r="C58" i="5"/>
  <c r="C59" i="5"/>
  <c r="C60" i="5"/>
  <c r="C61" i="5"/>
  <c r="H24" i="4"/>
  <c r="F80" i="5" s="1"/>
  <c r="H26" i="4"/>
  <c r="F82" i="5" s="1"/>
  <c r="H32" i="4"/>
  <c r="F88" i="5" s="1"/>
  <c r="H33" i="4"/>
  <c r="F89" i="5" s="1"/>
  <c r="H34" i="4"/>
  <c r="H35" i="4"/>
  <c r="H36" i="4"/>
  <c r="F92" i="5" s="1"/>
  <c r="G31" i="6"/>
  <c r="F57" i="5" s="1"/>
  <c r="G32" i="6"/>
  <c r="F58" i="5" s="1"/>
  <c r="G33" i="6"/>
  <c r="F59" i="5" s="1"/>
  <c r="G34" i="6"/>
  <c r="F60" i="5" s="1"/>
  <c r="G35" i="6"/>
  <c r="F61" i="5" s="1"/>
  <c r="G31" i="7"/>
  <c r="G32" i="7"/>
  <c r="G33" i="7"/>
  <c r="F28" i="5" s="1"/>
  <c r="G34" i="7"/>
  <c r="F29" i="5" s="1"/>
  <c r="G35" i="7"/>
  <c r="G36" i="7"/>
  <c r="G37" i="7"/>
  <c r="F32" i="5" s="1"/>
  <c r="H8" i="4"/>
  <c r="F64" i="5" s="1"/>
  <c r="H9" i="4"/>
  <c r="H10" i="4"/>
  <c r="H11" i="4"/>
  <c r="F67" i="5" s="1"/>
  <c r="H13" i="4"/>
  <c r="H15" i="4"/>
  <c r="H17" i="4"/>
  <c r="H18" i="4"/>
  <c r="H19" i="4"/>
  <c r="H20" i="4"/>
  <c r="H21" i="4"/>
  <c r="H22" i="4"/>
  <c r="H25" i="4"/>
  <c r="F76" i="5" s="1"/>
  <c r="H27" i="4"/>
  <c r="H29" i="4"/>
  <c r="F85" i="5" s="1"/>
  <c r="H31" i="4"/>
  <c r="F87" i="5" s="1"/>
  <c r="H16" i="4"/>
  <c r="H23" i="4"/>
  <c r="F79" i="5" s="1"/>
  <c r="H28" i="4"/>
  <c r="F84" i="5" s="1"/>
  <c r="H30" i="4"/>
  <c r="F86" i="5" s="1"/>
  <c r="H12" i="4"/>
  <c r="H14" i="4"/>
  <c r="H7" i="4"/>
  <c r="G9" i="6"/>
  <c r="G11" i="6"/>
  <c r="G12" i="6"/>
  <c r="G13" i="6"/>
  <c r="G14" i="6"/>
  <c r="G16" i="6"/>
  <c r="G17" i="6"/>
  <c r="G20" i="6"/>
  <c r="G21" i="6"/>
  <c r="G22" i="6"/>
  <c r="G23" i="6"/>
  <c r="G26" i="6"/>
  <c r="G27" i="6"/>
  <c r="G28" i="6"/>
  <c r="G29" i="6"/>
  <c r="G30" i="6"/>
  <c r="G7" i="6"/>
  <c r="G18" i="6"/>
  <c r="G24" i="6"/>
  <c r="G25" i="6"/>
  <c r="G10" i="6"/>
  <c r="G15" i="6"/>
  <c r="G19" i="6"/>
  <c r="G8" i="6"/>
  <c r="G9" i="7"/>
  <c r="F2" i="5" s="1"/>
  <c r="G10" i="7"/>
  <c r="G11" i="7"/>
  <c r="F6" i="5" s="1"/>
  <c r="G12" i="7"/>
  <c r="G13" i="7"/>
  <c r="F8" i="5" s="1"/>
  <c r="G14" i="7"/>
  <c r="F9" i="5" s="1"/>
  <c r="G15" i="7"/>
  <c r="F10" i="5" s="1"/>
  <c r="G16" i="7"/>
  <c r="G17" i="7"/>
  <c r="G18" i="7"/>
  <c r="F13" i="5" s="1"/>
  <c r="G19" i="7"/>
  <c r="F14" i="5" s="1"/>
  <c r="G20" i="7"/>
  <c r="G21" i="7"/>
  <c r="F16" i="5" s="1"/>
  <c r="G22" i="7"/>
  <c r="F17" i="5" s="1"/>
  <c r="G23" i="7"/>
  <c r="F18" i="5" s="1"/>
  <c r="G24" i="7"/>
  <c r="G25" i="7"/>
  <c r="G26" i="7"/>
  <c r="F21" i="5" s="1"/>
  <c r="G27" i="7"/>
  <c r="F22" i="5" s="1"/>
  <c r="G28" i="7"/>
  <c r="G29" i="7"/>
  <c r="F24" i="5" s="1"/>
  <c r="G30" i="7"/>
  <c r="F25" i="5" s="1"/>
  <c r="D33" i="5"/>
  <c r="F5" i="5"/>
  <c r="F7" i="5"/>
  <c r="F11" i="5"/>
  <c r="F12" i="5"/>
  <c r="F15" i="5"/>
  <c r="F19" i="5"/>
  <c r="F20" i="5"/>
  <c r="F23" i="5"/>
  <c r="E64" i="5"/>
  <c r="E65" i="5"/>
  <c r="E66" i="5"/>
  <c r="E67" i="5"/>
  <c r="E68" i="5"/>
  <c r="E69" i="5"/>
  <c r="E70" i="5"/>
  <c r="E71" i="5"/>
  <c r="E72" i="5"/>
  <c r="E73" i="5"/>
  <c r="E74" i="5"/>
  <c r="E75" i="5"/>
  <c r="E76" i="5"/>
  <c r="E77" i="5"/>
  <c r="E78" i="5"/>
  <c r="E79" i="5"/>
  <c r="E80" i="5"/>
  <c r="E81" i="5"/>
  <c r="E82" i="5"/>
  <c r="E83" i="5"/>
  <c r="E84" i="5"/>
  <c r="E85" i="5"/>
  <c r="E86" i="5"/>
  <c r="E87" i="5"/>
  <c r="E63" i="5"/>
  <c r="E34" i="5"/>
  <c r="E35" i="5"/>
  <c r="E36" i="5"/>
  <c r="E37" i="5"/>
  <c r="E38" i="5"/>
  <c r="E39" i="5"/>
  <c r="E40" i="5"/>
  <c r="E41" i="5"/>
  <c r="E42" i="5"/>
  <c r="E43" i="5"/>
  <c r="E44" i="5"/>
  <c r="E45" i="5"/>
  <c r="E46" i="5"/>
  <c r="E47" i="5"/>
  <c r="E48" i="5"/>
  <c r="E49" i="5"/>
  <c r="E50" i="5"/>
  <c r="E51" i="5"/>
  <c r="E52" i="5"/>
  <c r="E53" i="5"/>
  <c r="E54" i="5"/>
  <c r="E55" i="5"/>
  <c r="E56" i="5"/>
  <c r="E33" i="5"/>
  <c r="E3" i="5"/>
  <c r="E5" i="5"/>
  <c r="E6" i="5"/>
  <c r="E7" i="5"/>
  <c r="E8" i="5"/>
  <c r="E9" i="5"/>
  <c r="E10" i="5"/>
  <c r="E11" i="5"/>
  <c r="E12" i="5"/>
  <c r="E13" i="5"/>
  <c r="E14" i="5"/>
  <c r="E15" i="5"/>
  <c r="E16" i="5"/>
  <c r="E17" i="5"/>
  <c r="E18" i="5"/>
  <c r="E19" i="5"/>
  <c r="E20" i="5"/>
  <c r="E21" i="5"/>
  <c r="E22" i="5"/>
  <c r="E23" i="5"/>
  <c r="E24" i="5"/>
  <c r="E4" i="5"/>
  <c r="D64" i="5"/>
  <c r="D65" i="5"/>
  <c r="D66" i="5"/>
  <c r="D67" i="5"/>
  <c r="D68" i="5"/>
  <c r="D69" i="5"/>
  <c r="D70" i="5"/>
  <c r="D71" i="5"/>
  <c r="D72" i="5"/>
  <c r="D73" i="5"/>
  <c r="D74" i="5"/>
  <c r="D75" i="5"/>
  <c r="D76" i="5"/>
  <c r="D77" i="5"/>
  <c r="D78" i="5"/>
  <c r="D79" i="5"/>
  <c r="D80" i="5"/>
  <c r="D81" i="5"/>
  <c r="D82" i="5"/>
  <c r="D83" i="5"/>
  <c r="D84" i="5"/>
  <c r="D85" i="5"/>
  <c r="D86" i="5"/>
  <c r="D87" i="5"/>
  <c r="D63" i="5"/>
  <c r="D35" i="5"/>
  <c r="D36" i="5"/>
  <c r="D37" i="5"/>
  <c r="D38" i="5"/>
  <c r="D39" i="5"/>
  <c r="D40" i="5"/>
  <c r="D41" i="5"/>
  <c r="D42" i="5"/>
  <c r="D43" i="5"/>
  <c r="D44" i="5"/>
  <c r="D45" i="5"/>
  <c r="D46" i="5"/>
  <c r="D47" i="5"/>
  <c r="D48" i="5"/>
  <c r="D49" i="5"/>
  <c r="D50" i="5"/>
  <c r="D51" i="5"/>
  <c r="D52" i="5"/>
  <c r="D53" i="5"/>
  <c r="D54" i="5"/>
  <c r="D55" i="5"/>
  <c r="D56" i="5"/>
  <c r="D57" i="5"/>
  <c r="D34" i="5"/>
  <c r="D3" i="5"/>
  <c r="D2" i="5"/>
  <c r="D5" i="5"/>
  <c r="D6" i="5"/>
  <c r="D7" i="5"/>
  <c r="D8" i="5"/>
  <c r="D9" i="5"/>
  <c r="D10" i="5"/>
  <c r="D11" i="5"/>
  <c r="D12" i="5"/>
  <c r="D13" i="5"/>
  <c r="D14" i="5"/>
  <c r="D15" i="5"/>
  <c r="D16" i="5"/>
  <c r="D17" i="5"/>
  <c r="D18" i="5"/>
  <c r="D19" i="5"/>
  <c r="D20" i="5"/>
  <c r="D21" i="5"/>
  <c r="D22" i="5"/>
  <c r="D23" i="5"/>
  <c r="D24" i="5"/>
  <c r="D4" i="5"/>
  <c r="C26" i="5"/>
  <c r="C3" i="5"/>
  <c r="C5" i="5"/>
  <c r="C6" i="5"/>
  <c r="C7" i="5"/>
  <c r="C8" i="5"/>
  <c r="C9" i="5"/>
  <c r="C10" i="5"/>
  <c r="C11" i="5"/>
  <c r="C12" i="5"/>
  <c r="C13" i="5"/>
  <c r="C14" i="5"/>
  <c r="C15" i="5"/>
  <c r="C16" i="5"/>
  <c r="C17" i="5"/>
  <c r="D9" i="11" s="1"/>
  <c r="C18" i="5"/>
  <c r="C19" i="5"/>
  <c r="C20" i="5"/>
  <c r="C21" i="5"/>
  <c r="C22" i="5"/>
  <c r="C23" i="5"/>
  <c r="C24" i="5"/>
  <c r="C25" i="5"/>
  <c r="C4" i="5"/>
  <c r="E38" i="7"/>
  <c r="F40" i="7" s="1"/>
  <c r="C39" i="7"/>
  <c r="C40" i="7"/>
  <c r="A7" i="6"/>
  <c r="C33" i="5" s="1"/>
  <c r="B7" i="6"/>
  <c r="A8" i="6"/>
  <c r="C34" i="5" s="1"/>
  <c r="B8" i="6"/>
  <c r="A9" i="6"/>
  <c r="C35" i="5" s="1"/>
  <c r="B9" i="6"/>
  <c r="F38" i="5"/>
  <c r="A10" i="6"/>
  <c r="C36" i="5" s="1"/>
  <c r="B10" i="6"/>
  <c r="F54" i="5"/>
  <c r="A11" i="6"/>
  <c r="C37" i="5" s="1"/>
  <c r="B11" i="6"/>
  <c r="A12" i="6"/>
  <c r="C38" i="5" s="1"/>
  <c r="B12" i="6"/>
  <c r="A13" i="6"/>
  <c r="C39" i="5" s="1"/>
  <c r="B13" i="6"/>
  <c r="A14" i="6"/>
  <c r="C40" i="5" s="1"/>
  <c r="B14" i="6"/>
  <c r="A15" i="6"/>
  <c r="C41" i="5" s="1"/>
  <c r="B15" i="6"/>
  <c r="F55" i="5"/>
  <c r="A16" i="6"/>
  <c r="C42" i="5" s="1"/>
  <c r="B16" i="6"/>
  <c r="A17" i="6"/>
  <c r="C43" i="5" s="1"/>
  <c r="B17" i="6"/>
  <c r="A18" i="6"/>
  <c r="C44" i="5" s="1"/>
  <c r="B18" i="6"/>
  <c r="B19" i="6"/>
  <c r="C45" i="5" s="1"/>
  <c r="F56" i="5"/>
  <c r="A20" i="6"/>
  <c r="C46" i="5" s="1"/>
  <c r="B20" i="6"/>
  <c r="A21" i="6"/>
  <c r="C47" i="5" s="1"/>
  <c r="B21" i="6"/>
  <c r="A22" i="6"/>
  <c r="C48" i="5" s="1"/>
  <c r="B22" i="6"/>
  <c r="A23" i="6"/>
  <c r="C49" i="5" s="1"/>
  <c r="B23" i="6"/>
  <c r="F48" i="5"/>
  <c r="A24" i="6"/>
  <c r="C50" i="5" s="1"/>
  <c r="B24" i="6"/>
  <c r="A25" i="6"/>
  <c r="C51" i="5" s="1"/>
  <c r="B25" i="6"/>
  <c r="F36" i="5"/>
  <c r="A26" i="6"/>
  <c r="C52" i="5" s="1"/>
  <c r="B26" i="6"/>
  <c r="A27" i="6"/>
  <c r="C53" i="5" s="1"/>
  <c r="B27" i="6"/>
  <c r="F50" i="5"/>
  <c r="A28" i="6"/>
  <c r="C54" i="5" s="1"/>
  <c r="B28" i="6"/>
  <c r="F51" i="5"/>
  <c r="A29" i="6"/>
  <c r="C55" i="5" s="1"/>
  <c r="B29" i="6"/>
  <c r="F52" i="5"/>
  <c r="A30" i="6"/>
  <c r="C56" i="5" s="1"/>
  <c r="B30" i="6"/>
  <c r="A31" i="6"/>
  <c r="B31" i="6"/>
  <c r="C57" i="5" s="1"/>
  <c r="A36" i="6"/>
  <c r="C62" i="5" s="1"/>
  <c r="B36" i="6"/>
  <c r="E36" i="6"/>
  <c r="F38" i="6" s="1"/>
  <c r="C37" i="6"/>
  <c r="F37" i="6" s="1"/>
  <c r="C38" i="6"/>
  <c r="B7" i="4"/>
  <c r="C7" i="4"/>
  <c r="F63" i="5"/>
  <c r="B8" i="4"/>
  <c r="C64" i="5" s="1"/>
  <c r="C8" i="4"/>
  <c r="B9" i="4"/>
  <c r="C9" i="4"/>
  <c r="F65" i="5"/>
  <c r="B10" i="4"/>
  <c r="C10" i="4"/>
  <c r="F66" i="5"/>
  <c r="B11" i="4"/>
  <c r="C67" i="5" s="1"/>
  <c r="C11" i="4"/>
  <c r="B12" i="4"/>
  <c r="C12" i="4"/>
  <c r="B13" i="4"/>
  <c r="C68" i="5" s="1"/>
  <c r="C13" i="4"/>
  <c r="B14" i="4"/>
  <c r="C14" i="4"/>
  <c r="B15" i="4"/>
  <c r="C69" i="5" s="1"/>
  <c r="C15" i="4"/>
  <c r="F69" i="5"/>
  <c r="B16" i="4"/>
  <c r="C16" i="4"/>
  <c r="B17" i="4"/>
  <c r="C17" i="4"/>
  <c r="F70" i="5"/>
  <c r="B18" i="4"/>
  <c r="C71" i="5" s="1"/>
  <c r="C18" i="4"/>
  <c r="B19" i="4"/>
  <c r="C19" i="4"/>
  <c r="F72" i="5"/>
  <c r="B20" i="4"/>
  <c r="C20" i="4"/>
  <c r="F73" i="5"/>
  <c r="B21" i="4"/>
  <c r="C74" i="5" s="1"/>
  <c r="C21" i="4"/>
  <c r="F74" i="5"/>
  <c r="B22" i="4"/>
  <c r="C75" i="5" s="1"/>
  <c r="C22" i="4"/>
  <c r="B23" i="4"/>
  <c r="C23" i="4"/>
  <c r="B24" i="4"/>
  <c r="C24" i="4"/>
  <c r="B25" i="4"/>
  <c r="C25" i="4"/>
  <c r="B26" i="4"/>
  <c r="C87" i="5" s="1"/>
  <c r="C26" i="4"/>
  <c r="B27" i="4"/>
  <c r="C27" i="4"/>
  <c r="B28" i="4"/>
  <c r="C28" i="4"/>
  <c r="B29" i="4"/>
  <c r="C29" i="4"/>
  <c r="B30" i="4"/>
  <c r="C83" i="5" s="1"/>
  <c r="C30" i="4"/>
  <c r="B31" i="4"/>
  <c r="C31" i="4"/>
  <c r="B37" i="4"/>
  <c r="C37" i="4"/>
  <c r="F37" i="4"/>
  <c r="G39" i="4" s="1"/>
  <c r="D38" i="4"/>
  <c r="B24" i="11" l="1"/>
  <c r="C49" i="10"/>
  <c r="E49" i="10"/>
  <c r="D49" i="10"/>
  <c r="D24" i="11"/>
  <c r="D64" i="10"/>
  <c r="E64" i="10"/>
  <c r="C64" i="10"/>
  <c r="C82" i="5"/>
  <c r="C80" i="5"/>
  <c r="C79" i="5"/>
  <c r="C78" i="5"/>
  <c r="C77" i="5"/>
  <c r="C76" i="5"/>
  <c r="C81" i="5"/>
  <c r="C73" i="5"/>
  <c r="C70" i="5"/>
  <c r="C66" i="5"/>
  <c r="C63" i="5"/>
  <c r="F75" i="5"/>
  <c r="F71" i="5"/>
  <c r="C86" i="5"/>
  <c r="C72" i="5"/>
  <c r="C85" i="5"/>
  <c r="C84" i="5"/>
  <c r="C65" i="5"/>
  <c r="F77" i="5"/>
  <c r="F83" i="5"/>
  <c r="F68" i="5"/>
  <c r="F78" i="5"/>
  <c r="F81" i="5"/>
  <c r="F43" i="5"/>
  <c r="F45" i="5"/>
  <c r="F35" i="5"/>
  <c r="F34" i="5"/>
  <c r="D62" i="5"/>
  <c r="L14" i="9"/>
  <c r="D39" i="4"/>
  <c r="D40" i="4" s="1"/>
  <c r="D88" i="5"/>
  <c r="F39" i="6"/>
  <c r="F53" i="5"/>
  <c r="F49" i="5"/>
  <c r="F47" i="5"/>
  <c r="F39" i="5"/>
  <c r="F33" i="5"/>
  <c r="F40" i="5"/>
  <c r="F37" i="5"/>
  <c r="F44" i="5"/>
  <c r="L63" i="9" s="1"/>
  <c r="F41" i="5"/>
  <c r="F46" i="5"/>
  <c r="F42" i="5"/>
  <c r="C39" i="6"/>
  <c r="C41" i="7"/>
  <c r="F39" i="7"/>
  <c r="F41" i="7" s="1"/>
  <c r="G38" i="4"/>
  <c r="G40" i="4" s="1"/>
  <c r="F24" i="11" l="1"/>
  <c r="C79" i="10"/>
  <c r="E79" i="10"/>
  <c r="D79" i="10"/>
  <c r="L63"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<sst xmlns="http://schemas.openxmlformats.org/spreadsheetml/2006/main" count="881" uniqueCount="84">
  <si>
    <t>Fiche Individuelle de Validation "PSC 1"</t>
  </si>
  <si>
    <t>Date de formation :</t>
  </si>
  <si>
    <t>du</t>
  </si>
  <si>
    <t>au</t>
  </si>
  <si>
    <t xml:space="preserve">Lieu de formation : </t>
  </si>
  <si>
    <t>Mauges sur Loire</t>
  </si>
  <si>
    <t xml:space="preserve">NOM et PRENOM du participant </t>
  </si>
  <si>
    <t>Date et lieu de naissance :</t>
  </si>
  <si>
    <t xml:space="preserve">à </t>
  </si>
  <si>
    <t xml:space="preserve">Evaluation </t>
  </si>
  <si>
    <t>Critères d'évaluation du participant</t>
  </si>
  <si>
    <t>NON (1)</t>
  </si>
  <si>
    <t>OUI (1)</t>
  </si>
  <si>
    <t>OBSERVATIONS</t>
  </si>
  <si>
    <t xml:space="preserve">Le participant était présent sur la durée de la formation </t>
  </si>
  <si>
    <t xml:space="preserve">Le participant a réalisé ou fait réaliser tous les gestes de premiers secours lors des phases d'apprentissages proposées </t>
  </si>
  <si>
    <t>Le participant a participé à au moins un cas concret en tant que sauveteur</t>
  </si>
  <si>
    <t xml:space="preserve">(1) Mettre un "X" dans la colonne correspondante </t>
  </si>
  <si>
    <t>Validation</t>
  </si>
  <si>
    <t>Attribution du certificat de compétences "PSC1"</t>
  </si>
  <si>
    <t>(1) Rayer la mention inutile</t>
  </si>
  <si>
    <t>Nom et prénom du formateur</t>
  </si>
  <si>
    <t>CHEVALIER Sylvain</t>
  </si>
  <si>
    <t>Date :</t>
  </si>
  <si>
    <t xml:space="preserve">Signature </t>
  </si>
  <si>
    <t>Signature du participant</t>
  </si>
  <si>
    <t>janvier</t>
  </si>
  <si>
    <t>février</t>
  </si>
  <si>
    <t>mars</t>
  </si>
  <si>
    <t>avril</t>
  </si>
  <si>
    <t>mai</t>
  </si>
  <si>
    <t>juin</t>
  </si>
  <si>
    <t>juillet</t>
  </si>
  <si>
    <t>août</t>
  </si>
  <si>
    <t>septembre</t>
  </si>
  <si>
    <t>octobre</t>
  </si>
  <si>
    <t>novembre</t>
  </si>
  <si>
    <t>décembre</t>
  </si>
  <si>
    <t>ANGERS</t>
  </si>
  <si>
    <t>CHOLET</t>
  </si>
  <si>
    <t>NANTES</t>
  </si>
  <si>
    <t>ANCENIS</t>
  </si>
  <si>
    <t>ST HERBLAIN</t>
  </si>
  <si>
    <t>MAINE ET LOIRE</t>
  </si>
  <si>
    <t>LOIRE ATLANTIQUE</t>
  </si>
  <si>
    <t>VENDEE</t>
  </si>
  <si>
    <t>SARTHE</t>
  </si>
  <si>
    <t>MAYENNE</t>
  </si>
  <si>
    <t>OUI (1)                          NON (1)</t>
  </si>
  <si>
    <t>X</t>
  </si>
  <si>
    <t>3C</t>
  </si>
  <si>
    <t>PSC1</t>
  </si>
  <si>
    <t>Nom</t>
  </si>
  <si>
    <t>Prénom</t>
  </si>
  <si>
    <t>Réponse</t>
  </si>
  <si>
    <t>Chèque</t>
  </si>
  <si>
    <t>Date de naissance</t>
  </si>
  <si>
    <t>Lieu de Naissance</t>
  </si>
  <si>
    <t>Département</t>
  </si>
  <si>
    <t>Oui</t>
  </si>
  <si>
    <t>Non</t>
  </si>
  <si>
    <t>Participants total</t>
  </si>
  <si>
    <t>Somme à percevoir</t>
  </si>
  <si>
    <t>Nombre d'élèves total</t>
  </si>
  <si>
    <t>Somme recue</t>
  </si>
  <si>
    <t>Pourcentage de participation</t>
  </si>
  <si>
    <t>Pourcentage d'argent reçue</t>
  </si>
  <si>
    <t>FOUGERE</t>
  </si>
  <si>
    <t>3B</t>
  </si>
  <si>
    <t>CHEVALIER</t>
  </si>
  <si>
    <t>3A</t>
  </si>
  <si>
    <t>Lieu de naissance</t>
  </si>
  <si>
    <t>Sylvain</t>
  </si>
  <si>
    <t>Dép :</t>
  </si>
  <si>
    <t>Louisy</t>
  </si>
  <si>
    <t>Session N°</t>
  </si>
  <si>
    <t>Cathy</t>
  </si>
  <si>
    <t>C. FAZILLEAU</t>
  </si>
  <si>
    <t>M. MATIGNON</t>
  </si>
  <si>
    <t>S. CHEVALIER</t>
  </si>
  <si>
    <t>C. SOURISSEAU</t>
  </si>
  <si>
    <t>Nom Prénom</t>
  </si>
  <si>
    <t>22 et 29/06/2023</t>
  </si>
  <si>
    <t xml:space="preserve">Session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</si>
</sst>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0.00\ &quot;€&quot;"/>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0"/>
      <name val="Calibri"/>
      <family val="2"/>
      <scheme val="minor"/>
    </font>
    <font>
      <sz val="16"/>
      <color theme="4" tint="-0.249977111117893"/>
      <name val="Arial Black"/>
      <family val="2"/>
    </font>
    <font>
      <sz val="18"/>
      <color theme="5" tint="-0.249977111117893"/>
      <name val="Bahnschrift Light Condensed"/>
      <family val="2"/>
    </font>
    <font>
      <sz val="16"/>
      <color rgb="FF34373A"/>
      <name val="Chiller"/>
      <family val="5"/>
    </font>
    <font>
      <sz val="16"/>
      <color theme="1"/>
      <name val="Chiller"/>
      <family val="5"/>
    </font>
    <font>
      <sz val="10"/>
      <color theme="1"/>
      <name val="Calibri"/>
      <family val="2"/>
      <scheme val="minor"/>
    </font>
    <font>
      <b/>
      <i/>
      <sz val="11"/>
      <color theme="1"/>
      <name val="Calibri"/>
      <family val="2"/>
      <scheme val="minor"/>
    </font>
    <font>
      <b/>
      <sz val="12"/>
      <color theme="3" tint="-0.249977111117893"/>
      <name val="Calibri"/>
      <family val="2"/>
      <scheme val="minor"/>
    </font>
    <font>
      <b/>
      <sz val="11"/>
      <color theme="3" tint="-0.249977111117893"/>
      <name val="Calibri"/>
      <family val="2"/>
      <scheme val="minor"/>
    </font>
    <font>
      <sz val="14"/>
      <color theme="1"/>
      <name val="Agency FB"/>
      <family val="2"/>
    </font>
    <font>
      <sz val="18"/>
      <color theme="1"/>
      <name val="Agency FB"/>
      <family val="2"/>
    </font>
    <font>
      <b/>
      <sz val="12"/>
      <color theme="1" tint="0.499984740745262"/>
      <name val="Calibri"/>
      <family val="2"/>
      <scheme val="minor"/>
    </font>
    <font>
      <b/>
      <sz val="11"/>
      <color theme="1" tint="0.499984740745262"/>
      <name val="Calibri"/>
      <family val="2"/>
      <scheme val="minor"/>
    </font>
    <font>
      <sz val="18"/>
      <color rgb="FF00B050"/>
      <name val="Agency FB"/>
      <family val="2"/>
    </font>
    <font>
      <b/>
      <sz val="11"/>
      <color theme="2" tint="-0.749992370372631"/>
      <name val="Calibri"/>
      <family val="2"/>
      <scheme val="minor"/>
    </font>
    <font>
      <sz val="11"/>
      <color theme="0" tint="-0.34998626667073579"/>
      <name val="Calibri"/>
      <family val="2"/>
      <scheme val="minor"/>
    </font>
    <font>
      <sz val="8"/>
      <color theme="1"/>
      <name val="Calibri"/>
      <family val="2"/>
      <scheme val="minor"/>
    </font>
    <font>
      <i/>
      <sz val="11"/>
      <color theme="1"/>
      <name val="Calibri"/>
      <family val="2"/>
      <scheme val="minor"/>
    </font>
    <font>
      <b/>
      <sz val="11"/>
      <name val="Calibri"/>
      <family val="2"/>
      <scheme val="minor"/>
    </font>
    <font>
      <sz val="14"/>
      <color theme="0"/>
      <name val="Agency FB"/>
      <family val="2"/>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3"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79">
    <xf numFmtId="0" fontId="0" fillId="0" borderId="0" xfId="0"/>
    <xf numFmtId="0" fontId="2" fillId="0" borderId="0" xfId="0" applyFont="1"/>
    <xf numFmtId="0" fontId="0" fillId="0" borderId="0" xfId="0" applyAlignment="1">
      <alignment horizontal="center"/>
    </xf>
    <xf numFmtId="0" fontId="0" fillId="0" borderId="0" xfId="0" applyAlignment="1">
      <alignment horizontal="center"/>
    </xf>
    <xf numFmtId="0" fontId="0" fillId="0" borderId="0" xfId="0" applyAlignment="1"/>
    <xf numFmtId="0" fontId="0" fillId="0" borderId="0" xfId="0" applyAlignment="1">
      <alignment horizontal="left"/>
    </xf>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0" xfId="0" applyBorder="1" applyAlignment="1">
      <alignment horizontal="center"/>
    </xf>
    <xf numFmtId="0" fontId="0" fillId="0" borderId="7" xfId="0" applyBorder="1"/>
    <xf numFmtId="0" fontId="0" fillId="0" borderId="8" xfId="0" applyBorder="1"/>
    <xf numFmtId="0" fontId="0" fillId="0" borderId="9" xfId="0" applyBorder="1"/>
    <xf numFmtId="0" fontId="1" fillId="0" borderId="0" xfId="0" applyFont="1" applyAlignment="1">
      <alignment horizontal="center"/>
    </xf>
    <xf numFmtId="0" fontId="0" fillId="0" borderId="1" xfId="0" applyBorder="1" applyAlignment="1">
      <alignment horizontal="center"/>
    </xf>
    <xf numFmtId="2" fontId="0" fillId="0" borderId="0" xfId="0" applyNumberFormat="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0" xfId="0" applyAlignment="1">
      <alignment horizontal="left"/>
    </xf>
    <xf numFmtId="0" fontId="0" fillId="0" borderId="0" xfId="0" applyBorder="1" applyAlignment="1"/>
    <xf numFmtId="0" fontId="5" fillId="0" borderId="0" xfId="0" applyFont="1" applyAlignment="1">
      <alignment vertical="center"/>
    </xf>
    <xf numFmtId="0" fontId="6" fillId="0" borderId="0" xfId="0" applyFont="1" applyAlignment="1">
      <alignment horizontal="right" vertical="center"/>
    </xf>
    <xf numFmtId="0" fontId="7" fillId="0" borderId="0" xfId="0" applyFont="1" applyAlignment="1">
      <alignment vertical="center"/>
    </xf>
    <xf numFmtId="164" fontId="8" fillId="0" borderId="0" xfId="0" applyNumberFormat="1" applyFont="1" applyBorder="1" applyAlignment="1">
      <alignment vertical="center" textRotation="90"/>
    </xf>
    <xf numFmtId="0" fontId="9" fillId="0" borderId="0" xfId="0" applyFont="1"/>
    <xf numFmtId="0" fontId="9" fillId="0" borderId="0" xfId="0" applyFont="1" applyAlignment="1">
      <alignment horizontal="center" vertical="center"/>
    </xf>
    <xf numFmtId="0" fontId="0" fillId="2" borderId="1" xfId="0" applyFill="1" applyBorder="1" applyAlignment="1">
      <alignment horizontal="center" vertical="center"/>
    </xf>
    <xf numFmtId="0" fontId="8" fillId="3" borderId="1" xfId="0" applyFont="1" applyFill="1" applyBorder="1"/>
    <xf numFmtId="0" fontId="8" fillId="3" borderId="10" xfId="0" applyFont="1" applyFill="1" applyBorder="1"/>
    <xf numFmtId="0" fontId="0" fillId="0" borderId="1" xfId="0" applyBorder="1" applyAlignment="1">
      <alignment horizontal="center" vertical="center"/>
    </xf>
    <xf numFmtId="0" fontId="0" fillId="0" borderId="1" xfId="0" applyFill="1" applyBorder="1" applyAlignment="1">
      <alignment horizontal="center" vertical="center"/>
    </xf>
    <xf numFmtId="0" fontId="0" fillId="3" borderId="1" xfId="0" applyFill="1" applyBorder="1" applyAlignment="1">
      <alignment horizontal="center" vertical="center"/>
    </xf>
    <xf numFmtId="0" fontId="8" fillId="3" borderId="0" xfId="0" applyFont="1" applyFill="1" applyBorder="1"/>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11" fillId="0" borderId="15" xfId="0" applyFont="1" applyBorder="1" applyAlignment="1">
      <alignment horizontal="center" vertical="center"/>
    </xf>
    <xf numFmtId="165" fontId="13" fillId="0" borderId="18" xfId="0" applyNumberFormat="1" applyFont="1" applyBorder="1" applyAlignment="1">
      <alignment horizontal="center" vertical="center"/>
    </xf>
    <xf numFmtId="0" fontId="15" fillId="0" borderId="15" xfId="0" applyFont="1" applyFill="1" applyBorder="1" applyAlignment="1">
      <alignment horizontal="center" vertical="center"/>
    </xf>
    <xf numFmtId="165" fontId="16" fillId="4" borderId="21" xfId="0" applyNumberFormat="1" applyFont="1" applyFill="1" applyBorder="1" applyAlignment="1">
      <alignment horizontal="center" vertical="center"/>
    </xf>
    <xf numFmtId="0" fontId="5" fillId="0" borderId="0" xfId="0" applyFont="1" applyFill="1" applyBorder="1" applyAlignment="1">
      <alignment vertical="center"/>
    </xf>
    <xf numFmtId="0" fontId="5" fillId="0" borderId="15" xfId="0" applyFont="1" applyFill="1" applyBorder="1" applyAlignment="1">
      <alignment horizontal="center" vertical="center"/>
    </xf>
    <xf numFmtId="0" fontId="18" fillId="0" borderId="0" xfId="0" applyFont="1" applyAlignment="1">
      <alignment horizontal="center" vertical="center"/>
    </xf>
    <xf numFmtId="0" fontId="0" fillId="0" borderId="0" xfId="0" applyFill="1" applyBorder="1"/>
    <xf numFmtId="0" fontId="8" fillId="0" borderId="0" xfId="0" applyFont="1" applyFill="1" applyBorder="1"/>
    <xf numFmtId="164" fontId="8" fillId="0" borderId="0" xfId="0" applyNumberFormat="1" applyFont="1" applyFill="1" applyBorder="1" applyAlignment="1">
      <alignment horizontal="center" vertical="center" textRotation="90"/>
    </xf>
    <xf numFmtId="0" fontId="0" fillId="0" borderId="0" xfId="0" applyFill="1" applyBorder="1" applyAlignment="1">
      <alignment horizontal="center"/>
    </xf>
    <xf numFmtId="0" fontId="9" fillId="0" borderId="0" xfId="0" applyFont="1" applyFill="1" applyBorder="1"/>
    <xf numFmtId="0" fontId="7" fillId="0" borderId="0" xfId="0" applyFont="1" applyFill="1" applyBorder="1" applyAlignment="1">
      <alignment vertical="center"/>
    </xf>
    <xf numFmtId="0" fontId="7" fillId="0" borderId="0" xfId="0" applyFont="1" applyFill="1" applyBorder="1" applyAlignment="1">
      <alignment horizontal="right" vertical="center"/>
    </xf>
    <xf numFmtId="0" fontId="0" fillId="0" borderId="0" xfId="0" applyFill="1"/>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xf numFmtId="14" fontId="0" fillId="3" borderId="1" xfId="0" applyNumberFormat="1" applyFill="1" applyBorder="1" applyAlignment="1">
      <alignment horizontal="center"/>
    </xf>
    <xf numFmtId="164" fontId="8" fillId="0" borderId="0" xfId="0" applyNumberFormat="1" applyFont="1" applyFill="1" applyBorder="1" applyAlignment="1">
      <alignment vertical="center" textRotation="90"/>
    </xf>
    <xf numFmtId="0" fontId="0" fillId="5" borderId="0" xfId="0" applyFill="1" applyAlignment="1">
      <alignment horizontal="center" vertical="center"/>
    </xf>
    <xf numFmtId="0" fontId="0" fillId="2" borderId="0" xfId="0" applyFill="1" applyAlignment="1">
      <alignment horizontal="center" vertical="center"/>
    </xf>
    <xf numFmtId="0" fontId="20" fillId="0" borderId="0" xfId="0" applyFont="1" applyBorder="1" applyAlignment="1">
      <alignment horizontal="center"/>
    </xf>
    <xf numFmtId="0" fontId="20" fillId="0" borderId="0" xfId="0" applyFont="1" applyAlignment="1"/>
    <xf numFmtId="0" fontId="1" fillId="0" borderId="0" xfId="0" applyFont="1" applyAlignment="1">
      <alignment horizontal="center"/>
    </xf>
    <xf numFmtId="0" fontId="1" fillId="0" borderId="0" xfId="0" applyFont="1"/>
    <xf numFmtId="0" fontId="0" fillId="0" borderId="1" xfId="0" applyBorder="1" applyAlignment="1">
      <alignment horizontal="center" vertical="center"/>
    </xf>
    <xf numFmtId="0" fontId="2" fillId="0" borderId="0" xfId="0" applyFont="1" applyFill="1" applyBorder="1"/>
    <xf numFmtId="0" fontId="0" fillId="0" borderId="0" xfId="0" applyFill="1" applyBorder="1" applyAlignment="1"/>
    <xf numFmtId="0" fontId="1" fillId="0" borderId="0" xfId="0" applyFont="1" applyFill="1" applyBorder="1" applyAlignment="1">
      <alignment horizontal="center"/>
    </xf>
    <xf numFmtId="0" fontId="1" fillId="0" borderId="0" xfId="0" applyFont="1" applyFill="1" applyBorder="1"/>
    <xf numFmtId="0" fontId="0" fillId="0" borderId="0" xfId="0" applyFill="1" applyBorder="1" applyAlignment="1">
      <alignment horizontal="left"/>
    </xf>
    <xf numFmtId="0" fontId="20" fillId="0" borderId="0" xfId="0" applyFont="1" applyFill="1" applyBorder="1" applyAlignment="1">
      <alignment horizontal="center"/>
    </xf>
    <xf numFmtId="0" fontId="20" fillId="0" borderId="0" xfId="0" applyFont="1" applyFill="1" applyBorder="1" applyAlignment="1"/>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14" fontId="0" fillId="0" borderId="17" xfId="0" applyNumberFormat="1" applyBorder="1" applyAlignment="1">
      <alignment horizontal="center" vertical="center"/>
    </xf>
    <xf numFmtId="14" fontId="0" fillId="0" borderId="0" xfId="0" applyNumberFormat="1" applyBorder="1" applyAlignment="1">
      <alignment horizontal="center" vertical="center"/>
    </xf>
    <xf numFmtId="14" fontId="0" fillId="0" borderId="20" xfId="0" applyNumberFormat="1" applyBorder="1" applyAlignment="1">
      <alignment horizontal="center" vertical="center"/>
    </xf>
    <xf numFmtId="14" fontId="0" fillId="0" borderId="0" xfId="0" applyNumberFormat="1"/>
    <xf numFmtId="0" fontId="22" fillId="7" borderId="0" xfId="0" applyFont="1" applyFill="1" applyAlignment="1">
      <alignment horizont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6" borderId="0" xfId="0" applyFill="1"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14" fontId="0" fillId="0" borderId="0" xfId="0" applyNumberFormat="1" applyFill="1" applyBorder="1"/>
    <xf numFmtId="0" fontId="0" fillId="0" borderId="0" xfId="0" applyFill="1" applyBorder="1" applyAlignment="1">
      <alignment vertical="center"/>
    </xf>
    <xf numFmtId="164" fontId="8" fillId="0" borderId="0" xfId="0" applyNumberFormat="1" applyFont="1" applyFill="1" applyBorder="1" applyAlignment="1">
      <alignment horizontal="center" vertical="center" textRotation="90"/>
    </xf>
    <xf numFmtId="0" fontId="0" fillId="0" borderId="0" xfId="0" applyBorder="1" applyAlignment="1">
      <alignment horizontal="center"/>
    </xf>
    <xf numFmtId="0" fontId="0" fillId="0" borderId="0" xfId="0" applyFill="1" applyBorder="1" applyAlignment="1">
      <alignment horizontal="center"/>
    </xf>
    <xf numFmtId="0" fontId="4"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19" fillId="0" borderId="0" xfId="0" applyFont="1" applyFill="1" applyBorder="1" applyAlignment="1">
      <alignment horizontal="center"/>
    </xf>
    <xf numFmtId="0" fontId="14" fillId="0" borderId="13" xfId="0" applyFont="1" applyBorder="1" applyAlignment="1">
      <alignment horizontal="center" vertical="center"/>
    </xf>
    <xf numFmtId="0" fontId="14" fillId="0" borderId="14" xfId="0" applyFont="1" applyBorder="1" applyAlignment="1">
      <alignment horizontal="center" vertical="center"/>
    </xf>
    <xf numFmtId="0" fontId="13" fillId="4" borderId="19" xfId="0" applyFont="1" applyFill="1" applyBorder="1" applyAlignment="1">
      <alignment horizontal="center" vertical="center"/>
    </xf>
    <xf numFmtId="0" fontId="13" fillId="4" borderId="20" xfId="0" applyFont="1" applyFill="1" applyBorder="1" applyAlignment="1">
      <alignment horizontal="center" vertic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18" fillId="0" borderId="16" xfId="0" applyFont="1" applyBorder="1" applyAlignment="1">
      <alignment horizontal="center" vertical="center" wrapText="1"/>
    </xf>
    <xf numFmtId="0" fontId="18" fillId="0" borderId="17" xfId="0" applyFont="1" applyBorder="1" applyAlignment="1">
      <alignment horizontal="center" vertical="center" wrapText="1"/>
    </xf>
    <xf numFmtId="0" fontId="0" fillId="0" borderId="0" xfId="0" applyAlignment="1">
      <alignment horizont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2" fillId="4" borderId="16" xfId="0" applyFont="1" applyFill="1" applyBorder="1" applyAlignment="1">
      <alignment horizontal="center" vertical="center" wrapText="1"/>
    </xf>
    <xf numFmtId="0" fontId="12" fillId="4" borderId="17" xfId="0" applyFont="1" applyFill="1" applyBorder="1" applyAlignment="1">
      <alignment horizontal="center" vertical="center" wrapText="1"/>
    </xf>
    <xf numFmtId="0" fontId="19" fillId="0" borderId="0" xfId="0" applyFont="1" applyAlignment="1">
      <alignment horizontal="center"/>
    </xf>
    <xf numFmtId="164" fontId="8" fillId="0" borderId="8" xfId="0" applyNumberFormat="1" applyFont="1" applyBorder="1" applyAlignment="1">
      <alignment horizontal="center" vertical="center" textRotation="90"/>
    </xf>
    <xf numFmtId="164" fontId="8" fillId="0" borderId="12" xfId="0" applyNumberFormat="1" applyFont="1" applyBorder="1" applyAlignment="1">
      <alignment horizontal="center" vertical="center" textRotation="90"/>
    </xf>
    <xf numFmtId="164" fontId="8" fillId="0" borderId="3" xfId="0" applyNumberFormat="1" applyFont="1" applyBorder="1" applyAlignment="1">
      <alignment horizontal="center" vertical="center" textRotation="90"/>
    </xf>
    <xf numFmtId="0" fontId="4" fillId="0" borderId="0" xfId="0" applyFont="1" applyAlignment="1">
      <alignment horizontal="center" vertical="center"/>
    </xf>
    <xf numFmtId="0" fontId="5" fillId="0" borderId="0" xfId="0" applyFont="1" applyAlignment="1">
      <alignment horizontal="center" vertical="center"/>
    </xf>
    <xf numFmtId="0" fontId="0" fillId="2"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22" fillId="6" borderId="0" xfId="0" applyFont="1" applyFill="1" applyAlignment="1">
      <alignment horizontal="center"/>
    </xf>
    <xf numFmtId="0" fontId="0" fillId="8" borderId="20" xfId="0" applyFill="1" applyBorder="1" applyAlignment="1">
      <alignment horizontal="center"/>
    </xf>
    <xf numFmtId="0" fontId="22" fillId="7" borderId="0" xfId="0" applyFont="1" applyFill="1" applyAlignment="1">
      <alignment horizontal="right"/>
    </xf>
    <xf numFmtId="0" fontId="22" fillId="7" borderId="0" xfId="0" applyFont="1" applyFill="1" applyAlignment="1">
      <alignment horizontal="left"/>
    </xf>
    <xf numFmtId="0" fontId="0" fillId="0" borderId="0" xfId="0" applyAlignment="1">
      <alignment horizontal="left"/>
    </xf>
    <xf numFmtId="0" fontId="0" fillId="0" borderId="0" xfId="0" applyBorder="1" applyAlignment="1">
      <alignment horizontal="left"/>
    </xf>
    <xf numFmtId="0" fontId="21" fillId="0" borderId="0" xfId="0" applyFont="1" applyBorder="1" applyAlignment="1">
      <alignment horizontal="center"/>
    </xf>
    <xf numFmtId="14" fontId="1" fillId="0" borderId="0" xfId="0" applyNumberFormat="1" applyFont="1" applyAlignment="1">
      <alignment horizontal="center"/>
    </xf>
    <xf numFmtId="0" fontId="1" fillId="0" borderId="0" xfId="0" applyFont="1" applyAlignment="1">
      <alignment horizontal="center"/>
    </xf>
    <xf numFmtId="0" fontId="0" fillId="0" borderId="1" xfId="0"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0" fontId="0" fillId="2" borderId="2" xfId="0" applyFill="1" applyBorder="1" applyAlignment="1">
      <alignment horizontal="center" vertical="center" wrapText="1"/>
    </xf>
    <xf numFmtId="0" fontId="0" fillId="2" borderId="3" xfId="0" applyFill="1" applyBorder="1" applyAlignment="1">
      <alignment horizontal="center" vertical="center" wrapText="1"/>
    </xf>
    <xf numFmtId="0" fontId="0" fillId="2" borderId="7" xfId="0" applyFill="1" applyBorder="1" applyAlignment="1">
      <alignment horizontal="center" vertical="center" wrapText="1"/>
    </xf>
    <xf numFmtId="0" fontId="0" fillId="2" borderId="8" xfId="0" applyFill="1" applyBorder="1" applyAlignment="1">
      <alignment horizontal="center" vertical="center" wrapText="1"/>
    </xf>
    <xf numFmtId="0" fontId="0" fillId="2" borderId="4" xfId="0" applyFill="1" applyBorder="1" applyAlignment="1">
      <alignment horizontal="center" vertical="center" wrapText="1"/>
    </xf>
    <xf numFmtId="0" fontId="0" fillId="2" borderId="9" xfId="0" applyFill="1" applyBorder="1" applyAlignment="1">
      <alignment horizontal="center" vertical="center" wrapText="1"/>
    </xf>
    <xf numFmtId="0" fontId="0" fillId="0" borderId="6" xfId="0" applyBorder="1" applyAlignment="1">
      <alignment horizontal="left"/>
    </xf>
    <xf numFmtId="0" fontId="1" fillId="0" borderId="0" xfId="0" applyFont="1" applyAlignment="1">
      <alignment horizontal="left"/>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0" fillId="0" borderId="7" xfId="0" applyBorder="1"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2" xfId="0" applyBorder="1" applyAlignment="1">
      <alignment horizontal="left" wrapText="1"/>
    </xf>
    <xf numFmtId="0" fontId="0" fillId="0" borderId="3" xfId="0" applyBorder="1" applyAlignment="1">
      <alignment horizontal="left" wrapText="1"/>
    </xf>
    <xf numFmtId="0" fontId="0" fillId="0" borderId="4" xfId="0" applyBorder="1" applyAlignment="1">
      <alignment horizontal="left"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0" fillId="0" borderId="7" xfId="0" applyBorder="1" applyAlignment="1">
      <alignment horizontal="left" wrapText="1"/>
    </xf>
    <xf numFmtId="0" fontId="0" fillId="0" borderId="8" xfId="0" applyBorder="1" applyAlignment="1">
      <alignment horizontal="left" wrapText="1"/>
    </xf>
    <xf numFmtId="0" fontId="0" fillId="0" borderId="9" xfId="0" applyBorder="1" applyAlignment="1">
      <alignment horizontal="left" wrapText="1"/>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 fillId="0" borderId="0" xfId="0" applyFont="1" applyBorder="1" applyAlignment="1">
      <alignment horizontal="center"/>
    </xf>
    <xf numFmtId="0" fontId="0" fillId="0" borderId="0" xfId="0" applyFill="1" applyBorder="1" applyAlignment="1">
      <alignment horizontal="left"/>
    </xf>
    <xf numFmtId="0" fontId="2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alignment horizontal="center"/>
    </xf>
    <xf numFmtId="0" fontId="1" fillId="0" borderId="0" xfId="0" applyFont="1" applyFill="1" applyBorder="1" applyAlignment="1">
      <alignment horizontal="left"/>
    </xf>
    <xf numFmtId="0" fontId="0" fillId="0" borderId="0" xfId="0" applyFill="1" applyBorder="1" applyAlignment="1">
      <alignment horizontal="left" vertical="center" wrapText="1"/>
    </xf>
    <xf numFmtId="0" fontId="0" fillId="0" borderId="0" xfId="0" applyFill="1" applyBorder="1" applyAlignment="1">
      <alignment horizontal="center" vertical="center"/>
    </xf>
    <xf numFmtId="0" fontId="0" fillId="0" borderId="0" xfId="0" applyFill="1" applyBorder="1" applyAlignment="1">
      <alignment horizontal="left" wrapText="1"/>
    </xf>
    <xf numFmtId="0" fontId="0" fillId="0" borderId="0" xfId="0" applyFill="1" applyBorder="1" applyAlignment="1">
      <alignment horizontal="center" vertical="center" wrapText="1"/>
    </xf>
    <xf numFmtId="0" fontId="0" fillId="0" borderId="0" xfId="0" quotePrefix="1" applyFill="1"/>
  </cellXfs>
  <cellStyles count="1">
    <cellStyle name="Normal" xfId="0" builtinId="0"/>
  </cellStyles>
  <dxfs count="48">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theme="1"/>
      </font>
      <fill>
        <patternFill>
          <bgColor theme="9" tint="-0.24994659260841701"/>
        </patternFill>
      </fill>
    </dxf>
    <dxf>
      <font>
        <color auto="1"/>
      </font>
      <fill>
        <patternFill>
          <bgColor theme="9" tint="-0.2499465926084170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eetMetadata" Target="metadata.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3</xdr:col>
      <xdr:colOff>123825</xdr:colOff>
      <xdr:row>0</xdr:row>
      <xdr:rowOff>38100</xdr:rowOff>
    </xdr:from>
    <xdr:to>
      <xdr:col>3</xdr:col>
      <xdr:colOff>1838325</xdr:colOff>
      <xdr:row>4</xdr:row>
      <xdr:rowOff>133350</xdr:rowOff>
    </xdr:to>
    <xdr:pic>
      <xdr:nvPicPr>
        <xdr:cNvPr id="3" name="il_fi">
          <a:extLst>
            <a:ext uri="{FF2B5EF4-FFF2-40B4-BE49-F238E27FC236}">
              <a16:creationId xmlns:a16="http://schemas.microsoft.com/office/drawing/2014/main" id="{00000000-0008-0000-0600-000003000000}"/>
            </a:ext>
          </a:extLst>
        </xdr:cNvPr>
        <xdr:cNvPicPr/>
      </xdr:nvPicPr>
      <xdr:blipFill>
        <a:blip xmlns:r="http://schemas.openxmlformats.org/officeDocument/2006/relationships" r:embed="rId1"/>
        <a:stretch/>
      </xdr:blipFill>
      <xdr:spPr>
        <a:xfrm>
          <a:off x="3552825" y="38100"/>
          <a:ext cx="1714500" cy="857250"/>
        </a:xfrm>
        <a:prstGeom prst="rect">
          <a:avLst/>
        </a:prstGeom>
        <a:ln w="9360">
          <a:noFill/>
        </a:ln>
      </xdr:spPr>
    </xdr:pic>
    <xdr:clientData/>
  </xdr:twoCellAnchor>
  <xdr:twoCellAnchor editAs="oneCell">
    <xdr:from>
      <xdr:col>3</xdr:col>
      <xdr:colOff>19050</xdr:colOff>
      <xdr:row>33</xdr:row>
      <xdr:rowOff>38100</xdr:rowOff>
    </xdr:from>
    <xdr:to>
      <xdr:col>3</xdr:col>
      <xdr:colOff>1733550</xdr:colOff>
      <xdr:row>37</xdr:row>
      <xdr:rowOff>171450</xdr:rowOff>
    </xdr:to>
    <xdr:pic>
      <xdr:nvPicPr>
        <xdr:cNvPr id="8" name="il_fi">
          <a:extLst>
            <a:ext uri="{FF2B5EF4-FFF2-40B4-BE49-F238E27FC236}">
              <a16:creationId xmlns:a16="http://schemas.microsoft.com/office/drawing/2014/main" id="{00000000-0008-0000-0600-000008000000}"/>
            </a:ext>
          </a:extLst>
        </xdr:cNvPr>
        <xdr:cNvPicPr/>
      </xdr:nvPicPr>
      <xdr:blipFill>
        <a:blip xmlns:r="http://schemas.openxmlformats.org/officeDocument/2006/relationships" r:embed="rId1"/>
        <a:stretch/>
      </xdr:blipFill>
      <xdr:spPr>
        <a:xfrm>
          <a:off x="3448050" y="6457950"/>
          <a:ext cx="1714500" cy="857250"/>
        </a:xfrm>
        <a:prstGeom prst="rect">
          <a:avLst/>
        </a:prstGeom>
        <a:ln w="9360">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a:extLst>
            <a:ext uri="{FF2B5EF4-FFF2-40B4-BE49-F238E27FC236}">
              <a16:creationId xmlns:a16="http://schemas.microsoft.com/office/drawing/2014/main" id="{00000000-0008-0000-07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a:extLst>
            <a:ext uri="{FF2B5EF4-FFF2-40B4-BE49-F238E27FC236}">
              <a16:creationId xmlns:a16="http://schemas.microsoft.com/office/drawing/2014/main" id="{00000000-0008-0000-07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12" name="Image 11" descr="LOGO-UGSEL-PDL-">
          <a:extLst>
            <a:ext uri="{FF2B5EF4-FFF2-40B4-BE49-F238E27FC236}">
              <a16:creationId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13" name="Image 12">
          <a:extLst>
            <a:ext uri="{FF2B5EF4-FFF2-40B4-BE49-F238E27FC236}">
              <a16:creationId xmlns:a16="http://schemas.microsoft.com/office/drawing/2014/main" id="{00000000-0008-0000-0700-00000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8" name="Image 17" descr="LOGO-UGSEL-PDL-">
          <a:extLst>
            <a:ext uri="{FF2B5EF4-FFF2-40B4-BE49-F238E27FC236}">
              <a16:creationId xmlns:a16="http://schemas.microsoft.com/office/drawing/2014/main" id="{00000000-0008-0000-07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9" name="Image 18">
          <a:extLst>
            <a:ext uri="{FF2B5EF4-FFF2-40B4-BE49-F238E27FC236}">
              <a16:creationId xmlns:a16="http://schemas.microsoft.com/office/drawing/2014/main" id="{00000000-0008-0000-0700-00001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0" name="Image 19" descr="LOGO-UGSEL-PDL-">
          <a:extLst>
            <a:ext uri="{FF2B5EF4-FFF2-40B4-BE49-F238E27FC236}">
              <a16:creationId xmlns:a16="http://schemas.microsoft.com/office/drawing/2014/main" id="{00000000-0008-0000-07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1" name="Image 20">
          <a:extLst>
            <a:ext uri="{FF2B5EF4-FFF2-40B4-BE49-F238E27FC236}">
              <a16:creationId xmlns:a16="http://schemas.microsoft.com/office/drawing/2014/main" id="{00000000-0008-0000-0700-00001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22" name="Image 21" descr="LOGO-UGSEL-PDL-">
          <a:extLst>
            <a:ext uri="{FF2B5EF4-FFF2-40B4-BE49-F238E27FC236}">
              <a16:creationId xmlns:a16="http://schemas.microsoft.com/office/drawing/2014/main" id="{00000000-0008-0000-07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23" name="Image 22">
          <a:extLst>
            <a:ext uri="{FF2B5EF4-FFF2-40B4-BE49-F238E27FC236}">
              <a16:creationId xmlns:a16="http://schemas.microsoft.com/office/drawing/2014/main" id="{00000000-0008-0000-0700-00001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24" name="Image 23" descr="LOGO-UGSEL-PDL-">
          <a:extLst>
            <a:ext uri="{FF2B5EF4-FFF2-40B4-BE49-F238E27FC236}">
              <a16:creationId xmlns:a16="http://schemas.microsoft.com/office/drawing/2014/main" id="{00000000-0008-0000-07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25" name="Image 24">
          <a:extLst>
            <a:ext uri="{FF2B5EF4-FFF2-40B4-BE49-F238E27FC236}">
              <a16:creationId xmlns:a16="http://schemas.microsoft.com/office/drawing/2014/main" id="{00000000-0008-0000-0700-00001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26" name="Image 25" descr="LOGO-UGSEL-PDL-">
          <a:extLst>
            <a:ext uri="{FF2B5EF4-FFF2-40B4-BE49-F238E27FC236}">
              <a16:creationId xmlns:a16="http://schemas.microsoft.com/office/drawing/2014/main" id="{00000000-0008-0000-07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27" name="Image 26">
          <a:extLst>
            <a:ext uri="{FF2B5EF4-FFF2-40B4-BE49-F238E27FC236}">
              <a16:creationId xmlns:a16="http://schemas.microsoft.com/office/drawing/2014/main" id="{00000000-0008-0000-0700-00001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8" name="Image 27" descr="LOGO-UGSEL-PDL-">
          <a:extLst>
            <a:ext uri="{FF2B5EF4-FFF2-40B4-BE49-F238E27FC236}">
              <a16:creationId xmlns:a16="http://schemas.microsoft.com/office/drawing/2014/main" id="{00000000-0008-0000-07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9" name="Image 28">
          <a:extLst>
            <a:ext uri="{FF2B5EF4-FFF2-40B4-BE49-F238E27FC236}">
              <a16:creationId xmlns:a16="http://schemas.microsoft.com/office/drawing/2014/main" id="{00000000-0008-0000-0700-00001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30" name="Image 29" descr="LOGO-UGSEL-PDL-">
          <a:extLst>
            <a:ext uri="{FF2B5EF4-FFF2-40B4-BE49-F238E27FC236}">
              <a16:creationId xmlns:a16="http://schemas.microsoft.com/office/drawing/2014/main" id="{00000000-0008-0000-07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31" name="Image 30">
          <a:extLst>
            <a:ext uri="{FF2B5EF4-FFF2-40B4-BE49-F238E27FC236}">
              <a16:creationId xmlns:a16="http://schemas.microsoft.com/office/drawing/2014/main" id="{00000000-0008-0000-0700-00001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32" name="Image 31" descr="LOGO-UGSEL-PDL-">
          <a:extLst>
            <a:ext uri="{FF2B5EF4-FFF2-40B4-BE49-F238E27FC236}">
              <a16:creationId xmlns:a16="http://schemas.microsoft.com/office/drawing/2014/main" id="{00000000-0008-0000-07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33" name="Image 32">
          <a:extLst>
            <a:ext uri="{FF2B5EF4-FFF2-40B4-BE49-F238E27FC236}">
              <a16:creationId xmlns:a16="http://schemas.microsoft.com/office/drawing/2014/main" id="{00000000-0008-0000-0700-00002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60" name="Image 59" descr="LOGO-UGSEL-PDL-">
          <a:extLst>
            <a:ext uri="{FF2B5EF4-FFF2-40B4-BE49-F238E27FC236}">
              <a16:creationId xmlns:a16="http://schemas.microsoft.com/office/drawing/2014/main" id="{00000000-0008-0000-07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61" name="Image 60">
          <a:extLst>
            <a:ext uri="{FF2B5EF4-FFF2-40B4-BE49-F238E27FC236}">
              <a16:creationId xmlns:a16="http://schemas.microsoft.com/office/drawing/2014/main" id="{00000000-0008-0000-0700-00003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84" name="Image 83" descr="LOGO-UGSEL-PDL-">
          <a:extLst>
            <a:ext uri="{FF2B5EF4-FFF2-40B4-BE49-F238E27FC236}">
              <a16:creationId xmlns:a16="http://schemas.microsoft.com/office/drawing/2014/main" id="{00000000-0008-0000-07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85" name="Image 84">
          <a:extLst>
            <a:ext uri="{FF2B5EF4-FFF2-40B4-BE49-F238E27FC236}">
              <a16:creationId xmlns:a16="http://schemas.microsoft.com/office/drawing/2014/main" id="{00000000-0008-0000-0700-00005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6" name="Image 85" descr="LOGO-UGSEL-PDL-">
          <a:extLst>
            <a:ext uri="{FF2B5EF4-FFF2-40B4-BE49-F238E27FC236}">
              <a16:creationId xmlns:a16="http://schemas.microsoft.com/office/drawing/2014/main" id="{00000000-0008-0000-07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7" name="Image 86">
          <a:extLst>
            <a:ext uri="{FF2B5EF4-FFF2-40B4-BE49-F238E27FC236}">
              <a16:creationId xmlns:a16="http://schemas.microsoft.com/office/drawing/2014/main" id="{00000000-0008-0000-0700-00005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8" name="Image 87" descr="LOGO-UGSEL-PDL-">
          <a:extLst>
            <a:ext uri="{FF2B5EF4-FFF2-40B4-BE49-F238E27FC236}">
              <a16:creationId xmlns:a16="http://schemas.microsoft.com/office/drawing/2014/main" id="{00000000-0008-0000-07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9" name="Image 88">
          <a:extLst>
            <a:ext uri="{FF2B5EF4-FFF2-40B4-BE49-F238E27FC236}">
              <a16:creationId xmlns:a16="http://schemas.microsoft.com/office/drawing/2014/main" id="{00000000-0008-0000-0700-00005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90" name="Image 89" descr="LOGO-UGSEL-PDL-">
          <a:extLst>
            <a:ext uri="{FF2B5EF4-FFF2-40B4-BE49-F238E27FC236}">
              <a16:creationId xmlns:a16="http://schemas.microsoft.com/office/drawing/2014/main" id="{00000000-0008-0000-07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1" name="Image 90">
          <a:extLst>
            <a:ext uri="{FF2B5EF4-FFF2-40B4-BE49-F238E27FC236}">
              <a16:creationId xmlns:a16="http://schemas.microsoft.com/office/drawing/2014/main" id="{00000000-0008-0000-0700-00005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92" name="Image 91" descr="LOGO-UGSEL-PDL-">
          <a:extLst>
            <a:ext uri="{FF2B5EF4-FFF2-40B4-BE49-F238E27FC236}">
              <a16:creationId xmlns:a16="http://schemas.microsoft.com/office/drawing/2014/main" id="{00000000-0008-0000-07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93" name="Image 92">
          <a:extLst>
            <a:ext uri="{FF2B5EF4-FFF2-40B4-BE49-F238E27FC236}">
              <a16:creationId xmlns:a16="http://schemas.microsoft.com/office/drawing/2014/main" id="{00000000-0008-0000-0700-00005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94" name="Image 93" descr="LOGO-UGSEL-PDL-">
          <a:extLst>
            <a:ext uri="{FF2B5EF4-FFF2-40B4-BE49-F238E27FC236}">
              <a16:creationId xmlns:a16="http://schemas.microsoft.com/office/drawing/2014/main" id="{00000000-0008-0000-07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95" name="Image 94">
          <a:extLst>
            <a:ext uri="{FF2B5EF4-FFF2-40B4-BE49-F238E27FC236}">
              <a16:creationId xmlns:a16="http://schemas.microsoft.com/office/drawing/2014/main" id="{00000000-0008-0000-0700-00005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96" name="Image 95" descr="LOGO-UGSEL-PDL-">
          <a:extLst>
            <a:ext uri="{FF2B5EF4-FFF2-40B4-BE49-F238E27FC236}">
              <a16:creationId xmlns:a16="http://schemas.microsoft.com/office/drawing/2014/main" id="{00000000-0008-0000-07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97" name="Image 96">
          <a:extLst>
            <a:ext uri="{FF2B5EF4-FFF2-40B4-BE49-F238E27FC236}">
              <a16:creationId xmlns:a16="http://schemas.microsoft.com/office/drawing/2014/main" id="{00000000-0008-0000-0700-00006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16" name="Image 115" descr="LOGO-UGSEL-PDL-">
          <a:extLst>
            <a:ext uri="{FF2B5EF4-FFF2-40B4-BE49-F238E27FC236}">
              <a16:creationId xmlns:a16="http://schemas.microsoft.com/office/drawing/2014/main" id="{00000000-0008-0000-0700-00007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17" name="Image 116">
          <a:extLst>
            <a:ext uri="{FF2B5EF4-FFF2-40B4-BE49-F238E27FC236}">
              <a16:creationId xmlns:a16="http://schemas.microsoft.com/office/drawing/2014/main" id="{00000000-0008-0000-0700-00007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wsDr>
</file>

<file path=xl/drawings/drawing3.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a:extLst>
            <a:ext uri="{FF2B5EF4-FFF2-40B4-BE49-F238E27FC236}">
              <a16:creationId xmlns:a16="http://schemas.microsoft.com/office/drawing/2014/main" id="{00000000-0008-0000-08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a:extLst>
            <a:ext uri="{FF2B5EF4-FFF2-40B4-BE49-F238E27FC236}">
              <a16:creationId xmlns:a16="http://schemas.microsoft.com/office/drawing/2014/main" id="{00000000-0008-0000-08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4" name="Image 3" descr="LOGO-UGSEL-PDL-">
          <a:extLst>
            <a:ext uri="{FF2B5EF4-FFF2-40B4-BE49-F238E27FC236}">
              <a16:creationId xmlns:a16="http://schemas.microsoft.com/office/drawing/2014/main" id="{00000000-0008-0000-08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5" name="Image 4">
          <a:extLst>
            <a:ext uri="{FF2B5EF4-FFF2-40B4-BE49-F238E27FC236}">
              <a16:creationId xmlns:a16="http://schemas.microsoft.com/office/drawing/2014/main" id="{00000000-0008-0000-0800-00000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6" name="Image 5" descr="LOGO-UGSEL-PDL-">
          <a:extLst>
            <a:ext uri="{FF2B5EF4-FFF2-40B4-BE49-F238E27FC236}">
              <a16:creationId xmlns:a16="http://schemas.microsoft.com/office/drawing/2014/main" id="{00000000-0008-0000-08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 name="Image 6">
          <a:extLst>
            <a:ext uri="{FF2B5EF4-FFF2-40B4-BE49-F238E27FC236}">
              <a16:creationId xmlns:a16="http://schemas.microsoft.com/office/drawing/2014/main" id="{00000000-0008-0000-0800-00000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8" name="Image 7" descr="LOGO-UGSEL-PDL-">
          <a:extLst>
            <a:ext uri="{FF2B5EF4-FFF2-40B4-BE49-F238E27FC236}">
              <a16:creationId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 name="Image 8">
          <a:extLst>
            <a:ext uri="{FF2B5EF4-FFF2-40B4-BE49-F238E27FC236}">
              <a16:creationId xmlns:a16="http://schemas.microsoft.com/office/drawing/2014/main" id="{00000000-0008-0000-0800-00000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10" name="Image 9" descr="LOGO-UGSEL-PDL-">
          <a:extLst>
            <a:ext uri="{FF2B5EF4-FFF2-40B4-BE49-F238E27FC236}">
              <a16:creationId xmlns:a16="http://schemas.microsoft.com/office/drawing/2014/main" id="{00000000-0008-0000-08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11" name="Image 10">
          <a:extLst>
            <a:ext uri="{FF2B5EF4-FFF2-40B4-BE49-F238E27FC236}">
              <a16:creationId xmlns:a16="http://schemas.microsoft.com/office/drawing/2014/main" id="{00000000-0008-0000-0800-00000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12" name="Image 11" descr="LOGO-UGSEL-PDL-">
          <a:extLst>
            <a:ext uri="{FF2B5EF4-FFF2-40B4-BE49-F238E27FC236}">
              <a16:creationId xmlns:a16="http://schemas.microsoft.com/office/drawing/2014/main" id="{00000000-0008-0000-08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13" name="Image 12">
          <a:extLst>
            <a:ext uri="{FF2B5EF4-FFF2-40B4-BE49-F238E27FC236}">
              <a16:creationId xmlns:a16="http://schemas.microsoft.com/office/drawing/2014/main" id="{00000000-0008-0000-0800-00000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4" name="Image 13" descr="LOGO-UGSEL-PDL-">
          <a:extLst>
            <a:ext uri="{FF2B5EF4-FFF2-40B4-BE49-F238E27FC236}">
              <a16:creationId xmlns:a16="http://schemas.microsoft.com/office/drawing/2014/main" id="{00000000-0008-0000-08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5" name="Image 14">
          <a:extLst>
            <a:ext uri="{FF2B5EF4-FFF2-40B4-BE49-F238E27FC236}">
              <a16:creationId xmlns:a16="http://schemas.microsoft.com/office/drawing/2014/main" id="{00000000-0008-0000-0800-00000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16" name="Image 15" descr="LOGO-UGSEL-PDL-">
          <a:extLst>
            <a:ext uri="{FF2B5EF4-FFF2-40B4-BE49-F238E27FC236}">
              <a16:creationId xmlns:a16="http://schemas.microsoft.com/office/drawing/2014/main" id="{00000000-0008-0000-08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17" name="Image 16">
          <a:extLst>
            <a:ext uri="{FF2B5EF4-FFF2-40B4-BE49-F238E27FC236}">
              <a16:creationId xmlns:a16="http://schemas.microsoft.com/office/drawing/2014/main" id="{00000000-0008-0000-0800-00001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18" name="Image 17" descr="LOGO-UGSEL-PDL-">
          <a:extLst>
            <a:ext uri="{FF2B5EF4-FFF2-40B4-BE49-F238E27FC236}">
              <a16:creationId xmlns:a16="http://schemas.microsoft.com/office/drawing/2014/main" id="{00000000-0008-0000-08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19" name="Image 18">
          <a:extLst>
            <a:ext uri="{FF2B5EF4-FFF2-40B4-BE49-F238E27FC236}">
              <a16:creationId xmlns:a16="http://schemas.microsoft.com/office/drawing/2014/main" id="{00000000-0008-0000-0800-00001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20" name="Image 19" descr="LOGO-UGSEL-PDL-">
          <a:extLst>
            <a:ext uri="{FF2B5EF4-FFF2-40B4-BE49-F238E27FC236}">
              <a16:creationId xmlns:a16="http://schemas.microsoft.com/office/drawing/2014/main" id="{00000000-0008-0000-08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21" name="Image 20">
          <a:extLst>
            <a:ext uri="{FF2B5EF4-FFF2-40B4-BE49-F238E27FC236}">
              <a16:creationId xmlns:a16="http://schemas.microsoft.com/office/drawing/2014/main" id="{00000000-0008-0000-0800-00001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22" name="Image 21" descr="LOGO-UGSEL-PDL-">
          <a:extLst>
            <a:ext uri="{FF2B5EF4-FFF2-40B4-BE49-F238E27FC236}">
              <a16:creationId xmlns:a16="http://schemas.microsoft.com/office/drawing/2014/main" id="{00000000-0008-0000-08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23" name="Image 22">
          <a:extLst>
            <a:ext uri="{FF2B5EF4-FFF2-40B4-BE49-F238E27FC236}">
              <a16:creationId xmlns:a16="http://schemas.microsoft.com/office/drawing/2014/main" id="{00000000-0008-0000-0800-00001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40" name="Image 39" descr="LOGO-UGSEL-PDL-">
          <a:extLst>
            <a:ext uri="{FF2B5EF4-FFF2-40B4-BE49-F238E27FC236}">
              <a16:creationId xmlns:a16="http://schemas.microsoft.com/office/drawing/2014/main" id="{00000000-0008-0000-08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41" name="Image 40">
          <a:extLst>
            <a:ext uri="{FF2B5EF4-FFF2-40B4-BE49-F238E27FC236}">
              <a16:creationId xmlns:a16="http://schemas.microsoft.com/office/drawing/2014/main" id="{00000000-0008-0000-0800-00002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2" name="Image 41" descr="LOGO-UGSEL-PDL-">
          <a:extLst>
            <a:ext uri="{FF2B5EF4-FFF2-40B4-BE49-F238E27FC236}">
              <a16:creationId xmlns:a16="http://schemas.microsoft.com/office/drawing/2014/main" id="{00000000-0008-0000-08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3" name="Image 42">
          <a:extLst>
            <a:ext uri="{FF2B5EF4-FFF2-40B4-BE49-F238E27FC236}">
              <a16:creationId xmlns:a16="http://schemas.microsoft.com/office/drawing/2014/main" id="{00000000-0008-0000-0800-00002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4" name="Image 43" descr="LOGO-UGSEL-PDL-">
          <a:extLst>
            <a:ext uri="{FF2B5EF4-FFF2-40B4-BE49-F238E27FC236}">
              <a16:creationId xmlns:a16="http://schemas.microsoft.com/office/drawing/2014/main" id="{00000000-0008-0000-08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5" name="Image 44">
          <a:extLst>
            <a:ext uri="{FF2B5EF4-FFF2-40B4-BE49-F238E27FC236}">
              <a16:creationId xmlns:a16="http://schemas.microsoft.com/office/drawing/2014/main" id="{00000000-0008-0000-0800-00002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46" name="Image 45" descr="LOGO-UGSEL-PDL-">
          <a:extLst>
            <a:ext uri="{FF2B5EF4-FFF2-40B4-BE49-F238E27FC236}">
              <a16:creationId xmlns:a16="http://schemas.microsoft.com/office/drawing/2014/main" id="{00000000-0008-0000-08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47" name="Image 46">
          <a:extLst>
            <a:ext uri="{FF2B5EF4-FFF2-40B4-BE49-F238E27FC236}">
              <a16:creationId xmlns:a16="http://schemas.microsoft.com/office/drawing/2014/main" id="{00000000-0008-0000-0800-00002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48" name="Image 47" descr="LOGO-UGSEL-PDL-">
          <a:extLst>
            <a:ext uri="{FF2B5EF4-FFF2-40B4-BE49-F238E27FC236}">
              <a16:creationId xmlns:a16="http://schemas.microsoft.com/office/drawing/2014/main" id="{00000000-0008-0000-08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49" name="Image 48">
          <a:extLst>
            <a:ext uri="{FF2B5EF4-FFF2-40B4-BE49-F238E27FC236}">
              <a16:creationId xmlns:a16="http://schemas.microsoft.com/office/drawing/2014/main" id="{00000000-0008-0000-0800-00003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50" name="Image 49" descr="LOGO-UGSEL-PDL-">
          <a:extLst>
            <a:ext uri="{FF2B5EF4-FFF2-40B4-BE49-F238E27FC236}">
              <a16:creationId xmlns:a16="http://schemas.microsoft.com/office/drawing/2014/main" id="{00000000-0008-0000-08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51" name="Image 50">
          <a:extLst>
            <a:ext uri="{FF2B5EF4-FFF2-40B4-BE49-F238E27FC236}">
              <a16:creationId xmlns:a16="http://schemas.microsoft.com/office/drawing/2014/main" id="{00000000-0008-0000-0800-00003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52" name="Image 51" descr="LOGO-UGSEL-PDL-">
          <a:extLst>
            <a:ext uri="{FF2B5EF4-FFF2-40B4-BE49-F238E27FC236}">
              <a16:creationId xmlns:a16="http://schemas.microsoft.com/office/drawing/2014/main" id="{00000000-0008-0000-08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53" name="Image 52">
          <a:extLst>
            <a:ext uri="{FF2B5EF4-FFF2-40B4-BE49-F238E27FC236}">
              <a16:creationId xmlns:a16="http://schemas.microsoft.com/office/drawing/2014/main" id="{00000000-0008-0000-0800-00003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71" name="Image 70" descr="LOGO-UGSEL-PDL-">
          <a:extLst>
            <a:ext uri="{FF2B5EF4-FFF2-40B4-BE49-F238E27FC236}">
              <a16:creationId xmlns:a16="http://schemas.microsoft.com/office/drawing/2014/main" id="{00000000-0008-0000-08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2" name="Image 71">
          <a:extLst>
            <a:ext uri="{FF2B5EF4-FFF2-40B4-BE49-F238E27FC236}">
              <a16:creationId xmlns:a16="http://schemas.microsoft.com/office/drawing/2014/main" id="{00000000-0008-0000-0800-000048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SC1/Inscriptions/2021-2022/Inscriptions%20&#233;l&#232;ves%20PSC1%202021-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3A"/>
      <sheetName val="3B"/>
      <sheetName val="3C"/>
      <sheetName val="Données"/>
    </sheetNames>
    <sheetDataSet>
      <sheetData sheetId="0"/>
      <sheetData sheetId="1"/>
      <sheetData sheetId="2"/>
      <sheetData sheetId="3"/>
      <sheetData sheetId="4">
        <row r="5">
          <cell r="B5" t="str">
            <v>6B</v>
          </cell>
          <cell r="D5" t="str">
            <v>Présence - Infractions - Période 1</v>
          </cell>
        </row>
        <row r="6">
          <cell r="B6" t="str">
            <v>6D</v>
          </cell>
          <cell r="D6" t="str">
            <v>Présence - Infractions - Période 2</v>
          </cell>
        </row>
        <row r="7">
          <cell r="B7" t="str">
            <v>5A</v>
          </cell>
          <cell r="D7" t="str">
            <v>Présence - Infractions - Période 3</v>
          </cell>
        </row>
        <row r="8">
          <cell r="B8" t="str">
            <v>5C</v>
          </cell>
          <cell r="D8" t="str">
            <v>Présence - Infractions - Période 4</v>
          </cell>
        </row>
        <row r="9">
          <cell r="B9" t="str">
            <v>3B</v>
          </cell>
          <cell r="D9" t="str">
            <v>Présence - Infractions - Période 5</v>
          </cell>
        </row>
        <row r="10">
          <cell r="B10" t="str">
            <v>3C</v>
          </cell>
          <cell r="D10" t="str">
            <v>Suivi cycle Demi-fond</v>
          </cell>
        </row>
        <row r="11">
          <cell r="D11" t="str">
            <v>Suivi cycle Rugby</v>
          </cell>
        </row>
        <row r="12">
          <cell r="D12" t="str">
            <v>Suivi cycle Danse contemporraine</v>
          </cell>
        </row>
        <row r="13">
          <cell r="D13" t="str">
            <v>Suivi cycle Hip-Hop</v>
          </cell>
        </row>
        <row r="14">
          <cell r="D14" t="str">
            <v>Suivi cycle CO</v>
          </cell>
        </row>
        <row r="15">
          <cell r="D15" t="str">
            <v>Suivi cycle Tennis de table</v>
          </cell>
        </row>
        <row r="16">
          <cell r="D16" t="str">
            <v>Suivi cycle Badminton</v>
          </cell>
        </row>
        <row r="17">
          <cell r="D17" t="str">
            <v>Suivi Handball</v>
          </cell>
        </row>
        <row r="18">
          <cell r="D18" t="str">
            <v>Suivi Acrogym</v>
          </cell>
        </row>
        <row r="19">
          <cell r="D19" t="str">
            <v>Suivi Lutte</v>
          </cell>
        </row>
        <row r="20">
          <cell r="D20" t="str">
            <v>Suivi Gym</v>
          </cell>
        </row>
        <row r="21">
          <cell r="D21" t="str">
            <v>PSC1</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DBEF11E-6772-4232-8F87-42EA244E6379}" name="Tableau1" displayName="Tableau1" ref="B1:F92" totalsRowShown="0" headerRowDxfId="1" dataDxfId="2">
  <autoFilter ref="B1:F92" xr:uid="{8DBEF11E-6772-4232-8F87-42EA244E6379}"/>
  <tableColumns count="5">
    <tableColumn id="1" xr3:uid="{EE107734-869F-45F5-9870-826C94288880}" name="Session N°" dataDxfId="5"/>
    <tableColumn id="2" xr3:uid="{22F9A4F0-E9BE-44D9-B926-C8464E8DD3F4}" name="Nom Prénom"/>
    <tableColumn id="3" xr3:uid="{C3BCCB67-296C-400C-9D88-B8DC0A8CC3BA}" name="Date de naissance" dataDxfId="0"/>
    <tableColumn id="4" xr3:uid="{9A4DE275-45F7-4746-8E16-98E762F64A14}" name="Lieu de naissance" dataDxfId="4"/>
    <tableColumn id="5" xr3:uid="{4E8FAEAD-47E9-46F1-8A64-CFCEDF0F7911}" name="Département" dataDxfId="3"/>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11"/>
  <sheetViews>
    <sheetView workbookViewId="0">
      <selection activeCell="H7" sqref="H7"/>
    </sheetView>
  </sheetViews>
  <sheetFormatPr baseColWidth="10" defaultRowHeight="14.4" x14ac:dyDescent="0.3"/>
  <cols>
    <col min="1" max="1" width="15.6640625" customWidth="1"/>
    <col min="2" max="2" width="12.88671875" customWidth="1"/>
    <col min="3" max="21" width="20.6640625" customWidth="1"/>
    <col min="22" max="30" width="3.6640625" customWidth="1"/>
    <col min="31" max="31" width="1.109375" customWidth="1"/>
    <col min="32" max="39" width="2.6640625" customWidth="1"/>
  </cols>
  <sheetData>
    <row r="1" spans="1:39" ht="15" customHeight="1" x14ac:dyDescent="0.3">
      <c r="A1" s="120"/>
      <c r="B1" s="121" t="s">
        <v>51</v>
      </c>
      <c r="C1" s="121"/>
      <c r="D1" s="121"/>
      <c r="E1" s="121"/>
      <c r="F1" s="23"/>
      <c r="G1" s="23"/>
      <c r="H1" s="23"/>
      <c r="I1" s="23"/>
      <c r="J1" s="23"/>
      <c r="K1" s="23"/>
      <c r="L1" s="23"/>
      <c r="M1" s="23"/>
      <c r="N1" s="23"/>
      <c r="O1" s="23"/>
      <c r="P1" s="23"/>
      <c r="Q1" s="23"/>
      <c r="R1" s="23"/>
      <c r="S1" s="23"/>
      <c r="T1" s="23"/>
      <c r="U1" s="23"/>
      <c r="V1" s="23"/>
      <c r="W1" s="23"/>
      <c r="X1" s="116"/>
      <c r="Y1" s="116"/>
      <c r="Z1" s="116"/>
      <c r="AA1" s="116"/>
      <c r="AB1" s="116"/>
      <c r="AC1" s="116"/>
      <c r="AD1" s="116"/>
      <c r="AE1" s="116"/>
      <c r="AF1" s="116"/>
      <c r="AG1" s="116"/>
    </row>
    <row r="2" spans="1:39" ht="15" customHeight="1" x14ac:dyDescent="0.3">
      <c r="A2" s="120"/>
      <c r="B2" s="121"/>
      <c r="C2" s="121"/>
      <c r="D2" s="121"/>
      <c r="E2" s="121"/>
      <c r="F2" s="23"/>
      <c r="G2" s="23"/>
      <c r="H2" s="23"/>
      <c r="I2" s="23"/>
      <c r="J2" s="23"/>
      <c r="K2" s="23"/>
      <c r="L2" s="23"/>
      <c r="M2" s="23"/>
      <c r="N2" s="23"/>
      <c r="O2" s="23"/>
      <c r="P2" s="23"/>
      <c r="Q2" s="23"/>
      <c r="R2" s="23"/>
      <c r="S2" s="23"/>
      <c r="T2" s="23"/>
      <c r="U2" s="23"/>
      <c r="V2" s="23"/>
      <c r="W2" s="23"/>
      <c r="X2" s="116"/>
      <c r="Y2" s="116"/>
      <c r="Z2" s="116"/>
      <c r="AA2" s="116"/>
      <c r="AB2" s="116"/>
      <c r="AC2" s="116"/>
      <c r="AD2" s="116"/>
      <c r="AE2" s="116"/>
      <c r="AF2" s="116"/>
      <c r="AG2" s="116"/>
    </row>
    <row r="3" spans="1:39" ht="15" customHeight="1" x14ac:dyDescent="0.3">
      <c r="A3" s="120" t="s">
        <v>70</v>
      </c>
      <c r="B3" s="25"/>
      <c r="X3" s="116"/>
      <c r="Y3" s="116"/>
      <c r="Z3" s="116"/>
    </row>
    <row r="4" spans="1:39" ht="15" customHeight="1" x14ac:dyDescent="0.3">
      <c r="A4" s="120"/>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17"/>
      <c r="AF4" s="117"/>
      <c r="AG4" s="117"/>
      <c r="AH4" s="98"/>
      <c r="AI4" s="111"/>
      <c r="AJ4" s="111"/>
      <c r="AK4" s="111"/>
      <c r="AL4" s="111"/>
      <c r="AM4" s="111"/>
    </row>
    <row r="5" spans="1:39" ht="15" customHeight="1" x14ac:dyDescent="0.3">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18"/>
      <c r="AF5" s="118"/>
      <c r="AG5" s="118"/>
      <c r="AH5" s="98"/>
      <c r="AI5" s="111"/>
      <c r="AJ5" s="111"/>
      <c r="AK5" s="111"/>
      <c r="AL5" s="111"/>
      <c r="AM5" s="111"/>
    </row>
    <row r="6" spans="1:39" x14ac:dyDescent="0.3">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19"/>
      <c r="AF6" s="119"/>
      <c r="AG6" s="119"/>
      <c r="AH6" s="98"/>
      <c r="AI6" s="111"/>
      <c r="AJ6" s="111"/>
      <c r="AK6" s="111"/>
      <c r="AL6" s="111"/>
      <c r="AM6" s="111"/>
    </row>
    <row r="7" spans="1:39" x14ac:dyDescent="0.3">
      <c r="A7" s="30" t="s">
        <v>69</v>
      </c>
      <c r="B7" s="31" t="s">
        <v>72</v>
      </c>
      <c r="C7" s="34" t="s">
        <v>59</v>
      </c>
      <c r="D7" s="34" t="s">
        <v>59</v>
      </c>
      <c r="E7" s="56">
        <v>29239</v>
      </c>
      <c r="F7" s="34" t="s">
        <v>39</v>
      </c>
      <c r="G7" s="34" t="str">
        <f>IF(F7="ANCENIS","LOIRE ATLANTIQUE",IF(F7="ANGERS","MAINE ET LOIRE",IF(F7="NANTES","LOIRE ATLANTIQUE",IF(F7="CHOLET","MAINE ET LOIRE",IF(F7="ST HERBLAIN","LOIRE ATLANTIQUE",IF(F7="",""))))))</f>
        <v>MAINE ET LOIRE</v>
      </c>
      <c r="H7" s="33">
        <v>2</v>
      </c>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3">
      <c r="A8" s="30" t="s">
        <v>69</v>
      </c>
      <c r="B8" s="31" t="s">
        <v>74</v>
      </c>
      <c r="C8" s="34" t="s">
        <v>59</v>
      </c>
      <c r="D8" s="34" t="s">
        <v>59</v>
      </c>
      <c r="E8" s="56">
        <v>42107</v>
      </c>
      <c r="F8" s="34" t="s">
        <v>38</v>
      </c>
      <c r="G8" s="34" t="str">
        <f>IF(F8="ANCENIS","LOIRE ATLANTIQUE",IF(F8="ANGERS","MAINE ET LOIRE",IF(F8="NANTES","LOIRE ATLANTIQUE",IF(F8="CHOLET","MAINE ET LOIRE",IF(F8="ST HERBLAIN","LOIRE ATLANTIQUE",IF(F8="",""))))))</f>
        <v>MAINE ET LOIRE</v>
      </c>
      <c r="H8" s="33">
        <v>1</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3">
      <c r="A9" s="30" t="s">
        <v>69</v>
      </c>
      <c r="B9" s="31" t="s">
        <v>76</v>
      </c>
      <c r="C9" s="34"/>
      <c r="D9" s="34"/>
      <c r="E9" s="56">
        <v>27963</v>
      </c>
      <c r="F9" s="34" t="s">
        <v>40</v>
      </c>
      <c r="G9" s="34" t="str">
        <f t="shared" ref="G9:G37" si="0">IF(F9="ANCENIS","LOIRE ATLANTIQUE",IF(F9="ANGERS","MAINE ET LOIRE",IF(F9="NANTES","LOIRE ATLANTIQUE",IF(F9="CHOLET","MAINE ET LOIRE",IF(F9="ST HERBLAIN","LOIRE ATLANTIQUE",IF(F9="",""))))))</f>
        <v>LOIRE ATLANTIQUE</v>
      </c>
      <c r="H9" s="33">
        <v>3</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3">
      <c r="A10" s="30"/>
      <c r="B10" s="31"/>
      <c r="C10" s="34"/>
      <c r="D10" s="34"/>
      <c r="E10" s="56"/>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3">
      <c r="A11" s="30"/>
      <c r="B11" s="31"/>
      <c r="C11" s="34"/>
      <c r="D11" s="34"/>
      <c r="E11" s="56"/>
      <c r="F11" s="34"/>
      <c r="G11" s="34" t="str">
        <f t="shared" si="0"/>
        <v/>
      </c>
      <c r="H11" s="33"/>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3">
      <c r="A12" s="30"/>
      <c r="B12" s="31"/>
      <c r="C12" s="34"/>
      <c r="D12" s="34"/>
      <c r="E12" s="56"/>
      <c r="F12" s="34"/>
      <c r="G12" s="34" t="str">
        <f t="shared" si="0"/>
        <v/>
      </c>
      <c r="H12" s="33"/>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3">
      <c r="A13" s="30"/>
      <c r="B13" s="31"/>
      <c r="C13" s="34"/>
      <c r="D13" s="34"/>
      <c r="E13" s="56"/>
      <c r="F13" s="34"/>
      <c r="G13" s="34" t="str">
        <f t="shared" si="0"/>
        <v/>
      </c>
      <c r="H13" s="33"/>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3">
      <c r="A14" s="30"/>
      <c r="B14" s="31"/>
      <c r="C14" s="34"/>
      <c r="D14" s="34"/>
      <c r="E14" s="56"/>
      <c r="F14" s="34"/>
      <c r="G14" s="34" t="str">
        <f t="shared" si="0"/>
        <v/>
      </c>
      <c r="H14" s="33"/>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3">
      <c r="A15" s="30"/>
      <c r="B15" s="31"/>
      <c r="C15" s="34"/>
      <c r="D15" s="34"/>
      <c r="E15" s="56"/>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3">
      <c r="A16" s="30"/>
      <c r="B16" s="31"/>
      <c r="C16" s="34"/>
      <c r="D16" s="34"/>
      <c r="E16" s="56"/>
      <c r="F16" s="34"/>
      <c r="G16" s="34" t="str">
        <f t="shared" si="0"/>
        <v/>
      </c>
      <c r="H16" s="33"/>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3">
      <c r="A17" s="30"/>
      <c r="B17" s="31"/>
      <c r="C17" s="34"/>
      <c r="D17" s="34"/>
      <c r="E17" s="56"/>
      <c r="F17" s="34"/>
      <c r="G17" s="34" t="str">
        <f t="shared" si="0"/>
        <v/>
      </c>
      <c r="H17" s="33"/>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3">
      <c r="A18" s="30"/>
      <c r="B18" s="31"/>
      <c r="C18" s="34"/>
      <c r="D18" s="34"/>
      <c r="E18" s="56"/>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3">
      <c r="A19" s="30"/>
      <c r="B19" s="31"/>
      <c r="C19" s="34"/>
      <c r="D19" s="34"/>
      <c r="E19" s="56"/>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3">
      <c r="A20" s="30"/>
      <c r="B20" s="31"/>
      <c r="C20" s="34"/>
      <c r="D20" s="34"/>
      <c r="E20" s="56"/>
      <c r="F20" s="34"/>
      <c r="G20" s="34" t="str">
        <f t="shared" si="0"/>
        <v/>
      </c>
      <c r="H20" s="33"/>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3">
      <c r="A21" s="30"/>
      <c r="B21" s="31"/>
      <c r="C21" s="34"/>
      <c r="D21" s="34"/>
      <c r="E21" s="56"/>
      <c r="F21" s="34"/>
      <c r="G21" s="34" t="str">
        <f t="shared" si="0"/>
        <v/>
      </c>
      <c r="H21" s="33"/>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3">
      <c r="A22" s="30"/>
      <c r="B22" s="31"/>
      <c r="C22" s="34"/>
      <c r="D22" s="34"/>
      <c r="E22" s="56"/>
      <c r="F22" s="34"/>
      <c r="G22" s="34" t="str">
        <f t="shared" si="0"/>
        <v/>
      </c>
      <c r="H22" s="33"/>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3">
      <c r="A23" s="30"/>
      <c r="B23" s="31"/>
      <c r="C23" s="34"/>
      <c r="D23" s="34"/>
      <c r="E23" s="56"/>
      <c r="F23" s="34"/>
      <c r="G23" s="34" t="str">
        <f t="shared" si="0"/>
        <v/>
      </c>
      <c r="H23" s="33"/>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3">
      <c r="A24" s="30"/>
      <c r="B24" s="31"/>
      <c r="C24" s="34"/>
      <c r="D24" s="34"/>
      <c r="E24" s="56"/>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3">
      <c r="A25" s="30"/>
      <c r="B25" s="31"/>
      <c r="C25" s="34"/>
      <c r="D25" s="34"/>
      <c r="E25" s="56"/>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3">
      <c r="A26" s="30"/>
      <c r="B26" s="31"/>
      <c r="C26" s="34"/>
      <c r="D26" s="34"/>
      <c r="E26" s="56"/>
      <c r="F26" s="34"/>
      <c r="G26" s="34" t="str">
        <f t="shared" si="0"/>
        <v/>
      </c>
      <c r="H26" s="33"/>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3">
      <c r="A27" s="30"/>
      <c r="B27" s="31"/>
      <c r="C27" s="34"/>
      <c r="D27" s="34"/>
      <c r="E27" s="56"/>
      <c r="F27" s="34"/>
      <c r="G27" s="34" t="str">
        <f t="shared" si="0"/>
        <v/>
      </c>
      <c r="H27" s="33"/>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3">
      <c r="A28" s="30"/>
      <c r="B28" s="31"/>
      <c r="C28" s="34"/>
      <c r="D28" s="34"/>
      <c r="E28" s="56"/>
      <c r="F28" s="34"/>
      <c r="G28" s="34" t="str">
        <f t="shared" si="0"/>
        <v/>
      </c>
      <c r="H28" s="33"/>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3">
      <c r="A29" s="30"/>
      <c r="B29" s="31"/>
      <c r="C29" s="34"/>
      <c r="D29" s="34"/>
      <c r="E29" s="56"/>
      <c r="F29" s="34"/>
      <c r="G29" s="34" t="str">
        <f t="shared" si="0"/>
        <v/>
      </c>
      <c r="H29" s="33"/>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3">
      <c r="A30" s="30"/>
      <c r="B30" s="31"/>
      <c r="C30" s="34"/>
      <c r="D30" s="34"/>
      <c r="E30" s="56"/>
      <c r="F30" s="34"/>
      <c r="G30" s="34" t="str">
        <f t="shared" si="0"/>
        <v/>
      </c>
      <c r="H30" s="33"/>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3">
      <c r="A31" s="30"/>
      <c r="B31" s="30"/>
      <c r="C31" s="34"/>
      <c r="D31" s="34"/>
      <c r="E31" s="58"/>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3">
      <c r="A32" s="30"/>
      <c r="B32" s="30"/>
      <c r="C32" s="34"/>
      <c r="D32" s="34"/>
      <c r="E32" s="58"/>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3">
      <c r="A33" s="30"/>
      <c r="B33" s="30"/>
      <c r="C33" s="34"/>
      <c r="D33" s="34"/>
      <c r="E33" s="58"/>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3">
      <c r="A34" s="30"/>
      <c r="B34" s="30"/>
      <c r="C34" s="34"/>
      <c r="D34" s="34"/>
      <c r="E34" s="58"/>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3">
      <c r="A35" s="30"/>
      <c r="B35" s="30"/>
      <c r="C35" s="34"/>
      <c r="D35" s="34"/>
      <c r="E35" s="58"/>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x14ac:dyDescent="0.3">
      <c r="A36" s="30"/>
      <c r="B36" s="30"/>
      <c r="C36" s="34"/>
      <c r="D36" s="34"/>
      <c r="E36" s="58"/>
      <c r="F36" s="34"/>
      <c r="G36" s="34" t="str">
        <f t="shared" si="0"/>
        <v/>
      </c>
      <c r="H36" s="33"/>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x14ac:dyDescent="0.3">
      <c r="A37" s="30"/>
      <c r="B37" s="30"/>
      <c r="C37" s="34"/>
      <c r="D37" s="34"/>
      <c r="E37" s="58"/>
      <c r="F37" s="34"/>
      <c r="G37" s="34" t="str">
        <f t="shared" si="0"/>
        <v/>
      </c>
      <c r="H37" s="33"/>
      <c r="I37" s="36"/>
      <c r="J37" s="36"/>
      <c r="K37" s="36"/>
      <c r="L37" s="36"/>
      <c r="M37" s="36"/>
      <c r="N37" s="36"/>
      <c r="O37" s="36"/>
      <c r="P37" s="36"/>
      <c r="Q37" s="36"/>
      <c r="R37" s="36"/>
      <c r="S37" s="36"/>
      <c r="T37" s="36"/>
      <c r="U37" s="36"/>
      <c r="V37" s="36"/>
      <c r="W37" s="36"/>
      <c r="X37" s="36"/>
      <c r="Y37" s="36"/>
      <c r="Z37" s="36"/>
      <c r="AA37" s="36"/>
      <c r="AB37" s="36"/>
      <c r="AC37" s="36"/>
      <c r="AD37" s="36"/>
      <c r="AE37" s="52"/>
      <c r="AF37" s="52"/>
    </row>
    <row r="38" spans="1:34" ht="15" thickBot="1" x14ac:dyDescent="0.35">
      <c r="A38" s="35"/>
      <c r="B38" s="35"/>
      <c r="C38" s="36"/>
      <c r="D38" s="36"/>
      <c r="E38" s="37">
        <f>COUNTIF(D7:D31,"oui")</f>
        <v>2</v>
      </c>
      <c r="F38" s="36"/>
      <c r="G38" s="36"/>
      <c r="H38" s="36"/>
      <c r="I38" s="36"/>
      <c r="J38" s="36"/>
      <c r="K38" s="36"/>
      <c r="L38" s="36"/>
      <c r="M38" s="36"/>
      <c r="N38" s="36"/>
      <c r="O38" s="36"/>
      <c r="P38" s="36"/>
      <c r="Q38" s="36"/>
      <c r="R38" s="36"/>
      <c r="S38" s="36"/>
      <c r="T38" s="36"/>
      <c r="U38" s="36"/>
      <c r="V38" s="36"/>
      <c r="W38" s="36"/>
      <c r="X38" s="36"/>
      <c r="Y38" s="36"/>
      <c r="Z38" s="36"/>
      <c r="AA38" s="36"/>
      <c r="AB38" s="36"/>
      <c r="AC38" s="36"/>
      <c r="AD38" s="36"/>
      <c r="AE38" s="52"/>
      <c r="AF38" s="52"/>
    </row>
    <row r="39" spans="1:34" ht="24" thickBot="1" x14ac:dyDescent="0.35">
      <c r="A39" s="112" t="s">
        <v>61</v>
      </c>
      <c r="B39" s="113"/>
      <c r="C39" s="38">
        <f>COUNTIF(C7:C31,"Oui")</f>
        <v>2</v>
      </c>
      <c r="D39" s="114" t="s">
        <v>62</v>
      </c>
      <c r="E39" s="115"/>
      <c r="F39" s="39">
        <f>C39*18</f>
        <v>36</v>
      </c>
    </row>
    <row r="40" spans="1:34" ht="22.5" customHeight="1" thickBot="1" x14ac:dyDescent="0.35">
      <c r="A40" s="103" t="s">
        <v>63</v>
      </c>
      <c r="B40" s="104"/>
      <c r="C40" s="40">
        <f>COUNTA(A7:A31)</f>
        <v>3</v>
      </c>
      <c r="D40" s="105" t="s">
        <v>64</v>
      </c>
      <c r="E40" s="106"/>
      <c r="F40" s="41">
        <f>E38*18</f>
        <v>36</v>
      </c>
      <c r="G40" s="42"/>
      <c r="H40" s="42"/>
      <c r="I40" s="42"/>
      <c r="J40" s="42"/>
      <c r="K40" s="42"/>
      <c r="L40" s="42"/>
      <c r="M40" s="42"/>
      <c r="N40" s="42"/>
      <c r="O40" s="42"/>
      <c r="P40" s="42"/>
      <c r="Q40" s="42"/>
      <c r="R40" s="42"/>
      <c r="S40" s="42"/>
      <c r="T40" s="42"/>
      <c r="U40" s="42"/>
      <c r="V40" s="42"/>
      <c r="W40" s="42"/>
      <c r="X40" s="102"/>
      <c r="Y40" s="102"/>
      <c r="Z40" s="102"/>
      <c r="AA40" s="102"/>
      <c r="AB40" s="102"/>
      <c r="AC40" s="102"/>
      <c r="AD40" s="102"/>
      <c r="AE40" s="102"/>
      <c r="AF40" s="102"/>
      <c r="AG40" s="102"/>
    </row>
    <row r="41" spans="1:34" ht="24.9" customHeight="1" thickBot="1" x14ac:dyDescent="0.35">
      <c r="A41" s="107" t="s">
        <v>65</v>
      </c>
      <c r="B41" s="108"/>
      <c r="C41" s="43" t="str">
        <f>C39*100/C40&amp;"%"</f>
        <v>66,6666666666667%</v>
      </c>
      <c r="D41" s="109" t="s">
        <v>66</v>
      </c>
      <c r="E41" s="110"/>
      <c r="F41" s="44" t="str">
        <f>F39*100/F40&amp;"%"</f>
        <v>100%</v>
      </c>
      <c r="G41" s="42"/>
      <c r="H41" s="42"/>
      <c r="I41" s="42"/>
      <c r="J41" s="42"/>
      <c r="K41" s="42"/>
      <c r="L41" s="42"/>
      <c r="M41" s="42"/>
      <c r="N41" s="42"/>
      <c r="O41" s="42"/>
      <c r="P41" s="42"/>
      <c r="Q41" s="42"/>
      <c r="R41" s="42"/>
      <c r="S41" s="42"/>
      <c r="T41" s="42"/>
      <c r="U41" s="42"/>
      <c r="V41" s="42"/>
      <c r="W41" s="42"/>
      <c r="X41" s="102"/>
      <c r="Y41" s="102"/>
      <c r="Z41" s="102"/>
      <c r="AA41" s="102"/>
      <c r="AB41" s="102"/>
      <c r="AC41" s="102"/>
      <c r="AD41" s="102"/>
      <c r="AE41" s="102"/>
      <c r="AF41" s="102"/>
      <c r="AG41" s="102"/>
    </row>
    <row r="42" spans="1:34" ht="15" customHeight="1" x14ac:dyDescent="0.3">
      <c r="A42" s="51"/>
      <c r="B42" s="50"/>
      <c r="C42" s="45"/>
      <c r="D42" s="45"/>
      <c r="E42" s="45"/>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row>
    <row r="43" spans="1:34" ht="15" customHeight="1" x14ac:dyDescent="0.3">
      <c r="A43" s="51"/>
      <c r="B43" s="50"/>
      <c r="C43" s="59"/>
      <c r="D43" s="59"/>
      <c r="E43" s="59"/>
      <c r="F43" s="59"/>
      <c r="G43" s="59"/>
      <c r="H43" s="59"/>
      <c r="I43" s="59"/>
      <c r="J43" s="59"/>
      <c r="K43" s="97"/>
      <c r="L43" s="97"/>
      <c r="M43" s="97"/>
      <c r="N43" s="97"/>
      <c r="O43" s="97"/>
      <c r="P43" s="97"/>
      <c r="Q43" s="97"/>
      <c r="R43" s="97"/>
      <c r="S43" s="97"/>
      <c r="T43" s="97"/>
      <c r="U43" s="97"/>
      <c r="V43" s="97"/>
      <c r="W43" s="97"/>
      <c r="X43" s="97"/>
      <c r="Y43" s="97"/>
      <c r="Z43" s="97"/>
      <c r="AA43" s="97"/>
      <c r="AB43" s="97"/>
      <c r="AC43" s="97"/>
      <c r="AD43" s="97"/>
      <c r="AE43" s="97"/>
      <c r="AF43" s="97"/>
      <c r="AG43" s="97"/>
      <c r="AH43" s="98"/>
    </row>
    <row r="44" spans="1:34" x14ac:dyDescent="0.3">
      <c r="A44" s="45"/>
      <c r="B44" s="45"/>
      <c r="C44" s="59"/>
      <c r="D44" s="59"/>
      <c r="E44" s="59"/>
      <c r="F44" s="59"/>
      <c r="G44" s="59"/>
      <c r="H44" s="59"/>
      <c r="I44" s="59"/>
      <c r="J44" s="59"/>
      <c r="K44" s="97"/>
      <c r="L44" s="97"/>
      <c r="M44" s="97"/>
      <c r="N44" s="97"/>
      <c r="O44" s="97"/>
      <c r="P44" s="97"/>
      <c r="Q44" s="97"/>
      <c r="R44" s="97"/>
      <c r="S44" s="97"/>
      <c r="T44" s="97"/>
      <c r="U44" s="97"/>
      <c r="V44" s="97"/>
      <c r="W44" s="97"/>
      <c r="X44" s="97"/>
      <c r="Y44" s="97"/>
      <c r="Z44" s="97"/>
      <c r="AA44" s="97"/>
      <c r="AB44" s="97"/>
      <c r="AC44" s="97"/>
      <c r="AD44" s="97"/>
      <c r="AE44" s="97"/>
      <c r="AF44" s="97"/>
      <c r="AG44" s="97"/>
      <c r="AH44" s="98"/>
    </row>
    <row r="45" spans="1:34" ht="14.25" customHeight="1" x14ac:dyDescent="0.3">
      <c r="A45" s="45"/>
      <c r="B45" s="45"/>
      <c r="C45" s="59"/>
      <c r="D45" s="59"/>
      <c r="E45" s="59"/>
      <c r="F45" s="59"/>
      <c r="G45" s="59"/>
      <c r="H45" s="59"/>
      <c r="I45" s="59"/>
      <c r="J45" s="59"/>
      <c r="K45" s="97"/>
      <c r="L45" s="97"/>
      <c r="M45" s="97"/>
      <c r="N45" s="97"/>
      <c r="O45" s="97"/>
      <c r="P45" s="97"/>
      <c r="Q45" s="97"/>
      <c r="R45" s="97"/>
      <c r="S45" s="97"/>
      <c r="T45" s="97"/>
      <c r="U45" s="97"/>
      <c r="V45" s="97"/>
      <c r="W45" s="97"/>
      <c r="X45" s="97"/>
      <c r="Y45" s="97"/>
      <c r="Z45" s="97"/>
      <c r="AA45" s="97"/>
      <c r="AB45" s="97"/>
      <c r="AC45" s="97"/>
      <c r="AD45" s="97"/>
      <c r="AE45" s="97"/>
      <c r="AF45" s="97"/>
      <c r="AG45" s="97"/>
      <c r="AH45" s="98"/>
    </row>
    <row r="46" spans="1:34" ht="14.25" customHeight="1" x14ac:dyDescent="0.3">
      <c r="A46" s="49"/>
      <c r="B46" s="49"/>
      <c r="C46" s="59"/>
      <c r="D46" s="59"/>
      <c r="E46" s="59"/>
      <c r="F46" s="59"/>
      <c r="G46" s="59"/>
      <c r="H46" s="59"/>
      <c r="I46" s="59"/>
      <c r="J46" s="59"/>
      <c r="K46" s="97"/>
      <c r="L46" s="97"/>
      <c r="M46" s="97"/>
      <c r="N46" s="97"/>
      <c r="O46" s="97"/>
      <c r="P46" s="97"/>
      <c r="Q46" s="97"/>
      <c r="R46" s="97"/>
      <c r="S46" s="97"/>
      <c r="T46" s="97"/>
      <c r="U46" s="97"/>
      <c r="V46" s="97"/>
      <c r="W46" s="97"/>
      <c r="X46" s="97"/>
      <c r="Y46" s="97"/>
      <c r="Z46" s="97"/>
      <c r="AA46" s="97"/>
      <c r="AB46" s="97"/>
      <c r="AC46" s="97"/>
      <c r="AD46" s="97"/>
      <c r="AE46" s="47"/>
      <c r="AF46" s="47"/>
      <c r="AG46" s="47"/>
      <c r="AH46" s="12"/>
    </row>
    <row r="47" spans="1:34" ht="14.25" customHeight="1" x14ac:dyDescent="0.3">
      <c r="A47" s="49"/>
      <c r="B47" s="49"/>
      <c r="C47" s="59"/>
      <c r="D47" s="59"/>
      <c r="E47" s="59"/>
      <c r="F47" s="59"/>
      <c r="G47" s="59"/>
      <c r="H47" s="59"/>
      <c r="I47" s="59"/>
      <c r="J47" s="59"/>
      <c r="K47" s="97"/>
      <c r="L47" s="97"/>
      <c r="M47" s="97"/>
      <c r="N47" s="97"/>
      <c r="O47" s="97"/>
      <c r="P47" s="97"/>
      <c r="Q47" s="97"/>
      <c r="R47" s="97"/>
      <c r="S47" s="97"/>
      <c r="T47" s="97"/>
      <c r="U47" s="97"/>
      <c r="V47" s="97"/>
      <c r="W47" s="97"/>
      <c r="X47" s="97"/>
      <c r="Y47" s="97"/>
      <c r="Z47" s="97"/>
      <c r="AA47" s="97"/>
      <c r="AB47" s="97"/>
      <c r="AC47" s="97"/>
      <c r="AD47" s="97"/>
      <c r="AE47" s="47"/>
      <c r="AF47" s="47"/>
      <c r="AG47" s="47"/>
      <c r="AH47" s="12"/>
    </row>
    <row r="48" spans="1:34" ht="14.25" customHeight="1" x14ac:dyDescent="0.3">
      <c r="A48" s="49"/>
      <c r="B48" s="49"/>
      <c r="C48" s="59"/>
      <c r="D48" s="59"/>
      <c r="E48" s="59"/>
      <c r="F48" s="59"/>
      <c r="G48" s="59"/>
      <c r="H48" s="59"/>
      <c r="I48" s="59"/>
      <c r="J48" s="59"/>
      <c r="K48" s="97"/>
      <c r="L48" s="97"/>
      <c r="M48" s="97"/>
      <c r="N48" s="97"/>
      <c r="O48" s="97"/>
      <c r="P48" s="97"/>
      <c r="Q48" s="97"/>
      <c r="R48" s="97"/>
      <c r="S48" s="97"/>
      <c r="T48" s="97"/>
      <c r="U48" s="97"/>
      <c r="V48" s="97"/>
      <c r="W48" s="97"/>
      <c r="X48" s="97"/>
      <c r="Y48" s="97"/>
      <c r="Z48" s="97"/>
      <c r="AA48" s="97"/>
      <c r="AB48" s="97"/>
      <c r="AC48" s="97"/>
      <c r="AD48" s="97"/>
      <c r="AE48" s="47"/>
      <c r="AF48" s="47"/>
      <c r="AG48" s="47"/>
      <c r="AH48" s="12"/>
    </row>
    <row r="49" spans="1:33" x14ac:dyDescent="0.3">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3">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3">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3">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3">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3">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3">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3">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3">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3">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3">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3">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3">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3">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3">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3">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3">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3">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3">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3">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3">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3">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3">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3">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3">
      <c r="A73" s="46"/>
      <c r="B73" s="45"/>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45"/>
      <c r="AF73" s="45"/>
      <c r="AG73" s="45"/>
    </row>
    <row r="74" spans="1:34" x14ac:dyDescent="0.3">
      <c r="A74" s="46"/>
      <c r="B74" s="45"/>
      <c r="C74" s="36"/>
      <c r="D74" s="36"/>
      <c r="E74" s="36"/>
      <c r="F74" s="36"/>
      <c r="G74" s="36"/>
      <c r="H74" s="36"/>
      <c r="I74" s="36"/>
      <c r="J74" s="36"/>
      <c r="K74" s="36"/>
      <c r="L74" s="36"/>
      <c r="M74" s="36"/>
      <c r="N74" s="36"/>
      <c r="O74" s="36"/>
      <c r="P74" s="36"/>
      <c r="Q74" s="36"/>
      <c r="R74" s="36"/>
      <c r="S74" s="36"/>
      <c r="T74" s="36"/>
      <c r="U74" s="36"/>
      <c r="V74" s="36"/>
      <c r="W74" s="36"/>
      <c r="X74" s="36"/>
      <c r="Y74" s="36"/>
      <c r="Z74" s="36"/>
      <c r="AA74" s="36"/>
      <c r="AB74" s="36"/>
      <c r="AC74" s="36"/>
      <c r="AD74" s="36"/>
      <c r="AE74" s="45"/>
      <c r="AF74" s="45"/>
      <c r="AG74" s="45"/>
    </row>
    <row r="75" spans="1:34" x14ac:dyDescent="0.3">
      <c r="A75" s="46"/>
      <c r="B75" s="45"/>
      <c r="C75" s="45"/>
      <c r="D75" s="45"/>
      <c r="E75" s="45"/>
      <c r="F75" s="45"/>
      <c r="G75" s="45"/>
      <c r="H75" s="45"/>
      <c r="I75" s="45"/>
      <c r="J75" s="45"/>
      <c r="K75" s="45"/>
      <c r="L75" s="45"/>
      <c r="M75" s="45"/>
      <c r="N75" s="45"/>
      <c r="O75" s="45"/>
      <c r="P75" s="45"/>
      <c r="Q75" s="45"/>
      <c r="R75" s="45"/>
      <c r="S75" s="45"/>
      <c r="T75" s="45"/>
      <c r="U75" s="45"/>
      <c r="V75" s="45"/>
      <c r="W75" s="45"/>
      <c r="X75" s="45"/>
      <c r="Y75" s="45"/>
      <c r="Z75" s="45"/>
      <c r="AA75" s="45"/>
      <c r="AB75" s="45"/>
      <c r="AC75" s="45"/>
      <c r="AD75" s="45"/>
      <c r="AE75" s="45"/>
      <c r="AF75" s="45"/>
      <c r="AG75" s="45"/>
    </row>
    <row r="76" spans="1:34" x14ac:dyDescent="0.3">
      <c r="A76" s="100"/>
      <c r="B76" s="101"/>
      <c r="C76" s="101"/>
      <c r="D76" s="101"/>
      <c r="E76" s="101"/>
      <c r="F76" s="101"/>
      <c r="G76" s="101"/>
      <c r="H76" s="101"/>
      <c r="I76" s="101"/>
      <c r="J76" s="101"/>
      <c r="K76" s="101"/>
      <c r="L76" s="101"/>
      <c r="M76" s="101"/>
      <c r="N76" s="101"/>
      <c r="O76" s="101"/>
      <c r="P76" s="101"/>
      <c r="Q76" s="101"/>
      <c r="R76" s="101"/>
      <c r="S76" s="101"/>
      <c r="T76" s="101"/>
      <c r="U76" s="101"/>
      <c r="V76" s="101"/>
      <c r="W76" s="101"/>
      <c r="X76" s="102"/>
      <c r="Y76" s="102"/>
      <c r="Z76" s="102"/>
      <c r="AA76" s="102"/>
      <c r="AB76" s="102"/>
      <c r="AC76" s="102"/>
      <c r="AD76" s="102"/>
      <c r="AE76" s="102"/>
      <c r="AF76" s="102"/>
      <c r="AG76" s="102"/>
    </row>
    <row r="77" spans="1:34" x14ac:dyDescent="0.3">
      <c r="A77" s="100"/>
      <c r="B77" s="101"/>
      <c r="C77" s="101"/>
      <c r="D77" s="101"/>
      <c r="E77" s="101"/>
      <c r="F77" s="101"/>
      <c r="G77" s="101"/>
      <c r="H77" s="101"/>
      <c r="I77" s="101"/>
      <c r="J77" s="101"/>
      <c r="K77" s="101"/>
      <c r="L77" s="101"/>
      <c r="M77" s="101"/>
      <c r="N77" s="101"/>
      <c r="O77" s="101"/>
      <c r="P77" s="101"/>
      <c r="Q77" s="101"/>
      <c r="R77" s="101"/>
      <c r="S77" s="101"/>
      <c r="T77" s="101"/>
      <c r="U77" s="101"/>
      <c r="V77" s="101"/>
      <c r="W77" s="101"/>
      <c r="X77" s="102"/>
      <c r="Y77" s="102"/>
      <c r="Z77" s="102"/>
      <c r="AA77" s="102"/>
      <c r="AB77" s="102"/>
      <c r="AC77" s="102"/>
      <c r="AD77" s="102"/>
      <c r="AE77" s="102"/>
      <c r="AF77" s="102"/>
      <c r="AG77" s="102"/>
    </row>
    <row r="78" spans="1:34" s="25" customFormat="1" ht="15" customHeight="1" x14ac:dyDescent="0.3">
      <c r="A78" s="51"/>
      <c r="B78" s="50"/>
      <c r="C78" s="99"/>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50"/>
      <c r="AF78" s="50"/>
      <c r="AG78" s="50"/>
    </row>
    <row r="79" spans="1:34" s="25" customFormat="1" ht="15" customHeight="1" x14ac:dyDescent="0.3">
      <c r="A79" s="51"/>
      <c r="B79" s="50"/>
      <c r="C79" s="99"/>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7"/>
      <c r="AF79" s="97"/>
      <c r="AG79" s="97"/>
      <c r="AH79" s="98"/>
    </row>
    <row r="80" spans="1:34" x14ac:dyDescent="0.3">
      <c r="A80" s="45"/>
      <c r="B80" s="45"/>
      <c r="C80" s="99"/>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97"/>
      <c r="AF80" s="97"/>
      <c r="AG80" s="97"/>
      <c r="AH80" s="98"/>
    </row>
    <row r="81" spans="1:34" x14ac:dyDescent="0.3">
      <c r="A81" s="45"/>
      <c r="B81" s="45"/>
      <c r="C81" s="9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97"/>
      <c r="AF81" s="97"/>
      <c r="AG81" s="97"/>
      <c r="AH81" s="98"/>
    </row>
    <row r="82" spans="1:34" x14ac:dyDescent="0.3">
      <c r="A82" s="49"/>
      <c r="B82" s="49"/>
      <c r="C82" s="9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47"/>
      <c r="AF82" s="47"/>
      <c r="AG82" s="47"/>
      <c r="AH82" s="12"/>
    </row>
    <row r="83" spans="1:34" x14ac:dyDescent="0.3">
      <c r="A83" s="49"/>
      <c r="B83" s="49"/>
      <c r="C83" s="99"/>
      <c r="D83" s="99"/>
      <c r="E83" s="99"/>
      <c r="F83" s="99"/>
      <c r="G83" s="99"/>
      <c r="H83" s="99"/>
      <c r="I83" s="99"/>
      <c r="J83" s="99"/>
      <c r="K83" s="99"/>
      <c r="L83" s="99"/>
      <c r="M83" s="99"/>
      <c r="N83" s="99"/>
      <c r="O83" s="99"/>
      <c r="P83" s="99"/>
      <c r="Q83" s="99"/>
      <c r="R83" s="99"/>
      <c r="S83" s="99"/>
      <c r="T83" s="99"/>
      <c r="U83" s="99"/>
      <c r="V83" s="99"/>
      <c r="W83" s="99"/>
      <c r="X83" s="99"/>
      <c r="Y83" s="99"/>
      <c r="Z83" s="99"/>
      <c r="AA83" s="99"/>
      <c r="AB83" s="99"/>
      <c r="AC83" s="99"/>
      <c r="AD83" s="99"/>
      <c r="AE83" s="47"/>
      <c r="AF83" s="47"/>
      <c r="AG83" s="47"/>
      <c r="AH83" s="12"/>
    </row>
    <row r="84" spans="1:34" x14ac:dyDescent="0.3">
      <c r="A84" s="49"/>
      <c r="B84" s="49"/>
      <c r="C84" s="99"/>
      <c r="D84" s="99"/>
      <c r="E84" s="99"/>
      <c r="F84" s="99"/>
      <c r="G84" s="99"/>
      <c r="H84" s="99"/>
      <c r="I84" s="99"/>
      <c r="J84" s="99"/>
      <c r="K84" s="99"/>
      <c r="L84" s="99"/>
      <c r="M84" s="99"/>
      <c r="N84" s="99"/>
      <c r="O84" s="99"/>
      <c r="P84" s="99"/>
      <c r="Q84" s="99"/>
      <c r="R84" s="99"/>
      <c r="S84" s="99"/>
      <c r="T84" s="99"/>
      <c r="U84" s="99"/>
      <c r="V84" s="99"/>
      <c r="W84" s="99"/>
      <c r="X84" s="99"/>
      <c r="Y84" s="99"/>
      <c r="Z84" s="99"/>
      <c r="AA84" s="99"/>
      <c r="AB84" s="99"/>
      <c r="AC84" s="99"/>
      <c r="AD84" s="99"/>
      <c r="AE84" s="47"/>
      <c r="AF84" s="47"/>
      <c r="AG84" s="47"/>
      <c r="AH84" s="12"/>
    </row>
    <row r="85" spans="1:34" x14ac:dyDescent="0.3">
      <c r="A85" s="46"/>
      <c r="B85" s="45"/>
      <c r="C85" s="96"/>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45"/>
      <c r="AF85" s="45"/>
      <c r="AG85" s="45"/>
    </row>
    <row r="86" spans="1:34" x14ac:dyDescent="0.3">
      <c r="A86" s="46"/>
      <c r="B86" s="45"/>
      <c r="C86" s="96"/>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45"/>
      <c r="AF86" s="45"/>
      <c r="AG86" s="45"/>
    </row>
    <row r="87" spans="1:34" x14ac:dyDescent="0.3">
      <c r="A87" s="46"/>
      <c r="B87" s="45"/>
      <c r="C87" s="96"/>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45"/>
      <c r="AF87" s="45"/>
      <c r="AG87" s="45"/>
    </row>
    <row r="88" spans="1:34" x14ac:dyDescent="0.3">
      <c r="A88" s="46"/>
      <c r="B88" s="45"/>
      <c r="C88" s="96"/>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45"/>
      <c r="AF88" s="45"/>
      <c r="AG88" s="45"/>
    </row>
    <row r="89" spans="1:34" x14ac:dyDescent="0.3">
      <c r="A89" s="46"/>
      <c r="B89" s="45"/>
      <c r="C89" s="96"/>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45"/>
      <c r="AF89" s="45"/>
      <c r="AG89" s="45"/>
    </row>
    <row r="90" spans="1:34" x14ac:dyDescent="0.3">
      <c r="A90" s="46"/>
      <c r="B90" s="45"/>
      <c r="C90" s="96"/>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45"/>
      <c r="AF90" s="45"/>
      <c r="AG90" s="45"/>
    </row>
    <row r="91" spans="1:34" x14ac:dyDescent="0.3">
      <c r="A91" s="46"/>
      <c r="B91" s="45"/>
      <c r="C91" s="96"/>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45"/>
      <c r="AF91" s="45"/>
      <c r="AG91" s="45"/>
    </row>
    <row r="92" spans="1:34" x14ac:dyDescent="0.3">
      <c r="A92" s="46"/>
      <c r="B92" s="45"/>
      <c r="C92" s="96"/>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45"/>
      <c r="AF92" s="45"/>
      <c r="AG92" s="45"/>
    </row>
    <row r="93" spans="1:34" x14ac:dyDescent="0.3">
      <c r="A93" s="46"/>
      <c r="B93" s="45"/>
      <c r="C93" s="96"/>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45"/>
      <c r="AF93" s="45"/>
      <c r="AG93" s="45"/>
    </row>
    <row r="94" spans="1:34" x14ac:dyDescent="0.3">
      <c r="A94" s="46"/>
      <c r="B94" s="45"/>
      <c r="C94" s="96"/>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45"/>
      <c r="AF94" s="45"/>
      <c r="AG94" s="45"/>
    </row>
    <row r="95" spans="1:34" x14ac:dyDescent="0.3">
      <c r="A95" s="46"/>
      <c r="B95" s="45"/>
      <c r="C95" s="96"/>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45"/>
      <c r="AF95" s="45"/>
      <c r="AG95" s="45"/>
    </row>
    <row r="96" spans="1:34" x14ac:dyDescent="0.3">
      <c r="A96" s="46"/>
      <c r="B96" s="45"/>
      <c r="C96" s="96"/>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45"/>
      <c r="AF96" s="45"/>
      <c r="AG96" s="45"/>
    </row>
    <row r="97" spans="1:33" x14ac:dyDescent="0.3">
      <c r="A97" s="46"/>
      <c r="B97" s="45"/>
      <c r="C97" s="96"/>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45"/>
      <c r="AF97" s="45"/>
      <c r="AG97" s="45"/>
    </row>
    <row r="98" spans="1:33" x14ac:dyDescent="0.3">
      <c r="A98" s="46"/>
      <c r="B98" s="45"/>
      <c r="C98" s="96"/>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45"/>
      <c r="AF98" s="45"/>
      <c r="AG98" s="45"/>
    </row>
    <row r="99" spans="1:33" x14ac:dyDescent="0.3">
      <c r="A99" s="46"/>
      <c r="B99" s="45"/>
      <c r="C99" s="96"/>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45"/>
      <c r="AF99" s="45"/>
      <c r="AG99" s="45"/>
    </row>
    <row r="100" spans="1:33" x14ac:dyDescent="0.3">
      <c r="A100" s="46"/>
      <c r="B100" s="45"/>
      <c r="C100" s="96"/>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45"/>
      <c r="AF100" s="45"/>
      <c r="AG100" s="45"/>
    </row>
    <row r="101" spans="1:33" x14ac:dyDescent="0.3">
      <c r="A101" s="46"/>
      <c r="B101" s="45"/>
      <c r="C101" s="96"/>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45"/>
      <c r="AF101" s="45"/>
      <c r="AG101" s="45"/>
    </row>
    <row r="102" spans="1:33" x14ac:dyDescent="0.3">
      <c r="A102" s="46"/>
      <c r="B102" s="45"/>
      <c r="C102" s="96"/>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45"/>
      <c r="AF102" s="45"/>
      <c r="AG102" s="45"/>
    </row>
    <row r="103" spans="1:33" x14ac:dyDescent="0.3">
      <c r="A103" s="46"/>
      <c r="B103" s="45"/>
      <c r="C103" s="96"/>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45"/>
      <c r="AF103" s="45"/>
      <c r="AG103" s="45"/>
    </row>
    <row r="104" spans="1:33" x14ac:dyDescent="0.3">
      <c r="A104" s="46"/>
      <c r="B104" s="45"/>
      <c r="C104" s="96"/>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45"/>
      <c r="AF104" s="45"/>
      <c r="AG104" s="45"/>
    </row>
    <row r="105" spans="1:33" x14ac:dyDescent="0.3">
      <c r="A105" s="46"/>
      <c r="B105" s="45"/>
      <c r="C105" s="96"/>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45"/>
      <c r="AF105" s="45"/>
      <c r="AG105" s="45"/>
    </row>
    <row r="106" spans="1:33" x14ac:dyDescent="0.3">
      <c r="A106" s="46"/>
      <c r="B106" s="45"/>
      <c r="C106" s="96"/>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45"/>
      <c r="AF106" s="45"/>
      <c r="AG106" s="45"/>
    </row>
    <row r="107" spans="1:33" x14ac:dyDescent="0.3">
      <c r="A107" s="46"/>
      <c r="B107" s="45"/>
      <c r="C107" s="96"/>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45"/>
      <c r="AF107" s="45"/>
      <c r="AG107" s="45"/>
    </row>
    <row r="108" spans="1:33" x14ac:dyDescent="0.3">
      <c r="A108" s="46"/>
      <c r="B108" s="45"/>
      <c r="C108" s="96"/>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45"/>
      <c r="AF108" s="45"/>
      <c r="AG108" s="45"/>
    </row>
    <row r="109" spans="1:33" x14ac:dyDescent="0.3">
      <c r="A109" s="46"/>
      <c r="B109" s="45"/>
      <c r="C109" s="96"/>
      <c r="D109" s="96"/>
      <c r="E109" s="96"/>
      <c r="F109" s="96"/>
      <c r="G109" s="96"/>
      <c r="H109" s="96"/>
      <c r="I109" s="96"/>
      <c r="J109" s="96"/>
      <c r="K109" s="96"/>
      <c r="L109" s="96"/>
      <c r="M109" s="96"/>
      <c r="N109" s="96"/>
      <c r="O109" s="96"/>
      <c r="P109" s="96"/>
      <c r="Q109" s="96"/>
      <c r="R109" s="96"/>
      <c r="S109" s="96"/>
      <c r="T109" s="96"/>
      <c r="U109" s="96"/>
      <c r="V109" s="96"/>
      <c r="W109" s="96"/>
      <c r="X109" s="96"/>
      <c r="Y109" s="96"/>
      <c r="Z109" s="96"/>
      <c r="AA109" s="96"/>
      <c r="AB109" s="96"/>
      <c r="AC109" s="96"/>
      <c r="AD109" s="96"/>
      <c r="AE109" s="45"/>
      <c r="AF109" s="45"/>
      <c r="AG109" s="45"/>
    </row>
    <row r="110" spans="1:33" x14ac:dyDescent="0.3">
      <c r="A110" s="46"/>
      <c r="B110" s="45"/>
      <c r="C110" s="96"/>
      <c r="D110" s="96"/>
      <c r="E110" s="96"/>
      <c r="F110" s="96"/>
      <c r="G110" s="96"/>
      <c r="H110" s="96"/>
      <c r="I110" s="96"/>
      <c r="J110" s="96"/>
      <c r="K110" s="96"/>
      <c r="L110" s="96"/>
      <c r="M110" s="96"/>
      <c r="N110" s="96"/>
      <c r="O110" s="96"/>
      <c r="P110" s="96"/>
      <c r="Q110" s="96"/>
      <c r="R110" s="96"/>
      <c r="S110" s="96"/>
      <c r="T110" s="96"/>
      <c r="U110" s="96"/>
      <c r="V110" s="96"/>
      <c r="W110" s="96"/>
      <c r="X110" s="96"/>
      <c r="Y110" s="96"/>
      <c r="Z110" s="96"/>
      <c r="AA110" s="96"/>
      <c r="AB110" s="96"/>
      <c r="AC110" s="96"/>
      <c r="AD110" s="96"/>
      <c r="AE110" s="45"/>
      <c r="AF110" s="45"/>
      <c r="AG110" s="45"/>
    </row>
    <row r="111" spans="1:33" x14ac:dyDescent="0.3">
      <c r="A111" s="46"/>
      <c r="B111" s="45"/>
      <c r="C111" s="45"/>
      <c r="D111" s="45"/>
      <c r="E111" s="45"/>
      <c r="F111" s="45"/>
      <c r="G111" s="45"/>
      <c r="H111" s="45"/>
      <c r="I111" s="45"/>
      <c r="J111" s="45"/>
      <c r="K111" s="45"/>
      <c r="L111" s="45"/>
      <c r="M111" s="45"/>
      <c r="N111" s="45"/>
      <c r="O111" s="45"/>
      <c r="P111" s="45"/>
      <c r="Q111" s="45"/>
      <c r="R111" s="45"/>
      <c r="S111" s="45"/>
      <c r="T111" s="45"/>
      <c r="U111" s="45"/>
      <c r="V111" s="45"/>
      <c r="W111" s="45"/>
      <c r="X111" s="45"/>
      <c r="Y111" s="45"/>
      <c r="Z111" s="45"/>
      <c r="AA111" s="45"/>
      <c r="AB111" s="45"/>
      <c r="AC111" s="45"/>
      <c r="AD111" s="45"/>
      <c r="AE111" s="45"/>
      <c r="AF111" s="45"/>
      <c r="AG111" s="45"/>
    </row>
  </sheetData>
  <mergeCells count="459">
    <mergeCell ref="A1:A2"/>
    <mergeCell ref="B1:E2"/>
    <mergeCell ref="X1:Z1"/>
    <mergeCell ref="AA1:AC1"/>
    <mergeCell ref="AD1:AG1"/>
    <mergeCell ref="X2:Z2"/>
    <mergeCell ref="AA2:AC2"/>
    <mergeCell ref="AD2:AG2"/>
    <mergeCell ref="AK4:AK6"/>
    <mergeCell ref="AL4:AL6"/>
    <mergeCell ref="AM4:AM6"/>
    <mergeCell ref="A39:B39"/>
    <mergeCell ref="D39:E39"/>
    <mergeCell ref="X3:Z3"/>
    <mergeCell ref="AE4:AE6"/>
    <mergeCell ref="AF4:AF6"/>
    <mergeCell ref="AG4:AG6"/>
    <mergeCell ref="AH4:AH6"/>
    <mergeCell ref="A3:A4"/>
    <mergeCell ref="AJ4:AJ6"/>
    <mergeCell ref="AI4:AI6"/>
    <mergeCell ref="A40:B40"/>
    <mergeCell ref="D40:E40"/>
    <mergeCell ref="X40:Z40"/>
    <mergeCell ref="AA40:AC40"/>
    <mergeCell ref="AD40:AG40"/>
    <mergeCell ref="A41:B41"/>
    <mergeCell ref="D41:E41"/>
    <mergeCell ref="X41:Z41"/>
    <mergeCell ref="AA41:AC41"/>
    <mergeCell ref="AD41:AG41"/>
    <mergeCell ref="AC43:AD45"/>
    <mergeCell ref="AE43:AE45"/>
    <mergeCell ref="AF43:AF45"/>
    <mergeCell ref="AG43:AG45"/>
    <mergeCell ref="AH43:AH45"/>
    <mergeCell ref="K46:L48"/>
    <mergeCell ref="M46:N48"/>
    <mergeCell ref="O46:P48"/>
    <mergeCell ref="Q46:R48"/>
    <mergeCell ref="S46:T48"/>
    <mergeCell ref="U46:V48"/>
    <mergeCell ref="W46:X48"/>
    <mergeCell ref="Y46:Z48"/>
    <mergeCell ref="AA46:AB48"/>
    <mergeCell ref="AC46:AD48"/>
    <mergeCell ref="K43:L45"/>
    <mergeCell ref="M43:N45"/>
    <mergeCell ref="O43:P45"/>
    <mergeCell ref="Q43:R45"/>
    <mergeCell ref="S43:T45"/>
    <mergeCell ref="U43:V45"/>
    <mergeCell ref="W43:X45"/>
    <mergeCell ref="Y43:Z45"/>
    <mergeCell ref="AA43:AB45"/>
    <mergeCell ref="U85:V85"/>
    <mergeCell ref="W85:X85"/>
    <mergeCell ref="Y85:Z85"/>
    <mergeCell ref="AA85:AB85"/>
    <mergeCell ref="A76:A77"/>
    <mergeCell ref="B76:W77"/>
    <mergeCell ref="X76:Z76"/>
    <mergeCell ref="AA76:AC76"/>
    <mergeCell ref="AD76:AG76"/>
    <mergeCell ref="X77:Z77"/>
    <mergeCell ref="AA77:AC77"/>
    <mergeCell ref="AD77:AG77"/>
    <mergeCell ref="C78:D81"/>
    <mergeCell ref="E78:F81"/>
    <mergeCell ref="G78:H81"/>
    <mergeCell ref="I78:J81"/>
    <mergeCell ref="K78:L81"/>
    <mergeCell ref="M78:N81"/>
    <mergeCell ref="O78:P81"/>
    <mergeCell ref="Q78:R81"/>
    <mergeCell ref="S78:T81"/>
    <mergeCell ref="U78:V81"/>
    <mergeCell ref="W78:X81"/>
    <mergeCell ref="Y78:Z81"/>
    <mergeCell ref="AG79:AG81"/>
    <mergeCell ref="AH79:AH81"/>
    <mergeCell ref="C82:D84"/>
    <mergeCell ref="E82:F84"/>
    <mergeCell ref="G82:H84"/>
    <mergeCell ref="I82:J84"/>
    <mergeCell ref="K82:L84"/>
    <mergeCell ref="M82:N84"/>
    <mergeCell ref="O82:P84"/>
    <mergeCell ref="Q82:R84"/>
    <mergeCell ref="S82:T84"/>
    <mergeCell ref="U82:V84"/>
    <mergeCell ref="W82:X84"/>
    <mergeCell ref="Y82:Z84"/>
    <mergeCell ref="AA82:AB84"/>
    <mergeCell ref="AC82:AD84"/>
    <mergeCell ref="AA78:AB81"/>
    <mergeCell ref="AC78:AD81"/>
    <mergeCell ref="AE79:AE81"/>
    <mergeCell ref="AF79:AF81"/>
    <mergeCell ref="AC85:AD85"/>
    <mergeCell ref="C86:D86"/>
    <mergeCell ref="E86:F86"/>
    <mergeCell ref="G86:H86"/>
    <mergeCell ref="I86:J86"/>
    <mergeCell ref="K86:L86"/>
    <mergeCell ref="M86:N86"/>
    <mergeCell ref="O86:P86"/>
    <mergeCell ref="Q86:R86"/>
    <mergeCell ref="S86:T86"/>
    <mergeCell ref="U86:V86"/>
    <mergeCell ref="W86:X86"/>
    <mergeCell ref="Y86:Z86"/>
    <mergeCell ref="AA86:AB86"/>
    <mergeCell ref="AC86:AD86"/>
    <mergeCell ref="C85:D85"/>
    <mergeCell ref="E85:F85"/>
    <mergeCell ref="G85:H85"/>
    <mergeCell ref="I85:J85"/>
    <mergeCell ref="K85:L85"/>
    <mergeCell ref="M85:N85"/>
    <mergeCell ref="O85:P85"/>
    <mergeCell ref="Q85:R85"/>
    <mergeCell ref="S85:T85"/>
    <mergeCell ref="C87:D87"/>
    <mergeCell ref="E87:F87"/>
    <mergeCell ref="G87:H87"/>
    <mergeCell ref="I87:J87"/>
    <mergeCell ref="K87:L87"/>
    <mergeCell ref="M87:N87"/>
    <mergeCell ref="O87:P87"/>
    <mergeCell ref="Q87:R87"/>
    <mergeCell ref="S87:T87"/>
    <mergeCell ref="W89:X89"/>
    <mergeCell ref="Y89:Z89"/>
    <mergeCell ref="AA89:AB89"/>
    <mergeCell ref="AC89:AD89"/>
    <mergeCell ref="C88:D88"/>
    <mergeCell ref="E88:F88"/>
    <mergeCell ref="G88:H88"/>
    <mergeCell ref="I88:J88"/>
    <mergeCell ref="K88:L88"/>
    <mergeCell ref="M88:N88"/>
    <mergeCell ref="O88:P88"/>
    <mergeCell ref="Q88:R88"/>
    <mergeCell ref="S88:T88"/>
    <mergeCell ref="U87:V87"/>
    <mergeCell ref="W87:X87"/>
    <mergeCell ref="Y87:Z87"/>
    <mergeCell ref="AA87:AB87"/>
    <mergeCell ref="AC87:AD87"/>
    <mergeCell ref="U88:V88"/>
    <mergeCell ref="W88:X88"/>
    <mergeCell ref="Y88:Z88"/>
    <mergeCell ref="AA88:AB88"/>
    <mergeCell ref="AC88:AD88"/>
    <mergeCell ref="U90:V90"/>
    <mergeCell ref="W90:X90"/>
    <mergeCell ref="Y90:Z90"/>
    <mergeCell ref="AA90:AB90"/>
    <mergeCell ref="AC90:AD90"/>
    <mergeCell ref="C89:D89"/>
    <mergeCell ref="E89:F89"/>
    <mergeCell ref="G89:H89"/>
    <mergeCell ref="I89:J89"/>
    <mergeCell ref="K89:L89"/>
    <mergeCell ref="C90:D90"/>
    <mergeCell ref="E90:F90"/>
    <mergeCell ref="G90:H90"/>
    <mergeCell ref="I90:J90"/>
    <mergeCell ref="K90:L90"/>
    <mergeCell ref="M90:N90"/>
    <mergeCell ref="O90:P90"/>
    <mergeCell ref="Q90:R90"/>
    <mergeCell ref="S90:T90"/>
    <mergeCell ref="M89:N89"/>
    <mergeCell ref="O89:P89"/>
    <mergeCell ref="Q89:R89"/>
    <mergeCell ref="S89:T89"/>
    <mergeCell ref="U89:V89"/>
    <mergeCell ref="C91:D91"/>
    <mergeCell ref="E91:F91"/>
    <mergeCell ref="G91:H91"/>
    <mergeCell ref="I91:J91"/>
    <mergeCell ref="K91:L91"/>
    <mergeCell ref="M91:N91"/>
    <mergeCell ref="O91:P91"/>
    <mergeCell ref="Q91:R91"/>
    <mergeCell ref="S91:T91"/>
    <mergeCell ref="W93:X93"/>
    <mergeCell ref="Y93:Z93"/>
    <mergeCell ref="AA93:AB93"/>
    <mergeCell ref="AC93:AD93"/>
    <mergeCell ref="C92:D92"/>
    <mergeCell ref="E92:F92"/>
    <mergeCell ref="G92:H92"/>
    <mergeCell ref="I92:J92"/>
    <mergeCell ref="K92:L92"/>
    <mergeCell ref="M92:N92"/>
    <mergeCell ref="O92:P92"/>
    <mergeCell ref="Q92:R92"/>
    <mergeCell ref="S92:T92"/>
    <mergeCell ref="U91:V91"/>
    <mergeCell ref="W91:X91"/>
    <mergeCell ref="Y91:Z91"/>
    <mergeCell ref="AA91:AB91"/>
    <mergeCell ref="AC91:AD91"/>
    <mergeCell ref="U92:V92"/>
    <mergeCell ref="W92:X92"/>
    <mergeCell ref="Y92:Z92"/>
    <mergeCell ref="AA92:AB92"/>
    <mergeCell ref="AC92:AD92"/>
    <mergeCell ref="U94:V94"/>
    <mergeCell ref="W94:X94"/>
    <mergeCell ref="Y94:Z94"/>
    <mergeCell ref="AA94:AB94"/>
    <mergeCell ref="AC94:AD94"/>
    <mergeCell ref="C93:D93"/>
    <mergeCell ref="E93:F93"/>
    <mergeCell ref="G93:H93"/>
    <mergeCell ref="I93:J93"/>
    <mergeCell ref="K93:L93"/>
    <mergeCell ref="C94:D94"/>
    <mergeCell ref="E94:F94"/>
    <mergeCell ref="G94:H94"/>
    <mergeCell ref="I94:J94"/>
    <mergeCell ref="K94:L94"/>
    <mergeCell ref="M94:N94"/>
    <mergeCell ref="O94:P94"/>
    <mergeCell ref="Q94:R94"/>
    <mergeCell ref="S94:T94"/>
    <mergeCell ref="M93:N93"/>
    <mergeCell ref="O93:P93"/>
    <mergeCell ref="Q93:R93"/>
    <mergeCell ref="S93:T93"/>
    <mergeCell ref="U93:V93"/>
    <mergeCell ref="C95:D95"/>
    <mergeCell ref="E95:F95"/>
    <mergeCell ref="G95:H95"/>
    <mergeCell ref="I95:J95"/>
    <mergeCell ref="K95:L95"/>
    <mergeCell ref="M95:N95"/>
    <mergeCell ref="O95:P95"/>
    <mergeCell ref="Q95:R95"/>
    <mergeCell ref="S95:T95"/>
    <mergeCell ref="W97:X97"/>
    <mergeCell ref="Y97:Z97"/>
    <mergeCell ref="AA97:AB97"/>
    <mergeCell ref="AC97:AD97"/>
    <mergeCell ref="C96:D96"/>
    <mergeCell ref="E96:F96"/>
    <mergeCell ref="G96:H96"/>
    <mergeCell ref="I96:J96"/>
    <mergeCell ref="K96:L96"/>
    <mergeCell ref="M96:N96"/>
    <mergeCell ref="O96:P96"/>
    <mergeCell ref="Q96:R96"/>
    <mergeCell ref="S96:T96"/>
    <mergeCell ref="U95:V95"/>
    <mergeCell ref="W95:X95"/>
    <mergeCell ref="Y95:Z95"/>
    <mergeCell ref="AA95:AB95"/>
    <mergeCell ref="AC95:AD95"/>
    <mergeCell ref="U96:V96"/>
    <mergeCell ref="W96:X96"/>
    <mergeCell ref="Y96:Z96"/>
    <mergeCell ref="AA96:AB96"/>
    <mergeCell ref="AC96:AD96"/>
    <mergeCell ref="U98:V98"/>
    <mergeCell ref="W98:X98"/>
    <mergeCell ref="Y98:Z98"/>
    <mergeCell ref="AA98:AB98"/>
    <mergeCell ref="AC98:AD98"/>
    <mergeCell ref="C97:D97"/>
    <mergeCell ref="E97:F97"/>
    <mergeCell ref="G97:H97"/>
    <mergeCell ref="I97:J97"/>
    <mergeCell ref="K97:L97"/>
    <mergeCell ref="C98:D98"/>
    <mergeCell ref="E98:F98"/>
    <mergeCell ref="G98:H98"/>
    <mergeCell ref="I98:J98"/>
    <mergeCell ref="K98:L98"/>
    <mergeCell ref="M98:N98"/>
    <mergeCell ref="O98:P98"/>
    <mergeCell ref="Q98:R98"/>
    <mergeCell ref="S98:T98"/>
    <mergeCell ref="M97:N97"/>
    <mergeCell ref="O97:P97"/>
    <mergeCell ref="Q97:R97"/>
    <mergeCell ref="S97:T97"/>
    <mergeCell ref="U97:V97"/>
    <mergeCell ref="C99:D99"/>
    <mergeCell ref="E99:F99"/>
    <mergeCell ref="G99:H99"/>
    <mergeCell ref="I99:J99"/>
    <mergeCell ref="K99:L99"/>
    <mergeCell ref="M99:N99"/>
    <mergeCell ref="O99:P99"/>
    <mergeCell ref="Q99:R99"/>
    <mergeCell ref="S99:T99"/>
    <mergeCell ref="W101:X101"/>
    <mergeCell ref="Y101:Z101"/>
    <mergeCell ref="AA101:AB101"/>
    <mergeCell ref="AC101:AD101"/>
    <mergeCell ref="C100:D100"/>
    <mergeCell ref="E100:F100"/>
    <mergeCell ref="G100:H100"/>
    <mergeCell ref="I100:J100"/>
    <mergeCell ref="K100:L100"/>
    <mergeCell ref="M100:N100"/>
    <mergeCell ref="O100:P100"/>
    <mergeCell ref="Q100:R100"/>
    <mergeCell ref="S100:T100"/>
    <mergeCell ref="U99:V99"/>
    <mergeCell ref="W99:X99"/>
    <mergeCell ref="Y99:Z99"/>
    <mergeCell ref="AA99:AB99"/>
    <mergeCell ref="AC99:AD99"/>
    <mergeCell ref="U100:V100"/>
    <mergeCell ref="W100:X100"/>
    <mergeCell ref="Y100:Z100"/>
    <mergeCell ref="AA100:AB100"/>
    <mergeCell ref="AC100:AD100"/>
    <mergeCell ref="U102:V102"/>
    <mergeCell ref="W102:X102"/>
    <mergeCell ref="Y102:Z102"/>
    <mergeCell ref="AA102:AB102"/>
    <mergeCell ref="AC102:AD102"/>
    <mergeCell ref="C101:D101"/>
    <mergeCell ref="E101:F101"/>
    <mergeCell ref="G101:H101"/>
    <mergeCell ref="I101:J101"/>
    <mergeCell ref="K101:L101"/>
    <mergeCell ref="C102:D102"/>
    <mergeCell ref="E102:F102"/>
    <mergeCell ref="G102:H102"/>
    <mergeCell ref="I102:J102"/>
    <mergeCell ref="K102:L102"/>
    <mergeCell ref="M102:N102"/>
    <mergeCell ref="O102:P102"/>
    <mergeCell ref="Q102:R102"/>
    <mergeCell ref="S102:T102"/>
    <mergeCell ref="M101:N101"/>
    <mergeCell ref="O101:P101"/>
    <mergeCell ref="Q101:R101"/>
    <mergeCell ref="S101:T101"/>
    <mergeCell ref="U101:V101"/>
    <mergeCell ref="C103:D103"/>
    <mergeCell ref="E103:F103"/>
    <mergeCell ref="G103:H103"/>
    <mergeCell ref="I103:J103"/>
    <mergeCell ref="K103:L103"/>
    <mergeCell ref="M103:N103"/>
    <mergeCell ref="O103:P103"/>
    <mergeCell ref="Q103:R103"/>
    <mergeCell ref="S103:T103"/>
    <mergeCell ref="W105:X105"/>
    <mergeCell ref="Y105:Z105"/>
    <mergeCell ref="AA105:AB105"/>
    <mergeCell ref="AC105:AD105"/>
    <mergeCell ref="C104:D104"/>
    <mergeCell ref="E104:F104"/>
    <mergeCell ref="G104:H104"/>
    <mergeCell ref="I104:J104"/>
    <mergeCell ref="K104:L104"/>
    <mergeCell ref="M104:N104"/>
    <mergeCell ref="O104:P104"/>
    <mergeCell ref="Q104:R104"/>
    <mergeCell ref="S104:T104"/>
    <mergeCell ref="U103:V103"/>
    <mergeCell ref="W103:X103"/>
    <mergeCell ref="Y103:Z103"/>
    <mergeCell ref="AA103:AB103"/>
    <mergeCell ref="AC103:AD103"/>
    <mergeCell ref="U104:V104"/>
    <mergeCell ref="W104:X104"/>
    <mergeCell ref="Y104:Z104"/>
    <mergeCell ref="AA104:AB104"/>
    <mergeCell ref="AC104:AD104"/>
    <mergeCell ref="U106:V106"/>
    <mergeCell ref="W106:X106"/>
    <mergeCell ref="Y106:Z106"/>
    <mergeCell ref="AA106:AB106"/>
    <mergeCell ref="AC106:AD106"/>
    <mergeCell ref="C105:D105"/>
    <mergeCell ref="E105:F105"/>
    <mergeCell ref="G105:H105"/>
    <mergeCell ref="I105:J105"/>
    <mergeCell ref="K105:L105"/>
    <mergeCell ref="C106:D106"/>
    <mergeCell ref="E106:F106"/>
    <mergeCell ref="G106:H106"/>
    <mergeCell ref="I106:J106"/>
    <mergeCell ref="K106:L106"/>
    <mergeCell ref="M106:N106"/>
    <mergeCell ref="O106:P106"/>
    <mergeCell ref="Q106:R106"/>
    <mergeCell ref="S106:T106"/>
    <mergeCell ref="M105:N105"/>
    <mergeCell ref="O105:P105"/>
    <mergeCell ref="Q105:R105"/>
    <mergeCell ref="S105:T105"/>
    <mergeCell ref="U105:V105"/>
    <mergeCell ref="AA107:AB107"/>
    <mergeCell ref="AC107:AD107"/>
    <mergeCell ref="C108:D108"/>
    <mergeCell ref="E108:F108"/>
    <mergeCell ref="G108:H108"/>
    <mergeCell ref="I108:J108"/>
    <mergeCell ref="K108:L108"/>
    <mergeCell ref="M108:N108"/>
    <mergeCell ref="O108:P108"/>
    <mergeCell ref="Q108:R108"/>
    <mergeCell ref="S108:T108"/>
    <mergeCell ref="U108:V108"/>
    <mergeCell ref="W108:X108"/>
    <mergeCell ref="Y108:Z108"/>
    <mergeCell ref="C107:D107"/>
    <mergeCell ref="E107:F107"/>
    <mergeCell ref="G107:H107"/>
    <mergeCell ref="I107:J107"/>
    <mergeCell ref="K107:L107"/>
    <mergeCell ref="M107:N107"/>
    <mergeCell ref="O107:P107"/>
    <mergeCell ref="Q107:R107"/>
    <mergeCell ref="S107:T107"/>
    <mergeCell ref="I109:J109"/>
    <mergeCell ref="K109:L109"/>
    <mergeCell ref="M109:N109"/>
    <mergeCell ref="U109:V109"/>
    <mergeCell ref="W109:X109"/>
    <mergeCell ref="Y109:Z109"/>
    <mergeCell ref="U107:V107"/>
    <mergeCell ref="W107:X107"/>
    <mergeCell ref="Y107:Z107"/>
    <mergeCell ref="C110:D110"/>
    <mergeCell ref="AA109:AB109"/>
    <mergeCell ref="AC109:AD109"/>
    <mergeCell ref="AA108:AB108"/>
    <mergeCell ref="AC108:AD108"/>
    <mergeCell ref="E110:F110"/>
    <mergeCell ref="G110:H110"/>
    <mergeCell ref="I110:J110"/>
    <mergeCell ref="K110:L110"/>
    <mergeCell ref="M110:N110"/>
    <mergeCell ref="S109:T109"/>
    <mergeCell ref="O109:P109"/>
    <mergeCell ref="Q109:R109"/>
    <mergeCell ref="AA110:AB110"/>
    <mergeCell ref="AC110:AD110"/>
    <mergeCell ref="O110:P110"/>
    <mergeCell ref="Q110:R110"/>
    <mergeCell ref="S110:T110"/>
    <mergeCell ref="U110:V110"/>
    <mergeCell ref="W110:X110"/>
    <mergeCell ref="Y110:Z110"/>
    <mergeCell ref="C109:D109"/>
    <mergeCell ref="E109:F109"/>
    <mergeCell ref="G109:H109"/>
  </mergeCells>
  <conditionalFormatting sqref="A49:B74">
    <cfRule type="cellIs" dxfId="47" priority="13" operator="equal">
      <formula>0</formula>
    </cfRule>
  </conditionalFormatting>
  <conditionalFormatting sqref="A85:B110">
    <cfRule type="cellIs" dxfId="46" priority="12" operator="equal">
      <formula>0</formula>
    </cfRule>
  </conditionalFormatting>
  <conditionalFormatting sqref="F31:F37 C38:AD38 C8:F30 C31:D37 G8:AD37 C7:AD7">
    <cfRule type="cellIs" dxfId="45" priority="7" operator="equal">
      <formula>"D"</formula>
    </cfRule>
    <cfRule type="cellIs" dxfId="44" priority="8" operator="equal">
      <formula>"A"</formula>
    </cfRule>
    <cfRule type="cellIs" dxfId="43" priority="9" operator="equal">
      <formula>"AT"</formula>
    </cfRule>
    <cfRule type="cellIs" dxfId="42" priority="10" operator="equal">
      <formula>"O"</formula>
    </cfRule>
    <cfRule type="cellIs" dxfId="41" priority="11" operator="equal">
      <formula>"v"</formula>
    </cfRule>
  </conditionalFormatting>
  <conditionalFormatting sqref="C7:C37">
    <cfRule type="cellIs" dxfId="40" priority="5" operator="equal">
      <formula>"Oui"</formula>
    </cfRule>
    <cfRule type="cellIs" dxfId="39" priority="6" operator="equal">
      <formula>"Non"</formula>
    </cfRule>
  </conditionalFormatting>
  <conditionalFormatting sqref="F40">
    <cfRule type="cellIs" dxfId="38" priority="3" operator="lessThan">
      <formula>$F$39</formula>
    </cfRule>
    <cfRule type="cellIs" dxfId="37" priority="4" operator="equal">
      <formula>$F$39</formula>
    </cfRule>
  </conditionalFormatting>
  <conditionalFormatting sqref="D40:F40">
    <cfRule type="cellIs" dxfId="36" priority="1" operator="lessThan">
      <formula>$F$39</formula>
    </cfRule>
    <cfRule type="cellIs" dxfId="35" priority="2" operator="equal">
      <formula>$F$39</formula>
    </cfRule>
  </conditionalFormatting>
  <dataValidations count="4">
    <dataValidation type="list" allowBlank="1" showInputMessage="1" showErrorMessage="1" sqref="C7:D37" xr:uid="{00000000-0002-0000-0000-000000000000}">
      <formula1>Réponse</formula1>
    </dataValidation>
    <dataValidation type="list" allowBlank="1" showInputMessage="1" showErrorMessage="1" sqref="F1:W2 B1" xr:uid="{00000000-0002-0000-0000-000001000000}">
      <formula1>Entête1</formula1>
    </dataValidation>
    <dataValidation type="list" allowBlank="1" showInputMessage="1" showErrorMessage="1" sqref="H40:W41 G40" xr:uid="{00000000-0002-0000-0000-000002000000}">
      <formula1>Entête</formula1>
    </dataValidation>
    <dataValidation type="list" allowBlank="1" showInputMessage="1" showErrorMessage="1" sqref="A1:A2" xr:uid="{00000000-0002-0000-0000-000003000000}">
      <formula1>Classes</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M109"/>
  <sheetViews>
    <sheetView topLeftCell="A6" workbookViewId="0">
      <selection activeCell="I20" sqref="I20"/>
    </sheetView>
  </sheetViews>
  <sheetFormatPr baseColWidth="10" defaultRowHeight="14.4" x14ac:dyDescent="0.3"/>
  <cols>
    <col min="1" max="1" width="15.6640625" customWidth="1"/>
    <col min="2" max="2" width="12.88671875" customWidth="1"/>
    <col min="3" max="21" width="20.6640625" customWidth="1"/>
    <col min="22" max="30" width="3.6640625" customWidth="1"/>
    <col min="31" max="31" width="1.109375" customWidth="1"/>
    <col min="32" max="39" width="2.6640625" customWidth="1"/>
  </cols>
  <sheetData>
    <row r="1" spans="1:39" ht="15" customHeight="1" x14ac:dyDescent="0.3">
      <c r="A1" s="120" t="s">
        <v>68</v>
      </c>
      <c r="B1" s="121" t="s">
        <v>51</v>
      </c>
      <c r="C1" s="121"/>
      <c r="D1" s="121"/>
      <c r="E1" s="121"/>
      <c r="F1" s="23"/>
      <c r="G1" s="23"/>
      <c r="H1" s="23"/>
      <c r="I1" s="23"/>
      <c r="J1" s="23"/>
      <c r="K1" s="23"/>
      <c r="L1" s="23"/>
      <c r="M1" s="23"/>
      <c r="N1" s="23"/>
      <c r="O1" s="23"/>
      <c r="P1" s="23"/>
      <c r="Q1" s="23"/>
      <c r="R1" s="23"/>
      <c r="S1" s="23"/>
      <c r="T1" s="23"/>
      <c r="U1" s="23"/>
      <c r="V1" s="23"/>
      <c r="W1" s="23"/>
      <c r="X1" s="116"/>
      <c r="Y1" s="116"/>
      <c r="Z1" s="116"/>
      <c r="AA1" s="116"/>
      <c r="AB1" s="116"/>
      <c r="AC1" s="116"/>
      <c r="AD1" s="116"/>
      <c r="AE1" s="116"/>
      <c r="AF1" s="116"/>
      <c r="AG1" s="116"/>
    </row>
    <row r="2" spans="1:39" ht="15" customHeight="1" x14ac:dyDescent="0.3">
      <c r="A2" s="120"/>
      <c r="B2" s="121"/>
      <c r="C2" s="121"/>
      <c r="D2" s="121"/>
      <c r="E2" s="121"/>
      <c r="F2" s="23"/>
      <c r="G2" s="23"/>
      <c r="H2" s="23"/>
      <c r="I2" s="23"/>
      <c r="J2" s="23"/>
      <c r="K2" s="23"/>
      <c r="L2" s="23"/>
      <c r="M2" s="23"/>
      <c r="N2" s="23"/>
      <c r="O2" s="23"/>
      <c r="P2" s="23"/>
      <c r="Q2" s="23"/>
      <c r="R2" s="23"/>
      <c r="S2" s="23"/>
      <c r="T2" s="23"/>
      <c r="U2" s="23"/>
      <c r="V2" s="23"/>
      <c r="W2" s="23"/>
      <c r="X2" s="116"/>
      <c r="Y2" s="116"/>
      <c r="Z2" s="116"/>
      <c r="AA2" s="116"/>
      <c r="AB2" s="116"/>
      <c r="AC2" s="116"/>
      <c r="AD2" s="116"/>
      <c r="AE2" s="116"/>
      <c r="AF2" s="116"/>
      <c r="AG2" s="116"/>
    </row>
    <row r="3" spans="1:39" ht="15" customHeight="1" x14ac:dyDescent="0.3">
      <c r="A3" s="24"/>
      <c r="B3" s="25"/>
      <c r="X3" s="116"/>
      <c r="Y3" s="116"/>
      <c r="Z3" s="116"/>
    </row>
    <row r="4" spans="1:39" ht="15" customHeight="1" x14ac:dyDescent="0.3">
      <c r="A4" s="24"/>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17"/>
      <c r="AF4" s="117"/>
      <c r="AG4" s="117"/>
      <c r="AH4" s="98"/>
      <c r="AI4" s="111"/>
      <c r="AJ4" s="111"/>
      <c r="AK4" s="111"/>
      <c r="AL4" s="111"/>
      <c r="AM4" s="111"/>
    </row>
    <row r="5" spans="1:39" ht="15" customHeight="1" x14ac:dyDescent="0.3">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18"/>
      <c r="AF5" s="118"/>
      <c r="AG5" s="118"/>
      <c r="AH5" s="98"/>
      <c r="AI5" s="111"/>
      <c r="AJ5" s="111"/>
      <c r="AK5" s="111"/>
      <c r="AL5" s="111"/>
      <c r="AM5" s="111"/>
    </row>
    <row r="6" spans="1:39" x14ac:dyDescent="0.3">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19"/>
      <c r="AF6" s="119"/>
      <c r="AG6" s="119"/>
      <c r="AH6" s="98"/>
      <c r="AI6" s="111"/>
      <c r="AJ6" s="111"/>
      <c r="AK6" s="111"/>
      <c r="AL6" s="111"/>
      <c r="AM6" s="111"/>
    </row>
    <row r="7" spans="1:39" x14ac:dyDescent="0.3">
      <c r="A7" s="30" t="str">
        <f>IF($A$1="6B","ARRIAL",IF($A$1="6D","ALLAIRE",IF($A$1="5A","ALBERT",IF($A$1="5C","AVRILLAUD",IF($A$1="3B","AGUADO",IF($A$1="3C","ALLARD"))))))</f>
        <v>AGUADO</v>
      </c>
      <c r="B7" s="31" t="str">
        <f>IF($A$1="6B","Maélysse",IF($A$1="6D","Lily",IF($A$1="5A","Juliette",IF($A$1="5C","Colin",IF($A$1="3B","Théo",IF($A$1="3C","Denis"))))))</f>
        <v>Théo</v>
      </c>
      <c r="C7" s="32" t="s">
        <v>60</v>
      </c>
      <c r="D7" s="34" t="s">
        <v>60</v>
      </c>
      <c r="E7" s="34"/>
      <c r="F7" s="34"/>
      <c r="G7" s="34" t="str">
        <f t="shared" ref="G7:G35" si="0">IF(F7="ANCENIS","LOIRE ATLANTIQUE",IF(F7="ANGERS","MAINE ET LOIRE",IF(F7="NANTES","LOIRE ATLANTIQUE",IF(F7="CHOLET","MAINE ET LOIRE",IF(F7="ST HERBLAIN","LOIRE ATLANTIQUE",IF(F7="",""))))))</f>
        <v/>
      </c>
      <c r="H7" s="33"/>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3">
      <c r="A8" s="30" t="str">
        <f>IF($A$1="6B","BENETEAU",IF($A$1="6D","BENUREAU",IF($A$1="5A","ALLUSSE",IF($A$1="5C","BLAIN",IF($A$1="3B","ALBERT",IF($A$1="3C","ALLIGAND"))))))</f>
        <v>ALBERT</v>
      </c>
      <c r="B8" s="31" t="str">
        <f>IF($A$1="6B","Jade",IF($A$1="6D","Malaury",IF($A$1="5A","Noa",IF($A$1="5C","Pierre",IF($A$1="3B","Louise",IF($A$1="3C","Manon"))))))</f>
        <v>Louise</v>
      </c>
      <c r="C8" s="32" t="s">
        <v>59</v>
      </c>
      <c r="D8" s="34" t="s">
        <v>59</v>
      </c>
      <c r="E8" s="56">
        <v>39336</v>
      </c>
      <c r="F8" s="34" t="s">
        <v>39</v>
      </c>
      <c r="G8" s="34" t="str">
        <f t="shared" si="0"/>
        <v>MAINE ET LOIRE</v>
      </c>
      <c r="H8" s="33">
        <v>4</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3">
      <c r="A9" s="30" t="str">
        <f>IF($A$1="6B","BRUNEAU",IF($A$1="6D","BERNIER",IF($A$1="5A","AUDOUIN",IF($A$1="5C","BOURIGAULT",IF($A$1="3B","ALLUSSE",IF($A$1="3C","ANTIER"))))))</f>
        <v>ALLUSSE</v>
      </c>
      <c r="B9" s="31" t="str">
        <f>IF($A$1="6B","Lubin",IF($A$1="6D","Liam",IF($A$1="5A","Marius",IF($A$1="5C","Mathis",IF($A$1="3B","Raphaël",IF($A$1="3C","Anaïs"))))))</f>
        <v>Raphaël</v>
      </c>
      <c r="C9" s="32" t="s">
        <v>59</v>
      </c>
      <c r="D9" s="34" t="s">
        <v>59</v>
      </c>
      <c r="E9" s="56">
        <v>39380</v>
      </c>
      <c r="F9" s="34" t="s">
        <v>40</v>
      </c>
      <c r="G9" s="34" t="str">
        <f t="shared" si="0"/>
        <v>LOIRE ATLANTIQUE</v>
      </c>
      <c r="H9" s="33">
        <v>1</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3">
      <c r="A10" s="30" t="str">
        <f>IF($A$1="6B","COIFFARD",IF($A$1="6D","BLANCHARD",IF($A$1="5A","BINAUT",IF($A$1="5C","BRILLET",IF($A$1="3B","BERTHO",IF($A$1="3C","BENUREAU"))))))</f>
        <v>BERTHO</v>
      </c>
      <c r="B10" s="31" t="str">
        <f>IF($A$1="6B","Mélissa",IF($A$1="6D","Tao",IF($A$1="5A","Tom",IF($A$1="5C","Eva",IF($A$1="3B","Joris",IF($A$1="3C","Romane"))))))</f>
        <v>Joris</v>
      </c>
      <c r="C10" s="32" t="s">
        <v>60</v>
      </c>
      <c r="D10" s="34" t="s">
        <v>60</v>
      </c>
      <c r="E10" s="34"/>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3">
      <c r="A11" s="30" t="str">
        <f>IF($A$1="6B","COSSEC--DEBUCHY",IF($A$1="6D","BREVET RIPOCHE",IF($A$1="5A","BOISTAULT",IF($A$1="5C","CHARBONNIER",IF($A$1="3B","BINAUT",IF($A$1="3C","CHIRON"))))))</f>
        <v>BINAUT</v>
      </c>
      <c r="B11" s="31" t="str">
        <f>IF($A$1="6B","Jules",IF($A$1="6D","Maïlys",IF($A$1="5A","Jules",IF($A$1="5C","Bryan",IF($A$1="3B","Clémence",IF($A$1="3C","Julia"))))))</f>
        <v>Clémence</v>
      </c>
      <c r="C11" s="32" t="s">
        <v>59</v>
      </c>
      <c r="D11" s="34" t="s">
        <v>59</v>
      </c>
      <c r="E11" s="56">
        <v>39100</v>
      </c>
      <c r="F11" s="34" t="s">
        <v>41</v>
      </c>
      <c r="G11" s="34" t="str">
        <f t="shared" si="0"/>
        <v>LOIRE ATLANTIQUE</v>
      </c>
      <c r="H11" s="33">
        <v>1</v>
      </c>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3">
      <c r="A12" s="30" t="str">
        <f>IF($A$1="6B","DUBOIS",IF($A$1="6D","CLEMENCEAU",IF($A$1="5A","BONDU",IF($A$1="5C","CHEVALIER",IF($A$1="3B","CHAUVAT",IF($A$1="3C","CIVEL"))))))</f>
        <v>CHAUVAT</v>
      </c>
      <c r="B12" s="31" t="str">
        <f>IF($A$1="6B","Nino",IF($A$1="6D","Axel",IF($A$1="5A","Soizic",IF($A$1="5C","Zoé",IF($A$1="3B","Clara",IF($A$1="3C","Giovanni"))))))</f>
        <v>Clara</v>
      </c>
      <c r="C12" s="32" t="s">
        <v>59</v>
      </c>
      <c r="D12" s="34" t="s">
        <v>59</v>
      </c>
      <c r="E12" s="56">
        <v>38831</v>
      </c>
      <c r="F12" s="34" t="s">
        <v>39</v>
      </c>
      <c r="G12" s="34" t="str">
        <f t="shared" si="0"/>
        <v>MAINE ET LOIRE</v>
      </c>
      <c r="H12" s="33">
        <v>5</v>
      </c>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3">
      <c r="A13" s="30" t="str">
        <f>IF($A$1="6B","GAUDIN",IF($A$1="6D","COIFFARD",IF($A$1="5A","BOUMARD",IF($A$1="5C","CORABOEUF",IF($A$1="3B","CHENE",IF($A$1="3C","COROIR"))))))</f>
        <v>CHENE</v>
      </c>
      <c r="B13" s="31" t="str">
        <f>IF($A$1="6B","Louis",IF($A$1="6D","Thelma",IF($A$1="5A","Théo",IF($A$1="5C","Romane",IF($A$1="3B","Isaline",IF($A$1="3C","Ambre"))))))</f>
        <v>Isaline</v>
      </c>
      <c r="C13" s="32" t="s">
        <v>59</v>
      </c>
      <c r="D13" s="34" t="s">
        <v>59</v>
      </c>
      <c r="E13" s="56">
        <v>39197</v>
      </c>
      <c r="F13" s="34" t="s">
        <v>41</v>
      </c>
      <c r="G13" s="34" t="str">
        <f t="shared" si="0"/>
        <v>LOIRE ATLANTIQUE</v>
      </c>
      <c r="H13" s="33">
        <v>5</v>
      </c>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3">
      <c r="A14" s="30" t="str">
        <f>IF($A$1="6B","GHOMRANI",IF($A$1="6D","COLINEAU",IF($A$1="5A","BRULE",IF($A$1="5C","DAVODEAU",IF($A$1="3B","DELALANDE",IF($A$1="3C","DEMEILLERS"))))))</f>
        <v>DELALANDE</v>
      </c>
      <c r="B14" s="31" t="str">
        <f>IF($A$1="6B","Sixtine",IF($A$1="6D","Chloé",IF($A$1="5A","Lila",IF($A$1="5C","Zoé",IF($A$1="3B","Solenn",IF($A$1="3C","Sacha"))))))</f>
        <v>Solenn</v>
      </c>
      <c r="C14" s="32" t="s">
        <v>59</v>
      </c>
      <c r="D14" s="34" t="s">
        <v>59</v>
      </c>
      <c r="E14" s="56">
        <v>39084</v>
      </c>
      <c r="F14" s="34" t="s">
        <v>41</v>
      </c>
      <c r="G14" s="34" t="str">
        <f t="shared" si="0"/>
        <v>LOIRE ATLANTIQUE</v>
      </c>
      <c r="H14" s="33">
        <v>6</v>
      </c>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3">
      <c r="A15" s="30" t="str">
        <f>IF($A$1="6B","GIRARDEAU HENRY",IF($A$1="6D","DELIN",IF($A$1="5A","BRUN--CHOE",IF($A$1="5C","DUFORESTEL",IF($A$1="3B","DELANOUE",IF($A$1="3C","DENECHEAU"))))))</f>
        <v>DELANOUE</v>
      </c>
      <c r="B15" s="31" t="str">
        <f>IF($A$1="6B","Ambre",IF($A$1="6D","Alix",IF($A$1="5A","Alix",IF($A$1="5C","Justine",IF($A$1="3B","Danaé",IF($A$1="3C","Lilly"))))))</f>
        <v>Danaé</v>
      </c>
      <c r="C15" s="32" t="s">
        <v>60</v>
      </c>
      <c r="D15" s="34" t="s">
        <v>60</v>
      </c>
      <c r="E15" s="34"/>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3">
      <c r="A16" s="30" t="str">
        <f>IF($A$1="6B","GUERIF",IF($A$1="6D","GOUPIL",IF($A$1="5A","CADOREL",IF($A$1="5C","DUMONT",IF($A$1="3B","DELAUNAY",IF($A$1="3C","GIGNOUX"))))))</f>
        <v>DELAUNAY</v>
      </c>
      <c r="B16" s="31" t="str">
        <f>IF($A$1="6B","Isaline",IF($A$1="6D","Loris",IF($A$1="5A","Malicia",IF($A$1="5C","Nolah",IF($A$1="3B","Océane",IF($A$1="3C","Anaël"))))))</f>
        <v>Océane</v>
      </c>
      <c r="C16" s="32" t="s">
        <v>59</v>
      </c>
      <c r="D16" s="34" t="s">
        <v>59</v>
      </c>
      <c r="E16" s="56">
        <v>38891</v>
      </c>
      <c r="F16" s="34" t="s">
        <v>40</v>
      </c>
      <c r="G16" s="34" t="str">
        <f t="shared" si="0"/>
        <v>LOIRE ATLANTIQUE</v>
      </c>
      <c r="H16" s="33">
        <v>6</v>
      </c>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3">
      <c r="A17" s="30" t="str">
        <f>IF($A$1="6B","GUERY",IF($A$1="6D","GRIAUD",IF($A$1="5A","CHAGNAS",IF($A$1="5C","FAUCHARD",IF($A$1="3B","ELHACOUMO",IF($A$1="3C","GIRARDIN"))))))</f>
        <v>ELHACOUMO</v>
      </c>
      <c r="B17" s="31" t="str">
        <f>IF($A$1="6B","Blanche",IF($A$1="6D","Gaétane",IF($A$1="5A","Léa",IF($A$1="5C","Pacôme",IF($A$1="3B","Raphaël",IF($A$1="3C","Maëlys"))))))</f>
        <v>Raphaël</v>
      </c>
      <c r="C17" s="32" t="s">
        <v>59</v>
      </c>
      <c r="D17" s="34" t="s">
        <v>59</v>
      </c>
      <c r="E17" s="56">
        <v>39375</v>
      </c>
      <c r="F17" s="34" t="s">
        <v>38</v>
      </c>
      <c r="G17" s="34" t="str">
        <f t="shared" si="0"/>
        <v>MAINE ET LOIRE</v>
      </c>
      <c r="H17" s="33">
        <v>4</v>
      </c>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3">
      <c r="A18" s="30" t="str">
        <f>IF($A$1="6B","HAREL",IF($A$1="6D","JOLIVET",IF($A$1="5A","CHEVALIER",IF($A$1="5C","GOURDON",IF($A$1="3B","FERRE",IF($A$1="3C","GUIBERTEAU"))))))</f>
        <v>FERRE</v>
      </c>
      <c r="B18" s="31" t="str">
        <f>IF($A$1="6B","Ynès",IF($A$1="6D","Louis",IF($A$1="5A","Tom",IF($A$1="5C","Honoré",IF($A$1="3B","Marie",IF($A$1="3C","Mahelyne"))))))</f>
        <v>Marie</v>
      </c>
      <c r="C18" s="32" t="s">
        <v>60</v>
      </c>
      <c r="D18" s="34" t="s">
        <v>60</v>
      </c>
      <c r="E18" s="34"/>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3">
      <c r="A19" s="30" t="s">
        <v>67</v>
      </c>
      <c r="B19" s="31" t="str">
        <f>IF($A$1="6B","Iliès",IF($A$1="6D","Constance",IF($A$1="5A","Josué",IF($A$1="5C","Laurine",IF($A$1="3B","Margot",IF($A$1="3C","Candice"))))))</f>
        <v>Margot</v>
      </c>
      <c r="C19" s="32" t="s">
        <v>60</v>
      </c>
      <c r="D19" s="34" t="s">
        <v>60</v>
      </c>
      <c r="E19" s="34"/>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3">
      <c r="A20" s="30" t="str">
        <f>IF($A$1="6B","JAMES",IF($A$1="6D","MAILET",IF($A$1="5A","DUBOIS",IF($A$1="5C","GUERY",IF($A$1="3B","GAUDIN",IF($A$1="3C","MAZOUIN"))))))</f>
        <v>GAUDIN</v>
      </c>
      <c r="B20" s="31" t="str">
        <f>IF($A$1="6B","Kyle",IF($A$1="6D","Ambre",IF($A$1="5A","Julien",IF($A$1="5C","Lili",IF($A$1="3B","Pauline",IF($A$1="3C","Lilou"))))))</f>
        <v>Pauline</v>
      </c>
      <c r="C20" s="32" t="s">
        <v>59</v>
      </c>
      <c r="D20" s="34" t="s">
        <v>59</v>
      </c>
      <c r="E20" s="56">
        <v>39322</v>
      </c>
      <c r="F20" s="34" t="s">
        <v>38</v>
      </c>
      <c r="G20" s="34" t="str">
        <f t="shared" si="0"/>
        <v>MAINE ET LOIRE</v>
      </c>
      <c r="H20" s="33">
        <v>2</v>
      </c>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3">
      <c r="A21" s="30" t="str">
        <f>IF($A$1="6B","LEMOINE",IF($A$1="6D","MALINGE",IF($A$1="5A","GROSSO--DUEZ",IF($A$1="5C","HOMINH-GUITET",IF($A$1="3B","GUERIF",IF($A$1="3C","MOREAU"))))))</f>
        <v>GUERIF</v>
      </c>
      <c r="B21" s="31" t="str">
        <f>IF($A$1="6B","Théo",IF($A$1="6D","Axel",IF($A$1="5A","Estéban",IF($A$1="5C","Mona",IF($A$1="3B","Clara",IF($A$1="3C","Méline"))))))</f>
        <v>Clara</v>
      </c>
      <c r="C21" s="32" t="s">
        <v>59</v>
      </c>
      <c r="D21" s="34" t="s">
        <v>59</v>
      </c>
      <c r="E21" s="56">
        <v>39244</v>
      </c>
      <c r="F21" s="34" t="s">
        <v>38</v>
      </c>
      <c r="G21" s="34" t="str">
        <f t="shared" si="0"/>
        <v>MAINE ET LOIRE</v>
      </c>
      <c r="H21" s="33">
        <v>1</v>
      </c>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3">
      <c r="A22" s="30" t="str">
        <f>IF($A$1="6B","MACE",IF($A$1="6D","MALINGE",IF($A$1="5A","GUIBERTEAU",IF($A$1="5C","JOLIVET",IF($A$1="3B","HODE",IF($A$1="3C","PINEAU"))))))</f>
        <v>HODE</v>
      </c>
      <c r="B22" s="31" t="str">
        <f>IF($A$1="6B","Mathias",IF($A$1="6D","Timéo",IF($A$1="5A","Flohé",IF($A$1="5C","Tom",IF($A$1="3B","Hugo",IF($A$1="3C","Fleur"))))))</f>
        <v>Hugo</v>
      </c>
      <c r="C22" s="32" t="s">
        <v>59</v>
      </c>
      <c r="D22" s="34" t="s">
        <v>59</v>
      </c>
      <c r="E22" s="56">
        <v>39417</v>
      </c>
      <c r="F22" s="34" t="s">
        <v>38</v>
      </c>
      <c r="G22" s="34" t="str">
        <f t="shared" si="0"/>
        <v>MAINE ET LOIRE</v>
      </c>
      <c r="H22" s="33">
        <v>1</v>
      </c>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3">
      <c r="A23" s="30" t="str">
        <f>IF($A$1="6B","MARCHAND",IF($A$1="6D","MORILLON",IF($A$1="5A","LEMOINE",IF($A$1="5C","MALINGE",IF($A$1="3B","JOLIVET",IF($A$1="3C","PITON"))))))</f>
        <v>JOLIVET</v>
      </c>
      <c r="B23" s="31" t="str">
        <f>IF($A$1="6B","Thomas",IF($A$1="6D","Tom",IF($A$1="5A","Maxence",IF($A$1="5C","Mathurin",IF($A$1="3B","Romane",IF($A$1="3C","Antonin"))))))</f>
        <v>Romane</v>
      </c>
      <c r="C23" s="32" t="s">
        <v>59</v>
      </c>
      <c r="D23" s="34" t="s">
        <v>59</v>
      </c>
      <c r="E23" s="56">
        <v>39362</v>
      </c>
      <c r="F23" s="34" t="s">
        <v>41</v>
      </c>
      <c r="G23" s="34" t="str">
        <f t="shared" si="0"/>
        <v>LOIRE ATLANTIQUE</v>
      </c>
      <c r="H23" s="33">
        <v>2</v>
      </c>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3">
      <c r="A24" s="30" t="str">
        <f>IF($A$1="6B","MARTIN--WOIRRET",IF($A$1="6D","PASQUER",IF($A$1="5A","MONDESIR VINCENT",IF($A$1="5C","MARSAULT",IF($A$1="3B","JOLLIVET",IF($A$1="3C","PRIGENT"))))))</f>
        <v>JOLLIVET</v>
      </c>
      <c r="B24" s="31" t="str">
        <f>IF($A$1="6B","Lilou",IF($A$1="6D","Candice",IF($A$1="5A","Théo",IF($A$1="5C","Jules",IF($A$1="3B","Hugo",IF($A$1="3C","Ethan"))))))</f>
        <v>Hugo</v>
      </c>
      <c r="C24" s="32" t="s">
        <v>60</v>
      </c>
      <c r="D24" s="34" t="s">
        <v>60</v>
      </c>
      <c r="E24" s="34"/>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3">
      <c r="A25" s="30" t="str">
        <f>IF($A$1="6B","MENARD",IF($A$1="6D","PINEAU",IF($A$1="5A","PINEAU",IF($A$1="5C","PETIT",IF($A$1="3B","MORILLON",IF($A$1="3C","RABERGEAU"))))))</f>
        <v>MORILLON</v>
      </c>
      <c r="B25" s="31" t="str">
        <f>IF($A$1="6B","Louison",IF($A$1="6D","Maël",IF($A$1="5A","Lola",IF($A$1="5C","Léna",IF($A$1="3B","Louise",IF($A$1="3C","Tessie"))))))</f>
        <v>Louise</v>
      </c>
      <c r="C25" s="32" t="s">
        <v>60</v>
      </c>
      <c r="D25" s="34" t="s">
        <v>60</v>
      </c>
      <c r="E25" s="34"/>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3">
      <c r="A26" s="30" t="str">
        <f>IF($A$1="6B","MOREAU",IF($A$1="6D","PINEAU",IF($A$1="5A","SCHAEFFER",IF($A$1="5C","PORTOLLEAU",IF($A$1="3B","ONILLON",IF($A$1="3C","RAVARD"))))))</f>
        <v>ONILLON</v>
      </c>
      <c r="B26" s="31" t="str">
        <f>IF($A$1="6B","Titouan",IF($A$1="6D","Timéo",IF($A$1="5A","Djessy",IF($A$1="5C","Timéo",IF($A$1="3B","Lalie",IF($A$1="3C","Noa"))))))</f>
        <v>Lalie</v>
      </c>
      <c r="C26" s="32" t="s">
        <v>59</v>
      </c>
      <c r="D26" s="34" t="s">
        <v>59</v>
      </c>
      <c r="E26" s="56">
        <v>39354</v>
      </c>
      <c r="F26" s="34" t="s">
        <v>41</v>
      </c>
      <c r="G26" s="34" t="str">
        <f t="shared" si="0"/>
        <v>LOIRE ATLANTIQUE</v>
      </c>
      <c r="H26" s="33">
        <v>6</v>
      </c>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3">
      <c r="A27" s="30" t="str">
        <f>IF($A$1="6B","PHILIPPOT",IF($A$1="6D","RAIMBAULT",IF($A$1="5A","SIBILIO",IF($A$1="5C","ROBINEAU",IF($A$1="3B","PASQUIER",IF($A$1="3C","RETHORE"))))))</f>
        <v>PASQUIER</v>
      </c>
      <c r="B27" s="31" t="str">
        <f>IF($A$1="6B","Natanaël",IF($A$1="6D","Natacha",IF($A$1="5A","Ezoah",IF($A$1="5C","Lisa",IF($A$1="3B","Marin",IF($A$1="3C","Camilia"))))))</f>
        <v>Marin</v>
      </c>
      <c r="C27" s="32" t="s">
        <v>59</v>
      </c>
      <c r="D27" s="34" t="s">
        <v>59</v>
      </c>
      <c r="E27" s="56">
        <v>39337</v>
      </c>
      <c r="F27" s="34" t="s">
        <v>42</v>
      </c>
      <c r="G27" s="34" t="str">
        <f t="shared" si="0"/>
        <v>LOIRE ATLANTIQUE</v>
      </c>
      <c r="H27" s="33">
        <v>2</v>
      </c>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3">
      <c r="A28" s="30" t="str">
        <f>IF($A$1="6B","REVEILLERE",IF($A$1="6D","RAVARD",IF($A$1="5A","VAIDY",IF($A$1="5C","SECHET",IF($A$1="3B","RORTEAU",IF($A$1="3C","SAMOUDI"))))))</f>
        <v>RORTEAU</v>
      </c>
      <c r="B28" s="31" t="str">
        <f>IF($A$1="6B","Nino",IF($A$1="6D","Paco",IF($A$1="5A","Timéo",IF($A$1="5C","Noémie",IF($A$1="3B","Léane",IF($A$1="3C","Baptiste"))))))</f>
        <v>Léane</v>
      </c>
      <c r="C28" s="32" t="s">
        <v>59</v>
      </c>
      <c r="D28" s="34" t="s">
        <v>59</v>
      </c>
      <c r="E28" s="56">
        <v>39415</v>
      </c>
      <c r="F28" s="34" t="s">
        <v>39</v>
      </c>
      <c r="G28" s="34" t="str">
        <f t="shared" si="0"/>
        <v>MAINE ET LOIRE</v>
      </c>
      <c r="H28" s="33">
        <v>3</v>
      </c>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3">
      <c r="A29" s="30" t="str">
        <f>IF($A$1="6B","ROBERT POINSOT",IF($A$1="6D","SAMOUDI",IF($A$1="5A","VIAUD",IF($A$1="5C","TOURNEUX",IF($A$1="3B","SECHER",IF($A$1="3C","TERRIEN"))))))</f>
        <v>SECHER</v>
      </c>
      <c r="B29" s="31" t="str">
        <f>IF($A$1="6B","Eilis",IF($A$1="6D","Bastien",IF($A$1="5A","Léana",IF($A$1="5C","Louise",IF($A$1="3B","Yolan",IF($A$1="3C","Tilio"))))))</f>
        <v>Yolan</v>
      </c>
      <c r="C29" s="32" t="s">
        <v>59</v>
      </c>
      <c r="D29" s="34" t="s">
        <v>59</v>
      </c>
      <c r="E29" s="56">
        <v>39358</v>
      </c>
      <c r="F29" s="34" t="s">
        <v>41</v>
      </c>
      <c r="G29" s="34" t="str">
        <f t="shared" si="0"/>
        <v>LOIRE ATLANTIQUE</v>
      </c>
      <c r="H29" s="33">
        <v>4</v>
      </c>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3">
      <c r="A30" s="30" t="str">
        <f>IF($A$1="6B","SECHER",IF($A$1="6D","TETEDOIE",IF($A$1="5A","",IF($A$1="5C","TROTTIER",IF($A$1="3B","SIBILIO",IF($A$1="3C","TOUBLANC"))))))</f>
        <v>SIBILIO</v>
      </c>
      <c r="B30" s="31" t="str">
        <f>IF($A$1="6B","Charlotte",IF($A$1="6D","Manon",IF($A$1="5A","",IF($A$1="5C","Léane",IF($A$1="3B","Clélia",IF($A$1="3C","Alexis"))))))</f>
        <v>Clélia</v>
      </c>
      <c r="C30" s="32" t="s">
        <v>59</v>
      </c>
      <c r="D30" s="34" t="s">
        <v>59</v>
      </c>
      <c r="E30" s="56">
        <v>39099</v>
      </c>
      <c r="F30" s="34" t="s">
        <v>41</v>
      </c>
      <c r="G30" s="34" t="str">
        <f t="shared" si="0"/>
        <v>LOIRE ATLANTIQUE</v>
      </c>
      <c r="H30" s="33">
        <v>1</v>
      </c>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3">
      <c r="A31" s="30" t="str">
        <f>IF($A$1="6B","TASSIN",IF($A$1="6D","THIBAULT",IF($A$1="5A","",IF($A$1="5C","",IF($A$1="3B","VERRON",IF($A$1="3C","VIAUD"))))))</f>
        <v>VERRON</v>
      </c>
      <c r="B31" s="30" t="str">
        <f>IF($A$1="6B","Inès",IF($A$1="6D","Robin",IF($A$1="5A","",IF($A$1="5C","",IF($A$1="3B","Enzo",IF($A$1="3C","Lalie"))))))</f>
        <v>Enzo</v>
      </c>
      <c r="C31" s="32" t="s">
        <v>60</v>
      </c>
      <c r="D31" s="34" t="s">
        <v>60</v>
      </c>
      <c r="E31" s="57"/>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3">
      <c r="A32" s="30"/>
      <c r="B32" s="30"/>
      <c r="C32" s="32"/>
      <c r="D32" s="34"/>
      <c r="E32" s="57"/>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3">
      <c r="A33" s="30"/>
      <c r="B33" s="30"/>
      <c r="C33" s="32"/>
      <c r="D33" s="34"/>
      <c r="E33" s="57"/>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3">
      <c r="A34" s="30"/>
      <c r="B34" s="30"/>
      <c r="C34" s="32"/>
      <c r="D34" s="34"/>
      <c r="E34" s="57"/>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3">
      <c r="A35" s="30"/>
      <c r="B35" s="30"/>
      <c r="C35" s="32"/>
      <c r="D35" s="34"/>
      <c r="E35" s="57"/>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ht="15" thickBot="1" x14ac:dyDescent="0.35">
      <c r="A36" s="35" t="str">
        <f>IF($A$1="6B","TROTREAU",IF($A$1="6D","VILLENEUVE",IF($A$1="5A","",IF($A$1="5C","",IF($A$1="3B","",IF($A$1="3C",""))))))</f>
        <v/>
      </c>
      <c r="B36" s="35" t="str">
        <f>IF($A$1="6B","Toinon",IF($A$1="6D","Léa",IF($A$1="5A","",IF($A$1="5C","",IF($A$1="3B","",IF($A$1="3C",""))))))</f>
        <v/>
      </c>
      <c r="C36" s="36"/>
      <c r="D36" s="36"/>
      <c r="E36" s="37">
        <f>COUNTIF(D7:D31,"oui")</f>
        <v>17</v>
      </c>
      <c r="F36" s="36"/>
      <c r="G36" s="36"/>
      <c r="H36" s="36"/>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ht="24" thickBot="1" x14ac:dyDescent="0.35">
      <c r="A37" s="112" t="s">
        <v>61</v>
      </c>
      <c r="B37" s="113"/>
      <c r="C37" s="38">
        <f>COUNTIF(C7:C31,"Oui")</f>
        <v>17</v>
      </c>
      <c r="D37" s="114" t="s">
        <v>62</v>
      </c>
      <c r="E37" s="115"/>
      <c r="F37" s="39">
        <f>C37*18</f>
        <v>306</v>
      </c>
    </row>
    <row r="38" spans="1:34" ht="24" customHeight="1" thickBot="1" x14ac:dyDescent="0.35">
      <c r="A38" s="103" t="s">
        <v>63</v>
      </c>
      <c r="B38" s="104"/>
      <c r="C38" s="40">
        <f>COUNTA(A7:A31)</f>
        <v>25</v>
      </c>
      <c r="D38" s="105" t="s">
        <v>64</v>
      </c>
      <c r="E38" s="106"/>
      <c r="F38" s="41">
        <f>E36*18</f>
        <v>306</v>
      </c>
      <c r="G38" s="42"/>
      <c r="H38" s="42"/>
      <c r="I38" s="42"/>
      <c r="J38" s="42"/>
      <c r="K38" s="42"/>
      <c r="L38" s="42"/>
      <c r="M38" s="42"/>
      <c r="N38" s="42"/>
      <c r="O38" s="42"/>
      <c r="P38" s="42"/>
      <c r="Q38" s="42"/>
      <c r="R38" s="42"/>
      <c r="S38" s="42"/>
      <c r="T38" s="42"/>
      <c r="U38" s="42"/>
      <c r="V38" s="42"/>
      <c r="W38" s="42"/>
      <c r="X38" s="102"/>
      <c r="Y38" s="102"/>
      <c r="Z38" s="102"/>
      <c r="AA38" s="102"/>
      <c r="AB38" s="102"/>
      <c r="AC38" s="102"/>
      <c r="AD38" s="102"/>
      <c r="AE38" s="102"/>
      <c r="AF38" s="102"/>
      <c r="AG38" s="102"/>
    </row>
    <row r="39" spans="1:34" ht="24" customHeight="1" thickBot="1" x14ac:dyDescent="0.35">
      <c r="A39" s="107" t="s">
        <v>65</v>
      </c>
      <c r="B39" s="108"/>
      <c r="C39" s="43" t="str">
        <f>C37*100/C38&amp;"%"</f>
        <v>68%</v>
      </c>
      <c r="D39" s="109" t="s">
        <v>66</v>
      </c>
      <c r="E39" s="110"/>
      <c r="F39" s="44" t="str">
        <f>F37*100/F38&amp;"%"</f>
        <v>100%</v>
      </c>
      <c r="G39" s="42"/>
      <c r="H39" s="42"/>
      <c r="I39" s="42"/>
      <c r="J39" s="42"/>
      <c r="K39" s="42"/>
      <c r="L39" s="42"/>
      <c r="M39" s="42"/>
      <c r="N39" s="42"/>
      <c r="O39" s="42"/>
      <c r="P39" s="42"/>
      <c r="Q39" s="42"/>
      <c r="R39" s="42"/>
      <c r="S39" s="42"/>
      <c r="T39" s="42"/>
      <c r="U39" s="42"/>
      <c r="V39" s="42"/>
      <c r="W39" s="42"/>
      <c r="X39" s="102"/>
      <c r="Y39" s="102"/>
      <c r="Z39" s="102"/>
      <c r="AA39" s="102"/>
      <c r="AB39" s="102"/>
      <c r="AC39" s="102"/>
      <c r="AD39" s="102"/>
      <c r="AE39" s="102"/>
      <c r="AF39" s="102"/>
      <c r="AG39" s="102"/>
    </row>
    <row r="40" spans="1:34" ht="15" customHeight="1" x14ac:dyDescent="0.3">
      <c r="A40" s="51"/>
      <c r="B40" s="50"/>
      <c r="C40" s="45"/>
      <c r="D40" s="45"/>
      <c r="E40" s="45"/>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row>
    <row r="41" spans="1:34" ht="15" customHeight="1" x14ac:dyDescent="0.3">
      <c r="A41" s="51"/>
      <c r="B41" s="50"/>
      <c r="C41" s="97"/>
      <c r="D41" s="97"/>
      <c r="E41" s="97"/>
      <c r="F41" s="97"/>
      <c r="G41" s="97"/>
      <c r="H41" s="97"/>
      <c r="I41" s="97"/>
      <c r="J41" s="97"/>
      <c r="K41" s="97"/>
      <c r="L41" s="97"/>
      <c r="M41" s="97"/>
      <c r="N41" s="97"/>
      <c r="O41" s="97"/>
      <c r="P41" s="97"/>
      <c r="Q41" s="97"/>
      <c r="R41" s="97"/>
      <c r="S41" s="97"/>
      <c r="T41" s="97"/>
      <c r="U41" s="97"/>
      <c r="V41" s="97"/>
      <c r="W41" s="97"/>
      <c r="X41" s="97"/>
      <c r="Y41" s="97"/>
      <c r="Z41" s="97"/>
      <c r="AA41" s="97"/>
      <c r="AB41" s="97"/>
      <c r="AC41" s="97"/>
      <c r="AD41" s="97"/>
      <c r="AE41" s="97"/>
      <c r="AF41" s="97"/>
      <c r="AG41" s="97"/>
      <c r="AH41" s="98"/>
    </row>
    <row r="42" spans="1:34" x14ac:dyDescent="0.3">
      <c r="A42" s="45"/>
      <c r="B42" s="45"/>
      <c r="C42" s="97"/>
      <c r="D42" s="97"/>
      <c r="E42" s="97"/>
      <c r="F42" s="97"/>
      <c r="G42" s="97"/>
      <c r="H42" s="97"/>
      <c r="I42" s="97"/>
      <c r="J42" s="97"/>
      <c r="K42" s="97"/>
      <c r="L42" s="97"/>
      <c r="M42" s="97"/>
      <c r="N42" s="97"/>
      <c r="O42" s="97"/>
      <c r="P42" s="97"/>
      <c r="Q42" s="97"/>
      <c r="R42" s="97"/>
      <c r="S42" s="97"/>
      <c r="T42" s="97"/>
      <c r="U42" s="97"/>
      <c r="V42" s="97"/>
      <c r="W42" s="97"/>
      <c r="X42" s="97"/>
      <c r="Y42" s="97"/>
      <c r="Z42" s="97"/>
      <c r="AA42" s="97"/>
      <c r="AB42" s="97"/>
      <c r="AC42" s="97"/>
      <c r="AD42" s="97"/>
      <c r="AE42" s="97"/>
      <c r="AF42" s="97"/>
      <c r="AG42" s="97"/>
      <c r="AH42" s="98"/>
    </row>
    <row r="43" spans="1:34" ht="14.25" customHeight="1" x14ac:dyDescent="0.3">
      <c r="A43" s="45"/>
      <c r="B43" s="45"/>
      <c r="C43" s="97"/>
      <c r="D43" s="97"/>
      <c r="E43" s="97"/>
      <c r="F43" s="97"/>
      <c r="G43" s="97"/>
      <c r="H43" s="97"/>
      <c r="I43" s="97"/>
      <c r="J43" s="97"/>
      <c r="K43" s="97"/>
      <c r="L43" s="97"/>
      <c r="M43" s="97"/>
      <c r="N43" s="97"/>
      <c r="O43" s="97"/>
      <c r="P43" s="97"/>
      <c r="Q43" s="97"/>
      <c r="R43" s="97"/>
      <c r="S43" s="97"/>
      <c r="T43" s="97"/>
      <c r="U43" s="97"/>
      <c r="V43" s="97"/>
      <c r="W43" s="97"/>
      <c r="X43" s="97"/>
      <c r="Y43" s="97"/>
      <c r="Z43" s="97"/>
      <c r="AA43" s="97"/>
      <c r="AB43" s="97"/>
      <c r="AC43" s="97"/>
      <c r="AD43" s="97"/>
      <c r="AE43" s="97"/>
      <c r="AF43" s="97"/>
      <c r="AG43" s="97"/>
      <c r="AH43" s="98"/>
    </row>
    <row r="44" spans="1:34" ht="14.25" customHeight="1" x14ac:dyDescent="0.3">
      <c r="A44" s="49"/>
      <c r="B44" s="49"/>
      <c r="C44" s="97"/>
      <c r="D44" s="97"/>
      <c r="E44" s="97"/>
      <c r="F44" s="97"/>
      <c r="G44" s="97"/>
      <c r="H44" s="97"/>
      <c r="I44" s="97"/>
      <c r="J44" s="97"/>
      <c r="K44" s="97"/>
      <c r="L44" s="97"/>
      <c r="M44" s="97"/>
      <c r="N44" s="97"/>
      <c r="O44" s="97"/>
      <c r="P44" s="97"/>
      <c r="Q44" s="97"/>
      <c r="R44" s="97"/>
      <c r="S44" s="97"/>
      <c r="T44" s="97"/>
      <c r="U44" s="97"/>
      <c r="V44" s="97"/>
      <c r="W44" s="97"/>
      <c r="X44" s="97"/>
      <c r="Y44" s="97"/>
      <c r="Z44" s="97"/>
      <c r="AA44" s="97"/>
      <c r="AB44" s="97"/>
      <c r="AC44" s="97"/>
      <c r="AD44" s="97"/>
      <c r="AE44" s="47"/>
      <c r="AF44" s="47"/>
      <c r="AG44" s="47"/>
      <c r="AH44" s="12"/>
    </row>
    <row r="45" spans="1:34" ht="14.25" customHeight="1" x14ac:dyDescent="0.3">
      <c r="A45" s="49"/>
      <c r="B45" s="49"/>
      <c r="C45" s="97"/>
      <c r="D45" s="97"/>
      <c r="E45" s="97"/>
      <c r="F45" s="97"/>
      <c r="G45" s="97"/>
      <c r="H45" s="97"/>
      <c r="I45" s="97"/>
      <c r="J45" s="97"/>
      <c r="K45" s="97"/>
      <c r="L45" s="97"/>
      <c r="M45" s="97"/>
      <c r="N45" s="97"/>
      <c r="O45" s="97"/>
      <c r="P45" s="97"/>
      <c r="Q45" s="97"/>
      <c r="R45" s="97"/>
      <c r="S45" s="97"/>
      <c r="T45" s="97"/>
      <c r="U45" s="97"/>
      <c r="V45" s="97"/>
      <c r="W45" s="97"/>
      <c r="X45" s="97"/>
      <c r="Y45" s="97"/>
      <c r="Z45" s="97"/>
      <c r="AA45" s="97"/>
      <c r="AB45" s="97"/>
      <c r="AC45" s="97"/>
      <c r="AD45" s="97"/>
      <c r="AE45" s="47"/>
      <c r="AF45" s="47"/>
      <c r="AG45" s="47"/>
      <c r="AH45" s="12"/>
    </row>
    <row r="46" spans="1:34" ht="14.25" customHeight="1" x14ac:dyDescent="0.3">
      <c r="A46" s="49"/>
      <c r="B46" s="49"/>
      <c r="C46" s="97"/>
      <c r="D46" s="97"/>
      <c r="E46" s="97"/>
      <c r="F46" s="97"/>
      <c r="G46" s="97"/>
      <c r="H46" s="97"/>
      <c r="I46" s="97"/>
      <c r="J46" s="97"/>
      <c r="K46" s="97"/>
      <c r="L46" s="97"/>
      <c r="M46" s="97"/>
      <c r="N46" s="97"/>
      <c r="O46" s="97"/>
      <c r="P46" s="97"/>
      <c r="Q46" s="97"/>
      <c r="R46" s="97"/>
      <c r="S46" s="97"/>
      <c r="T46" s="97"/>
      <c r="U46" s="97"/>
      <c r="V46" s="97"/>
      <c r="W46" s="97"/>
      <c r="X46" s="97"/>
      <c r="Y46" s="97"/>
      <c r="Z46" s="97"/>
      <c r="AA46" s="97"/>
      <c r="AB46" s="97"/>
      <c r="AC46" s="97"/>
      <c r="AD46" s="97"/>
      <c r="AE46" s="47"/>
      <c r="AF46" s="47"/>
      <c r="AG46" s="47"/>
      <c r="AH46" s="12"/>
    </row>
    <row r="47" spans="1:34" x14ac:dyDescent="0.3">
      <c r="A47" s="46"/>
      <c r="B47" s="45"/>
      <c r="C47" s="36"/>
      <c r="D47" s="36"/>
      <c r="E47" s="36"/>
      <c r="F47" s="36"/>
      <c r="G47" s="36"/>
      <c r="H47" s="36"/>
      <c r="I47" s="36"/>
      <c r="J47" s="36"/>
      <c r="K47" s="36"/>
      <c r="L47" s="36"/>
      <c r="M47" s="36"/>
      <c r="N47" s="36"/>
      <c r="O47" s="36"/>
      <c r="P47" s="36"/>
      <c r="Q47" s="36"/>
      <c r="R47" s="36"/>
      <c r="S47" s="36"/>
      <c r="T47" s="36"/>
      <c r="U47" s="36"/>
      <c r="V47" s="36"/>
      <c r="W47" s="36"/>
      <c r="X47" s="36"/>
      <c r="Y47" s="36"/>
      <c r="Z47" s="36"/>
      <c r="AA47" s="36"/>
      <c r="AB47" s="36"/>
      <c r="AC47" s="36"/>
      <c r="AD47" s="36"/>
      <c r="AE47" s="45"/>
      <c r="AF47" s="45"/>
      <c r="AG47" s="45"/>
    </row>
    <row r="48" spans="1:34" x14ac:dyDescent="0.3">
      <c r="A48" s="46"/>
      <c r="B48" s="45"/>
      <c r="C48" s="36"/>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45"/>
      <c r="AF48" s="45"/>
      <c r="AG48" s="45"/>
    </row>
    <row r="49" spans="1:33" x14ac:dyDescent="0.3">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3">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3">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3">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3">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3">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3">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3">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3">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3">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3">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3">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3">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3">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3">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3">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3">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3">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3">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3">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3">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3">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3">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3">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3">
      <c r="A73" s="46"/>
      <c r="B73" s="45"/>
      <c r="C73" s="45"/>
      <c r="D73" s="45"/>
      <c r="E73" s="45"/>
      <c r="F73" s="45"/>
      <c r="G73" s="45"/>
      <c r="H73" s="45"/>
      <c r="I73" s="45"/>
      <c r="J73" s="45"/>
      <c r="K73" s="45"/>
      <c r="L73" s="45"/>
      <c r="M73" s="45"/>
      <c r="N73" s="45"/>
      <c r="O73" s="45"/>
      <c r="P73" s="45"/>
      <c r="Q73" s="45"/>
      <c r="R73" s="45"/>
      <c r="S73" s="45"/>
      <c r="T73" s="45"/>
      <c r="U73" s="45"/>
      <c r="V73" s="45"/>
      <c r="W73" s="45"/>
      <c r="X73" s="45"/>
      <c r="Y73" s="45"/>
      <c r="Z73" s="45"/>
      <c r="AA73" s="45"/>
      <c r="AB73" s="45"/>
      <c r="AC73" s="45"/>
      <c r="AD73" s="45"/>
      <c r="AE73" s="45"/>
      <c r="AF73" s="45"/>
      <c r="AG73" s="45"/>
    </row>
    <row r="74" spans="1:34" x14ac:dyDescent="0.3">
      <c r="A74" s="100"/>
      <c r="B74" s="101"/>
      <c r="C74" s="101"/>
      <c r="D74" s="101"/>
      <c r="E74" s="101"/>
      <c r="F74" s="101"/>
      <c r="G74" s="101"/>
      <c r="H74" s="101"/>
      <c r="I74" s="101"/>
      <c r="J74" s="101"/>
      <c r="K74" s="101"/>
      <c r="L74" s="101"/>
      <c r="M74" s="101"/>
      <c r="N74" s="101"/>
      <c r="O74" s="101"/>
      <c r="P74" s="101"/>
      <c r="Q74" s="101"/>
      <c r="R74" s="101"/>
      <c r="S74" s="101"/>
      <c r="T74" s="101"/>
      <c r="U74" s="101"/>
      <c r="V74" s="101"/>
      <c r="W74" s="101"/>
      <c r="X74" s="102"/>
      <c r="Y74" s="102"/>
      <c r="Z74" s="102"/>
      <c r="AA74" s="102"/>
      <c r="AB74" s="102"/>
      <c r="AC74" s="102"/>
      <c r="AD74" s="102"/>
      <c r="AE74" s="102"/>
      <c r="AF74" s="102"/>
      <c r="AG74" s="102"/>
    </row>
    <row r="75" spans="1:34" x14ac:dyDescent="0.3">
      <c r="A75" s="100"/>
      <c r="B75" s="101"/>
      <c r="C75" s="101"/>
      <c r="D75" s="101"/>
      <c r="E75" s="101"/>
      <c r="F75" s="101"/>
      <c r="G75" s="101"/>
      <c r="H75" s="101"/>
      <c r="I75" s="101"/>
      <c r="J75" s="101"/>
      <c r="K75" s="101"/>
      <c r="L75" s="101"/>
      <c r="M75" s="101"/>
      <c r="N75" s="101"/>
      <c r="O75" s="101"/>
      <c r="P75" s="101"/>
      <c r="Q75" s="101"/>
      <c r="R75" s="101"/>
      <c r="S75" s="101"/>
      <c r="T75" s="101"/>
      <c r="U75" s="101"/>
      <c r="V75" s="101"/>
      <c r="W75" s="101"/>
      <c r="X75" s="102"/>
      <c r="Y75" s="102"/>
      <c r="Z75" s="102"/>
      <c r="AA75" s="102"/>
      <c r="AB75" s="102"/>
      <c r="AC75" s="102"/>
      <c r="AD75" s="102"/>
      <c r="AE75" s="102"/>
      <c r="AF75" s="102"/>
      <c r="AG75" s="102"/>
    </row>
    <row r="76" spans="1:34" s="25" customFormat="1" ht="15" customHeight="1" x14ac:dyDescent="0.3">
      <c r="A76" s="51"/>
      <c r="B76" s="50"/>
      <c r="C76" s="99"/>
      <c r="D76" s="99"/>
      <c r="E76" s="99"/>
      <c r="F76" s="99"/>
      <c r="G76" s="99"/>
      <c r="H76" s="99"/>
      <c r="I76" s="99"/>
      <c r="J76" s="99"/>
      <c r="K76" s="99"/>
      <c r="L76" s="99"/>
      <c r="M76" s="99"/>
      <c r="N76" s="99"/>
      <c r="O76" s="99"/>
      <c r="P76" s="99"/>
      <c r="Q76" s="99"/>
      <c r="R76" s="99"/>
      <c r="S76" s="99"/>
      <c r="T76" s="99"/>
      <c r="U76" s="99"/>
      <c r="V76" s="99"/>
      <c r="W76" s="99"/>
      <c r="X76" s="99"/>
      <c r="Y76" s="99"/>
      <c r="Z76" s="99"/>
      <c r="AA76" s="99"/>
      <c r="AB76" s="99"/>
      <c r="AC76" s="99"/>
      <c r="AD76" s="99"/>
      <c r="AE76" s="50"/>
      <c r="AF76" s="50"/>
      <c r="AG76" s="50"/>
    </row>
    <row r="77" spans="1:34" s="25" customFormat="1" ht="15" customHeight="1" x14ac:dyDescent="0.3">
      <c r="A77" s="51"/>
      <c r="B77" s="50"/>
      <c r="C77" s="99"/>
      <c r="D77" s="99"/>
      <c r="E77" s="99"/>
      <c r="F77" s="99"/>
      <c r="G77" s="99"/>
      <c r="H77" s="99"/>
      <c r="I77" s="99"/>
      <c r="J77" s="99"/>
      <c r="K77" s="99"/>
      <c r="L77" s="99"/>
      <c r="M77" s="99"/>
      <c r="N77" s="99"/>
      <c r="O77" s="99"/>
      <c r="P77" s="99"/>
      <c r="Q77" s="99"/>
      <c r="R77" s="99"/>
      <c r="S77" s="99"/>
      <c r="T77" s="99"/>
      <c r="U77" s="99"/>
      <c r="V77" s="99"/>
      <c r="W77" s="99"/>
      <c r="X77" s="99"/>
      <c r="Y77" s="99"/>
      <c r="Z77" s="99"/>
      <c r="AA77" s="99"/>
      <c r="AB77" s="99"/>
      <c r="AC77" s="99"/>
      <c r="AD77" s="99"/>
      <c r="AE77" s="97"/>
      <c r="AF77" s="97"/>
      <c r="AG77" s="97"/>
      <c r="AH77" s="98"/>
    </row>
    <row r="78" spans="1:34" x14ac:dyDescent="0.3">
      <c r="A78" s="45"/>
      <c r="B78" s="45"/>
      <c r="C78" s="99"/>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97"/>
      <c r="AF78" s="97"/>
      <c r="AG78" s="97"/>
      <c r="AH78" s="98"/>
    </row>
    <row r="79" spans="1:34" x14ac:dyDescent="0.3">
      <c r="A79" s="45"/>
      <c r="B79" s="45"/>
      <c r="C79" s="99"/>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7"/>
      <c r="AF79" s="97"/>
      <c r="AG79" s="97"/>
      <c r="AH79" s="98"/>
    </row>
    <row r="80" spans="1:34" x14ac:dyDescent="0.3">
      <c r="A80" s="49"/>
      <c r="B80" s="49"/>
      <c r="C80" s="99"/>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47"/>
      <c r="AF80" s="47"/>
      <c r="AG80" s="47"/>
      <c r="AH80" s="12"/>
    </row>
    <row r="81" spans="1:34" x14ac:dyDescent="0.3">
      <c r="A81" s="49"/>
      <c r="B81" s="49"/>
      <c r="C81" s="9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47"/>
      <c r="AF81" s="47"/>
      <c r="AG81" s="47"/>
      <c r="AH81" s="12"/>
    </row>
    <row r="82" spans="1:34" x14ac:dyDescent="0.3">
      <c r="A82" s="49"/>
      <c r="B82" s="49"/>
      <c r="C82" s="9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47"/>
      <c r="AF82" s="47"/>
      <c r="AG82" s="47"/>
      <c r="AH82" s="12"/>
    </row>
    <row r="83" spans="1:34" x14ac:dyDescent="0.3">
      <c r="A83" s="46"/>
      <c r="B83" s="45"/>
      <c r="C83" s="96"/>
      <c r="D83" s="96"/>
      <c r="E83" s="96"/>
      <c r="F83" s="96"/>
      <c r="G83" s="96"/>
      <c r="H83" s="96"/>
      <c r="I83" s="96"/>
      <c r="J83" s="96"/>
      <c r="K83" s="96"/>
      <c r="L83" s="96"/>
      <c r="M83" s="96"/>
      <c r="N83" s="96"/>
      <c r="O83" s="96"/>
      <c r="P83" s="96"/>
      <c r="Q83" s="96"/>
      <c r="R83" s="96"/>
      <c r="S83" s="96"/>
      <c r="T83" s="96"/>
      <c r="U83" s="96"/>
      <c r="V83" s="96"/>
      <c r="W83" s="96"/>
      <c r="X83" s="96"/>
      <c r="Y83" s="96"/>
      <c r="Z83" s="96"/>
      <c r="AA83" s="96"/>
      <c r="AB83" s="96"/>
      <c r="AC83" s="96"/>
      <c r="AD83" s="96"/>
      <c r="AE83" s="45"/>
      <c r="AF83" s="45"/>
      <c r="AG83" s="45"/>
    </row>
    <row r="84" spans="1:34" x14ac:dyDescent="0.3">
      <c r="A84" s="46"/>
      <c r="B84" s="45"/>
      <c r="C84" s="96"/>
      <c r="D84" s="96"/>
      <c r="E84" s="96"/>
      <c r="F84" s="96"/>
      <c r="G84" s="96"/>
      <c r="H84" s="96"/>
      <c r="I84" s="96"/>
      <c r="J84" s="96"/>
      <c r="K84" s="96"/>
      <c r="L84" s="96"/>
      <c r="M84" s="96"/>
      <c r="N84" s="96"/>
      <c r="O84" s="96"/>
      <c r="P84" s="96"/>
      <c r="Q84" s="96"/>
      <c r="R84" s="96"/>
      <c r="S84" s="96"/>
      <c r="T84" s="96"/>
      <c r="U84" s="96"/>
      <c r="V84" s="96"/>
      <c r="W84" s="96"/>
      <c r="X84" s="96"/>
      <c r="Y84" s="96"/>
      <c r="Z84" s="96"/>
      <c r="AA84" s="96"/>
      <c r="AB84" s="96"/>
      <c r="AC84" s="96"/>
      <c r="AD84" s="96"/>
      <c r="AE84" s="45"/>
      <c r="AF84" s="45"/>
      <c r="AG84" s="45"/>
    </row>
    <row r="85" spans="1:34" x14ac:dyDescent="0.3">
      <c r="A85" s="46"/>
      <c r="B85" s="45"/>
      <c r="C85" s="96"/>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45"/>
      <c r="AF85" s="45"/>
      <c r="AG85" s="45"/>
    </row>
    <row r="86" spans="1:34" x14ac:dyDescent="0.3">
      <c r="A86" s="46"/>
      <c r="B86" s="45"/>
      <c r="C86" s="96"/>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45"/>
      <c r="AF86" s="45"/>
      <c r="AG86" s="45"/>
    </row>
    <row r="87" spans="1:34" x14ac:dyDescent="0.3">
      <c r="A87" s="46"/>
      <c r="B87" s="45"/>
      <c r="C87" s="96"/>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45"/>
      <c r="AF87" s="45"/>
      <c r="AG87" s="45"/>
    </row>
    <row r="88" spans="1:34" x14ac:dyDescent="0.3">
      <c r="A88" s="46"/>
      <c r="B88" s="45"/>
      <c r="C88" s="96"/>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45"/>
      <c r="AF88" s="45"/>
      <c r="AG88" s="45"/>
    </row>
    <row r="89" spans="1:34" x14ac:dyDescent="0.3">
      <c r="A89" s="46"/>
      <c r="B89" s="45"/>
      <c r="C89" s="96"/>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45"/>
      <c r="AF89" s="45"/>
      <c r="AG89" s="45"/>
    </row>
    <row r="90" spans="1:34" x14ac:dyDescent="0.3">
      <c r="A90" s="46"/>
      <c r="B90" s="45"/>
      <c r="C90" s="96"/>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45"/>
      <c r="AF90" s="45"/>
      <c r="AG90" s="45"/>
    </row>
    <row r="91" spans="1:34" x14ac:dyDescent="0.3">
      <c r="A91" s="46"/>
      <c r="B91" s="45"/>
      <c r="C91" s="96"/>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45"/>
      <c r="AF91" s="45"/>
      <c r="AG91" s="45"/>
    </row>
    <row r="92" spans="1:34" x14ac:dyDescent="0.3">
      <c r="A92" s="46"/>
      <c r="B92" s="45"/>
      <c r="C92" s="96"/>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45"/>
      <c r="AF92" s="45"/>
      <c r="AG92" s="45"/>
    </row>
    <row r="93" spans="1:34" x14ac:dyDescent="0.3">
      <c r="A93" s="46"/>
      <c r="B93" s="45"/>
      <c r="C93" s="96"/>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45"/>
      <c r="AF93" s="45"/>
      <c r="AG93" s="45"/>
    </row>
    <row r="94" spans="1:34" x14ac:dyDescent="0.3">
      <c r="A94" s="46"/>
      <c r="B94" s="45"/>
      <c r="C94" s="96"/>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45"/>
      <c r="AF94" s="45"/>
      <c r="AG94" s="45"/>
    </row>
    <row r="95" spans="1:34" x14ac:dyDescent="0.3">
      <c r="A95" s="46"/>
      <c r="B95" s="45"/>
      <c r="C95" s="96"/>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45"/>
      <c r="AF95" s="45"/>
      <c r="AG95" s="45"/>
    </row>
    <row r="96" spans="1:34" x14ac:dyDescent="0.3">
      <c r="A96" s="46"/>
      <c r="B96" s="45"/>
      <c r="C96" s="96"/>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45"/>
      <c r="AF96" s="45"/>
      <c r="AG96" s="45"/>
    </row>
    <row r="97" spans="1:33" x14ac:dyDescent="0.3">
      <c r="A97" s="46"/>
      <c r="B97" s="45"/>
      <c r="C97" s="96"/>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45"/>
      <c r="AF97" s="45"/>
      <c r="AG97" s="45"/>
    </row>
    <row r="98" spans="1:33" x14ac:dyDescent="0.3">
      <c r="A98" s="46"/>
      <c r="B98" s="45"/>
      <c r="C98" s="96"/>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45"/>
      <c r="AF98" s="45"/>
      <c r="AG98" s="45"/>
    </row>
    <row r="99" spans="1:33" x14ac:dyDescent="0.3">
      <c r="A99" s="46"/>
      <c r="B99" s="45"/>
      <c r="C99" s="96"/>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45"/>
      <c r="AF99" s="45"/>
      <c r="AG99" s="45"/>
    </row>
    <row r="100" spans="1:33" x14ac:dyDescent="0.3">
      <c r="A100" s="46"/>
      <c r="B100" s="45"/>
      <c r="C100" s="96"/>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45"/>
      <c r="AF100" s="45"/>
      <c r="AG100" s="45"/>
    </row>
    <row r="101" spans="1:33" x14ac:dyDescent="0.3">
      <c r="A101" s="46"/>
      <c r="B101" s="45"/>
      <c r="C101" s="96"/>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45"/>
      <c r="AF101" s="45"/>
      <c r="AG101" s="45"/>
    </row>
    <row r="102" spans="1:33" x14ac:dyDescent="0.3">
      <c r="A102" s="46"/>
      <c r="B102" s="45"/>
      <c r="C102" s="96"/>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45"/>
      <c r="AF102" s="45"/>
      <c r="AG102" s="45"/>
    </row>
    <row r="103" spans="1:33" x14ac:dyDescent="0.3">
      <c r="A103" s="46"/>
      <c r="B103" s="45"/>
      <c r="C103" s="96"/>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45"/>
      <c r="AF103" s="45"/>
      <c r="AG103" s="45"/>
    </row>
    <row r="104" spans="1:33" x14ac:dyDescent="0.3">
      <c r="A104" s="46"/>
      <c r="B104" s="45"/>
      <c r="C104" s="96"/>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45"/>
      <c r="AF104" s="45"/>
      <c r="AG104" s="45"/>
    </row>
    <row r="105" spans="1:33" x14ac:dyDescent="0.3">
      <c r="A105" s="46"/>
      <c r="B105" s="45"/>
      <c r="C105" s="96"/>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45"/>
      <c r="AF105" s="45"/>
      <c r="AG105" s="45"/>
    </row>
    <row r="106" spans="1:33" x14ac:dyDescent="0.3">
      <c r="A106" s="46"/>
      <c r="B106" s="45"/>
      <c r="C106" s="96"/>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45"/>
      <c r="AF106" s="45"/>
      <c r="AG106" s="45"/>
    </row>
    <row r="107" spans="1:33" x14ac:dyDescent="0.3">
      <c r="A107" s="46"/>
      <c r="B107" s="45"/>
      <c r="C107" s="96"/>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45"/>
      <c r="AF107" s="45"/>
      <c r="AG107" s="45"/>
    </row>
    <row r="108" spans="1:33" x14ac:dyDescent="0.3">
      <c r="A108" s="46"/>
      <c r="B108" s="45"/>
      <c r="C108" s="96"/>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45"/>
      <c r="AF108" s="45"/>
      <c r="AG108" s="45"/>
    </row>
    <row r="109" spans="1:33" x14ac:dyDescent="0.3">
      <c r="A109" s="46"/>
      <c r="B109" s="45"/>
      <c r="C109" s="45"/>
      <c r="D109" s="45"/>
      <c r="E109" s="45"/>
      <c r="F109" s="45"/>
      <c r="G109" s="45"/>
      <c r="H109" s="45"/>
      <c r="I109" s="45"/>
      <c r="J109" s="45"/>
      <c r="K109" s="45"/>
      <c r="L109" s="45"/>
      <c r="M109" s="45"/>
      <c r="N109" s="45"/>
      <c r="O109" s="45"/>
      <c r="P109" s="45"/>
      <c r="Q109" s="45"/>
      <c r="R109" s="45"/>
      <c r="S109" s="45"/>
      <c r="T109" s="45"/>
      <c r="U109" s="45"/>
      <c r="V109" s="45"/>
      <c r="W109" s="45"/>
      <c r="X109" s="45"/>
      <c r="Y109" s="45"/>
      <c r="Z109" s="45"/>
      <c r="AA109" s="45"/>
      <c r="AB109" s="45"/>
      <c r="AC109" s="45"/>
      <c r="AD109" s="45"/>
      <c r="AE109" s="45"/>
      <c r="AF109" s="45"/>
      <c r="AG109" s="45"/>
    </row>
  </sheetData>
  <sortState xmlns:xlrd2="http://schemas.microsoft.com/office/spreadsheetml/2017/richdata2" ref="A7:H31">
    <sortCondition ref="A7:A31"/>
  </sortState>
  <mergeCells count="466">
    <mergeCell ref="C107:D107"/>
    <mergeCell ref="E107:F107"/>
    <mergeCell ref="Q108:R108"/>
    <mergeCell ref="O107:P107"/>
    <mergeCell ref="Q107:R107"/>
    <mergeCell ref="S107:T107"/>
    <mergeCell ref="U107:V107"/>
    <mergeCell ref="W107:X107"/>
    <mergeCell ref="AC108:AD108"/>
    <mergeCell ref="AA107:AB107"/>
    <mergeCell ref="AC107:AD107"/>
    <mergeCell ref="C108:D108"/>
    <mergeCell ref="E108:F108"/>
    <mergeCell ref="G108:H108"/>
    <mergeCell ref="I108:J108"/>
    <mergeCell ref="K108:L108"/>
    <mergeCell ref="M108:N108"/>
    <mergeCell ref="O108:P108"/>
    <mergeCell ref="G107:H107"/>
    <mergeCell ref="I107:J107"/>
    <mergeCell ref="K107:L107"/>
    <mergeCell ref="M107:N107"/>
    <mergeCell ref="W106:X106"/>
    <mergeCell ref="Y106:Z106"/>
    <mergeCell ref="AA106:AB106"/>
    <mergeCell ref="S108:T108"/>
    <mergeCell ref="U108:V108"/>
    <mergeCell ref="W108:X108"/>
    <mergeCell ref="Y108:Z108"/>
    <mergeCell ref="AA108:AB108"/>
    <mergeCell ref="Y107:Z107"/>
    <mergeCell ref="S106:T106"/>
    <mergeCell ref="U106:V106"/>
    <mergeCell ref="U105:V105"/>
    <mergeCell ref="W105:X105"/>
    <mergeCell ref="Y105:Z105"/>
    <mergeCell ref="C105:D105"/>
    <mergeCell ref="E105:F105"/>
    <mergeCell ref="G105:H105"/>
    <mergeCell ref="I105:J105"/>
    <mergeCell ref="K105:L105"/>
    <mergeCell ref="M105:N105"/>
    <mergeCell ref="M106:N106"/>
    <mergeCell ref="O106:P106"/>
    <mergeCell ref="Q106:R106"/>
    <mergeCell ref="O105:P105"/>
    <mergeCell ref="Q105:R105"/>
    <mergeCell ref="S105:T105"/>
    <mergeCell ref="C103:D103"/>
    <mergeCell ref="E103:F103"/>
    <mergeCell ref="AC106:AD106"/>
    <mergeCell ref="AA105:AB105"/>
    <mergeCell ref="AC105:AD105"/>
    <mergeCell ref="C106:D106"/>
    <mergeCell ref="E106:F106"/>
    <mergeCell ref="G106:H106"/>
    <mergeCell ref="I106:J106"/>
    <mergeCell ref="K106:L106"/>
    <mergeCell ref="Q104:R104"/>
    <mergeCell ref="O103:P103"/>
    <mergeCell ref="Q103:R103"/>
    <mergeCell ref="S103:T103"/>
    <mergeCell ref="U103:V103"/>
    <mergeCell ref="W103:X103"/>
    <mergeCell ref="AC104:AD104"/>
    <mergeCell ref="AA103:AB103"/>
    <mergeCell ref="AC103:AD103"/>
    <mergeCell ref="C104:D104"/>
    <mergeCell ref="E104:F104"/>
    <mergeCell ref="G104:H104"/>
    <mergeCell ref="I104:J104"/>
    <mergeCell ref="K104:L104"/>
    <mergeCell ref="M104:N104"/>
    <mergeCell ref="O104:P104"/>
    <mergeCell ref="W102:X102"/>
    <mergeCell ref="Y102:Z102"/>
    <mergeCell ref="AA102:AB102"/>
    <mergeCell ref="S104:T104"/>
    <mergeCell ref="U104:V104"/>
    <mergeCell ref="W104:X104"/>
    <mergeCell ref="Y104:Z104"/>
    <mergeCell ref="AA104:AB104"/>
    <mergeCell ref="Y103:Z103"/>
    <mergeCell ref="G103:H103"/>
    <mergeCell ref="I103:J103"/>
    <mergeCell ref="K103:L103"/>
    <mergeCell ref="M103:N103"/>
    <mergeCell ref="S102:T102"/>
    <mergeCell ref="U102:V102"/>
    <mergeCell ref="M102:N102"/>
    <mergeCell ref="U101:V101"/>
    <mergeCell ref="W101:X101"/>
    <mergeCell ref="Y101:Z101"/>
    <mergeCell ref="C101:D101"/>
    <mergeCell ref="E101:F101"/>
    <mergeCell ref="G101:H101"/>
    <mergeCell ref="I101:J101"/>
    <mergeCell ref="K101:L101"/>
    <mergeCell ref="M101:N101"/>
    <mergeCell ref="O102:P102"/>
    <mergeCell ref="Q102:R102"/>
    <mergeCell ref="O101:P101"/>
    <mergeCell ref="Q101:R101"/>
    <mergeCell ref="S101:T101"/>
    <mergeCell ref="C99:D99"/>
    <mergeCell ref="E99:F99"/>
    <mergeCell ref="AC102:AD102"/>
    <mergeCell ref="AA101:AB101"/>
    <mergeCell ref="AC101:AD101"/>
    <mergeCell ref="C102:D102"/>
    <mergeCell ref="E102:F102"/>
    <mergeCell ref="G102:H102"/>
    <mergeCell ref="I102:J102"/>
    <mergeCell ref="K102:L102"/>
    <mergeCell ref="Q100:R100"/>
    <mergeCell ref="O99:P99"/>
    <mergeCell ref="Q99:R99"/>
    <mergeCell ref="S99:T99"/>
    <mergeCell ref="U99:V99"/>
    <mergeCell ref="W99:X99"/>
    <mergeCell ref="AC100:AD100"/>
    <mergeCell ref="AA99:AB99"/>
    <mergeCell ref="AC99:AD99"/>
    <mergeCell ref="C100:D100"/>
    <mergeCell ref="E100:F100"/>
    <mergeCell ref="G100:H100"/>
    <mergeCell ref="I100:J100"/>
    <mergeCell ref="K100:L100"/>
    <mergeCell ref="M100:N100"/>
    <mergeCell ref="O100:P100"/>
    <mergeCell ref="W98:X98"/>
    <mergeCell ref="Y98:Z98"/>
    <mergeCell ref="AA98:AB98"/>
    <mergeCell ref="S100:T100"/>
    <mergeCell ref="U100:V100"/>
    <mergeCell ref="W100:X100"/>
    <mergeCell ref="Y100:Z100"/>
    <mergeCell ref="AA100:AB100"/>
    <mergeCell ref="Y99:Z99"/>
    <mergeCell ref="G99:H99"/>
    <mergeCell ref="I99:J99"/>
    <mergeCell ref="K99:L99"/>
    <mergeCell ref="M99:N99"/>
    <mergeCell ref="S98:T98"/>
    <mergeCell ref="U98:V98"/>
    <mergeCell ref="M98:N98"/>
    <mergeCell ref="O98:P98"/>
    <mergeCell ref="Q98:R98"/>
    <mergeCell ref="U97:V97"/>
    <mergeCell ref="W97:X97"/>
    <mergeCell ref="Y97:Z97"/>
    <mergeCell ref="C97:D97"/>
    <mergeCell ref="E97:F97"/>
    <mergeCell ref="G97:H97"/>
    <mergeCell ref="I97:J97"/>
    <mergeCell ref="K97:L97"/>
    <mergeCell ref="M97:N97"/>
    <mergeCell ref="O97:P97"/>
    <mergeCell ref="Q97:R97"/>
    <mergeCell ref="S97:T97"/>
    <mergeCell ref="C95:D95"/>
    <mergeCell ref="E95:F95"/>
    <mergeCell ref="AC98:AD98"/>
    <mergeCell ref="AA97:AB97"/>
    <mergeCell ref="AC97:AD97"/>
    <mergeCell ref="C98:D98"/>
    <mergeCell ref="E98:F98"/>
    <mergeCell ref="G98:H98"/>
    <mergeCell ref="I98:J98"/>
    <mergeCell ref="K98:L98"/>
    <mergeCell ref="Q96:R96"/>
    <mergeCell ref="O95:P95"/>
    <mergeCell ref="Q95:R95"/>
    <mergeCell ref="S95:T95"/>
    <mergeCell ref="U95:V95"/>
    <mergeCell ref="W95:X95"/>
    <mergeCell ref="AC96:AD96"/>
    <mergeCell ref="AA95:AB95"/>
    <mergeCell ref="AC95:AD95"/>
    <mergeCell ref="C96:D96"/>
    <mergeCell ref="E96:F96"/>
    <mergeCell ref="G96:H96"/>
    <mergeCell ref="I96:J96"/>
    <mergeCell ref="K96:L96"/>
    <mergeCell ref="M96:N96"/>
    <mergeCell ref="O96:P96"/>
    <mergeCell ref="W94:X94"/>
    <mergeCell ref="Y94:Z94"/>
    <mergeCell ref="AA94:AB94"/>
    <mergeCell ref="S96:T96"/>
    <mergeCell ref="U96:V96"/>
    <mergeCell ref="W96:X96"/>
    <mergeCell ref="Y96:Z96"/>
    <mergeCell ref="AA96:AB96"/>
    <mergeCell ref="Y95:Z95"/>
    <mergeCell ref="G95:H95"/>
    <mergeCell ref="I95:J95"/>
    <mergeCell ref="K95:L95"/>
    <mergeCell ref="M95:N95"/>
    <mergeCell ref="S94:T94"/>
    <mergeCell ref="U94:V94"/>
    <mergeCell ref="U93:V93"/>
    <mergeCell ref="W93:X93"/>
    <mergeCell ref="Y93:Z93"/>
    <mergeCell ref="S93:T93"/>
    <mergeCell ref="C93:D93"/>
    <mergeCell ref="E93:F93"/>
    <mergeCell ref="G93:H93"/>
    <mergeCell ref="I93:J93"/>
    <mergeCell ref="K93:L93"/>
    <mergeCell ref="M93:N93"/>
    <mergeCell ref="M94:N94"/>
    <mergeCell ref="O94:P94"/>
    <mergeCell ref="Q94:R94"/>
    <mergeCell ref="O93:P93"/>
    <mergeCell ref="Q93:R93"/>
    <mergeCell ref="C91:D91"/>
    <mergeCell ref="E91:F91"/>
    <mergeCell ref="AC94:AD94"/>
    <mergeCell ref="AA93:AB93"/>
    <mergeCell ref="AC93:AD93"/>
    <mergeCell ref="C94:D94"/>
    <mergeCell ref="E94:F94"/>
    <mergeCell ref="G94:H94"/>
    <mergeCell ref="I94:J94"/>
    <mergeCell ref="K94:L94"/>
    <mergeCell ref="Q92:R92"/>
    <mergeCell ref="O91:P91"/>
    <mergeCell ref="Q91:R91"/>
    <mergeCell ref="S91:T91"/>
    <mergeCell ref="U91:V91"/>
    <mergeCell ref="W91:X91"/>
    <mergeCell ref="AC92:AD92"/>
    <mergeCell ref="AA91:AB91"/>
    <mergeCell ref="AC91:AD91"/>
    <mergeCell ref="C92:D92"/>
    <mergeCell ref="E92:F92"/>
    <mergeCell ref="G92:H92"/>
    <mergeCell ref="I92:J92"/>
    <mergeCell ref="K92:L92"/>
    <mergeCell ref="M92:N92"/>
    <mergeCell ref="O92:P92"/>
    <mergeCell ref="W90:X90"/>
    <mergeCell ref="Y90:Z90"/>
    <mergeCell ref="AA90:AB90"/>
    <mergeCell ref="S92:T92"/>
    <mergeCell ref="U92:V92"/>
    <mergeCell ref="W92:X92"/>
    <mergeCell ref="Y92:Z92"/>
    <mergeCell ref="AA92:AB92"/>
    <mergeCell ref="Y91:Z91"/>
    <mergeCell ref="G91:H91"/>
    <mergeCell ref="I91:J91"/>
    <mergeCell ref="K91:L91"/>
    <mergeCell ref="M91:N91"/>
    <mergeCell ref="S90:T90"/>
    <mergeCell ref="U90:V90"/>
    <mergeCell ref="U89:V89"/>
    <mergeCell ref="W89:X89"/>
    <mergeCell ref="Y89:Z89"/>
    <mergeCell ref="S89:T89"/>
    <mergeCell ref="AC87:AD87"/>
    <mergeCell ref="C88:D88"/>
    <mergeCell ref="E88:F88"/>
    <mergeCell ref="G88:H88"/>
    <mergeCell ref="I88:J88"/>
    <mergeCell ref="K88:L88"/>
    <mergeCell ref="C89:D89"/>
    <mergeCell ref="E89:F89"/>
    <mergeCell ref="G89:H89"/>
    <mergeCell ref="I89:J89"/>
    <mergeCell ref="K89:L89"/>
    <mergeCell ref="M89:N89"/>
    <mergeCell ref="O89:P89"/>
    <mergeCell ref="Q89:R89"/>
    <mergeCell ref="G87:H87"/>
    <mergeCell ref="I87:J87"/>
    <mergeCell ref="K87:L87"/>
    <mergeCell ref="M87:N87"/>
    <mergeCell ref="C87:D87"/>
    <mergeCell ref="E87:F87"/>
    <mergeCell ref="AC90:AD90"/>
    <mergeCell ref="AA89:AB89"/>
    <mergeCell ref="AC89:AD89"/>
    <mergeCell ref="C90:D90"/>
    <mergeCell ref="E90:F90"/>
    <mergeCell ref="G90:H90"/>
    <mergeCell ref="I90:J90"/>
    <mergeCell ref="K90:L90"/>
    <mergeCell ref="Q88:R88"/>
    <mergeCell ref="AC88:AD88"/>
    <mergeCell ref="M90:N90"/>
    <mergeCell ref="O90:P90"/>
    <mergeCell ref="Q90:R90"/>
    <mergeCell ref="M88:N88"/>
    <mergeCell ref="O88:P88"/>
    <mergeCell ref="S88:T88"/>
    <mergeCell ref="U88:V88"/>
    <mergeCell ref="W88:X88"/>
    <mergeCell ref="Y88:Z88"/>
    <mergeCell ref="AA88:AB88"/>
    <mergeCell ref="Y87:Z87"/>
    <mergeCell ref="O87:P87"/>
    <mergeCell ref="Q87:R87"/>
    <mergeCell ref="S87:T87"/>
    <mergeCell ref="U87:V87"/>
    <mergeCell ref="W87:X87"/>
    <mergeCell ref="AA87:AB87"/>
    <mergeCell ref="C85:D85"/>
    <mergeCell ref="E85:F85"/>
    <mergeCell ref="G85:H85"/>
    <mergeCell ref="I85:J85"/>
    <mergeCell ref="K85:L85"/>
    <mergeCell ref="M85:N85"/>
    <mergeCell ref="Q86:R86"/>
    <mergeCell ref="O85:P85"/>
    <mergeCell ref="Q85:R85"/>
    <mergeCell ref="C86:D86"/>
    <mergeCell ref="E86:F86"/>
    <mergeCell ref="G86:H86"/>
    <mergeCell ref="I86:J86"/>
    <mergeCell ref="K86:L86"/>
    <mergeCell ref="M86:N86"/>
    <mergeCell ref="O86:P86"/>
    <mergeCell ref="O84:P84"/>
    <mergeCell ref="Q84:R84"/>
    <mergeCell ref="O83:P83"/>
    <mergeCell ref="Q83:R83"/>
    <mergeCell ref="AC86:AD86"/>
    <mergeCell ref="AA85:AB85"/>
    <mergeCell ref="AC85:AD85"/>
    <mergeCell ref="S86:T86"/>
    <mergeCell ref="U86:V86"/>
    <mergeCell ref="Y85:Z85"/>
    <mergeCell ref="S85:T85"/>
    <mergeCell ref="U85:V85"/>
    <mergeCell ref="W85:X85"/>
    <mergeCell ref="W86:X86"/>
    <mergeCell ref="S84:T84"/>
    <mergeCell ref="Y83:Z83"/>
    <mergeCell ref="Y86:Z86"/>
    <mergeCell ref="AA86:AB86"/>
    <mergeCell ref="X74:Z74"/>
    <mergeCell ref="AA74:AC74"/>
    <mergeCell ref="X75:Z75"/>
    <mergeCell ref="AA75:AC75"/>
    <mergeCell ref="AD75:AG75"/>
    <mergeCell ref="AC84:AD84"/>
    <mergeCell ref="AA83:AB83"/>
    <mergeCell ref="AC83:AD83"/>
    <mergeCell ref="C84:D84"/>
    <mergeCell ref="E84:F84"/>
    <mergeCell ref="G84:H84"/>
    <mergeCell ref="I84:J84"/>
    <mergeCell ref="K84:L84"/>
    <mergeCell ref="M84:N84"/>
    <mergeCell ref="U84:V84"/>
    <mergeCell ref="W84:X84"/>
    <mergeCell ref="Y84:Z84"/>
    <mergeCell ref="AA84:AB84"/>
    <mergeCell ref="M80:N82"/>
    <mergeCell ref="O80:P82"/>
    <mergeCell ref="Q80:R82"/>
    <mergeCell ref="S80:T82"/>
    <mergeCell ref="U80:V82"/>
    <mergeCell ref="W80:X82"/>
    <mergeCell ref="AH77:AH79"/>
    <mergeCell ref="O76:P79"/>
    <mergeCell ref="Q76:R79"/>
    <mergeCell ref="S76:T79"/>
    <mergeCell ref="U76:V79"/>
    <mergeCell ref="W76:X79"/>
    <mergeCell ref="Y76:Z79"/>
    <mergeCell ref="AA76:AB79"/>
    <mergeCell ref="AC76:AD79"/>
    <mergeCell ref="Y80:Z82"/>
    <mergeCell ref="AA80:AB82"/>
    <mergeCell ref="AC80:AD82"/>
    <mergeCell ref="AE77:AE79"/>
    <mergeCell ref="AF77:AF79"/>
    <mergeCell ref="AG77:AG79"/>
    <mergeCell ref="S83:T83"/>
    <mergeCell ref="U83:V83"/>
    <mergeCell ref="C76:D79"/>
    <mergeCell ref="E76:F79"/>
    <mergeCell ref="G76:H79"/>
    <mergeCell ref="I76:J79"/>
    <mergeCell ref="K76:L79"/>
    <mergeCell ref="M76:N79"/>
    <mergeCell ref="C80:D82"/>
    <mergeCell ref="C83:D83"/>
    <mergeCell ref="E83:F83"/>
    <mergeCell ref="W83:X83"/>
    <mergeCell ref="G83:H83"/>
    <mergeCell ref="I83:J83"/>
    <mergeCell ref="K83:L83"/>
    <mergeCell ref="M83:N83"/>
    <mergeCell ref="I41:J43"/>
    <mergeCell ref="K41:L43"/>
    <mergeCell ref="M41:N43"/>
    <mergeCell ref="C44:D46"/>
    <mergeCell ref="E44:F46"/>
    <mergeCell ref="AH41:AH43"/>
    <mergeCell ref="O41:P43"/>
    <mergeCell ref="Q41:R43"/>
    <mergeCell ref="S41:T43"/>
    <mergeCell ref="U41:V43"/>
    <mergeCell ref="W41:X43"/>
    <mergeCell ref="Y41:Z43"/>
    <mergeCell ref="G44:H46"/>
    <mergeCell ref="I44:J46"/>
    <mergeCell ref="K44:L46"/>
    <mergeCell ref="M44:N46"/>
    <mergeCell ref="O44:P46"/>
    <mergeCell ref="Q44:R46"/>
    <mergeCell ref="S44:T46"/>
    <mergeCell ref="U44:V46"/>
    <mergeCell ref="W44:X46"/>
    <mergeCell ref="X2:Z2"/>
    <mergeCell ref="D37:E37"/>
    <mergeCell ref="E80:F82"/>
    <mergeCell ref="G80:H82"/>
    <mergeCell ref="I80:J82"/>
    <mergeCell ref="K80:L82"/>
    <mergeCell ref="AK4:AK6"/>
    <mergeCell ref="AA2:AC2"/>
    <mergeCell ref="AD2:AG2"/>
    <mergeCell ref="X3:Z3"/>
    <mergeCell ref="AA41:AB43"/>
    <mergeCell ref="AC41:AD43"/>
    <mergeCell ref="AE41:AE43"/>
    <mergeCell ref="AF41:AF43"/>
    <mergeCell ref="AG41:AG43"/>
    <mergeCell ref="AE4:AE6"/>
    <mergeCell ref="AF4:AF6"/>
    <mergeCell ref="AG4:AG6"/>
    <mergeCell ref="AH4:AH6"/>
    <mergeCell ref="AI4:AI6"/>
    <mergeCell ref="AJ4:AJ6"/>
    <mergeCell ref="C41:D43"/>
    <mergeCell ref="E41:F43"/>
    <mergeCell ref="G41:H43"/>
    <mergeCell ref="A74:A75"/>
    <mergeCell ref="B74:W75"/>
    <mergeCell ref="A1:A2"/>
    <mergeCell ref="AL4:AL6"/>
    <mergeCell ref="AM4:AM6"/>
    <mergeCell ref="X38:Z38"/>
    <mergeCell ref="AA38:AC38"/>
    <mergeCell ref="AD38:AG38"/>
    <mergeCell ref="B1:E2"/>
    <mergeCell ref="A37:B37"/>
    <mergeCell ref="X39:Z39"/>
    <mergeCell ref="AA39:AC39"/>
    <mergeCell ref="AD39:AG39"/>
    <mergeCell ref="AD74:AG74"/>
    <mergeCell ref="A39:B39"/>
    <mergeCell ref="D39:E39"/>
    <mergeCell ref="Y44:Z46"/>
    <mergeCell ref="AA44:AB46"/>
    <mergeCell ref="AC44:AD46"/>
    <mergeCell ref="A38:B38"/>
    <mergeCell ref="D38:E38"/>
    <mergeCell ref="X1:Z1"/>
    <mergeCell ref="AA1:AC1"/>
    <mergeCell ref="AD1:AG1"/>
  </mergeCells>
  <conditionalFormatting sqref="A47:B72">
    <cfRule type="cellIs" dxfId="34" priority="16" operator="equal">
      <formula>0</formula>
    </cfRule>
  </conditionalFormatting>
  <conditionalFormatting sqref="A83:B108">
    <cfRule type="cellIs" dxfId="33" priority="15" operator="equal">
      <formula>0</formula>
    </cfRule>
  </conditionalFormatting>
  <conditionalFormatting sqref="C7:AD7 F31:F35 C36:AD36 C8:F23 E24:F30 D24:D35 C8:C35 G8:AD35">
    <cfRule type="cellIs" dxfId="32" priority="10" operator="equal">
      <formula>"D"</formula>
    </cfRule>
    <cfRule type="cellIs" dxfId="31" priority="11" operator="equal">
      <formula>"A"</formula>
    </cfRule>
    <cfRule type="cellIs" dxfId="30" priority="12" operator="equal">
      <formula>"AT"</formula>
    </cfRule>
    <cfRule type="cellIs" dxfId="29" priority="13" operator="equal">
      <formula>"O"</formula>
    </cfRule>
    <cfRule type="cellIs" dxfId="28" priority="14" operator="equal">
      <formula>"v"</formula>
    </cfRule>
  </conditionalFormatting>
  <conditionalFormatting sqref="C7:C35">
    <cfRule type="cellIs" dxfId="27" priority="8" operator="equal">
      <formula>"Oui"</formula>
    </cfRule>
    <cfRule type="cellIs" dxfId="26" priority="9" operator="equal">
      <formula>"Non"</formula>
    </cfRule>
  </conditionalFormatting>
  <conditionalFormatting sqref="F38">
    <cfRule type="cellIs" dxfId="25" priority="6" operator="lessThan">
      <formula>$F$37</formula>
    </cfRule>
    <cfRule type="cellIs" dxfId="24" priority="7" operator="equal">
      <formula>$F$37</formula>
    </cfRule>
  </conditionalFormatting>
  <conditionalFormatting sqref="D38:F38">
    <cfRule type="cellIs" dxfId="23" priority="4" operator="lessThan">
      <formula>$F$37</formula>
    </cfRule>
    <cfRule type="cellIs" dxfId="22" priority="5" operator="equal">
      <formula>$F$37</formula>
    </cfRule>
  </conditionalFormatting>
  <conditionalFormatting sqref="C39">
    <cfRule type="colorScale" priority="1">
      <colorScale>
        <cfvo type="min"/>
        <cfvo type="percentile" val="50"/>
        <cfvo type="max"/>
        <color rgb="FFF8696B"/>
        <color rgb="FFFFEB84"/>
        <color rgb="FF63BE7B"/>
      </colorScale>
    </cfRule>
    <cfRule type="cellIs" dxfId="21" priority="2" operator="lessThan">
      <formula>50</formula>
    </cfRule>
    <cfRule type="cellIs" dxfId="20" priority="3" operator="lessThan">
      <formula>0.5</formula>
    </cfRule>
  </conditionalFormatting>
  <dataValidations count="4">
    <dataValidation type="list" allowBlank="1" showInputMessage="1" showErrorMessage="1" sqref="C7:D35" xr:uid="{00000000-0002-0000-0100-000000000000}">
      <formula1>Réponse</formula1>
    </dataValidation>
    <dataValidation type="list" allowBlank="1" showInputMessage="1" showErrorMessage="1" sqref="F1:W2 B1" xr:uid="{00000000-0002-0000-0100-000001000000}">
      <formula1>Entête1</formula1>
    </dataValidation>
    <dataValidation type="list" allowBlank="1" showInputMessage="1" showErrorMessage="1" sqref="G38:W39" xr:uid="{00000000-0002-0000-0100-000002000000}">
      <formula1>Entête</formula1>
    </dataValidation>
    <dataValidation type="list" allowBlank="1" showInputMessage="1" showErrorMessage="1" sqref="A1:A2" xr:uid="{00000000-0002-0000-0100-000003000000}">
      <formula1>Classes</formula1>
    </dataValidation>
  </dataValidations>
  <pageMargins left="0.25" right="0.25" top="0.75" bottom="0.75" header="0.3" footer="0.3"/>
  <pageSetup paperSize="9" orientation="landscape"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AN110"/>
  <sheetViews>
    <sheetView zoomScaleNormal="100" workbookViewId="0">
      <selection activeCell="J10" sqref="J10"/>
    </sheetView>
  </sheetViews>
  <sheetFormatPr baseColWidth="10" defaultRowHeight="14.4" x14ac:dyDescent="0.3"/>
  <cols>
    <col min="2" max="2" width="15.6640625" customWidth="1"/>
    <col min="3" max="3" width="12.88671875" customWidth="1"/>
    <col min="4" max="22" width="20.6640625" customWidth="1"/>
    <col min="23" max="31" width="3.6640625" customWidth="1"/>
    <col min="32" max="32" width="1.109375" customWidth="1"/>
    <col min="33" max="40" width="2.6640625" customWidth="1"/>
  </cols>
  <sheetData>
    <row r="1" spans="2:40" ht="15" customHeight="1" x14ac:dyDescent="0.3">
      <c r="B1" s="120" t="s">
        <v>50</v>
      </c>
      <c r="C1" s="121" t="s">
        <v>51</v>
      </c>
      <c r="D1" s="121"/>
      <c r="E1" s="121"/>
      <c r="F1" s="121"/>
      <c r="G1" s="23"/>
      <c r="H1" s="23"/>
      <c r="I1" s="23"/>
      <c r="J1" s="23"/>
      <c r="K1" s="23"/>
      <c r="L1" s="23"/>
      <c r="M1" s="23"/>
      <c r="N1" s="23"/>
      <c r="O1" s="23"/>
      <c r="P1" s="23"/>
      <c r="Q1" s="23"/>
      <c r="R1" s="23"/>
      <c r="S1" s="23"/>
      <c r="T1" s="23"/>
      <c r="U1" s="23"/>
      <c r="V1" s="23"/>
      <c r="W1" s="23"/>
      <c r="X1" s="23"/>
      <c r="Y1" s="116"/>
      <c r="Z1" s="116"/>
      <c r="AA1" s="116"/>
      <c r="AB1" s="116"/>
      <c r="AC1" s="116"/>
      <c r="AD1" s="116"/>
      <c r="AE1" s="116"/>
      <c r="AF1" s="116"/>
      <c r="AG1" s="116"/>
      <c r="AH1" s="116"/>
    </row>
    <row r="2" spans="2:40" ht="15" customHeight="1" x14ac:dyDescent="0.3">
      <c r="B2" s="120"/>
      <c r="C2" s="121"/>
      <c r="D2" s="121"/>
      <c r="E2" s="121"/>
      <c r="F2" s="121"/>
      <c r="G2" s="23"/>
      <c r="H2" s="23"/>
      <c r="I2" s="23"/>
      <c r="J2" s="23"/>
      <c r="K2" s="23"/>
      <c r="L2" s="23"/>
      <c r="M2" s="23"/>
      <c r="N2" s="23"/>
      <c r="O2" s="23"/>
      <c r="P2" s="23"/>
      <c r="Q2" s="23"/>
      <c r="R2" s="23"/>
      <c r="S2" s="23"/>
      <c r="T2" s="23"/>
      <c r="U2" s="23"/>
      <c r="V2" s="23"/>
      <c r="W2" s="23"/>
      <c r="X2" s="23"/>
      <c r="Y2" s="116"/>
      <c r="Z2" s="116"/>
      <c r="AA2" s="116"/>
      <c r="AB2" s="116"/>
      <c r="AC2" s="116"/>
      <c r="AD2" s="116"/>
      <c r="AE2" s="116"/>
      <c r="AF2" s="116"/>
      <c r="AG2" s="116"/>
      <c r="AH2" s="116"/>
    </row>
    <row r="3" spans="2:40" ht="15" customHeight="1" x14ac:dyDescent="0.3">
      <c r="B3" s="24"/>
      <c r="C3" s="25"/>
      <c r="Y3" s="116"/>
      <c r="Z3" s="116"/>
      <c r="AA3" s="116"/>
    </row>
    <row r="4" spans="2:40" ht="15" customHeight="1" x14ac:dyDescent="0.3">
      <c r="B4" s="24"/>
      <c r="C4" s="25"/>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26"/>
      <c r="AF4" s="117"/>
      <c r="AG4" s="117"/>
      <c r="AH4" s="117"/>
      <c r="AI4" s="98"/>
      <c r="AJ4" s="111"/>
      <c r="AK4" s="111"/>
      <c r="AL4" s="111"/>
      <c r="AM4" s="111"/>
      <c r="AN4" s="111"/>
    </row>
    <row r="5" spans="2:40" ht="15" customHeight="1" x14ac:dyDescent="0.3">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26"/>
      <c r="AF5" s="118"/>
      <c r="AG5" s="118"/>
      <c r="AH5" s="118"/>
      <c r="AI5" s="98"/>
      <c r="AJ5" s="111"/>
      <c r="AK5" s="111"/>
      <c r="AL5" s="111"/>
      <c r="AM5" s="111"/>
      <c r="AN5" s="111"/>
    </row>
    <row r="6" spans="2:40" x14ac:dyDescent="0.3">
      <c r="B6" s="27" t="s">
        <v>52</v>
      </c>
      <c r="C6" s="27" t="s">
        <v>53</v>
      </c>
      <c r="D6" s="28" t="s">
        <v>54</v>
      </c>
      <c r="E6" s="28" t="s">
        <v>55</v>
      </c>
      <c r="F6" s="28" t="s">
        <v>56</v>
      </c>
      <c r="G6" s="28" t="s">
        <v>57</v>
      </c>
      <c r="H6" s="28" t="s">
        <v>58</v>
      </c>
      <c r="I6" s="28" t="s">
        <v>75</v>
      </c>
      <c r="J6" s="28"/>
      <c r="K6" s="28"/>
      <c r="L6" s="28"/>
      <c r="M6" s="28"/>
      <c r="N6" s="28"/>
      <c r="O6" s="28"/>
      <c r="P6" s="28"/>
      <c r="Q6" s="28"/>
      <c r="R6" s="28"/>
      <c r="S6" s="28"/>
      <c r="T6" s="28"/>
      <c r="U6" s="26"/>
      <c r="V6" s="26"/>
      <c r="W6" s="26"/>
      <c r="X6" s="26"/>
      <c r="Y6" s="26"/>
      <c r="Z6" s="26"/>
      <c r="AA6" s="26"/>
      <c r="AB6" s="26"/>
      <c r="AC6" s="26"/>
      <c r="AD6" s="26"/>
      <c r="AE6" s="26"/>
      <c r="AF6" s="119"/>
      <c r="AG6" s="119"/>
      <c r="AH6" s="119"/>
      <c r="AI6" s="98"/>
      <c r="AJ6" s="111"/>
      <c r="AK6" s="111"/>
      <c r="AL6" s="111"/>
      <c r="AM6" s="111"/>
      <c r="AN6" s="111"/>
    </row>
    <row r="7" spans="2:40" x14ac:dyDescent="0.3">
      <c r="B7" s="30" t="str">
        <f>IF($B$1="6B","ARRIAL",IF($B$1="6D","ALLAIRE",IF($B$1="5A","ALBERT",IF($B$1="5C","AVRILLAUD",IF($B$1="3B","AGUADO",IF($B$1="3C","ALLARD"))))))</f>
        <v>ALLARD</v>
      </c>
      <c r="C7" s="31" t="str">
        <f>IF($B$1="6B","Maélysse",IF($B$1="6D","Lily",IF($B$1="5A","Juliette",IF($B$1="5C","Colin",IF($B$1="3B","Théo",IF($B$1="3C","Denis"))))))</f>
        <v>Denis</v>
      </c>
      <c r="D7" s="29" t="s">
        <v>59</v>
      </c>
      <c r="E7" s="34" t="s">
        <v>59</v>
      </c>
      <c r="F7" s="56">
        <v>39287</v>
      </c>
      <c r="G7" s="34" t="s">
        <v>41</v>
      </c>
      <c r="H7" s="34" t="str">
        <f t="shared" ref="H7:H31" si="0">IF(G7="ANCENIS","LOIRE ATLANTIQUE",IF(G7="ANGERS","MAINE ET LOIRE",IF(G7="NANTES","LOIRE ATLANTIQUE",IF(G7="CHOLET","MAINE ET LOIRE",IF(G7="ST HERBLAIN","LOIRE ATLANTIQUE",IF(G7="",""))))))</f>
        <v>LOIRE ATLANTIQUE</v>
      </c>
      <c r="I7" s="33">
        <v>1</v>
      </c>
      <c r="J7" s="36"/>
      <c r="K7" s="36"/>
      <c r="L7" s="36"/>
      <c r="M7" s="36"/>
      <c r="N7" s="36"/>
      <c r="O7" s="36"/>
      <c r="P7" s="36"/>
      <c r="Q7" s="36"/>
      <c r="R7" s="36"/>
      <c r="S7" s="36"/>
      <c r="T7" s="36"/>
      <c r="U7" s="36"/>
      <c r="V7" s="36"/>
      <c r="W7" s="36"/>
      <c r="X7" s="36"/>
      <c r="Y7" s="36"/>
      <c r="Z7" s="36"/>
      <c r="AA7" s="36"/>
      <c r="AB7" s="36"/>
      <c r="AC7" s="36"/>
      <c r="AD7" s="36"/>
      <c r="AE7" s="36"/>
      <c r="AF7" s="52"/>
      <c r="AG7" s="52"/>
    </row>
    <row r="8" spans="2:40" x14ac:dyDescent="0.3">
      <c r="B8" s="30" t="str">
        <f>IF($B$1="6B","BENETEAU",IF($B$1="6D","BENUREAU",IF($B$1="5A","ALLUSSE",IF($B$1="5C","BLAIN",IF($B$1="3B","ALBERT",IF($B$1="3C","ALLIGAND"))))))</f>
        <v>ALLIGAND</v>
      </c>
      <c r="C8" s="31" t="str">
        <f>IF($B$1="6B","Jade",IF($B$1="6D","Malaury",IF($B$1="5A","Noa",IF($B$1="5C","Pierre",IF($B$1="3B","Louise",IF($B$1="3C","Manon"))))))</f>
        <v>Manon</v>
      </c>
      <c r="D8" s="32" t="s">
        <v>59</v>
      </c>
      <c r="E8" s="34" t="s">
        <v>59</v>
      </c>
      <c r="F8" s="56">
        <v>39237</v>
      </c>
      <c r="G8" s="34" t="s">
        <v>38</v>
      </c>
      <c r="H8" s="34" t="str">
        <f t="shared" si="0"/>
        <v>MAINE ET LOIRE</v>
      </c>
      <c r="I8" s="33">
        <v>2</v>
      </c>
      <c r="J8" s="36"/>
      <c r="K8" s="36"/>
      <c r="L8" s="36"/>
      <c r="M8" s="36"/>
      <c r="N8" s="36"/>
      <c r="O8" s="36"/>
      <c r="P8" s="36"/>
      <c r="Q8" s="36"/>
      <c r="R8" s="36"/>
      <c r="S8" s="36"/>
      <c r="T8" s="36"/>
      <c r="U8" s="36"/>
      <c r="V8" s="36"/>
      <c r="W8" s="36"/>
      <c r="X8" s="36"/>
      <c r="Y8" s="36"/>
      <c r="Z8" s="36"/>
      <c r="AA8" s="36"/>
      <c r="AB8" s="36"/>
      <c r="AC8" s="36"/>
      <c r="AD8" s="36"/>
      <c r="AE8" s="36"/>
      <c r="AF8" s="52"/>
      <c r="AG8" s="52"/>
    </row>
    <row r="9" spans="2:40" x14ac:dyDescent="0.3">
      <c r="B9" s="30" t="str">
        <f>IF($B$1="6B","BRUNEAU",IF($B$1="6D","BERNIER",IF($B$1="5A","AUDOUIN",IF($B$1="5C","BOURIGAULT",IF($B$1="3B","ALLUSSE",IF($B$1="3C","ANTIER"))))))</f>
        <v>ANTIER</v>
      </c>
      <c r="C9" s="31" t="str">
        <f>IF($B$1="6B","Lubin",IF($B$1="6D","Liam",IF($B$1="5A","Marius",IF($B$1="5C","Mathis",IF($B$1="3B","Raphaël",IF($B$1="3C","Anaïs"))))))</f>
        <v>Anaïs</v>
      </c>
      <c r="D9" s="29" t="s">
        <v>59</v>
      </c>
      <c r="E9" s="34" t="s">
        <v>59</v>
      </c>
      <c r="F9" s="56">
        <v>39142</v>
      </c>
      <c r="G9" s="34" t="s">
        <v>41</v>
      </c>
      <c r="H9" s="34" t="str">
        <f t="shared" si="0"/>
        <v>LOIRE ATLANTIQUE</v>
      </c>
      <c r="I9" s="33">
        <v>3</v>
      </c>
      <c r="J9" s="36"/>
      <c r="K9" s="36"/>
      <c r="L9" s="36"/>
      <c r="M9" s="36"/>
      <c r="N9" s="36"/>
      <c r="O9" s="36"/>
      <c r="P9" s="36"/>
      <c r="Q9" s="36"/>
      <c r="R9" s="36"/>
      <c r="S9" s="36"/>
      <c r="T9" s="36"/>
      <c r="U9" s="36"/>
      <c r="V9" s="36"/>
      <c r="W9" s="36"/>
      <c r="X9" s="36"/>
      <c r="Y9" s="36"/>
      <c r="Z9" s="36"/>
      <c r="AA9" s="36"/>
      <c r="AB9" s="36"/>
      <c r="AC9" s="36"/>
      <c r="AD9" s="36"/>
      <c r="AE9" s="36"/>
      <c r="AF9" s="52"/>
      <c r="AG9" s="52"/>
    </row>
    <row r="10" spans="2:40" x14ac:dyDescent="0.3">
      <c r="B10" s="30" t="str">
        <f>IF($B$1="6B","COIFFARD",IF($B$1="6D","BLANCHARD",IF($B$1="5A","BINAUT",IF($B$1="5C","BRILLET",IF($B$1="3B","BERTHO",IF($B$1="3C","BENUREAU"))))))</f>
        <v>BENUREAU</v>
      </c>
      <c r="C10" s="31" t="str">
        <f>IF($B$1="6B","Mélissa",IF($B$1="6D","Tao",IF($B$1="5A","Tom",IF($B$1="5C","Eva",IF($B$1="3B","Joris",IF($B$1="3C","Romane"))))))</f>
        <v>Romane</v>
      </c>
      <c r="D10" s="32" t="s">
        <v>59</v>
      </c>
      <c r="E10" s="34" t="s">
        <v>59</v>
      </c>
      <c r="F10" s="56">
        <v>39442</v>
      </c>
      <c r="G10" s="34" t="s">
        <v>41</v>
      </c>
      <c r="H10" s="34" t="str">
        <f t="shared" si="0"/>
        <v>LOIRE ATLANTIQUE</v>
      </c>
      <c r="I10" s="33">
        <v>1</v>
      </c>
      <c r="J10" s="36"/>
      <c r="K10" s="36"/>
      <c r="L10" s="36"/>
      <c r="M10" s="36"/>
      <c r="N10" s="36"/>
      <c r="O10" s="36"/>
      <c r="P10" s="36"/>
      <c r="Q10" s="36"/>
      <c r="R10" s="36"/>
      <c r="S10" s="36"/>
      <c r="T10" s="36"/>
      <c r="U10" s="36"/>
      <c r="V10" s="36"/>
      <c r="W10" s="36"/>
      <c r="X10" s="36"/>
      <c r="Y10" s="36"/>
      <c r="Z10" s="36"/>
      <c r="AA10" s="36"/>
      <c r="AB10" s="36"/>
      <c r="AC10" s="36"/>
      <c r="AD10" s="36"/>
      <c r="AE10" s="36"/>
      <c r="AF10" s="52"/>
      <c r="AG10" s="52"/>
    </row>
    <row r="11" spans="2:40" x14ac:dyDescent="0.3">
      <c r="B11" s="30" t="str">
        <f>IF($B$1="6B","COSSEC--DEBUCHY",IF($B$1="6D","BREVET RIPOCHE",IF($B$1="5A","BOISTAULT",IF($B$1="5C","CHARBONNIER",IF($B$1="3B","BINAUT",IF($B$1="3C","CHIRON"))))))</f>
        <v>CHIRON</v>
      </c>
      <c r="C11" s="31" t="str">
        <f>IF($B$1="6B","Jules",IF($B$1="6D","Maïlys",IF($B$1="5A","Jules",IF($B$1="5C","Bryan",IF($B$1="3B","Clémence",IF($B$1="3C","Julia"))))))</f>
        <v>Julia</v>
      </c>
      <c r="D11" s="29" t="s">
        <v>59</v>
      </c>
      <c r="E11" s="34" t="s">
        <v>59</v>
      </c>
      <c r="F11" s="56">
        <v>39091</v>
      </c>
      <c r="G11" s="34" t="s">
        <v>42</v>
      </c>
      <c r="H11" s="34" t="str">
        <f t="shared" si="0"/>
        <v>LOIRE ATLANTIQUE</v>
      </c>
      <c r="I11" s="33">
        <v>2</v>
      </c>
      <c r="J11" s="36"/>
      <c r="K11" s="36"/>
      <c r="L11" s="36"/>
      <c r="M11" s="36"/>
      <c r="N11" s="36"/>
      <c r="O11" s="36"/>
      <c r="P11" s="36"/>
      <c r="Q11" s="36"/>
      <c r="R11" s="36"/>
      <c r="S11" s="36"/>
      <c r="T11" s="36"/>
      <c r="U11" s="36"/>
      <c r="V11" s="36"/>
      <c r="W11" s="36"/>
      <c r="X11" s="36"/>
      <c r="Y11" s="36"/>
      <c r="Z11" s="36"/>
      <c r="AA11" s="36"/>
      <c r="AB11" s="36"/>
      <c r="AC11" s="36"/>
      <c r="AD11" s="36"/>
      <c r="AE11" s="36"/>
      <c r="AF11" s="52"/>
      <c r="AG11" s="52"/>
    </row>
    <row r="12" spans="2:40" x14ac:dyDescent="0.3">
      <c r="B12" s="30" t="str">
        <f>IF($B$1="6B","DUBOIS",IF($B$1="6D","CLEMENCEAU",IF($B$1="5A","BONDU",IF($B$1="5C","CHEVALIER",IF($B$1="3B","CHAUVAT",IF($B$1="3C","CIVEL"))))))</f>
        <v>CIVEL</v>
      </c>
      <c r="C12" s="31" t="str">
        <f>IF($B$1="6B","Nino",IF($B$1="6D","Axel",IF($B$1="5A","Soizic",IF($B$1="5C","Zoé",IF($B$1="3B","Clara",IF($B$1="3C","Giovanni"))))))</f>
        <v>Giovanni</v>
      </c>
      <c r="D12" s="66" t="s">
        <v>60</v>
      </c>
      <c r="E12" s="34"/>
      <c r="F12" s="34"/>
      <c r="G12" s="34"/>
      <c r="H12" s="34" t="str">
        <f t="shared" si="0"/>
        <v/>
      </c>
      <c r="I12" s="33"/>
      <c r="J12" s="36"/>
      <c r="K12" s="36"/>
      <c r="L12" s="36"/>
      <c r="M12" s="36"/>
      <c r="N12" s="36"/>
      <c r="O12" s="36"/>
      <c r="P12" s="36"/>
      <c r="Q12" s="36"/>
      <c r="R12" s="36"/>
      <c r="S12" s="36"/>
      <c r="T12" s="36"/>
      <c r="U12" s="36"/>
      <c r="V12" s="36"/>
      <c r="W12" s="36"/>
      <c r="X12" s="36"/>
      <c r="Y12" s="36"/>
      <c r="Z12" s="36"/>
      <c r="AA12" s="36"/>
      <c r="AB12" s="36"/>
      <c r="AC12" s="36"/>
      <c r="AD12" s="36"/>
      <c r="AE12" s="36"/>
      <c r="AF12" s="52"/>
      <c r="AG12" s="52"/>
    </row>
    <row r="13" spans="2:40" x14ac:dyDescent="0.3">
      <c r="B13" s="30" t="str">
        <f>IF($B$1="6B","GAUDIN",IF($B$1="6D","COIFFARD",IF($B$1="5A","BOUMARD",IF($B$1="5C","CORABOEUF",IF($B$1="3B","CHENE",IF($B$1="3C","COROIR"))))))</f>
        <v>COROIR</v>
      </c>
      <c r="C13" s="31" t="str">
        <f>IF($B$1="6B","Louis",IF($B$1="6D","Thelma",IF($B$1="5A","Théo",IF($B$1="5C","Romane",IF($B$1="3B","Isaline",IF($B$1="3C","Ambre"))))))</f>
        <v>Ambre</v>
      </c>
      <c r="D13" s="29" t="s">
        <v>59</v>
      </c>
      <c r="E13" s="34" t="s">
        <v>59</v>
      </c>
      <c r="F13" s="56">
        <v>39366</v>
      </c>
      <c r="G13" s="34" t="s">
        <v>38</v>
      </c>
      <c r="H13" s="34" t="str">
        <f t="shared" si="0"/>
        <v>MAINE ET LOIRE</v>
      </c>
      <c r="I13" s="33">
        <v>3</v>
      </c>
      <c r="J13" s="36"/>
      <c r="K13" s="36"/>
      <c r="L13" s="36"/>
      <c r="M13" s="36"/>
      <c r="N13" s="36"/>
      <c r="O13" s="36"/>
      <c r="P13" s="36"/>
      <c r="Q13" s="36"/>
      <c r="R13" s="36"/>
      <c r="S13" s="36"/>
      <c r="T13" s="36"/>
      <c r="U13" s="36"/>
      <c r="V13" s="36"/>
      <c r="W13" s="36"/>
      <c r="X13" s="36"/>
      <c r="Y13" s="36"/>
      <c r="Z13" s="36"/>
      <c r="AA13" s="36"/>
      <c r="AB13" s="36"/>
      <c r="AC13" s="36"/>
      <c r="AD13" s="36"/>
      <c r="AE13" s="36"/>
      <c r="AF13" s="52"/>
      <c r="AG13" s="52"/>
    </row>
    <row r="14" spans="2:40" x14ac:dyDescent="0.3">
      <c r="B14" s="30" t="str">
        <f>IF($B$1="6B","GHOMRANI",IF($B$1="6D","COLINEAU",IF($B$1="5A","BRULE",IF($B$1="5C","DAVODEAU",IF($B$1="3B","DELALANDE",IF($B$1="3C","DEMEILLERS"))))))</f>
        <v>DEMEILLERS</v>
      </c>
      <c r="C14" s="31" t="str">
        <f>IF($B$1="6B","Sixtine",IF($B$1="6D","Chloé",IF($B$1="5A","Lila",IF($B$1="5C","Zoé",IF($B$1="3B","Solenn",IF($B$1="3C","Sacha"))))))</f>
        <v>Sacha</v>
      </c>
      <c r="D14" s="66" t="s">
        <v>60</v>
      </c>
      <c r="E14" s="34"/>
      <c r="F14" s="34"/>
      <c r="G14" s="34"/>
      <c r="H14" s="34" t="str">
        <f t="shared" si="0"/>
        <v/>
      </c>
      <c r="I14" s="33"/>
      <c r="J14" s="36"/>
      <c r="K14" s="36"/>
      <c r="L14" s="36"/>
      <c r="M14" s="36"/>
      <c r="N14" s="36"/>
      <c r="O14" s="36"/>
      <c r="P14" s="36"/>
      <c r="Q14" s="36"/>
      <c r="R14" s="36"/>
      <c r="S14" s="36"/>
      <c r="T14" s="36"/>
      <c r="U14" s="36"/>
      <c r="V14" s="36"/>
      <c r="W14" s="36"/>
      <c r="X14" s="36"/>
      <c r="Y14" s="36"/>
      <c r="Z14" s="36"/>
      <c r="AA14" s="36"/>
      <c r="AB14" s="36"/>
      <c r="AC14" s="36"/>
      <c r="AD14" s="36"/>
      <c r="AE14" s="36"/>
      <c r="AF14" s="52"/>
      <c r="AG14" s="52"/>
    </row>
    <row r="15" spans="2:40" x14ac:dyDescent="0.3">
      <c r="B15" s="30" t="str">
        <f>IF($B$1="6B","GIRARDEAU HENRY",IF($B$1="6D","DELIN",IF($B$1="5A","BRUN--CHOE",IF($B$1="5C","DUFORESTEL",IF($B$1="3B","DELANOUE",IF($B$1="3C","DENECHEAU"))))))</f>
        <v>DENECHEAU</v>
      </c>
      <c r="C15" s="31" t="str">
        <f>IF($B$1="6B","Ambre",IF($B$1="6D","Alix",IF($B$1="5A","Alix",IF($B$1="5C","Justine",IF($B$1="3B","Danaé",IF($B$1="3C","Lilly"))))))</f>
        <v>Lilly</v>
      </c>
      <c r="D15" s="29" t="s">
        <v>59</v>
      </c>
      <c r="E15" s="34" t="s">
        <v>59</v>
      </c>
      <c r="F15" s="56">
        <v>39083</v>
      </c>
      <c r="G15" s="34" t="s">
        <v>41</v>
      </c>
      <c r="H15" s="34" t="str">
        <f t="shared" si="0"/>
        <v>LOIRE ATLANTIQUE</v>
      </c>
      <c r="I15" s="33">
        <v>4</v>
      </c>
      <c r="J15" s="36"/>
      <c r="K15" s="36"/>
      <c r="L15" s="36"/>
      <c r="M15" s="36"/>
      <c r="N15" s="36"/>
      <c r="O15" s="36"/>
      <c r="P15" s="36"/>
      <c r="Q15" s="36"/>
      <c r="R15" s="36"/>
      <c r="S15" s="36"/>
      <c r="T15" s="36"/>
      <c r="U15" s="36"/>
      <c r="V15" s="36"/>
      <c r="W15" s="36"/>
      <c r="X15" s="36"/>
      <c r="Y15" s="36"/>
      <c r="Z15" s="36"/>
      <c r="AA15" s="36"/>
      <c r="AB15" s="36"/>
      <c r="AC15" s="36"/>
      <c r="AD15" s="36"/>
      <c r="AE15" s="36"/>
      <c r="AF15" s="52"/>
      <c r="AG15" s="52"/>
    </row>
    <row r="16" spans="2:40" x14ac:dyDescent="0.3">
      <c r="B16" s="30" t="str">
        <f>IF($B$1="6B","GUERIF",IF($B$1="6D","GOUPIL",IF($B$1="5A","CADOREL",IF($B$1="5C","DUMONT",IF($B$1="3B","DELAUNAY",IF($B$1="3C","GIGNOUX"))))))</f>
        <v>GIGNOUX</v>
      </c>
      <c r="C16" s="31" t="str">
        <f>IF($B$1="6B","Isaline",IF($B$1="6D","Loris",IF($B$1="5A","Malicia",IF($B$1="5C","Nolah",IF($B$1="3B","Océane",IF($B$1="3C","Anaël"))))))</f>
        <v>Anaël</v>
      </c>
      <c r="D16" s="66" t="s">
        <v>60</v>
      </c>
      <c r="E16" s="34"/>
      <c r="F16" s="34"/>
      <c r="G16" s="34"/>
      <c r="H16" s="34" t="str">
        <f t="shared" si="0"/>
        <v/>
      </c>
      <c r="I16" s="33"/>
      <c r="J16" s="36"/>
      <c r="K16" s="36"/>
      <c r="L16" s="36"/>
      <c r="M16" s="36"/>
      <c r="N16" s="36"/>
      <c r="O16" s="36"/>
      <c r="P16" s="36"/>
      <c r="Q16" s="36"/>
      <c r="R16" s="36"/>
      <c r="S16" s="36"/>
      <c r="T16" s="36"/>
      <c r="U16" s="36"/>
      <c r="V16" s="36"/>
      <c r="W16" s="36"/>
      <c r="X16" s="36"/>
      <c r="Y16" s="36"/>
      <c r="Z16" s="36"/>
      <c r="AA16" s="36"/>
      <c r="AB16" s="36"/>
      <c r="AC16" s="36"/>
      <c r="AD16" s="36"/>
      <c r="AE16" s="36"/>
      <c r="AF16" s="52"/>
      <c r="AG16" s="52"/>
    </row>
    <row r="17" spans="2:33" x14ac:dyDescent="0.3">
      <c r="B17" s="30" t="str">
        <f>IF($B$1="6B","GUERY",IF($B$1="6D","GRIAUD",IF($B$1="5A","CHAGNAS",IF($B$1="5C","FAUCHARD",IF($B$1="3B","ELHACOUMO",IF($B$1="3C","GIRARDIN"))))))</f>
        <v>GIRARDIN</v>
      </c>
      <c r="C17" s="31" t="str">
        <f>IF($B$1="6B","Blanche",IF($B$1="6D","Gaétane",IF($B$1="5A","Léa",IF($B$1="5C","Pacôme",IF($B$1="3B","Raphaël",IF($B$1="3C","Maëlys"))))))</f>
        <v>Maëlys</v>
      </c>
      <c r="D17" s="29" t="s">
        <v>59</v>
      </c>
      <c r="E17" s="34" t="s">
        <v>59</v>
      </c>
      <c r="F17" s="56">
        <v>39433</v>
      </c>
      <c r="G17" s="34" t="s">
        <v>41</v>
      </c>
      <c r="H17" s="34" t="str">
        <f t="shared" si="0"/>
        <v>LOIRE ATLANTIQUE</v>
      </c>
      <c r="I17" s="33">
        <v>5</v>
      </c>
      <c r="J17" s="36"/>
      <c r="K17" s="36"/>
      <c r="L17" s="36"/>
      <c r="M17" s="36"/>
      <c r="N17" s="36"/>
      <c r="O17" s="36"/>
      <c r="P17" s="36"/>
      <c r="Q17" s="36"/>
      <c r="R17" s="36"/>
      <c r="S17" s="36"/>
      <c r="T17" s="36"/>
      <c r="U17" s="36"/>
      <c r="V17" s="36"/>
      <c r="W17" s="36"/>
      <c r="X17" s="36"/>
      <c r="Y17" s="36"/>
      <c r="Z17" s="36"/>
      <c r="AA17" s="36"/>
      <c r="AB17" s="36"/>
      <c r="AC17" s="36"/>
      <c r="AD17" s="36"/>
      <c r="AE17" s="36"/>
      <c r="AF17" s="52"/>
      <c r="AG17" s="52"/>
    </row>
    <row r="18" spans="2:33" x14ac:dyDescent="0.3">
      <c r="B18" s="30" t="str">
        <f>IF($B$1="6B","HAREL",IF($B$1="6D","JOLIVET",IF($B$1="5A","CHEVALIER",IF($B$1="5C","GOURDON",IF($B$1="3B","FERRE",IF($B$1="3C","GUIBERTEAU"))))))</f>
        <v>GUIBERTEAU</v>
      </c>
      <c r="C18" s="31" t="str">
        <f>IF($B$1="6B","Ynès",IF($B$1="6D","Louis",IF($B$1="5A","Tom",IF($B$1="5C","Honoré",IF($B$1="3B","Marie",IF($B$1="3C","Mahelyne"))))))</f>
        <v>Mahelyne</v>
      </c>
      <c r="D18" s="66" t="s">
        <v>59</v>
      </c>
      <c r="E18" s="34" t="s">
        <v>59</v>
      </c>
      <c r="F18" s="56">
        <v>39356</v>
      </c>
      <c r="G18" s="34" t="s">
        <v>41</v>
      </c>
      <c r="H18" s="34" t="str">
        <f t="shared" si="0"/>
        <v>LOIRE ATLANTIQUE</v>
      </c>
      <c r="I18" s="33">
        <v>6</v>
      </c>
      <c r="J18" s="36"/>
      <c r="K18" s="36"/>
      <c r="L18" s="36"/>
      <c r="M18" s="36"/>
      <c r="N18" s="36"/>
      <c r="O18" s="36"/>
      <c r="P18" s="36"/>
      <c r="Q18" s="36"/>
      <c r="R18" s="36"/>
      <c r="S18" s="36"/>
      <c r="T18" s="36"/>
      <c r="U18" s="36"/>
      <c r="V18" s="36"/>
      <c r="W18" s="36"/>
      <c r="X18" s="36"/>
      <c r="Y18" s="36"/>
      <c r="Z18" s="36"/>
      <c r="AA18" s="36"/>
      <c r="AB18" s="36"/>
      <c r="AC18" s="36"/>
      <c r="AD18" s="36"/>
      <c r="AE18" s="36"/>
      <c r="AF18" s="52"/>
      <c r="AG18" s="52"/>
    </row>
    <row r="19" spans="2:33" x14ac:dyDescent="0.3">
      <c r="B19" s="30" t="str">
        <f>IF($B$1="6B","HFAIEDH",IF($B$1="6D","LACOSTE",IF($B$1="5A","DAGUIN",IF($B$1="5C","GUERIF",IF($B$1="3B","FOUGERE",IF($B$1="3C","LUSSON"))))))</f>
        <v>LUSSON</v>
      </c>
      <c r="C19" s="31" t="str">
        <f>IF($B$1="6B","Iliès",IF($B$1="6D","Constance",IF($B$1="5A","Josué",IF($B$1="5C","Laurine",IF($B$1="3B","Margot",IF($B$1="3C","Candice"))))))</f>
        <v>Candice</v>
      </c>
      <c r="D19" s="29" t="s">
        <v>59</v>
      </c>
      <c r="E19" s="34" t="s">
        <v>59</v>
      </c>
      <c r="F19" s="56">
        <v>39509</v>
      </c>
      <c r="G19" s="34" t="s">
        <v>41</v>
      </c>
      <c r="H19" s="34" t="str">
        <f t="shared" si="0"/>
        <v>LOIRE ATLANTIQUE</v>
      </c>
      <c r="I19" s="33">
        <v>4</v>
      </c>
      <c r="J19" s="36"/>
      <c r="K19" s="36"/>
      <c r="L19" s="36"/>
      <c r="M19" s="36"/>
      <c r="N19" s="36"/>
      <c r="O19" s="36"/>
      <c r="P19" s="36"/>
      <c r="Q19" s="36"/>
      <c r="R19" s="36"/>
      <c r="S19" s="36"/>
      <c r="T19" s="36"/>
      <c r="U19" s="36"/>
      <c r="V19" s="36"/>
      <c r="W19" s="36"/>
      <c r="X19" s="36"/>
      <c r="Y19" s="36"/>
      <c r="Z19" s="36"/>
      <c r="AA19" s="36"/>
      <c r="AB19" s="36"/>
      <c r="AC19" s="36"/>
      <c r="AD19" s="36"/>
      <c r="AE19" s="36"/>
      <c r="AF19" s="52"/>
      <c r="AG19" s="52"/>
    </row>
    <row r="20" spans="2:33" x14ac:dyDescent="0.3">
      <c r="B20" s="30" t="str">
        <f>IF($B$1="6B","JAMES",IF($B$1="6D","MAILET",IF($B$1="5A","DUBOIS",IF($B$1="5C","GUERY",IF($B$1="3B","GAUDIN",IF($B$1="3C","MAZOUIN"))))))</f>
        <v>MAZOUIN</v>
      </c>
      <c r="C20" s="31" t="str">
        <f>IF($B$1="6B","Kyle",IF($B$1="6D","Ambre",IF($B$1="5A","Julien",IF($B$1="5C","Lili",IF($B$1="3B","Pauline",IF($B$1="3C","Lilou"))))))</f>
        <v>Lilou</v>
      </c>
      <c r="D20" s="66" t="s">
        <v>59</v>
      </c>
      <c r="E20" s="34" t="s">
        <v>59</v>
      </c>
      <c r="F20" s="56">
        <v>39244</v>
      </c>
      <c r="G20" s="34" t="s">
        <v>38</v>
      </c>
      <c r="H20" s="34" t="str">
        <f t="shared" si="0"/>
        <v>MAINE ET LOIRE</v>
      </c>
      <c r="I20" s="33">
        <v>5</v>
      </c>
      <c r="J20" s="36"/>
      <c r="K20" s="36"/>
      <c r="L20" s="36"/>
      <c r="M20" s="36"/>
      <c r="N20" s="36"/>
      <c r="O20" s="36"/>
      <c r="P20" s="36"/>
      <c r="Q20" s="36"/>
      <c r="R20" s="36"/>
      <c r="S20" s="36"/>
      <c r="T20" s="36"/>
      <c r="U20" s="36"/>
      <c r="V20" s="36"/>
      <c r="W20" s="36"/>
      <c r="X20" s="36"/>
      <c r="Y20" s="36"/>
      <c r="Z20" s="36"/>
      <c r="AA20" s="36"/>
      <c r="AB20" s="36"/>
      <c r="AC20" s="36"/>
      <c r="AD20" s="36"/>
      <c r="AE20" s="36"/>
      <c r="AF20" s="52"/>
      <c r="AG20" s="52"/>
    </row>
    <row r="21" spans="2:33" x14ac:dyDescent="0.3">
      <c r="B21" s="30" t="str">
        <f>IF($B$1="6B","LEMOINE",IF($B$1="6D","MALINGE",IF($B$1="5A","GROSSO--DUEZ",IF($B$1="5C","HOMINH-GUITET",IF($B$1="3B","GUERIF",IF($B$1="3C","MOREAU"))))))</f>
        <v>MOREAU</v>
      </c>
      <c r="C21" s="31" t="str">
        <f>IF($B$1="6B","Théo",IF($B$1="6D","Axel",IF($B$1="5A","Estéban",IF($B$1="5C","Mona",IF($B$1="3B","Clara",IF($B$1="3C","Méline"))))))</f>
        <v>Méline</v>
      </c>
      <c r="D21" s="29" t="s">
        <v>59</v>
      </c>
      <c r="E21" s="34" t="s">
        <v>59</v>
      </c>
      <c r="F21" s="56">
        <v>39257</v>
      </c>
      <c r="G21" s="34" t="s">
        <v>41</v>
      </c>
      <c r="H21" s="34" t="str">
        <f t="shared" si="0"/>
        <v>LOIRE ATLANTIQUE</v>
      </c>
      <c r="I21" s="33">
        <v>6</v>
      </c>
      <c r="J21" s="36"/>
      <c r="K21" s="36"/>
      <c r="L21" s="36"/>
      <c r="M21" s="36"/>
      <c r="N21" s="36"/>
      <c r="O21" s="36"/>
      <c r="P21" s="36"/>
      <c r="Q21" s="36"/>
      <c r="R21" s="36"/>
      <c r="S21" s="36"/>
      <c r="T21" s="36"/>
      <c r="U21" s="36"/>
      <c r="V21" s="36"/>
      <c r="W21" s="36"/>
      <c r="X21" s="36"/>
      <c r="Y21" s="36"/>
      <c r="Z21" s="36"/>
      <c r="AA21" s="36"/>
      <c r="AB21" s="36"/>
      <c r="AC21" s="36"/>
      <c r="AD21" s="36"/>
      <c r="AE21" s="36"/>
      <c r="AF21" s="52"/>
      <c r="AG21" s="52"/>
    </row>
    <row r="22" spans="2:33" x14ac:dyDescent="0.3">
      <c r="B22" s="30" t="str">
        <f>IF($B$1="6B","MACE",IF($B$1="6D","MALINGE",IF($B$1="5A","GUIBERTEAU",IF($B$1="5C","JOLIVET",IF($B$1="3B","HODE",IF($B$1="3C","PINEAU"))))))</f>
        <v>PINEAU</v>
      </c>
      <c r="C22" s="31" t="str">
        <f>IF($B$1="6B","Mathias",IF($B$1="6D","Timéo",IF($B$1="5A","Flohé",IF($B$1="5C","Tom",IF($B$1="3B","Hugo",IF($B$1="3C","Fleur"))))))</f>
        <v>Fleur</v>
      </c>
      <c r="D22" s="66" t="s">
        <v>59</v>
      </c>
      <c r="E22" s="34" t="s">
        <v>59</v>
      </c>
      <c r="F22" s="56">
        <v>39234</v>
      </c>
      <c r="G22" s="34" t="s">
        <v>40</v>
      </c>
      <c r="H22" s="34" t="str">
        <f t="shared" si="0"/>
        <v>LOIRE ATLANTIQUE</v>
      </c>
      <c r="I22" s="33">
        <v>4</v>
      </c>
      <c r="J22" s="36"/>
      <c r="K22" s="36"/>
      <c r="L22" s="36"/>
      <c r="M22" s="36"/>
      <c r="N22" s="36"/>
      <c r="O22" s="36"/>
      <c r="P22" s="36"/>
      <c r="Q22" s="36"/>
      <c r="R22" s="36"/>
      <c r="S22" s="36"/>
      <c r="T22" s="36"/>
      <c r="U22" s="36"/>
      <c r="V22" s="36"/>
      <c r="W22" s="36"/>
      <c r="X22" s="36"/>
      <c r="Y22" s="36"/>
      <c r="Z22" s="36"/>
      <c r="AA22" s="36"/>
      <c r="AB22" s="36"/>
      <c r="AC22" s="36"/>
      <c r="AD22" s="36"/>
      <c r="AE22" s="36"/>
      <c r="AF22" s="52"/>
      <c r="AG22" s="52"/>
    </row>
    <row r="23" spans="2:33" x14ac:dyDescent="0.3">
      <c r="B23" s="30" t="str">
        <f>IF($B$1="6B","MARCHAND",IF($B$1="6D","MORILLON",IF($B$1="5A","LEMOINE",IF($B$1="5C","MALINGE",IF($B$1="3B","JOLIVET",IF($B$1="3C","PITON"))))))</f>
        <v>PITON</v>
      </c>
      <c r="C23" s="31" t="str">
        <f>IF($B$1="6B","Thomas",IF($B$1="6D","Tom",IF($B$1="5A","Maxence",IF($B$1="5C","Mathurin",IF($B$1="3B","Romane",IF($B$1="3C","Antonin"))))))</f>
        <v>Antonin</v>
      </c>
      <c r="D23" s="29" t="s">
        <v>60</v>
      </c>
      <c r="E23" s="34"/>
      <c r="F23" s="34"/>
      <c r="G23" s="34"/>
      <c r="H23" s="34" t="str">
        <f t="shared" si="0"/>
        <v/>
      </c>
      <c r="I23" s="33"/>
      <c r="J23" s="36"/>
      <c r="K23" s="36"/>
      <c r="L23" s="36"/>
      <c r="M23" s="36"/>
      <c r="N23" s="36"/>
      <c r="O23" s="36"/>
      <c r="P23" s="36"/>
      <c r="Q23" s="36"/>
      <c r="R23" s="36"/>
      <c r="S23" s="36"/>
      <c r="T23" s="36"/>
      <c r="U23" s="36"/>
      <c r="V23" s="36"/>
      <c r="W23" s="36"/>
      <c r="X23" s="36"/>
      <c r="Y23" s="36"/>
      <c r="Z23" s="36"/>
      <c r="AA23" s="36"/>
      <c r="AB23" s="36"/>
      <c r="AC23" s="36"/>
      <c r="AD23" s="36"/>
      <c r="AE23" s="36"/>
      <c r="AF23" s="52"/>
      <c r="AG23" s="52"/>
    </row>
    <row r="24" spans="2:33" x14ac:dyDescent="0.3">
      <c r="B24" s="30" t="str">
        <f>IF($B$1="6B","MARTIN--WOIRRET",IF($B$1="6D","PASQUER",IF($B$1="5A","MONDESIR VINCENT",IF($B$1="5C","MARSAULT",IF($B$1="3B","JOLLIVET",IF($B$1="3C","PRIGENT"))))))</f>
        <v>PRIGENT</v>
      </c>
      <c r="C24" s="31" t="str">
        <f>IF($B$1="6B","Lilou",IF($B$1="6D","Candice",IF($B$1="5A","Théo",IF($B$1="5C","Jules",IF($B$1="3B","Hugo",IF($B$1="3C","Ethan"))))))</f>
        <v>Ethan</v>
      </c>
      <c r="D24" s="32" t="s">
        <v>60</v>
      </c>
      <c r="E24" s="34"/>
      <c r="F24" s="34"/>
      <c r="G24" s="34"/>
      <c r="H24" s="34" t="str">
        <f t="shared" si="0"/>
        <v/>
      </c>
      <c r="I24" s="33"/>
      <c r="J24" s="36"/>
      <c r="K24" s="36"/>
      <c r="L24" s="36"/>
      <c r="M24" s="36"/>
      <c r="N24" s="36"/>
      <c r="O24" s="36"/>
      <c r="P24" s="36"/>
      <c r="Q24" s="36"/>
      <c r="R24" s="36"/>
      <c r="S24" s="36"/>
      <c r="T24" s="36"/>
      <c r="U24" s="36"/>
      <c r="V24" s="36"/>
      <c r="W24" s="36"/>
      <c r="X24" s="36"/>
      <c r="Y24" s="36"/>
      <c r="Z24" s="36"/>
      <c r="AA24" s="36"/>
      <c r="AB24" s="36"/>
      <c r="AC24" s="36"/>
      <c r="AD24" s="36"/>
      <c r="AE24" s="36"/>
      <c r="AF24" s="52"/>
      <c r="AG24" s="52"/>
    </row>
    <row r="25" spans="2:33" x14ac:dyDescent="0.3">
      <c r="B25" s="30" t="str">
        <f>IF($B$1="6B","MENARD",IF($B$1="6D","PINEAU",IF($B$1="5A","PINEAU",IF($B$1="5C","PETIT",IF($B$1="3B","MORILLON",IF($B$1="3C","RABERGEAU"))))))</f>
        <v>RABERGEAU</v>
      </c>
      <c r="C25" s="31" t="str">
        <f>IF($B$1="6B","Louison",IF($B$1="6D","Maël",IF($B$1="5A","Lola",IF($B$1="5C","Léna",IF($B$1="3B","Louise",IF($B$1="3C","Tessie"))))))</f>
        <v>Tessie</v>
      </c>
      <c r="D25" s="29" t="s">
        <v>59</v>
      </c>
      <c r="E25" s="34" t="s">
        <v>59</v>
      </c>
      <c r="F25" s="56">
        <v>39141</v>
      </c>
      <c r="G25" s="34" t="s">
        <v>39</v>
      </c>
      <c r="H25" s="34" t="str">
        <f t="shared" si="0"/>
        <v>MAINE ET LOIRE</v>
      </c>
      <c r="I25" s="33">
        <v>5</v>
      </c>
      <c r="J25" s="36"/>
      <c r="K25" s="36"/>
      <c r="L25" s="36"/>
      <c r="M25" s="36"/>
      <c r="N25" s="36"/>
      <c r="O25" s="36"/>
      <c r="P25" s="36"/>
      <c r="Q25" s="36"/>
      <c r="R25" s="36"/>
      <c r="S25" s="36"/>
      <c r="T25" s="36"/>
      <c r="U25" s="36"/>
      <c r="V25" s="36"/>
      <c r="W25" s="36"/>
      <c r="X25" s="36"/>
      <c r="Y25" s="36"/>
      <c r="Z25" s="36"/>
      <c r="AA25" s="36"/>
      <c r="AB25" s="36"/>
      <c r="AC25" s="36"/>
      <c r="AD25" s="36"/>
      <c r="AE25" s="36"/>
      <c r="AF25" s="52"/>
      <c r="AG25" s="52"/>
    </row>
    <row r="26" spans="2:33" x14ac:dyDescent="0.3">
      <c r="B26" s="30" t="str">
        <f>IF($B$1="6B","MOREAU",IF($B$1="6D","PINEAU",IF($B$1="5A","SCHAEFFER",IF($B$1="5C","PORTOLLEAU",IF($B$1="3B","ONILLON",IF($B$1="3C","RAVARD"))))))</f>
        <v>RAVARD</v>
      </c>
      <c r="C26" s="31" t="str">
        <f>IF($B$1="6B","Titouan",IF($B$1="6D","Timéo",IF($B$1="5A","Djessy",IF($B$1="5C","Timéo",IF($B$1="3B","Lalie",IF($B$1="3C","Noa"))))))</f>
        <v>Noa</v>
      </c>
      <c r="D26" s="32"/>
      <c r="E26" s="34"/>
      <c r="F26" s="56"/>
      <c r="G26" s="34"/>
      <c r="H26" s="34" t="str">
        <f t="shared" si="0"/>
        <v/>
      </c>
      <c r="I26" s="33"/>
      <c r="J26" s="36"/>
      <c r="K26" s="36"/>
      <c r="L26" s="36"/>
      <c r="M26" s="36"/>
      <c r="N26" s="36"/>
      <c r="O26" s="36"/>
      <c r="P26" s="36"/>
      <c r="Q26" s="36"/>
      <c r="R26" s="36"/>
      <c r="S26" s="36"/>
      <c r="T26" s="36"/>
      <c r="U26" s="36"/>
      <c r="V26" s="36"/>
      <c r="W26" s="36"/>
      <c r="X26" s="36"/>
      <c r="Y26" s="36"/>
      <c r="Z26" s="36"/>
      <c r="AA26" s="36"/>
      <c r="AB26" s="36"/>
      <c r="AC26" s="36"/>
      <c r="AD26" s="36"/>
      <c r="AE26" s="36"/>
      <c r="AF26" s="52"/>
      <c r="AG26" s="52"/>
    </row>
    <row r="27" spans="2:33" x14ac:dyDescent="0.3">
      <c r="B27" s="30" t="str">
        <f>IF($B$1="6B","PHILIPPOT",IF($B$1="6D","RAIMBAULT",IF($B$1="5A","SIBILIO",IF($B$1="5C","ROBINEAU",IF($B$1="3B","PASQUIER",IF($B$1="3C","RETHORE"))))))</f>
        <v>RETHORE</v>
      </c>
      <c r="C27" s="31" t="str">
        <f>IF($B$1="6B","Natanaël",IF($B$1="6D","Natacha",IF($B$1="5A","Ezoah",IF($B$1="5C","Lisa",IF($B$1="3B","Marin",IF($B$1="3C","Camilia"))))))</f>
        <v>Camilia</v>
      </c>
      <c r="D27" s="29" t="s">
        <v>59</v>
      </c>
      <c r="E27" s="34" t="s">
        <v>59</v>
      </c>
      <c r="F27" s="56">
        <v>39179</v>
      </c>
      <c r="G27" s="34" t="s">
        <v>41</v>
      </c>
      <c r="H27" s="34" t="str">
        <f t="shared" si="0"/>
        <v>LOIRE ATLANTIQUE</v>
      </c>
      <c r="I27" s="33">
        <v>6</v>
      </c>
      <c r="J27" s="36"/>
      <c r="K27" s="36"/>
      <c r="L27" s="36"/>
      <c r="M27" s="36"/>
      <c r="N27" s="36"/>
      <c r="O27" s="36"/>
      <c r="P27" s="36"/>
      <c r="Q27" s="36"/>
      <c r="R27" s="36"/>
      <c r="S27" s="36"/>
      <c r="T27" s="36"/>
      <c r="U27" s="36"/>
      <c r="V27" s="36"/>
      <c r="W27" s="36"/>
      <c r="X27" s="36"/>
      <c r="Y27" s="36"/>
      <c r="Z27" s="36"/>
      <c r="AA27" s="36"/>
      <c r="AB27" s="36"/>
      <c r="AC27" s="36"/>
      <c r="AD27" s="36"/>
      <c r="AE27" s="36"/>
      <c r="AF27" s="52"/>
      <c r="AG27" s="52"/>
    </row>
    <row r="28" spans="2:33" x14ac:dyDescent="0.3">
      <c r="B28" s="30" t="str">
        <f>IF($B$1="6B","REVEILLERE",IF($B$1="6D","RAVARD",IF($B$1="5A","VAIDY",IF($B$1="5C","SECHET",IF($B$1="3B","RORTEAU",IF($B$1="3C","SAMOUDI"))))))</f>
        <v>SAMOUDI</v>
      </c>
      <c r="C28" s="31" t="str">
        <f>IF($B$1="6B","Nino",IF($B$1="6D","Paco",IF($B$1="5A","Timéo",IF($B$1="5C","Noémie",IF($B$1="3B","Léane",IF($B$1="3C","Baptiste"))))))</f>
        <v>Baptiste</v>
      </c>
      <c r="D28" s="32" t="s">
        <v>60</v>
      </c>
      <c r="E28" s="34"/>
      <c r="F28" s="56"/>
      <c r="G28" s="34"/>
      <c r="H28" s="34" t="str">
        <f t="shared" si="0"/>
        <v/>
      </c>
      <c r="I28" s="33"/>
      <c r="J28" s="53"/>
      <c r="K28" s="36"/>
      <c r="L28" s="36"/>
      <c r="M28" s="36"/>
      <c r="N28" s="36"/>
      <c r="O28" s="36"/>
      <c r="P28" s="36"/>
      <c r="Q28" s="36"/>
      <c r="R28" s="36"/>
      <c r="S28" s="36"/>
      <c r="T28" s="36"/>
      <c r="U28" s="36"/>
      <c r="V28" s="36"/>
      <c r="W28" s="36"/>
      <c r="X28" s="36"/>
      <c r="Y28" s="36"/>
      <c r="Z28" s="36"/>
      <c r="AA28" s="36"/>
      <c r="AB28" s="36"/>
      <c r="AC28" s="36"/>
      <c r="AD28" s="36"/>
      <c r="AE28" s="36"/>
      <c r="AF28" s="52"/>
      <c r="AG28" s="52"/>
    </row>
    <row r="29" spans="2:33" x14ac:dyDescent="0.3">
      <c r="B29" s="30" t="str">
        <f>IF($B$1="6B","ROBERT POINSOT",IF($B$1="6D","SAMOUDI",IF($B$1="5A","VIAUD",IF($B$1="5C","TOURNEUX",IF($B$1="3B","SECHER",IF($B$1="3C","TERRIEN"))))))</f>
        <v>TERRIEN</v>
      </c>
      <c r="C29" s="31" t="str">
        <f>IF($B$1="6B","Eilis",IF($B$1="6D","Bastien",IF($B$1="5A","Léana",IF($B$1="5C","Louise",IF($B$1="3B","Yolan",IF($B$1="3C","Tilio"))))))</f>
        <v>Tilio</v>
      </c>
      <c r="D29" s="29" t="s">
        <v>59</v>
      </c>
      <c r="E29" s="34" t="s">
        <v>59</v>
      </c>
      <c r="F29" s="56">
        <v>39413</v>
      </c>
      <c r="G29" s="34" t="s">
        <v>41</v>
      </c>
      <c r="H29" s="34" t="str">
        <f t="shared" si="0"/>
        <v>LOIRE ATLANTIQUE</v>
      </c>
      <c r="I29" s="33">
        <v>4</v>
      </c>
      <c r="J29" s="36"/>
      <c r="K29" s="36"/>
      <c r="L29" s="36"/>
      <c r="M29" s="36"/>
      <c r="N29" s="36"/>
      <c r="O29" s="36"/>
      <c r="P29" s="36"/>
      <c r="Q29" s="36"/>
      <c r="R29" s="36"/>
      <c r="S29" s="36"/>
      <c r="T29" s="36"/>
      <c r="U29" s="36"/>
      <c r="V29" s="36"/>
      <c r="W29" s="36"/>
      <c r="X29" s="36"/>
      <c r="Y29" s="36"/>
      <c r="Z29" s="36"/>
      <c r="AA29" s="36"/>
      <c r="AB29" s="36"/>
      <c r="AC29" s="36"/>
      <c r="AD29" s="36"/>
      <c r="AE29" s="36"/>
      <c r="AF29" s="52"/>
      <c r="AG29" s="52"/>
    </row>
    <row r="30" spans="2:33" x14ac:dyDescent="0.3">
      <c r="B30" s="30" t="str">
        <f>IF($B$1="6B","SECHER",IF($B$1="6D","TETEDOIE",IF($B$1="5A","",IF($B$1="5C","TROTTIER",IF($B$1="3B","SIBILIO",IF($B$1="3C","TOUBLANC"))))))</f>
        <v>TOUBLANC</v>
      </c>
      <c r="C30" s="31" t="str">
        <f>IF($B$1="6B","Charlotte",IF($B$1="6D","Manon",IF($B$1="5A","",IF($B$1="5C","Léane",IF($B$1="3B","Clélia",IF($B$1="3C","Alexis"))))))</f>
        <v>Alexis</v>
      </c>
      <c r="D30" s="32" t="s">
        <v>60</v>
      </c>
      <c r="E30" s="34"/>
      <c r="F30" s="56"/>
      <c r="G30" s="34"/>
      <c r="H30" s="34" t="str">
        <f t="shared" si="0"/>
        <v/>
      </c>
      <c r="I30" s="33"/>
      <c r="J30" s="36"/>
      <c r="K30" s="36"/>
      <c r="L30" s="36"/>
      <c r="M30" s="36"/>
      <c r="N30" s="36"/>
      <c r="O30" s="36"/>
      <c r="P30" s="36"/>
      <c r="Q30" s="36"/>
      <c r="R30" s="36"/>
      <c r="S30" s="36"/>
      <c r="T30" s="36"/>
      <c r="U30" s="36"/>
      <c r="V30" s="36"/>
      <c r="W30" s="36"/>
      <c r="X30" s="36"/>
      <c r="Y30" s="36"/>
      <c r="Z30" s="36"/>
      <c r="AA30" s="36"/>
      <c r="AB30" s="36"/>
      <c r="AC30" s="36"/>
      <c r="AD30" s="36"/>
      <c r="AE30" s="36"/>
      <c r="AF30" s="52"/>
      <c r="AG30" s="52"/>
    </row>
    <row r="31" spans="2:33" x14ac:dyDescent="0.3">
      <c r="B31" s="30" t="str">
        <f>IF($B$1="6B","TASSIN",IF($B$1="6D","THIBAULT",IF($B$1="5A","",IF($B$1="5C","",IF($B$1="3B","VERRON",IF($B$1="3C","VIAUD"))))))</f>
        <v>VIAUD</v>
      </c>
      <c r="C31" s="30" t="str">
        <f>IF($B$1="6B","Inès",IF($B$1="6D","Robin",IF($B$1="5A","",IF($B$1="5C","",IF($B$1="3B","Enzo",IF($B$1="3C","Lalie"))))))</f>
        <v>Lalie</v>
      </c>
      <c r="D31" s="29" t="s">
        <v>59</v>
      </c>
      <c r="E31" s="34" t="s">
        <v>59</v>
      </c>
      <c r="F31" s="58">
        <v>39187</v>
      </c>
      <c r="G31" s="34" t="s">
        <v>41</v>
      </c>
      <c r="H31" s="34" t="str">
        <f t="shared" si="0"/>
        <v>LOIRE ATLANTIQUE</v>
      </c>
      <c r="I31" s="33">
        <v>5</v>
      </c>
      <c r="J31" s="36"/>
      <c r="K31" s="36"/>
      <c r="L31" s="36"/>
      <c r="M31" s="36"/>
      <c r="N31" s="36"/>
      <c r="O31" s="36"/>
      <c r="P31" s="36"/>
      <c r="Q31" s="36"/>
      <c r="R31" s="36"/>
      <c r="S31" s="36"/>
      <c r="T31" s="36"/>
      <c r="U31" s="36"/>
      <c r="V31" s="36"/>
      <c r="W31" s="36"/>
      <c r="X31" s="36"/>
      <c r="Y31" s="36"/>
      <c r="Z31" s="36"/>
      <c r="AA31" s="36"/>
      <c r="AB31" s="36"/>
      <c r="AC31" s="36"/>
      <c r="AD31" s="36"/>
      <c r="AE31" s="36"/>
      <c r="AF31" s="52"/>
      <c r="AG31" s="52"/>
    </row>
    <row r="32" spans="2:33" x14ac:dyDescent="0.3">
      <c r="B32" s="30"/>
      <c r="C32" s="30"/>
      <c r="D32" s="32"/>
      <c r="E32" s="34"/>
      <c r="F32" s="56"/>
      <c r="G32" s="34"/>
      <c r="H32" s="34" t="str">
        <f t="shared" ref="H32:H36" si="1">IF(G32="ANCENIS","LOIRE ATLANTIQUE",IF(G32="ANGERS","MAINE ET LOIRE",IF(G32="NANTES","LOIRE ATLANTIQUE",IF(G32="CHOLET","MAINE ET LOIRE",IF(G32="ST HERBLAIN","LOIRE ATLANTIQUE",IF(G32="",""))))))</f>
        <v/>
      </c>
      <c r="I32" s="33"/>
      <c r="J32" s="36"/>
      <c r="K32" s="36"/>
      <c r="L32" s="36"/>
      <c r="M32" s="36"/>
      <c r="N32" s="36"/>
      <c r="O32" s="36"/>
      <c r="P32" s="36"/>
      <c r="Q32" s="36"/>
      <c r="R32" s="36"/>
      <c r="S32" s="36"/>
      <c r="T32" s="36"/>
      <c r="U32" s="36"/>
      <c r="V32" s="36"/>
      <c r="W32" s="36"/>
      <c r="X32" s="36"/>
      <c r="Y32" s="36"/>
      <c r="Z32" s="36"/>
      <c r="AA32" s="36"/>
      <c r="AB32" s="36"/>
      <c r="AC32" s="36"/>
      <c r="AD32" s="36"/>
      <c r="AE32" s="36"/>
      <c r="AF32" s="52"/>
      <c r="AG32" s="52"/>
    </row>
    <row r="33" spans="2:35" x14ac:dyDescent="0.3">
      <c r="B33" s="30"/>
      <c r="C33" s="30"/>
      <c r="D33" s="32"/>
      <c r="E33" s="34"/>
      <c r="F33" s="56"/>
      <c r="G33" s="34"/>
      <c r="H33" s="34" t="str">
        <f t="shared" si="1"/>
        <v/>
      </c>
      <c r="I33" s="33"/>
      <c r="J33" s="36"/>
      <c r="K33" s="36"/>
      <c r="L33" s="36"/>
      <c r="M33" s="36"/>
      <c r="N33" s="36"/>
      <c r="O33" s="36"/>
      <c r="P33" s="36"/>
      <c r="Q33" s="36"/>
      <c r="R33" s="36"/>
      <c r="S33" s="36"/>
      <c r="T33" s="36"/>
      <c r="U33" s="36"/>
      <c r="V33" s="36"/>
      <c r="W33" s="36"/>
      <c r="X33" s="36"/>
      <c r="Y33" s="36"/>
      <c r="Z33" s="36"/>
      <c r="AA33" s="36"/>
      <c r="AB33" s="36"/>
      <c r="AC33" s="36"/>
      <c r="AD33" s="36"/>
      <c r="AE33" s="36"/>
      <c r="AF33" s="52"/>
      <c r="AG33" s="52"/>
    </row>
    <row r="34" spans="2:35" x14ac:dyDescent="0.3">
      <c r="B34" s="30"/>
      <c r="C34" s="30"/>
      <c r="D34" s="32"/>
      <c r="E34" s="34"/>
      <c r="F34" s="56"/>
      <c r="G34" s="34"/>
      <c r="H34" s="34" t="str">
        <f t="shared" si="1"/>
        <v/>
      </c>
      <c r="I34" s="33"/>
      <c r="J34" s="36"/>
      <c r="K34" s="36"/>
      <c r="L34" s="36"/>
      <c r="M34" s="36"/>
      <c r="N34" s="36"/>
      <c r="O34" s="36"/>
      <c r="P34" s="36"/>
      <c r="Q34" s="36"/>
      <c r="R34" s="36"/>
      <c r="S34" s="36"/>
      <c r="T34" s="36"/>
      <c r="U34" s="36"/>
      <c r="V34" s="36"/>
      <c r="W34" s="36"/>
      <c r="X34" s="36"/>
      <c r="Y34" s="36"/>
      <c r="Z34" s="36"/>
      <c r="AA34" s="36"/>
      <c r="AB34" s="36"/>
      <c r="AC34" s="36"/>
      <c r="AD34" s="36"/>
      <c r="AE34" s="36"/>
      <c r="AF34" s="52"/>
      <c r="AG34" s="52"/>
    </row>
    <row r="35" spans="2:35" x14ac:dyDescent="0.3">
      <c r="B35" s="30"/>
      <c r="C35" s="30"/>
      <c r="D35" s="32"/>
      <c r="E35" s="34"/>
      <c r="F35" s="56"/>
      <c r="G35" s="34"/>
      <c r="H35" s="34" t="str">
        <f t="shared" si="1"/>
        <v/>
      </c>
      <c r="I35" s="33"/>
      <c r="J35" s="36"/>
      <c r="K35" s="36"/>
      <c r="L35" s="36"/>
      <c r="M35" s="36"/>
      <c r="N35" s="36"/>
      <c r="O35" s="36"/>
      <c r="P35" s="36"/>
      <c r="Q35" s="36"/>
      <c r="R35" s="36"/>
      <c r="S35" s="36"/>
      <c r="T35" s="36"/>
      <c r="U35" s="36"/>
      <c r="V35" s="36"/>
      <c r="W35" s="36"/>
      <c r="X35" s="36"/>
      <c r="Y35" s="36"/>
      <c r="Z35" s="36"/>
      <c r="AA35" s="36"/>
      <c r="AB35" s="36"/>
      <c r="AC35" s="36"/>
      <c r="AD35" s="36"/>
      <c r="AE35" s="36"/>
      <c r="AF35" s="52"/>
      <c r="AG35" s="52"/>
    </row>
    <row r="36" spans="2:35" x14ac:dyDescent="0.3">
      <c r="B36" s="30"/>
      <c r="C36" s="30"/>
      <c r="D36" s="32"/>
      <c r="E36" s="34"/>
      <c r="F36" s="56"/>
      <c r="G36" s="34"/>
      <c r="H36" s="34" t="str">
        <f t="shared" si="1"/>
        <v/>
      </c>
      <c r="I36" s="33"/>
      <c r="J36" s="36"/>
      <c r="K36" s="36"/>
      <c r="L36" s="36"/>
      <c r="M36" s="36"/>
      <c r="N36" s="36"/>
      <c r="O36" s="36"/>
      <c r="P36" s="36"/>
      <c r="Q36" s="36"/>
      <c r="R36" s="36"/>
      <c r="S36" s="36"/>
      <c r="T36" s="36"/>
      <c r="U36" s="36"/>
      <c r="V36" s="36"/>
      <c r="W36" s="36"/>
      <c r="X36" s="36"/>
      <c r="Y36" s="36"/>
      <c r="Z36" s="36"/>
      <c r="AA36" s="36"/>
      <c r="AB36" s="36"/>
      <c r="AC36" s="36"/>
      <c r="AD36" s="36"/>
      <c r="AE36" s="36"/>
      <c r="AF36" s="52"/>
      <c r="AG36" s="52"/>
    </row>
    <row r="37" spans="2:35" ht="15" thickBot="1" x14ac:dyDescent="0.35">
      <c r="B37" s="35" t="str">
        <f>IF($B$1="6B","TROTREAU",IF($B$1="6D","VILLENEUVE",IF($B$1="5A","",IF($B$1="5C","",IF($B$1="3B","",IF($B$1="3C",""))))))</f>
        <v/>
      </c>
      <c r="C37" s="35" t="str">
        <f>IF($B$1="6B","Toinon",IF($B$1="6D","Léa",IF($B$1="5A","",IF($B$1="5C","",IF($B$1="3B","",IF($B$1="3C",""))))))</f>
        <v/>
      </c>
      <c r="D37" s="36"/>
      <c r="E37" s="36"/>
      <c r="F37" s="37">
        <f>COUNTIF(E7:E31,"oui")</f>
        <v>17</v>
      </c>
      <c r="G37" s="36"/>
      <c r="H37" s="36"/>
      <c r="I37" s="36"/>
      <c r="J37" s="36"/>
      <c r="K37" s="36"/>
      <c r="L37" s="36"/>
      <c r="M37" s="36"/>
      <c r="N37" s="36"/>
      <c r="O37" s="36"/>
      <c r="P37" s="36"/>
      <c r="Q37" s="36"/>
      <c r="R37" s="36"/>
      <c r="S37" s="36"/>
      <c r="T37" s="36"/>
      <c r="U37" s="36"/>
      <c r="V37" s="36"/>
      <c r="W37" s="36"/>
      <c r="X37" s="36"/>
      <c r="Y37" s="36"/>
      <c r="Z37" s="36"/>
      <c r="AA37" s="36"/>
      <c r="AB37" s="36"/>
      <c r="AC37" s="36"/>
      <c r="AD37" s="36"/>
      <c r="AE37" s="36"/>
      <c r="AF37" s="52"/>
      <c r="AG37" s="52"/>
    </row>
    <row r="38" spans="2:35" ht="24" thickBot="1" x14ac:dyDescent="0.35">
      <c r="B38" s="112" t="s">
        <v>61</v>
      </c>
      <c r="C38" s="113"/>
      <c r="D38" s="38">
        <f>COUNTIF(D7:D31,"Oui")</f>
        <v>17</v>
      </c>
      <c r="E38" s="114" t="s">
        <v>62</v>
      </c>
      <c r="F38" s="115"/>
      <c r="G38" s="39">
        <f>D38*18</f>
        <v>306</v>
      </c>
    </row>
    <row r="39" spans="2:35" ht="22.5" customHeight="1" thickBot="1" x14ac:dyDescent="0.35">
      <c r="B39" s="103" t="s">
        <v>63</v>
      </c>
      <c r="C39" s="104"/>
      <c r="D39" s="40">
        <f>COUNTA(B7:B31)</f>
        <v>25</v>
      </c>
      <c r="E39" s="105" t="s">
        <v>64</v>
      </c>
      <c r="F39" s="106"/>
      <c r="G39" s="41">
        <f>F37*18</f>
        <v>306</v>
      </c>
      <c r="H39" s="42"/>
      <c r="I39" s="42"/>
      <c r="J39" s="42"/>
      <c r="K39" s="42"/>
      <c r="L39" s="42"/>
      <c r="M39" s="42"/>
      <c r="N39" s="42"/>
      <c r="O39" s="42"/>
      <c r="P39" s="42"/>
      <c r="Q39" s="42"/>
      <c r="R39" s="42"/>
      <c r="S39" s="42"/>
      <c r="T39" s="42"/>
      <c r="U39" s="42"/>
      <c r="V39" s="42"/>
      <c r="W39" s="42"/>
      <c r="X39" s="42"/>
      <c r="Y39" s="102"/>
      <c r="Z39" s="102"/>
      <c r="AA39" s="102"/>
      <c r="AB39" s="102"/>
      <c r="AC39" s="102"/>
      <c r="AD39" s="102"/>
      <c r="AE39" s="102"/>
      <c r="AF39" s="102"/>
      <c r="AG39" s="102"/>
      <c r="AH39" s="102"/>
    </row>
    <row r="40" spans="2:35" ht="24.9" customHeight="1" thickBot="1" x14ac:dyDescent="0.35">
      <c r="B40" s="107" t="s">
        <v>65</v>
      </c>
      <c r="C40" s="108"/>
      <c r="D40" s="43" t="str">
        <f>D38*100/D39&amp;"%"</f>
        <v>68%</v>
      </c>
      <c r="E40" s="109" t="s">
        <v>66</v>
      </c>
      <c r="F40" s="110"/>
      <c r="G40" s="44" t="str">
        <f>G38*100/G39&amp;"%"</f>
        <v>100%</v>
      </c>
      <c r="H40" s="42"/>
      <c r="I40" s="42"/>
      <c r="J40" s="42"/>
      <c r="K40" s="42"/>
      <c r="L40" s="42"/>
      <c r="M40" s="42"/>
      <c r="N40" s="42"/>
      <c r="O40" s="42"/>
      <c r="P40" s="42"/>
      <c r="Q40" s="42"/>
      <c r="R40" s="42"/>
      <c r="S40" s="42"/>
      <c r="T40" s="42"/>
      <c r="U40" s="42"/>
      <c r="V40" s="42"/>
      <c r="W40" s="42"/>
      <c r="X40" s="42"/>
      <c r="Y40" s="102"/>
      <c r="Z40" s="102"/>
      <c r="AA40" s="102"/>
      <c r="AB40" s="102"/>
      <c r="AC40" s="102"/>
      <c r="AD40" s="102"/>
      <c r="AE40" s="102"/>
      <c r="AF40" s="102"/>
      <c r="AG40" s="102"/>
      <c r="AH40" s="102"/>
    </row>
    <row r="41" spans="2:35" ht="15" customHeight="1" x14ac:dyDescent="0.3">
      <c r="B41" s="51"/>
      <c r="C41" s="50"/>
      <c r="D41" s="45"/>
      <c r="E41" s="45"/>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45"/>
    </row>
    <row r="42" spans="2:35" ht="15" customHeight="1" x14ac:dyDescent="0.3">
      <c r="B42" s="51"/>
      <c r="C42" s="50"/>
      <c r="D42" s="97"/>
      <c r="E42" s="97"/>
      <c r="F42" s="97"/>
      <c r="G42" s="97"/>
      <c r="H42" s="97"/>
      <c r="I42" s="97"/>
      <c r="J42" s="97"/>
      <c r="K42" s="97"/>
      <c r="L42" s="97"/>
      <c r="M42" s="97"/>
      <c r="N42" s="97"/>
      <c r="O42" s="97"/>
      <c r="P42" s="97"/>
      <c r="Q42" s="97"/>
      <c r="R42" s="97"/>
      <c r="S42" s="97"/>
      <c r="T42" s="97"/>
      <c r="U42" s="97"/>
      <c r="V42" s="97"/>
      <c r="W42" s="97"/>
      <c r="X42" s="97"/>
      <c r="Y42" s="97"/>
      <c r="Z42" s="97"/>
      <c r="AA42" s="97"/>
      <c r="AB42" s="97"/>
      <c r="AC42" s="97"/>
      <c r="AD42" s="97"/>
      <c r="AE42" s="97"/>
      <c r="AF42" s="97"/>
      <c r="AG42" s="97"/>
      <c r="AH42" s="97"/>
      <c r="AI42" s="98"/>
    </row>
    <row r="43" spans="2:35" x14ac:dyDescent="0.3">
      <c r="B43" s="45"/>
      <c r="C43" s="45"/>
      <c r="D43" s="97"/>
      <c r="E43" s="97"/>
      <c r="F43" s="97"/>
      <c r="G43" s="97"/>
      <c r="H43" s="97"/>
      <c r="I43" s="97"/>
      <c r="J43" s="97"/>
      <c r="K43" s="97"/>
      <c r="L43" s="97"/>
      <c r="M43" s="97"/>
      <c r="N43" s="97"/>
      <c r="O43" s="97"/>
      <c r="P43" s="97"/>
      <c r="Q43" s="97"/>
      <c r="R43" s="97"/>
      <c r="S43" s="97"/>
      <c r="T43" s="97"/>
      <c r="U43" s="97"/>
      <c r="V43" s="97"/>
      <c r="W43" s="97"/>
      <c r="X43" s="97"/>
      <c r="Y43" s="97"/>
      <c r="Z43" s="97"/>
      <c r="AA43" s="97"/>
      <c r="AB43" s="97"/>
      <c r="AC43" s="97"/>
      <c r="AD43" s="97"/>
      <c r="AE43" s="97"/>
      <c r="AF43" s="97"/>
      <c r="AG43" s="97"/>
      <c r="AH43" s="97"/>
      <c r="AI43" s="98"/>
    </row>
    <row r="44" spans="2:35" ht="14.25" customHeight="1" x14ac:dyDescent="0.3">
      <c r="B44" s="45"/>
      <c r="C44" s="45"/>
      <c r="D44" s="97"/>
      <c r="E44" s="97"/>
      <c r="F44" s="97"/>
      <c r="G44" s="97"/>
      <c r="H44" s="97"/>
      <c r="I44" s="97"/>
      <c r="J44" s="97"/>
      <c r="K44" s="97"/>
      <c r="L44" s="97"/>
      <c r="M44" s="97"/>
      <c r="N44" s="97"/>
      <c r="O44" s="97"/>
      <c r="P44" s="97"/>
      <c r="Q44" s="97"/>
      <c r="R44" s="97"/>
      <c r="S44" s="97"/>
      <c r="T44" s="97"/>
      <c r="U44" s="97"/>
      <c r="V44" s="97"/>
      <c r="W44" s="97"/>
      <c r="X44" s="97"/>
      <c r="Y44" s="97"/>
      <c r="Z44" s="97"/>
      <c r="AA44" s="97"/>
      <c r="AB44" s="97"/>
      <c r="AC44" s="97"/>
      <c r="AD44" s="97"/>
      <c r="AE44" s="97"/>
      <c r="AF44" s="97"/>
      <c r="AG44" s="97"/>
      <c r="AH44" s="97"/>
      <c r="AI44" s="98"/>
    </row>
    <row r="45" spans="2:35" ht="14.25" customHeight="1" x14ac:dyDescent="0.3">
      <c r="B45" s="49"/>
      <c r="C45" s="49"/>
      <c r="D45" s="97"/>
      <c r="E45" s="97"/>
      <c r="F45" s="97"/>
      <c r="G45" s="97"/>
      <c r="H45" s="97"/>
      <c r="I45" s="97"/>
      <c r="J45" s="97"/>
      <c r="K45" s="97"/>
      <c r="L45" s="97"/>
      <c r="M45" s="97"/>
      <c r="N45" s="97"/>
      <c r="O45" s="97"/>
      <c r="P45" s="97"/>
      <c r="Q45" s="97"/>
      <c r="R45" s="97"/>
      <c r="S45" s="97"/>
      <c r="T45" s="97"/>
      <c r="U45" s="97"/>
      <c r="V45" s="97"/>
      <c r="W45" s="97"/>
      <c r="X45" s="97"/>
      <c r="Y45" s="97"/>
      <c r="Z45" s="97"/>
      <c r="AA45" s="97"/>
      <c r="AB45" s="97"/>
      <c r="AC45" s="97"/>
      <c r="AD45" s="97"/>
      <c r="AE45" s="97"/>
      <c r="AF45" s="47"/>
      <c r="AG45" s="47"/>
      <c r="AH45" s="47"/>
      <c r="AI45" s="12"/>
    </row>
    <row r="46" spans="2:35" ht="14.25" customHeight="1" x14ac:dyDescent="0.3">
      <c r="B46" s="49"/>
      <c r="C46" s="49"/>
      <c r="D46" s="97"/>
      <c r="E46" s="97"/>
      <c r="F46" s="97"/>
      <c r="G46" s="97"/>
      <c r="H46" s="97"/>
      <c r="I46" s="97"/>
      <c r="J46" s="97"/>
      <c r="K46" s="97"/>
      <c r="L46" s="97"/>
      <c r="M46" s="97"/>
      <c r="N46" s="97"/>
      <c r="O46" s="97"/>
      <c r="P46" s="97"/>
      <c r="Q46" s="97"/>
      <c r="R46" s="97"/>
      <c r="S46" s="97"/>
      <c r="T46" s="97"/>
      <c r="U46" s="97"/>
      <c r="V46" s="97"/>
      <c r="W46" s="97"/>
      <c r="X46" s="97"/>
      <c r="Y46" s="97"/>
      <c r="Z46" s="97"/>
      <c r="AA46" s="97"/>
      <c r="AB46" s="97"/>
      <c r="AC46" s="97"/>
      <c r="AD46" s="97"/>
      <c r="AE46" s="97"/>
      <c r="AF46" s="47"/>
      <c r="AG46" s="47"/>
      <c r="AH46" s="47"/>
      <c r="AI46" s="12"/>
    </row>
    <row r="47" spans="2:35" ht="14.25" customHeight="1" x14ac:dyDescent="0.3">
      <c r="B47" s="49"/>
      <c r="C47" s="49"/>
      <c r="D47" s="97"/>
      <c r="E47" s="97"/>
      <c r="F47" s="97"/>
      <c r="G47" s="97"/>
      <c r="H47" s="97"/>
      <c r="I47" s="97"/>
      <c r="J47" s="97"/>
      <c r="K47" s="97"/>
      <c r="L47" s="97"/>
      <c r="M47" s="97"/>
      <c r="N47" s="97"/>
      <c r="O47" s="97"/>
      <c r="P47" s="97"/>
      <c r="Q47" s="97"/>
      <c r="R47" s="97"/>
      <c r="S47" s="97"/>
      <c r="T47" s="97"/>
      <c r="U47" s="97"/>
      <c r="V47" s="97"/>
      <c r="W47" s="97"/>
      <c r="X47" s="97"/>
      <c r="Y47" s="97"/>
      <c r="Z47" s="97"/>
      <c r="AA47" s="97"/>
      <c r="AB47" s="97"/>
      <c r="AC47" s="97"/>
      <c r="AD47" s="97"/>
      <c r="AE47" s="97"/>
      <c r="AF47" s="47"/>
      <c r="AG47" s="47"/>
      <c r="AH47" s="47"/>
      <c r="AI47" s="12"/>
    </row>
    <row r="48" spans="2:35" x14ac:dyDescent="0.3">
      <c r="B48" s="46"/>
      <c r="C48" s="45"/>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36"/>
      <c r="AF48" s="45"/>
      <c r="AG48" s="45"/>
      <c r="AH48" s="45"/>
    </row>
    <row r="49" spans="2:34" x14ac:dyDescent="0.3">
      <c r="B49" s="46"/>
      <c r="C49" s="45"/>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36"/>
      <c r="AF49" s="45"/>
      <c r="AG49" s="45"/>
      <c r="AH49" s="45"/>
    </row>
    <row r="50" spans="2:34" x14ac:dyDescent="0.3">
      <c r="B50" s="46"/>
      <c r="C50" s="45"/>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36"/>
      <c r="AF50" s="45"/>
      <c r="AG50" s="45"/>
      <c r="AH50" s="45"/>
    </row>
    <row r="51" spans="2:34" x14ac:dyDescent="0.3">
      <c r="B51" s="46"/>
      <c r="C51" s="45"/>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36"/>
      <c r="AF51" s="45"/>
      <c r="AG51" s="45"/>
      <c r="AH51" s="45"/>
    </row>
    <row r="52" spans="2:34" x14ac:dyDescent="0.3">
      <c r="B52" s="46"/>
      <c r="C52" s="45"/>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36"/>
      <c r="AF52" s="45"/>
      <c r="AG52" s="45"/>
      <c r="AH52" s="45"/>
    </row>
    <row r="53" spans="2:34" x14ac:dyDescent="0.3">
      <c r="B53" s="46"/>
      <c r="C53" s="45"/>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45"/>
      <c r="AG53" s="45"/>
      <c r="AH53" s="45"/>
    </row>
    <row r="54" spans="2:34" x14ac:dyDescent="0.3">
      <c r="B54" s="46"/>
      <c r="C54" s="45"/>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45"/>
      <c r="AG54" s="45"/>
      <c r="AH54" s="45"/>
    </row>
    <row r="55" spans="2:34" x14ac:dyDescent="0.3">
      <c r="B55" s="46"/>
      <c r="C55" s="45"/>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36"/>
      <c r="AF55" s="45"/>
      <c r="AG55" s="45"/>
      <c r="AH55" s="45"/>
    </row>
    <row r="56" spans="2:34" x14ac:dyDescent="0.3">
      <c r="B56" s="46"/>
      <c r="C56" s="45"/>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36"/>
      <c r="AF56" s="45"/>
      <c r="AG56" s="45"/>
      <c r="AH56" s="45"/>
    </row>
    <row r="57" spans="2:34" x14ac:dyDescent="0.3">
      <c r="B57" s="46"/>
      <c r="C57" s="45"/>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36"/>
      <c r="AF57" s="45"/>
      <c r="AG57" s="45"/>
      <c r="AH57" s="45"/>
    </row>
    <row r="58" spans="2:34" x14ac:dyDescent="0.3">
      <c r="B58" s="46"/>
      <c r="C58" s="45"/>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45"/>
      <c r="AG58" s="45"/>
      <c r="AH58" s="45"/>
    </row>
    <row r="59" spans="2:34" x14ac:dyDescent="0.3">
      <c r="B59" s="46"/>
      <c r="C59" s="45"/>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36"/>
      <c r="AF59" s="45"/>
      <c r="AG59" s="45"/>
      <c r="AH59" s="45"/>
    </row>
    <row r="60" spans="2:34" x14ac:dyDescent="0.3">
      <c r="B60" s="46"/>
      <c r="C60" s="45"/>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36"/>
      <c r="AF60" s="45"/>
      <c r="AG60" s="45"/>
      <c r="AH60" s="45"/>
    </row>
    <row r="61" spans="2:34" x14ac:dyDescent="0.3">
      <c r="B61" s="46"/>
      <c r="C61" s="45"/>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45"/>
      <c r="AG61" s="45"/>
      <c r="AH61" s="45"/>
    </row>
    <row r="62" spans="2:34" x14ac:dyDescent="0.3">
      <c r="B62" s="46"/>
      <c r="C62" s="45"/>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36"/>
      <c r="AF62" s="45"/>
      <c r="AG62" s="45"/>
      <c r="AH62" s="45"/>
    </row>
    <row r="63" spans="2:34" x14ac:dyDescent="0.3">
      <c r="B63" s="46"/>
      <c r="C63" s="45"/>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36"/>
      <c r="AF63" s="45"/>
      <c r="AG63" s="45"/>
      <c r="AH63" s="45"/>
    </row>
    <row r="64" spans="2:34" x14ac:dyDescent="0.3">
      <c r="B64" s="46"/>
      <c r="C64" s="45"/>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45"/>
      <c r="AG64" s="45"/>
      <c r="AH64" s="45"/>
    </row>
    <row r="65" spans="2:35" x14ac:dyDescent="0.3">
      <c r="B65" s="46"/>
      <c r="C65" s="45"/>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36"/>
      <c r="AF65" s="45"/>
      <c r="AG65" s="45"/>
      <c r="AH65" s="45"/>
    </row>
    <row r="66" spans="2:35" x14ac:dyDescent="0.3">
      <c r="B66" s="46"/>
      <c r="C66" s="45"/>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36"/>
      <c r="AF66" s="45"/>
      <c r="AG66" s="45"/>
      <c r="AH66" s="45"/>
    </row>
    <row r="67" spans="2:35" x14ac:dyDescent="0.3">
      <c r="B67" s="46"/>
      <c r="C67" s="45"/>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45"/>
      <c r="AG67" s="45"/>
      <c r="AH67" s="45"/>
    </row>
    <row r="68" spans="2:35" x14ac:dyDescent="0.3">
      <c r="B68" s="46"/>
      <c r="C68" s="45"/>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36"/>
      <c r="AF68" s="45"/>
      <c r="AG68" s="45"/>
      <c r="AH68" s="45"/>
    </row>
    <row r="69" spans="2:35" x14ac:dyDescent="0.3">
      <c r="B69" s="46"/>
      <c r="C69" s="45"/>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36"/>
      <c r="AF69" s="45"/>
      <c r="AG69" s="45"/>
      <c r="AH69" s="45"/>
    </row>
    <row r="70" spans="2:35" x14ac:dyDescent="0.3">
      <c r="B70" s="46"/>
      <c r="C70" s="45"/>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45"/>
      <c r="AG70" s="45"/>
      <c r="AH70" s="45"/>
    </row>
    <row r="71" spans="2:35" x14ac:dyDescent="0.3">
      <c r="B71" s="46"/>
      <c r="C71" s="45"/>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45"/>
      <c r="AG71" s="45"/>
      <c r="AH71" s="45"/>
    </row>
    <row r="72" spans="2:35" x14ac:dyDescent="0.3">
      <c r="B72" s="46"/>
      <c r="C72" s="45"/>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36"/>
      <c r="AF72" s="45"/>
      <c r="AG72" s="45"/>
      <c r="AH72" s="45"/>
    </row>
    <row r="73" spans="2:35" x14ac:dyDescent="0.3">
      <c r="B73" s="46"/>
      <c r="C73" s="45"/>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36"/>
      <c r="AF73" s="45"/>
      <c r="AG73" s="45"/>
      <c r="AH73" s="45"/>
    </row>
    <row r="74" spans="2:35" x14ac:dyDescent="0.3">
      <c r="B74" s="46"/>
      <c r="C74" s="45"/>
      <c r="D74" s="45"/>
      <c r="E74" s="45"/>
      <c r="F74" s="45"/>
      <c r="G74" s="45"/>
      <c r="H74" s="45"/>
      <c r="I74" s="45"/>
      <c r="J74" s="45"/>
      <c r="K74" s="45"/>
      <c r="L74" s="45"/>
      <c r="M74" s="45"/>
      <c r="N74" s="45"/>
      <c r="O74" s="45"/>
      <c r="P74" s="45"/>
      <c r="Q74" s="45"/>
      <c r="R74" s="45"/>
      <c r="S74" s="45"/>
      <c r="T74" s="45"/>
      <c r="U74" s="45"/>
      <c r="V74" s="45"/>
      <c r="W74" s="45"/>
      <c r="X74" s="45"/>
      <c r="Y74" s="45"/>
      <c r="Z74" s="45"/>
      <c r="AA74" s="45"/>
      <c r="AB74" s="45"/>
      <c r="AC74" s="45"/>
      <c r="AD74" s="45"/>
      <c r="AE74" s="45"/>
      <c r="AF74" s="45"/>
      <c r="AG74" s="45"/>
      <c r="AH74" s="45"/>
    </row>
    <row r="75" spans="2:35" x14ac:dyDescent="0.3">
      <c r="B75" s="100"/>
      <c r="C75" s="101"/>
      <c r="D75" s="101"/>
      <c r="E75" s="101"/>
      <c r="F75" s="101"/>
      <c r="G75" s="101"/>
      <c r="H75" s="101"/>
      <c r="I75" s="101"/>
      <c r="J75" s="101"/>
      <c r="K75" s="101"/>
      <c r="L75" s="101"/>
      <c r="M75" s="101"/>
      <c r="N75" s="101"/>
      <c r="O75" s="101"/>
      <c r="P75" s="101"/>
      <c r="Q75" s="101"/>
      <c r="R75" s="101"/>
      <c r="S75" s="101"/>
      <c r="T75" s="101"/>
      <c r="U75" s="101"/>
      <c r="V75" s="101"/>
      <c r="W75" s="101"/>
      <c r="X75" s="101"/>
      <c r="Y75" s="102"/>
      <c r="Z75" s="102"/>
      <c r="AA75" s="102"/>
      <c r="AB75" s="102"/>
      <c r="AC75" s="102"/>
      <c r="AD75" s="102"/>
      <c r="AE75" s="102"/>
      <c r="AF75" s="102"/>
      <c r="AG75" s="102"/>
      <c r="AH75" s="102"/>
    </row>
    <row r="76" spans="2:35" x14ac:dyDescent="0.3">
      <c r="B76" s="100"/>
      <c r="C76" s="101"/>
      <c r="D76" s="101"/>
      <c r="E76" s="101"/>
      <c r="F76" s="101"/>
      <c r="G76" s="101"/>
      <c r="H76" s="101"/>
      <c r="I76" s="101"/>
      <c r="J76" s="101"/>
      <c r="K76" s="101"/>
      <c r="L76" s="101"/>
      <c r="M76" s="101"/>
      <c r="N76" s="101"/>
      <c r="O76" s="101"/>
      <c r="P76" s="101"/>
      <c r="Q76" s="101"/>
      <c r="R76" s="101"/>
      <c r="S76" s="101"/>
      <c r="T76" s="101"/>
      <c r="U76" s="101"/>
      <c r="V76" s="101"/>
      <c r="W76" s="101"/>
      <c r="X76" s="101"/>
      <c r="Y76" s="102"/>
      <c r="Z76" s="102"/>
      <c r="AA76" s="102"/>
      <c r="AB76" s="102"/>
      <c r="AC76" s="102"/>
      <c r="AD76" s="102"/>
      <c r="AE76" s="102"/>
      <c r="AF76" s="102"/>
      <c r="AG76" s="102"/>
      <c r="AH76" s="102"/>
    </row>
    <row r="77" spans="2:35" s="25" customFormat="1" ht="15" customHeight="1" x14ac:dyDescent="0.3">
      <c r="B77" s="51"/>
      <c r="C77" s="50"/>
      <c r="D77" s="99"/>
      <c r="E77" s="99"/>
      <c r="F77" s="99"/>
      <c r="G77" s="99"/>
      <c r="H77" s="99"/>
      <c r="I77" s="99"/>
      <c r="J77" s="99"/>
      <c r="K77" s="99"/>
      <c r="L77" s="99"/>
      <c r="M77" s="99"/>
      <c r="N77" s="99"/>
      <c r="O77" s="99"/>
      <c r="P77" s="99"/>
      <c r="Q77" s="99"/>
      <c r="R77" s="99"/>
      <c r="S77" s="99"/>
      <c r="T77" s="99"/>
      <c r="U77" s="99"/>
      <c r="V77" s="99"/>
      <c r="W77" s="99"/>
      <c r="X77" s="99"/>
      <c r="Y77" s="99"/>
      <c r="Z77" s="99"/>
      <c r="AA77" s="99"/>
      <c r="AB77" s="99"/>
      <c r="AC77" s="99"/>
      <c r="AD77" s="99"/>
      <c r="AE77" s="99"/>
      <c r="AF77" s="50"/>
      <c r="AG77" s="50"/>
      <c r="AH77" s="50"/>
    </row>
    <row r="78" spans="2:35" s="25" customFormat="1" ht="15" customHeight="1" x14ac:dyDescent="0.3">
      <c r="B78" s="51"/>
      <c r="C78" s="50"/>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99"/>
      <c r="AF78" s="97"/>
      <c r="AG78" s="97"/>
      <c r="AH78" s="97"/>
      <c r="AI78" s="98"/>
    </row>
    <row r="79" spans="2:35" x14ac:dyDescent="0.3">
      <c r="B79" s="45"/>
      <c r="C79" s="45"/>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9"/>
      <c r="AF79" s="97"/>
      <c r="AG79" s="97"/>
      <c r="AH79" s="97"/>
      <c r="AI79" s="98"/>
    </row>
    <row r="80" spans="2:35" x14ac:dyDescent="0.3">
      <c r="B80" s="45"/>
      <c r="C80" s="45"/>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99"/>
      <c r="AF80" s="97"/>
      <c r="AG80" s="97"/>
      <c r="AH80" s="97"/>
      <c r="AI80" s="98"/>
    </row>
    <row r="81" spans="2:35" x14ac:dyDescent="0.3">
      <c r="B81" s="49"/>
      <c r="C81" s="4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99"/>
      <c r="AF81" s="47"/>
      <c r="AG81" s="47"/>
      <c r="AH81" s="47"/>
      <c r="AI81" s="12"/>
    </row>
    <row r="82" spans="2:35" x14ac:dyDescent="0.3">
      <c r="B82" s="49"/>
      <c r="C82" s="4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99"/>
      <c r="AF82" s="47"/>
      <c r="AG82" s="47"/>
      <c r="AH82" s="47"/>
      <c r="AI82" s="12"/>
    </row>
    <row r="83" spans="2:35" x14ac:dyDescent="0.3">
      <c r="B83" s="49"/>
      <c r="C83" s="49"/>
      <c r="D83" s="99"/>
      <c r="E83" s="99"/>
      <c r="F83" s="99"/>
      <c r="G83" s="99"/>
      <c r="H83" s="99"/>
      <c r="I83" s="99"/>
      <c r="J83" s="99"/>
      <c r="K83" s="99"/>
      <c r="L83" s="99"/>
      <c r="M83" s="99"/>
      <c r="N83" s="99"/>
      <c r="O83" s="99"/>
      <c r="P83" s="99"/>
      <c r="Q83" s="99"/>
      <c r="R83" s="99"/>
      <c r="S83" s="99"/>
      <c r="T83" s="99"/>
      <c r="U83" s="99"/>
      <c r="V83" s="99"/>
      <c r="W83" s="99"/>
      <c r="X83" s="99"/>
      <c r="Y83" s="99"/>
      <c r="Z83" s="99"/>
      <c r="AA83" s="99"/>
      <c r="AB83" s="99"/>
      <c r="AC83" s="99"/>
      <c r="AD83" s="99"/>
      <c r="AE83" s="99"/>
      <c r="AF83" s="47"/>
      <c r="AG83" s="47"/>
      <c r="AH83" s="47"/>
      <c r="AI83" s="12"/>
    </row>
    <row r="84" spans="2:35" x14ac:dyDescent="0.3">
      <c r="B84" s="46"/>
      <c r="C84" s="45"/>
      <c r="D84" s="96"/>
      <c r="E84" s="96"/>
      <c r="F84" s="96"/>
      <c r="G84" s="96"/>
      <c r="H84" s="96"/>
      <c r="I84" s="96"/>
      <c r="J84" s="96"/>
      <c r="K84" s="96"/>
      <c r="L84" s="96"/>
      <c r="M84" s="96"/>
      <c r="N84" s="96"/>
      <c r="O84" s="96"/>
      <c r="P84" s="96"/>
      <c r="Q84" s="96"/>
      <c r="R84" s="96"/>
      <c r="S84" s="96"/>
      <c r="T84" s="96"/>
      <c r="U84" s="96"/>
      <c r="V84" s="96"/>
      <c r="W84" s="96"/>
      <c r="X84" s="96"/>
      <c r="Y84" s="96"/>
      <c r="Z84" s="96"/>
      <c r="AA84" s="96"/>
      <c r="AB84" s="96"/>
      <c r="AC84" s="96"/>
      <c r="AD84" s="96"/>
      <c r="AE84" s="96"/>
      <c r="AF84" s="45"/>
      <c r="AG84" s="45"/>
      <c r="AH84" s="45"/>
    </row>
    <row r="85" spans="2:35" x14ac:dyDescent="0.3">
      <c r="B85" s="46"/>
      <c r="C85" s="45"/>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96"/>
      <c r="AF85" s="45"/>
      <c r="AG85" s="45"/>
      <c r="AH85" s="45"/>
    </row>
    <row r="86" spans="2:35" x14ac:dyDescent="0.3">
      <c r="B86" s="46"/>
      <c r="C86" s="45"/>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96"/>
      <c r="AF86" s="45"/>
      <c r="AG86" s="45"/>
      <c r="AH86" s="45"/>
    </row>
    <row r="87" spans="2:35" x14ac:dyDescent="0.3">
      <c r="B87" s="46"/>
      <c r="C87" s="45"/>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96"/>
      <c r="AF87" s="45"/>
      <c r="AG87" s="45"/>
      <c r="AH87" s="45"/>
    </row>
    <row r="88" spans="2:35" x14ac:dyDescent="0.3">
      <c r="B88" s="46"/>
      <c r="C88" s="45"/>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96"/>
      <c r="AF88" s="45"/>
      <c r="AG88" s="45"/>
      <c r="AH88" s="45"/>
    </row>
    <row r="89" spans="2:35" x14ac:dyDescent="0.3">
      <c r="B89" s="46"/>
      <c r="C89" s="45"/>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96"/>
      <c r="AF89" s="45"/>
      <c r="AG89" s="45"/>
      <c r="AH89" s="45"/>
    </row>
    <row r="90" spans="2:35" x14ac:dyDescent="0.3">
      <c r="B90" s="46"/>
      <c r="C90" s="45"/>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96"/>
      <c r="AF90" s="45"/>
      <c r="AG90" s="45"/>
      <c r="AH90" s="45"/>
    </row>
    <row r="91" spans="2:35" x14ac:dyDescent="0.3">
      <c r="B91" s="46"/>
      <c r="C91" s="45"/>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96"/>
      <c r="AF91" s="45"/>
      <c r="AG91" s="45"/>
      <c r="AH91" s="45"/>
    </row>
    <row r="92" spans="2:35" x14ac:dyDescent="0.3">
      <c r="B92" s="46"/>
      <c r="C92" s="45"/>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96"/>
      <c r="AF92" s="45"/>
      <c r="AG92" s="45"/>
      <c r="AH92" s="45"/>
    </row>
    <row r="93" spans="2:35" x14ac:dyDescent="0.3">
      <c r="B93" s="46"/>
      <c r="C93" s="45"/>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96"/>
      <c r="AF93" s="45"/>
      <c r="AG93" s="45"/>
      <c r="AH93" s="45"/>
    </row>
    <row r="94" spans="2:35" x14ac:dyDescent="0.3">
      <c r="B94" s="46"/>
      <c r="C94" s="45"/>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96"/>
      <c r="AF94" s="45"/>
      <c r="AG94" s="45"/>
      <c r="AH94" s="45"/>
    </row>
    <row r="95" spans="2:35" x14ac:dyDescent="0.3">
      <c r="B95" s="46"/>
      <c r="C95" s="45"/>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96"/>
      <c r="AF95" s="45"/>
      <c r="AG95" s="45"/>
      <c r="AH95" s="45"/>
    </row>
    <row r="96" spans="2:35" x14ac:dyDescent="0.3">
      <c r="B96" s="46"/>
      <c r="C96" s="45"/>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96"/>
      <c r="AF96" s="45"/>
      <c r="AG96" s="45"/>
      <c r="AH96" s="45"/>
    </row>
    <row r="97" spans="2:34" x14ac:dyDescent="0.3">
      <c r="B97" s="46"/>
      <c r="C97" s="45"/>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96"/>
      <c r="AF97" s="45"/>
      <c r="AG97" s="45"/>
      <c r="AH97" s="45"/>
    </row>
    <row r="98" spans="2:34" x14ac:dyDescent="0.3">
      <c r="B98" s="46"/>
      <c r="C98" s="45"/>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96"/>
      <c r="AF98" s="45"/>
      <c r="AG98" s="45"/>
      <c r="AH98" s="45"/>
    </row>
    <row r="99" spans="2:34" x14ac:dyDescent="0.3">
      <c r="B99" s="46"/>
      <c r="C99" s="45"/>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96"/>
      <c r="AF99" s="45"/>
      <c r="AG99" s="45"/>
      <c r="AH99" s="45"/>
    </row>
    <row r="100" spans="2:34" x14ac:dyDescent="0.3">
      <c r="B100" s="46"/>
      <c r="C100" s="45"/>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96"/>
      <c r="AF100" s="45"/>
      <c r="AG100" s="45"/>
      <c r="AH100" s="45"/>
    </row>
    <row r="101" spans="2:34" x14ac:dyDescent="0.3">
      <c r="B101" s="46"/>
      <c r="C101" s="45"/>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96"/>
      <c r="AF101" s="45"/>
      <c r="AG101" s="45"/>
      <c r="AH101" s="45"/>
    </row>
    <row r="102" spans="2:34" x14ac:dyDescent="0.3">
      <c r="B102" s="46"/>
      <c r="C102" s="45"/>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96"/>
      <c r="AF102" s="45"/>
      <c r="AG102" s="45"/>
      <c r="AH102" s="45"/>
    </row>
    <row r="103" spans="2:34" x14ac:dyDescent="0.3">
      <c r="B103" s="46"/>
      <c r="C103" s="45"/>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96"/>
      <c r="AF103" s="45"/>
      <c r="AG103" s="45"/>
      <c r="AH103" s="45"/>
    </row>
    <row r="104" spans="2:34" x14ac:dyDescent="0.3">
      <c r="B104" s="46"/>
      <c r="C104" s="45"/>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96"/>
      <c r="AF104" s="45"/>
      <c r="AG104" s="45"/>
      <c r="AH104" s="45"/>
    </row>
    <row r="105" spans="2:34" x14ac:dyDescent="0.3">
      <c r="B105" s="46"/>
      <c r="C105" s="45"/>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96"/>
      <c r="AF105" s="45"/>
      <c r="AG105" s="45"/>
      <c r="AH105" s="45"/>
    </row>
    <row r="106" spans="2:34" x14ac:dyDescent="0.3">
      <c r="B106" s="46"/>
      <c r="C106" s="45"/>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96"/>
      <c r="AF106" s="45"/>
      <c r="AG106" s="45"/>
      <c r="AH106" s="45"/>
    </row>
    <row r="107" spans="2:34" x14ac:dyDescent="0.3">
      <c r="B107" s="46"/>
      <c r="C107" s="45"/>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96"/>
      <c r="AF107" s="45"/>
      <c r="AG107" s="45"/>
      <c r="AH107" s="45"/>
    </row>
    <row r="108" spans="2:34" x14ac:dyDescent="0.3">
      <c r="B108" s="46"/>
      <c r="C108" s="45"/>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96"/>
      <c r="AF108" s="45"/>
      <c r="AG108" s="45"/>
      <c r="AH108" s="45"/>
    </row>
    <row r="109" spans="2:34" x14ac:dyDescent="0.3">
      <c r="B109" s="46"/>
      <c r="C109" s="45"/>
      <c r="D109" s="96"/>
      <c r="E109" s="96"/>
      <c r="F109" s="96"/>
      <c r="G109" s="96"/>
      <c r="H109" s="96"/>
      <c r="I109" s="96"/>
      <c r="J109" s="96"/>
      <c r="K109" s="96"/>
      <c r="L109" s="96"/>
      <c r="M109" s="96"/>
      <c r="N109" s="96"/>
      <c r="O109" s="96"/>
      <c r="P109" s="96"/>
      <c r="Q109" s="96"/>
      <c r="R109" s="96"/>
      <c r="S109" s="96"/>
      <c r="T109" s="96"/>
      <c r="U109" s="96"/>
      <c r="V109" s="96"/>
      <c r="W109" s="96"/>
      <c r="X109" s="96"/>
      <c r="Y109" s="96"/>
      <c r="Z109" s="96"/>
      <c r="AA109" s="96"/>
      <c r="AB109" s="96"/>
      <c r="AC109" s="96"/>
      <c r="AD109" s="96"/>
      <c r="AE109" s="96"/>
      <c r="AF109" s="45"/>
      <c r="AG109" s="45"/>
      <c r="AH109" s="45"/>
    </row>
    <row r="110" spans="2:34" x14ac:dyDescent="0.3">
      <c r="B110" s="46"/>
      <c r="C110" s="45"/>
      <c r="D110" s="45"/>
      <c r="E110" s="45"/>
      <c r="F110" s="45"/>
      <c r="G110" s="45"/>
      <c r="H110" s="45"/>
      <c r="I110" s="45"/>
      <c r="J110" s="45"/>
      <c r="K110" s="45"/>
      <c r="L110" s="45"/>
      <c r="M110" s="45"/>
      <c r="N110" s="45"/>
      <c r="O110" s="45"/>
      <c r="P110" s="45"/>
      <c r="Q110" s="45"/>
      <c r="R110" s="45"/>
      <c r="S110" s="45"/>
      <c r="T110" s="45"/>
      <c r="U110" s="45"/>
      <c r="V110" s="45"/>
      <c r="W110" s="45"/>
      <c r="X110" s="45"/>
      <c r="Y110" s="45"/>
      <c r="Z110" s="45"/>
      <c r="AA110" s="45"/>
      <c r="AB110" s="45"/>
      <c r="AC110" s="45"/>
      <c r="AD110" s="45"/>
      <c r="AE110" s="45"/>
      <c r="AF110" s="45"/>
      <c r="AG110" s="45"/>
      <c r="AH110" s="45"/>
    </row>
  </sheetData>
  <sortState xmlns:xlrd2="http://schemas.microsoft.com/office/spreadsheetml/2017/richdata2" ref="B7:I31">
    <sortCondition ref="B7:B31"/>
  </sortState>
  <mergeCells count="466">
    <mergeCell ref="AN4:AN6"/>
    <mergeCell ref="B38:C38"/>
    <mergeCell ref="E38:F38"/>
    <mergeCell ref="Y39:AA39"/>
    <mergeCell ref="AB39:AD39"/>
    <mergeCell ref="AE39:AH39"/>
    <mergeCell ref="B39:C39"/>
    <mergeCell ref="AK4:AK6"/>
    <mergeCell ref="B1:B2"/>
    <mergeCell ref="C1:F2"/>
    <mergeCell ref="Y1:AA1"/>
    <mergeCell ref="AB1:AD1"/>
    <mergeCell ref="AE1:AH1"/>
    <mergeCell ref="Y2:AA2"/>
    <mergeCell ref="AB2:AD2"/>
    <mergeCell ref="AE2:AH2"/>
    <mergeCell ref="Y3:AA3"/>
    <mergeCell ref="AF4:AF6"/>
    <mergeCell ref="AG4:AG6"/>
    <mergeCell ref="AH4:AH6"/>
    <mergeCell ref="AI4:AI6"/>
    <mergeCell ref="AJ4:AJ6"/>
    <mergeCell ref="E39:F39"/>
    <mergeCell ref="AL4:AL6"/>
    <mergeCell ref="AM4:AM6"/>
    <mergeCell ref="Y40:AA40"/>
    <mergeCell ref="AB40:AD40"/>
    <mergeCell ref="AE40:AH40"/>
    <mergeCell ref="AB42:AC44"/>
    <mergeCell ref="AD42:AE44"/>
    <mergeCell ref="AF42:AF44"/>
    <mergeCell ref="AG42:AG44"/>
    <mergeCell ref="AH42:AH44"/>
    <mergeCell ref="D42:E44"/>
    <mergeCell ref="F42:G44"/>
    <mergeCell ref="H42:I44"/>
    <mergeCell ref="J42:K44"/>
    <mergeCell ref="L42:M44"/>
    <mergeCell ref="N42:O44"/>
    <mergeCell ref="AI42:AI44"/>
    <mergeCell ref="P42:Q44"/>
    <mergeCell ref="R42:S44"/>
    <mergeCell ref="T42:U44"/>
    <mergeCell ref="V42:W44"/>
    <mergeCell ref="X42:Y44"/>
    <mergeCell ref="Z42:AA44"/>
    <mergeCell ref="P45:Q47"/>
    <mergeCell ref="R45:S47"/>
    <mergeCell ref="T45:U47"/>
    <mergeCell ref="V45:W47"/>
    <mergeCell ref="X45:Y47"/>
    <mergeCell ref="Z45:AA47"/>
    <mergeCell ref="AB45:AC47"/>
    <mergeCell ref="AD45:AE47"/>
    <mergeCell ref="B75:B76"/>
    <mergeCell ref="C75:X76"/>
    <mergeCell ref="Y75:AA75"/>
    <mergeCell ref="AB75:AD75"/>
    <mergeCell ref="AE75:AH75"/>
    <mergeCell ref="Y76:AA76"/>
    <mergeCell ref="AB76:AD76"/>
    <mergeCell ref="AE76:AH76"/>
    <mergeCell ref="D45:E47"/>
    <mergeCell ref="F45:G47"/>
    <mergeCell ref="H45:I47"/>
    <mergeCell ref="J45:K47"/>
    <mergeCell ref="L45:M47"/>
    <mergeCell ref="N45:O47"/>
    <mergeCell ref="X84:Y84"/>
    <mergeCell ref="Z84:AA84"/>
    <mergeCell ref="AB84:AC84"/>
    <mergeCell ref="AD84:AE84"/>
    <mergeCell ref="D77:E80"/>
    <mergeCell ref="F77:G80"/>
    <mergeCell ref="H77:I80"/>
    <mergeCell ref="J77:K80"/>
    <mergeCell ref="L77:M80"/>
    <mergeCell ref="N77:O80"/>
    <mergeCell ref="P77:Q80"/>
    <mergeCell ref="R77:S80"/>
    <mergeCell ref="T77:U80"/>
    <mergeCell ref="AH78:AH80"/>
    <mergeCell ref="AI78:AI80"/>
    <mergeCell ref="D81:E83"/>
    <mergeCell ref="F81:G83"/>
    <mergeCell ref="H81:I83"/>
    <mergeCell ref="J81:K83"/>
    <mergeCell ref="L81:M83"/>
    <mergeCell ref="N81:O83"/>
    <mergeCell ref="P81:Q83"/>
    <mergeCell ref="R81:S83"/>
    <mergeCell ref="T81:U83"/>
    <mergeCell ref="V81:W83"/>
    <mergeCell ref="X81:Y83"/>
    <mergeCell ref="Z81:AA83"/>
    <mergeCell ref="AB81:AC83"/>
    <mergeCell ref="AD81:AE83"/>
    <mergeCell ref="V77:W80"/>
    <mergeCell ref="X77:Y80"/>
    <mergeCell ref="Z77:AA80"/>
    <mergeCell ref="AB77:AC80"/>
    <mergeCell ref="AD77:AE80"/>
    <mergeCell ref="AF78:AF80"/>
    <mergeCell ref="AG78:AG80"/>
    <mergeCell ref="V85:W85"/>
    <mergeCell ref="X85:Y85"/>
    <mergeCell ref="Z85:AA85"/>
    <mergeCell ref="AB85:AC85"/>
    <mergeCell ref="AD85:AE85"/>
    <mergeCell ref="D84:E84"/>
    <mergeCell ref="F84:G84"/>
    <mergeCell ref="H84:I84"/>
    <mergeCell ref="J84:K84"/>
    <mergeCell ref="L84:M84"/>
    <mergeCell ref="D85:E85"/>
    <mergeCell ref="F85:G85"/>
    <mergeCell ref="H85:I85"/>
    <mergeCell ref="J85:K85"/>
    <mergeCell ref="L85:M85"/>
    <mergeCell ref="N85:O85"/>
    <mergeCell ref="P85:Q85"/>
    <mergeCell ref="R85:S85"/>
    <mergeCell ref="T85:U85"/>
    <mergeCell ref="N84:O84"/>
    <mergeCell ref="P84:Q84"/>
    <mergeCell ref="R84:S84"/>
    <mergeCell ref="T84:U84"/>
    <mergeCell ref="V84:W84"/>
    <mergeCell ref="D86:E86"/>
    <mergeCell ref="F86:G86"/>
    <mergeCell ref="H86:I86"/>
    <mergeCell ref="J86:K86"/>
    <mergeCell ref="L86:M86"/>
    <mergeCell ref="N86:O86"/>
    <mergeCell ref="P86:Q86"/>
    <mergeCell ref="R86:S86"/>
    <mergeCell ref="T86:U86"/>
    <mergeCell ref="X88:Y88"/>
    <mergeCell ref="Z88:AA88"/>
    <mergeCell ref="AB88:AC88"/>
    <mergeCell ref="AD88:AE88"/>
    <mergeCell ref="D87:E87"/>
    <mergeCell ref="F87:G87"/>
    <mergeCell ref="H87:I87"/>
    <mergeCell ref="J87:K87"/>
    <mergeCell ref="L87:M87"/>
    <mergeCell ref="N87:O87"/>
    <mergeCell ref="P87:Q87"/>
    <mergeCell ref="R87:S87"/>
    <mergeCell ref="T87:U87"/>
    <mergeCell ref="V86:W86"/>
    <mergeCell ref="X86:Y86"/>
    <mergeCell ref="Z86:AA86"/>
    <mergeCell ref="AB86:AC86"/>
    <mergeCell ref="AD86:AE86"/>
    <mergeCell ref="V87:W87"/>
    <mergeCell ref="X87:Y87"/>
    <mergeCell ref="Z87:AA87"/>
    <mergeCell ref="AB87:AC87"/>
    <mergeCell ref="AD87:AE87"/>
    <mergeCell ref="V89:W89"/>
    <mergeCell ref="X89:Y89"/>
    <mergeCell ref="Z89:AA89"/>
    <mergeCell ref="AB89:AC89"/>
    <mergeCell ref="AD89:AE89"/>
    <mergeCell ref="D88:E88"/>
    <mergeCell ref="F88:G88"/>
    <mergeCell ref="H88:I88"/>
    <mergeCell ref="J88:K88"/>
    <mergeCell ref="L88:M88"/>
    <mergeCell ref="D89:E89"/>
    <mergeCell ref="F89:G89"/>
    <mergeCell ref="H89:I89"/>
    <mergeCell ref="J89:K89"/>
    <mergeCell ref="L89:M89"/>
    <mergeCell ref="N89:O89"/>
    <mergeCell ref="P89:Q89"/>
    <mergeCell ref="R89:S89"/>
    <mergeCell ref="T89:U89"/>
    <mergeCell ref="N88:O88"/>
    <mergeCell ref="P88:Q88"/>
    <mergeCell ref="R88:S88"/>
    <mergeCell ref="T88:U88"/>
    <mergeCell ref="V88:W88"/>
    <mergeCell ref="D90:E90"/>
    <mergeCell ref="F90:G90"/>
    <mergeCell ref="H90:I90"/>
    <mergeCell ref="J90:K90"/>
    <mergeCell ref="L90:M90"/>
    <mergeCell ref="N90:O90"/>
    <mergeCell ref="P90:Q90"/>
    <mergeCell ref="R90:S90"/>
    <mergeCell ref="T90:U90"/>
    <mergeCell ref="X92:Y92"/>
    <mergeCell ref="Z92:AA92"/>
    <mergeCell ref="AB92:AC92"/>
    <mergeCell ref="AD92:AE92"/>
    <mergeCell ref="D91:E91"/>
    <mergeCell ref="F91:G91"/>
    <mergeCell ref="H91:I91"/>
    <mergeCell ref="J91:K91"/>
    <mergeCell ref="L91:M91"/>
    <mergeCell ref="N91:O91"/>
    <mergeCell ref="P91:Q91"/>
    <mergeCell ref="R91:S91"/>
    <mergeCell ref="T91:U91"/>
    <mergeCell ref="V90:W90"/>
    <mergeCell ref="X90:Y90"/>
    <mergeCell ref="Z90:AA90"/>
    <mergeCell ref="AB90:AC90"/>
    <mergeCell ref="AD90:AE90"/>
    <mergeCell ref="V91:W91"/>
    <mergeCell ref="X91:Y91"/>
    <mergeCell ref="Z91:AA91"/>
    <mergeCell ref="AB91:AC91"/>
    <mergeCell ref="AD91:AE91"/>
    <mergeCell ref="V93:W93"/>
    <mergeCell ref="X93:Y93"/>
    <mergeCell ref="Z93:AA93"/>
    <mergeCell ref="AB93:AC93"/>
    <mergeCell ref="AD93:AE93"/>
    <mergeCell ref="D92:E92"/>
    <mergeCell ref="F92:G92"/>
    <mergeCell ref="H92:I92"/>
    <mergeCell ref="J92:K92"/>
    <mergeCell ref="L92:M92"/>
    <mergeCell ref="D93:E93"/>
    <mergeCell ref="F93:G93"/>
    <mergeCell ref="H93:I93"/>
    <mergeCell ref="J93:K93"/>
    <mergeCell ref="L93:M93"/>
    <mergeCell ref="N93:O93"/>
    <mergeCell ref="P93:Q93"/>
    <mergeCell ref="R93:S93"/>
    <mergeCell ref="T93:U93"/>
    <mergeCell ref="N92:O92"/>
    <mergeCell ref="P92:Q92"/>
    <mergeCell ref="R92:S92"/>
    <mergeCell ref="T92:U92"/>
    <mergeCell ref="V92:W92"/>
    <mergeCell ref="D94:E94"/>
    <mergeCell ref="F94:G94"/>
    <mergeCell ref="H94:I94"/>
    <mergeCell ref="J94:K94"/>
    <mergeCell ref="L94:M94"/>
    <mergeCell ref="N94:O94"/>
    <mergeCell ref="P94:Q94"/>
    <mergeCell ref="R94:S94"/>
    <mergeCell ref="T94:U94"/>
    <mergeCell ref="X96:Y96"/>
    <mergeCell ref="Z96:AA96"/>
    <mergeCell ref="AB96:AC96"/>
    <mergeCell ref="AD96:AE96"/>
    <mergeCell ref="D95:E95"/>
    <mergeCell ref="F95:G95"/>
    <mergeCell ref="H95:I95"/>
    <mergeCell ref="J95:K95"/>
    <mergeCell ref="L95:M95"/>
    <mergeCell ref="N95:O95"/>
    <mergeCell ref="P95:Q95"/>
    <mergeCell ref="R95:S95"/>
    <mergeCell ref="T95:U95"/>
    <mergeCell ref="V94:W94"/>
    <mergeCell ref="X94:Y94"/>
    <mergeCell ref="Z94:AA94"/>
    <mergeCell ref="AB94:AC94"/>
    <mergeCell ref="AD94:AE94"/>
    <mergeCell ref="V95:W95"/>
    <mergeCell ref="X95:Y95"/>
    <mergeCell ref="Z95:AA95"/>
    <mergeCell ref="AB95:AC95"/>
    <mergeCell ref="AD95:AE95"/>
    <mergeCell ref="V97:W97"/>
    <mergeCell ref="X97:Y97"/>
    <mergeCell ref="Z97:AA97"/>
    <mergeCell ref="AB97:AC97"/>
    <mergeCell ref="AD97:AE97"/>
    <mergeCell ref="D96:E96"/>
    <mergeCell ref="F96:G96"/>
    <mergeCell ref="H96:I96"/>
    <mergeCell ref="J96:K96"/>
    <mergeCell ref="L96:M96"/>
    <mergeCell ref="D97:E97"/>
    <mergeCell ref="F97:G97"/>
    <mergeCell ref="H97:I97"/>
    <mergeCell ref="J97:K97"/>
    <mergeCell ref="L97:M97"/>
    <mergeCell ref="N97:O97"/>
    <mergeCell ref="P97:Q97"/>
    <mergeCell ref="R97:S97"/>
    <mergeCell ref="T97:U97"/>
    <mergeCell ref="N96:O96"/>
    <mergeCell ref="P96:Q96"/>
    <mergeCell ref="R96:S96"/>
    <mergeCell ref="T96:U96"/>
    <mergeCell ref="V96:W96"/>
    <mergeCell ref="D98:E98"/>
    <mergeCell ref="F98:G98"/>
    <mergeCell ref="H98:I98"/>
    <mergeCell ref="J98:K98"/>
    <mergeCell ref="L98:M98"/>
    <mergeCell ref="N98:O98"/>
    <mergeCell ref="P98:Q98"/>
    <mergeCell ref="R98:S98"/>
    <mergeCell ref="T98:U98"/>
    <mergeCell ref="X100:Y100"/>
    <mergeCell ref="Z100:AA100"/>
    <mergeCell ref="AB100:AC100"/>
    <mergeCell ref="AD100:AE100"/>
    <mergeCell ref="D99:E99"/>
    <mergeCell ref="F99:G99"/>
    <mergeCell ref="H99:I99"/>
    <mergeCell ref="J99:K99"/>
    <mergeCell ref="L99:M99"/>
    <mergeCell ref="N99:O99"/>
    <mergeCell ref="P99:Q99"/>
    <mergeCell ref="R99:S99"/>
    <mergeCell ref="T99:U99"/>
    <mergeCell ref="V98:W98"/>
    <mergeCell ref="X98:Y98"/>
    <mergeCell ref="Z98:AA98"/>
    <mergeCell ref="AB98:AC98"/>
    <mergeCell ref="AD98:AE98"/>
    <mergeCell ref="V99:W99"/>
    <mergeCell ref="X99:Y99"/>
    <mergeCell ref="Z99:AA99"/>
    <mergeCell ref="AB99:AC99"/>
    <mergeCell ref="AD99:AE99"/>
    <mergeCell ref="V101:W101"/>
    <mergeCell ref="X101:Y101"/>
    <mergeCell ref="Z101:AA101"/>
    <mergeCell ref="AB101:AC101"/>
    <mergeCell ref="AD101:AE101"/>
    <mergeCell ref="D100:E100"/>
    <mergeCell ref="F100:G100"/>
    <mergeCell ref="H100:I100"/>
    <mergeCell ref="J100:K100"/>
    <mergeCell ref="L100:M100"/>
    <mergeCell ref="D101:E101"/>
    <mergeCell ref="F101:G101"/>
    <mergeCell ref="H101:I101"/>
    <mergeCell ref="J101:K101"/>
    <mergeCell ref="L101:M101"/>
    <mergeCell ref="N101:O101"/>
    <mergeCell ref="P101:Q101"/>
    <mergeCell ref="R101:S101"/>
    <mergeCell ref="T101:U101"/>
    <mergeCell ref="N100:O100"/>
    <mergeCell ref="P100:Q100"/>
    <mergeCell ref="R100:S100"/>
    <mergeCell ref="T100:U100"/>
    <mergeCell ref="V100:W100"/>
    <mergeCell ref="D102:E102"/>
    <mergeCell ref="F102:G102"/>
    <mergeCell ref="H102:I102"/>
    <mergeCell ref="J102:K102"/>
    <mergeCell ref="L102:M102"/>
    <mergeCell ref="N102:O102"/>
    <mergeCell ref="P102:Q102"/>
    <mergeCell ref="R102:S102"/>
    <mergeCell ref="T102:U102"/>
    <mergeCell ref="X104:Y104"/>
    <mergeCell ref="Z104:AA104"/>
    <mergeCell ref="AB104:AC104"/>
    <mergeCell ref="AD104:AE104"/>
    <mergeCell ref="D103:E103"/>
    <mergeCell ref="F103:G103"/>
    <mergeCell ref="H103:I103"/>
    <mergeCell ref="J103:K103"/>
    <mergeCell ref="L103:M103"/>
    <mergeCell ref="N103:O103"/>
    <mergeCell ref="P103:Q103"/>
    <mergeCell ref="R103:S103"/>
    <mergeCell ref="T103:U103"/>
    <mergeCell ref="V102:W102"/>
    <mergeCell ref="X102:Y102"/>
    <mergeCell ref="Z102:AA102"/>
    <mergeCell ref="AB102:AC102"/>
    <mergeCell ref="AD102:AE102"/>
    <mergeCell ref="V103:W103"/>
    <mergeCell ref="X103:Y103"/>
    <mergeCell ref="Z103:AA103"/>
    <mergeCell ref="AB103:AC103"/>
    <mergeCell ref="AD103:AE103"/>
    <mergeCell ref="V105:W105"/>
    <mergeCell ref="X105:Y105"/>
    <mergeCell ref="Z105:AA105"/>
    <mergeCell ref="AB105:AC105"/>
    <mergeCell ref="AD105:AE105"/>
    <mergeCell ref="D104:E104"/>
    <mergeCell ref="F104:G104"/>
    <mergeCell ref="H104:I104"/>
    <mergeCell ref="J104:K104"/>
    <mergeCell ref="L104:M104"/>
    <mergeCell ref="D105:E105"/>
    <mergeCell ref="F105:G105"/>
    <mergeCell ref="H105:I105"/>
    <mergeCell ref="J105:K105"/>
    <mergeCell ref="L105:M105"/>
    <mergeCell ref="N105:O105"/>
    <mergeCell ref="P105:Q105"/>
    <mergeCell ref="R105:S105"/>
    <mergeCell ref="T105:U105"/>
    <mergeCell ref="N104:O104"/>
    <mergeCell ref="P104:Q104"/>
    <mergeCell ref="R104:S104"/>
    <mergeCell ref="T104:U104"/>
    <mergeCell ref="V104:W104"/>
    <mergeCell ref="AB106:AC106"/>
    <mergeCell ref="AD106:AE106"/>
    <mergeCell ref="D107:E107"/>
    <mergeCell ref="F107:G107"/>
    <mergeCell ref="H107:I107"/>
    <mergeCell ref="J107:K107"/>
    <mergeCell ref="L107:M107"/>
    <mergeCell ref="N107:O107"/>
    <mergeCell ref="P107:Q107"/>
    <mergeCell ref="R107:S107"/>
    <mergeCell ref="T107:U107"/>
    <mergeCell ref="V107:W107"/>
    <mergeCell ref="X107:Y107"/>
    <mergeCell ref="Z107:AA107"/>
    <mergeCell ref="AB107:AC107"/>
    <mergeCell ref="AD107:AE107"/>
    <mergeCell ref="D106:E106"/>
    <mergeCell ref="F106:G106"/>
    <mergeCell ref="H106:I106"/>
    <mergeCell ref="J106:K106"/>
    <mergeCell ref="L106:M106"/>
    <mergeCell ref="N106:O106"/>
    <mergeCell ref="P106:Q106"/>
    <mergeCell ref="R106:S106"/>
    <mergeCell ref="J108:K108"/>
    <mergeCell ref="L108:M108"/>
    <mergeCell ref="N108:O108"/>
    <mergeCell ref="P108:Q108"/>
    <mergeCell ref="R108:S108"/>
    <mergeCell ref="T108:U108"/>
    <mergeCell ref="V106:W106"/>
    <mergeCell ref="X106:Y106"/>
    <mergeCell ref="Z106:AA106"/>
    <mergeCell ref="T106:U106"/>
    <mergeCell ref="B40:C40"/>
    <mergeCell ref="E40:F40"/>
    <mergeCell ref="AB109:AC109"/>
    <mergeCell ref="AD109:AE109"/>
    <mergeCell ref="P109:Q109"/>
    <mergeCell ref="R109:S109"/>
    <mergeCell ref="T109:U109"/>
    <mergeCell ref="V109:W109"/>
    <mergeCell ref="X109:Y109"/>
    <mergeCell ref="Z109:AA109"/>
    <mergeCell ref="V108:W108"/>
    <mergeCell ref="X108:Y108"/>
    <mergeCell ref="Z108:AA108"/>
    <mergeCell ref="AB108:AC108"/>
    <mergeCell ref="AD108:AE108"/>
    <mergeCell ref="D109:E109"/>
    <mergeCell ref="F109:G109"/>
    <mergeCell ref="H109:I109"/>
    <mergeCell ref="J109:K109"/>
    <mergeCell ref="L109:M109"/>
    <mergeCell ref="N109:O109"/>
    <mergeCell ref="D108:E108"/>
    <mergeCell ref="F108:G108"/>
    <mergeCell ref="H108:I108"/>
  </mergeCells>
  <conditionalFormatting sqref="B48:C73">
    <cfRule type="cellIs" dxfId="19" priority="13" operator="equal">
      <formula>0</formula>
    </cfRule>
  </conditionalFormatting>
  <conditionalFormatting sqref="B84:C109">
    <cfRule type="cellIs" dxfId="18" priority="12" operator="equal">
      <formula>0</formula>
    </cfRule>
  </conditionalFormatting>
  <conditionalFormatting sqref="D7:AE7 D31:E36 G31:G36 D37:AE37 D8:G30 D28:D36 H8:AE36">
    <cfRule type="cellIs" dxfId="17" priority="7" operator="equal">
      <formula>"D"</formula>
    </cfRule>
    <cfRule type="cellIs" dxfId="16" priority="8" operator="equal">
      <formula>"A"</formula>
    </cfRule>
    <cfRule type="cellIs" dxfId="15" priority="9" operator="equal">
      <formula>"AT"</formula>
    </cfRule>
    <cfRule type="cellIs" dxfId="14" priority="10" operator="equal">
      <formula>"O"</formula>
    </cfRule>
    <cfRule type="cellIs" dxfId="13" priority="11" operator="equal">
      <formula>"v"</formula>
    </cfRule>
  </conditionalFormatting>
  <conditionalFormatting sqref="D7:D36">
    <cfRule type="cellIs" dxfId="12" priority="5" operator="equal">
      <formula>"Oui"</formula>
    </cfRule>
    <cfRule type="cellIs" dxfId="11" priority="6" operator="equal">
      <formula>"Non"</formula>
    </cfRule>
  </conditionalFormatting>
  <conditionalFormatting sqref="G39">
    <cfRule type="cellIs" dxfId="10" priority="3" operator="lessThan">
      <formula>$G$38</formula>
    </cfRule>
    <cfRule type="cellIs" dxfId="9" priority="4" operator="equal">
      <formula>$G$38</formula>
    </cfRule>
  </conditionalFormatting>
  <conditionalFormatting sqref="E39:G39">
    <cfRule type="cellIs" dxfId="8" priority="1" operator="lessThan">
      <formula>$G$38</formula>
    </cfRule>
    <cfRule type="cellIs" dxfId="7" priority="2" operator="equal">
      <formula>$G$38</formula>
    </cfRule>
  </conditionalFormatting>
  <dataValidations count="4">
    <dataValidation type="list" allowBlank="1" showInputMessage="1" showErrorMessage="1" sqref="B1:B2" xr:uid="{00000000-0002-0000-0200-000000000000}">
      <formula1>Classes</formula1>
    </dataValidation>
    <dataValidation type="list" allowBlank="1" showInputMessage="1" showErrorMessage="1" sqref="I39:X40 H39" xr:uid="{00000000-0002-0000-0200-000001000000}">
      <formula1>Entête</formula1>
    </dataValidation>
    <dataValidation type="list" allowBlank="1" showInputMessage="1" showErrorMessage="1" sqref="G1:X2 C1" xr:uid="{00000000-0002-0000-0200-000002000000}">
      <formula1>Entête1</formula1>
    </dataValidation>
    <dataValidation type="list" allowBlank="1" showInputMessage="1" showErrorMessage="1" sqref="D7:E36" xr:uid="{00000000-0002-0000-0200-000003000000}">
      <formula1>Réponse</formula1>
    </dataValidation>
  </dataValidations>
  <pageMargins left="0.25" right="0.25" top="0.75" bottom="0.75" header="0.3" footer="0.3"/>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3" sqref="A3"/>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I93"/>
  <sheetViews>
    <sheetView workbookViewId="0">
      <selection activeCell="C38" sqref="C38:C87"/>
    </sheetView>
  </sheetViews>
  <sheetFormatPr baseColWidth="10" defaultRowHeight="14.4" x14ac:dyDescent="0.3"/>
  <cols>
    <col min="3" max="3" width="22.5546875" customWidth="1"/>
    <col min="4" max="5" width="23" customWidth="1"/>
    <col min="6" max="6" width="22.6640625" customWidth="1"/>
  </cols>
  <sheetData>
    <row r="1" spans="1:9" x14ac:dyDescent="0.3">
      <c r="B1" s="54" t="s">
        <v>75</v>
      </c>
      <c r="C1" s="54" t="s">
        <v>81</v>
      </c>
      <c r="D1" s="54" t="s">
        <v>56</v>
      </c>
      <c r="E1" s="54" t="s">
        <v>71</v>
      </c>
      <c r="F1" s="54" t="s">
        <v>58</v>
      </c>
    </row>
    <row r="2" spans="1:9" x14ac:dyDescent="0.3">
      <c r="A2" s="122" t="s">
        <v>70</v>
      </c>
      <c r="B2" s="54">
        <f>'3A'!H9</f>
        <v>3</v>
      </c>
      <c r="C2" t="str">
        <f>CONCATENATE('3A'!A9," ",'3A'!B9)</f>
        <v>CHEVALIER Cathy</v>
      </c>
      <c r="D2" s="55">
        <f>'3A'!E9</f>
        <v>27963</v>
      </c>
      <c r="E2" s="54" t="str">
        <f>'3A'!F9</f>
        <v>NANTES</v>
      </c>
      <c r="F2" s="54" t="str">
        <f>'3A'!G9</f>
        <v>LOIRE ATLANTIQUE</v>
      </c>
      <c r="H2" s="54"/>
      <c r="I2" s="54"/>
    </row>
    <row r="3" spans="1:9" x14ac:dyDescent="0.3">
      <c r="A3" s="122"/>
      <c r="B3" s="54">
        <f>'3A'!H8</f>
        <v>1</v>
      </c>
      <c r="C3" t="str">
        <f>CONCATENATE('3A'!A8," ",'3A'!B8)</f>
        <v>CHEVALIER Louisy</v>
      </c>
      <c r="D3" s="55">
        <f>'3A'!E8</f>
        <v>42107</v>
      </c>
      <c r="E3" s="54" t="str">
        <f>'3A'!F8</f>
        <v>ANGERS</v>
      </c>
      <c r="F3" s="54" t="str">
        <f>'3A'!G8</f>
        <v>MAINE ET LOIRE</v>
      </c>
      <c r="H3" s="54"/>
      <c r="I3" s="54"/>
    </row>
    <row r="4" spans="1:9" x14ac:dyDescent="0.3">
      <c r="A4" s="122"/>
      <c r="B4" s="54">
        <f>'3A'!H7</f>
        <v>2</v>
      </c>
      <c r="C4" t="str">
        <f>CONCATENATE('3A'!A7," ",'3A'!B7)</f>
        <v>CHEVALIER Sylvain</v>
      </c>
      <c r="D4" s="55">
        <f>'3A'!E7</f>
        <v>29239</v>
      </c>
      <c r="E4" s="54" t="str">
        <f>'3A'!F7</f>
        <v>CHOLET</v>
      </c>
      <c r="F4" s="54" t="str">
        <f>'3A'!G7</f>
        <v>MAINE ET LOIRE</v>
      </c>
      <c r="H4" s="54"/>
      <c r="I4" s="54"/>
    </row>
    <row r="5" spans="1:9" x14ac:dyDescent="0.3">
      <c r="A5" s="122"/>
      <c r="B5" s="54">
        <f>'3A'!H10</f>
        <v>0</v>
      </c>
      <c r="C5" t="str">
        <f>CONCATENATE('3A'!A10," ",'3A'!B10)</f>
        <v xml:space="preserve"> </v>
      </c>
      <c r="D5" s="55">
        <f>'3A'!E10</f>
        <v>0</v>
      </c>
      <c r="E5" s="54">
        <f>'3A'!F10</f>
        <v>0</v>
      </c>
      <c r="F5" s="54" t="str">
        <f>'3A'!G10</f>
        <v/>
      </c>
      <c r="H5" s="54"/>
      <c r="I5" s="54"/>
    </row>
    <row r="6" spans="1:9" x14ac:dyDescent="0.3">
      <c r="A6" s="122"/>
      <c r="B6" s="54">
        <f>'3A'!H11</f>
        <v>0</v>
      </c>
      <c r="C6" t="str">
        <f>CONCATENATE('3A'!A11," ",'3A'!B11)</f>
        <v xml:space="preserve"> </v>
      </c>
      <c r="D6" s="55">
        <f>'3A'!E11</f>
        <v>0</v>
      </c>
      <c r="E6" s="54">
        <f>'3A'!F11</f>
        <v>0</v>
      </c>
      <c r="F6" s="54" t="str">
        <f>'3A'!G11</f>
        <v/>
      </c>
      <c r="H6" s="54"/>
      <c r="I6" s="54"/>
    </row>
    <row r="7" spans="1:9" x14ac:dyDescent="0.3">
      <c r="A7" s="122"/>
      <c r="B7" s="54">
        <f>'3A'!H12</f>
        <v>0</v>
      </c>
      <c r="C7" t="str">
        <f>CONCATENATE('3A'!A12," ",'3A'!B12)</f>
        <v xml:space="preserve"> </v>
      </c>
      <c r="D7" s="55">
        <f>'3A'!E12</f>
        <v>0</v>
      </c>
      <c r="E7" s="54">
        <f>'3A'!F12</f>
        <v>0</v>
      </c>
      <c r="F7" s="54" t="str">
        <f>'3A'!G12</f>
        <v/>
      </c>
      <c r="H7" s="54"/>
      <c r="I7" s="54"/>
    </row>
    <row r="8" spans="1:9" x14ac:dyDescent="0.3">
      <c r="A8" s="122"/>
      <c r="B8" s="54">
        <f>'3A'!H13</f>
        <v>0</v>
      </c>
      <c r="C8" t="str">
        <f>CONCATENATE('3A'!A13," ",'3A'!B13)</f>
        <v xml:space="preserve"> </v>
      </c>
      <c r="D8" s="55">
        <f>'3A'!E13</f>
        <v>0</v>
      </c>
      <c r="E8" s="54">
        <f>'3A'!F13</f>
        <v>0</v>
      </c>
      <c r="F8" s="54" t="str">
        <f>'3A'!G13</f>
        <v/>
      </c>
      <c r="H8" s="54"/>
      <c r="I8" s="54"/>
    </row>
    <row r="9" spans="1:9" x14ac:dyDescent="0.3">
      <c r="A9" s="122"/>
      <c r="B9" s="54">
        <f>'3A'!H14</f>
        <v>0</v>
      </c>
      <c r="C9" t="str">
        <f>CONCATENATE('3A'!A14," ",'3A'!B14)</f>
        <v xml:space="preserve"> </v>
      </c>
      <c r="D9" s="55">
        <f>'3A'!E14</f>
        <v>0</v>
      </c>
      <c r="E9" s="54">
        <f>'3A'!F14</f>
        <v>0</v>
      </c>
      <c r="F9" s="54" t="str">
        <f>'3A'!G14</f>
        <v/>
      </c>
      <c r="H9" s="54"/>
      <c r="I9" s="54"/>
    </row>
    <row r="10" spans="1:9" x14ac:dyDescent="0.3">
      <c r="A10" s="122"/>
      <c r="B10" s="54">
        <f>'3A'!H15</f>
        <v>0</v>
      </c>
      <c r="C10" t="str">
        <f>CONCATENATE('3A'!A15," ",'3A'!B15)</f>
        <v xml:space="preserve"> </v>
      </c>
      <c r="D10" s="55">
        <f>'3A'!E15</f>
        <v>0</v>
      </c>
      <c r="E10" s="54">
        <f>'3A'!F15</f>
        <v>0</v>
      </c>
      <c r="F10" s="54" t="str">
        <f>'3A'!G15</f>
        <v/>
      </c>
      <c r="H10" s="54"/>
      <c r="I10" s="54"/>
    </row>
    <row r="11" spans="1:9" x14ac:dyDescent="0.3">
      <c r="A11" s="122"/>
      <c r="B11" s="54">
        <f>'3A'!H16</f>
        <v>0</v>
      </c>
      <c r="C11" t="str">
        <f>CONCATENATE('3A'!A16," ",'3A'!B16)</f>
        <v xml:space="preserve"> </v>
      </c>
      <c r="D11" s="55">
        <f>'3A'!E16</f>
        <v>0</v>
      </c>
      <c r="E11" s="54">
        <f>'3A'!F16</f>
        <v>0</v>
      </c>
      <c r="F11" s="54" t="str">
        <f>'3A'!G16</f>
        <v/>
      </c>
      <c r="H11" s="54"/>
      <c r="I11" s="54"/>
    </row>
    <row r="12" spans="1:9" x14ac:dyDescent="0.3">
      <c r="A12" s="122"/>
      <c r="B12" s="54">
        <f>'3A'!H17</f>
        <v>0</v>
      </c>
      <c r="C12" t="str">
        <f>CONCATENATE('3A'!A17," ",'3A'!B17)</f>
        <v xml:space="preserve"> </v>
      </c>
      <c r="D12" s="55">
        <f>'3A'!E17</f>
        <v>0</v>
      </c>
      <c r="E12" s="54">
        <f>'3A'!F17</f>
        <v>0</v>
      </c>
      <c r="F12" s="54" t="str">
        <f>'3A'!G17</f>
        <v/>
      </c>
      <c r="H12" s="54"/>
      <c r="I12" s="54"/>
    </row>
    <row r="13" spans="1:9" x14ac:dyDescent="0.3">
      <c r="A13" s="122"/>
      <c r="B13" s="54">
        <f>'3A'!H18</f>
        <v>0</v>
      </c>
      <c r="C13" t="str">
        <f>CONCATENATE('3A'!A18," ",'3A'!B18)</f>
        <v xml:space="preserve"> </v>
      </c>
      <c r="D13" s="55">
        <f>'3A'!E18</f>
        <v>0</v>
      </c>
      <c r="E13" s="54">
        <f>'3A'!F18</f>
        <v>0</v>
      </c>
      <c r="F13" s="54" t="str">
        <f>'3A'!G18</f>
        <v/>
      </c>
      <c r="H13" s="54"/>
      <c r="I13" s="54"/>
    </row>
    <row r="14" spans="1:9" x14ac:dyDescent="0.3">
      <c r="A14" s="122"/>
      <c r="B14" s="54">
        <f>'3A'!H19</f>
        <v>0</v>
      </c>
      <c r="C14" t="str">
        <f>CONCATENATE('3A'!A19," ",'3A'!B19)</f>
        <v xml:space="preserve"> </v>
      </c>
      <c r="D14" s="55">
        <f>'3A'!E19</f>
        <v>0</v>
      </c>
      <c r="E14" s="54">
        <f>'3A'!F19</f>
        <v>0</v>
      </c>
      <c r="F14" s="54" t="str">
        <f>'3A'!G19</f>
        <v/>
      </c>
      <c r="H14" s="54"/>
      <c r="I14" s="54"/>
    </row>
    <row r="15" spans="1:9" x14ac:dyDescent="0.3">
      <c r="A15" s="122"/>
      <c r="B15" s="54">
        <f>'3A'!H20</f>
        <v>0</v>
      </c>
      <c r="C15" t="str">
        <f>CONCATENATE('3A'!A20," ",'3A'!B20)</f>
        <v xml:space="preserve"> </v>
      </c>
      <c r="D15" s="55">
        <f>'3A'!E20</f>
        <v>0</v>
      </c>
      <c r="E15" s="54">
        <f>'3A'!F20</f>
        <v>0</v>
      </c>
      <c r="F15" s="54" t="str">
        <f>'3A'!G20</f>
        <v/>
      </c>
      <c r="H15" s="54"/>
      <c r="I15" s="54"/>
    </row>
    <row r="16" spans="1:9" x14ac:dyDescent="0.3">
      <c r="A16" s="122"/>
      <c r="B16" s="54">
        <f>'3A'!H21</f>
        <v>0</v>
      </c>
      <c r="C16" t="str">
        <f>CONCATENATE('3A'!A21," ",'3A'!B21)</f>
        <v xml:space="preserve"> </v>
      </c>
      <c r="D16" s="55">
        <f>'3A'!E21</f>
        <v>0</v>
      </c>
      <c r="E16" s="54">
        <f>'3A'!F21</f>
        <v>0</v>
      </c>
      <c r="F16" s="54" t="str">
        <f>'3A'!G21</f>
        <v/>
      </c>
      <c r="H16" s="54"/>
      <c r="I16" s="54"/>
    </row>
    <row r="17" spans="1:9" x14ac:dyDescent="0.3">
      <c r="A17" s="122"/>
      <c r="B17" s="54">
        <f>'3A'!H22</f>
        <v>0</v>
      </c>
      <c r="C17" t="str">
        <f>CONCATENATE('3A'!A22," ",'3A'!B22)</f>
        <v xml:space="preserve"> </v>
      </c>
      <c r="D17" s="55">
        <f>'3A'!E22</f>
        <v>0</v>
      </c>
      <c r="E17" s="54">
        <f>'3A'!F22</f>
        <v>0</v>
      </c>
      <c r="F17" s="54" t="str">
        <f>'3A'!G22</f>
        <v/>
      </c>
      <c r="H17" s="54"/>
      <c r="I17" s="54"/>
    </row>
    <row r="18" spans="1:9" x14ac:dyDescent="0.3">
      <c r="A18" s="122"/>
      <c r="B18" s="54">
        <f>'3A'!H23</f>
        <v>0</v>
      </c>
      <c r="C18" t="str">
        <f>CONCATENATE('3A'!A23," ",'3A'!B23)</f>
        <v xml:space="preserve"> </v>
      </c>
      <c r="D18" s="55">
        <f>'3A'!E23</f>
        <v>0</v>
      </c>
      <c r="E18" s="54">
        <f>'3A'!F23</f>
        <v>0</v>
      </c>
      <c r="F18" s="54" t="str">
        <f>'3A'!G23</f>
        <v/>
      </c>
      <c r="H18" s="54"/>
      <c r="I18" s="54"/>
    </row>
    <row r="19" spans="1:9" x14ac:dyDescent="0.3">
      <c r="A19" s="122"/>
      <c r="B19" s="54">
        <f>'3A'!H24</f>
        <v>0</v>
      </c>
      <c r="C19" t="str">
        <f>CONCATENATE('3A'!A24," ",'3A'!B24)</f>
        <v xml:space="preserve"> </v>
      </c>
      <c r="D19" s="55">
        <f>'3A'!E24</f>
        <v>0</v>
      </c>
      <c r="E19" s="54">
        <f>'3A'!F24</f>
        <v>0</v>
      </c>
      <c r="F19" s="54" t="str">
        <f>'3A'!G24</f>
        <v/>
      </c>
      <c r="H19" s="54"/>
      <c r="I19" s="54"/>
    </row>
    <row r="20" spans="1:9" x14ac:dyDescent="0.3">
      <c r="A20" s="122"/>
      <c r="B20" s="54">
        <f>'3A'!H25</f>
        <v>0</v>
      </c>
      <c r="C20" t="str">
        <f>CONCATENATE('3A'!A25," ",'3A'!B25)</f>
        <v xml:space="preserve"> </v>
      </c>
      <c r="D20" s="55">
        <f>'3A'!E25</f>
        <v>0</v>
      </c>
      <c r="E20" s="54">
        <f>'3A'!F25</f>
        <v>0</v>
      </c>
      <c r="F20" s="54" t="str">
        <f>'3A'!G25</f>
        <v/>
      </c>
      <c r="H20" s="54"/>
      <c r="I20" s="54"/>
    </row>
    <row r="21" spans="1:9" x14ac:dyDescent="0.3">
      <c r="A21" s="122"/>
      <c r="B21" s="54">
        <f>'3A'!H26</f>
        <v>0</v>
      </c>
      <c r="C21" t="str">
        <f>CONCATENATE('3A'!A26," ",'3A'!B26)</f>
        <v xml:space="preserve"> </v>
      </c>
      <c r="D21" s="55">
        <f>'3A'!E26</f>
        <v>0</v>
      </c>
      <c r="E21" s="54">
        <f>'3A'!F26</f>
        <v>0</v>
      </c>
      <c r="F21" s="54" t="str">
        <f>'3A'!G26</f>
        <v/>
      </c>
      <c r="H21" s="54"/>
      <c r="I21" s="54"/>
    </row>
    <row r="22" spans="1:9" x14ac:dyDescent="0.3">
      <c r="A22" s="122"/>
      <c r="B22" s="54">
        <f>'3A'!H27</f>
        <v>0</v>
      </c>
      <c r="C22" t="str">
        <f>CONCATENATE('3A'!A27," ",'3A'!B27)</f>
        <v xml:space="preserve"> </v>
      </c>
      <c r="D22" s="55">
        <f>'3A'!E27</f>
        <v>0</v>
      </c>
      <c r="E22" s="54">
        <f>'3A'!F27</f>
        <v>0</v>
      </c>
      <c r="F22" s="54" t="str">
        <f>'3A'!G27</f>
        <v/>
      </c>
      <c r="H22" s="54"/>
      <c r="I22" s="54"/>
    </row>
    <row r="23" spans="1:9" x14ac:dyDescent="0.3">
      <c r="A23" s="122"/>
      <c r="B23" s="54">
        <f>'3A'!H28</f>
        <v>0</v>
      </c>
      <c r="C23" t="str">
        <f>CONCATENATE('3A'!A28," ",'3A'!B28)</f>
        <v xml:space="preserve"> </v>
      </c>
      <c r="D23" s="55">
        <f>'3A'!E28</f>
        <v>0</v>
      </c>
      <c r="E23" s="54">
        <f>'3A'!F28</f>
        <v>0</v>
      </c>
      <c r="F23" s="54" t="str">
        <f>'3A'!G28</f>
        <v/>
      </c>
      <c r="H23" s="54"/>
      <c r="I23" s="54"/>
    </row>
    <row r="24" spans="1:9" x14ac:dyDescent="0.3">
      <c r="A24" s="122"/>
      <c r="B24" s="54">
        <f>'3A'!H29</f>
        <v>0</v>
      </c>
      <c r="C24" t="str">
        <f>CONCATENATE('3A'!A29," ",'3A'!B29)</f>
        <v xml:space="preserve"> </v>
      </c>
      <c r="D24" s="55">
        <f>'3A'!E29</f>
        <v>0</v>
      </c>
      <c r="E24" s="54">
        <f>'3A'!F29</f>
        <v>0</v>
      </c>
      <c r="F24" s="54" t="str">
        <f>'3A'!G29</f>
        <v/>
      </c>
      <c r="H24" s="54"/>
      <c r="I24" s="54"/>
    </row>
    <row r="25" spans="1:9" x14ac:dyDescent="0.3">
      <c r="A25" s="122"/>
      <c r="B25" s="54">
        <f>'3A'!H30</f>
        <v>0</v>
      </c>
      <c r="C25" t="str">
        <f>CONCATENATE('3A'!A30," ",'3A'!B30)</f>
        <v xml:space="preserve"> </v>
      </c>
      <c r="D25" s="55">
        <f>'3A'!E30</f>
        <v>0</v>
      </c>
      <c r="E25" s="54">
        <f>'3A'!F30</f>
        <v>0</v>
      </c>
      <c r="F25" s="54" t="str">
        <f>'3A'!G30</f>
        <v/>
      </c>
      <c r="H25" s="54"/>
      <c r="I25" s="54"/>
    </row>
    <row r="26" spans="1:9" x14ac:dyDescent="0.3">
      <c r="A26" s="122"/>
      <c r="B26" s="54">
        <f>'3A'!H31</f>
        <v>0</v>
      </c>
      <c r="C26" t="str">
        <f>CONCATENATE('3A'!A31," ",'3A'!B31)</f>
        <v xml:space="preserve"> </v>
      </c>
      <c r="D26" s="55">
        <f>'3A'!E31</f>
        <v>0</v>
      </c>
      <c r="E26" s="54">
        <f>'3A'!F31</f>
        <v>0</v>
      </c>
      <c r="F26" s="54" t="str">
        <f>'3A'!G31</f>
        <v/>
      </c>
      <c r="H26" s="54"/>
      <c r="I26" s="54"/>
    </row>
    <row r="27" spans="1:9" x14ac:dyDescent="0.3">
      <c r="A27" s="122"/>
      <c r="B27" s="54">
        <f>'3A'!H32</f>
        <v>0</v>
      </c>
      <c r="C27" t="str">
        <f>CONCATENATE('3A'!A32," ",'3A'!B32)</f>
        <v xml:space="preserve"> </v>
      </c>
      <c r="D27" s="55">
        <f>'3A'!E32</f>
        <v>0</v>
      </c>
      <c r="E27" s="54">
        <f>'3A'!F32</f>
        <v>0</v>
      </c>
      <c r="F27" s="54" t="str">
        <f>'3A'!G32</f>
        <v/>
      </c>
      <c r="H27" s="54"/>
      <c r="I27" s="54"/>
    </row>
    <row r="28" spans="1:9" x14ac:dyDescent="0.3">
      <c r="A28" s="61"/>
      <c r="B28" s="54">
        <f>'3A'!H33</f>
        <v>0</v>
      </c>
      <c r="C28" t="str">
        <f>CONCATENATE('3A'!A33," ",'3A'!B33)</f>
        <v xml:space="preserve"> </v>
      </c>
      <c r="D28" s="55">
        <f>'3A'!E33</f>
        <v>0</v>
      </c>
      <c r="E28" s="54">
        <f>'3A'!F33</f>
        <v>0</v>
      </c>
      <c r="F28" s="54" t="str">
        <f>'3A'!G33</f>
        <v/>
      </c>
      <c r="H28" s="54"/>
      <c r="I28" s="54"/>
    </row>
    <row r="29" spans="1:9" x14ac:dyDescent="0.3">
      <c r="A29" s="61"/>
      <c r="B29" s="54">
        <f>'3A'!H34</f>
        <v>0</v>
      </c>
      <c r="C29" t="str">
        <f>CONCATENATE('3A'!A34," ",'3A'!B34)</f>
        <v xml:space="preserve"> </v>
      </c>
      <c r="D29" s="55">
        <f>'3A'!E34</f>
        <v>0</v>
      </c>
      <c r="E29" s="54">
        <f>'3A'!F34</f>
        <v>0</v>
      </c>
      <c r="F29" s="54" t="str">
        <f>'3A'!G34</f>
        <v/>
      </c>
      <c r="H29" s="54"/>
      <c r="I29" s="54"/>
    </row>
    <row r="30" spans="1:9" x14ac:dyDescent="0.3">
      <c r="A30" s="61"/>
      <c r="B30" s="54">
        <f>'3A'!H35</f>
        <v>0</v>
      </c>
      <c r="C30" t="str">
        <f>CONCATENATE('3A'!A35," ",'3A'!B35)</f>
        <v xml:space="preserve"> </v>
      </c>
      <c r="D30" s="55">
        <f>'3A'!E35</f>
        <v>0</v>
      </c>
      <c r="E30" s="54">
        <f>'3A'!F35</f>
        <v>0</v>
      </c>
      <c r="F30" s="54" t="str">
        <f>'3A'!G35</f>
        <v/>
      </c>
      <c r="H30" s="54"/>
      <c r="I30" s="54"/>
    </row>
    <row r="31" spans="1:9" x14ac:dyDescent="0.3">
      <c r="A31" s="61"/>
      <c r="B31" s="54">
        <f>'3A'!H36</f>
        <v>0</v>
      </c>
      <c r="C31" t="str">
        <f>CONCATENATE('3A'!A36," ",'3A'!B36)</f>
        <v xml:space="preserve"> </v>
      </c>
      <c r="D31" s="55">
        <f>'3A'!E36</f>
        <v>0</v>
      </c>
      <c r="E31" s="54">
        <f>'3A'!F36</f>
        <v>0</v>
      </c>
      <c r="F31" s="54" t="str">
        <f>'3A'!G36</f>
        <v/>
      </c>
      <c r="H31" s="54"/>
      <c r="I31" s="54"/>
    </row>
    <row r="32" spans="1:9" x14ac:dyDescent="0.3">
      <c r="A32" s="61"/>
      <c r="B32" s="54">
        <f>'3A'!H37</f>
        <v>0</v>
      </c>
      <c r="C32" t="str">
        <f>CONCATENATE('3A'!A37," ",'3A'!B37)</f>
        <v xml:space="preserve"> </v>
      </c>
      <c r="D32" s="55">
        <f>'3A'!E37</f>
        <v>0</v>
      </c>
      <c r="E32" s="54">
        <f>'3A'!F37</f>
        <v>0</v>
      </c>
      <c r="F32" s="54" t="str">
        <f>'3A'!G37</f>
        <v/>
      </c>
      <c r="H32" s="54"/>
      <c r="I32" s="54"/>
    </row>
    <row r="33" spans="1:8" x14ac:dyDescent="0.3">
      <c r="A33" s="123" t="s">
        <v>68</v>
      </c>
      <c r="B33" s="54">
        <f>'3B'!H7</f>
        <v>0</v>
      </c>
      <c r="C33" t="str">
        <f>CONCATENATE('3B'!A7," ",'3B'!B7)</f>
        <v>AGUADO Théo</v>
      </c>
      <c r="D33" s="55">
        <f>'3B'!E7</f>
        <v>0</v>
      </c>
      <c r="E33" s="54">
        <f>'3B'!F7</f>
        <v>0</v>
      </c>
      <c r="F33" s="54" t="str">
        <f>'3B'!G7</f>
        <v/>
      </c>
      <c r="H33" s="54"/>
    </row>
    <row r="34" spans="1:8" x14ac:dyDescent="0.3">
      <c r="A34" s="123"/>
      <c r="B34" s="54">
        <f>'3B'!H8</f>
        <v>4</v>
      </c>
      <c r="C34" t="str">
        <f>CONCATENATE('3B'!A8," ",'3B'!B8)</f>
        <v>ALBERT Louise</v>
      </c>
      <c r="D34" s="55">
        <f>'3B'!E8</f>
        <v>39336</v>
      </c>
      <c r="E34" s="54" t="str">
        <f>'3B'!F8</f>
        <v>CHOLET</v>
      </c>
      <c r="F34" s="54" t="str">
        <f>'3B'!G8</f>
        <v>MAINE ET LOIRE</v>
      </c>
      <c r="H34" s="54"/>
    </row>
    <row r="35" spans="1:8" x14ac:dyDescent="0.3">
      <c r="A35" s="123"/>
      <c r="B35" s="54">
        <f>'3B'!H9</f>
        <v>1</v>
      </c>
      <c r="C35" t="str">
        <f>CONCATENATE('3B'!A9," ",'3B'!B9)</f>
        <v>ALLUSSE Raphaël</v>
      </c>
      <c r="D35" s="55">
        <f>'3B'!E9</f>
        <v>39380</v>
      </c>
      <c r="E35" s="54" t="str">
        <f>'3B'!F9</f>
        <v>NANTES</v>
      </c>
      <c r="F35" s="54" t="str">
        <f>'3B'!G9</f>
        <v>LOIRE ATLANTIQUE</v>
      </c>
      <c r="H35" s="54"/>
    </row>
    <row r="36" spans="1:8" x14ac:dyDescent="0.3">
      <c r="A36" s="123"/>
      <c r="B36" s="54">
        <f>'3B'!H10</f>
        <v>0</v>
      </c>
      <c r="C36" t="str">
        <f>CONCATENATE('3B'!A10," ",'3B'!B10)</f>
        <v>BERTHO Joris</v>
      </c>
      <c r="D36" s="55">
        <f>'3B'!E10</f>
        <v>0</v>
      </c>
      <c r="E36" s="54">
        <f>'3B'!F10</f>
        <v>0</v>
      </c>
      <c r="F36" s="54" t="str">
        <f>'3B'!G10</f>
        <v/>
      </c>
      <c r="H36" s="54"/>
    </row>
    <row r="37" spans="1:8" x14ac:dyDescent="0.3">
      <c r="A37" s="123"/>
      <c r="B37" s="54">
        <f>'3B'!H11</f>
        <v>1</v>
      </c>
      <c r="C37" t="str">
        <f>CONCATENATE('3B'!A11," ",'3B'!B11)</f>
        <v>BINAUT Clémence</v>
      </c>
      <c r="D37" s="55">
        <f>'3B'!E11</f>
        <v>39100</v>
      </c>
      <c r="E37" s="54" t="str">
        <f>'3B'!F11</f>
        <v>ANCENIS</v>
      </c>
      <c r="F37" s="54" t="str">
        <f>'3B'!G11</f>
        <v>LOIRE ATLANTIQUE</v>
      </c>
      <c r="H37" s="54"/>
    </row>
    <row r="38" spans="1:8" x14ac:dyDescent="0.3">
      <c r="A38" s="123"/>
      <c r="B38" s="54">
        <f>'3B'!H12</f>
        <v>5</v>
      </c>
      <c r="C38" t="str">
        <f>CONCATENATE('3B'!A12," ",'3B'!B12)</f>
        <v>CHAUVAT Clara</v>
      </c>
      <c r="D38" s="55">
        <f>'3B'!E12</f>
        <v>38831</v>
      </c>
      <c r="E38" s="54" t="str">
        <f>'3B'!F12</f>
        <v>CHOLET</v>
      </c>
      <c r="F38" s="54" t="str">
        <f>'3B'!G12</f>
        <v>MAINE ET LOIRE</v>
      </c>
      <c r="H38" s="54"/>
    </row>
    <row r="39" spans="1:8" x14ac:dyDescent="0.3">
      <c r="A39" s="123"/>
      <c r="B39" s="54">
        <f>'3B'!H13</f>
        <v>5</v>
      </c>
      <c r="C39" t="str">
        <f>CONCATENATE('3B'!A13," ",'3B'!B13)</f>
        <v>CHENE Isaline</v>
      </c>
      <c r="D39" s="55">
        <f>'3B'!E13</f>
        <v>39197</v>
      </c>
      <c r="E39" s="54" t="str">
        <f>'3B'!F13</f>
        <v>ANCENIS</v>
      </c>
      <c r="F39" s="54" t="str">
        <f>'3B'!G13</f>
        <v>LOIRE ATLANTIQUE</v>
      </c>
      <c r="H39" s="54"/>
    </row>
    <row r="40" spans="1:8" x14ac:dyDescent="0.3">
      <c r="A40" s="123"/>
      <c r="B40" s="54">
        <f>'3B'!H14</f>
        <v>6</v>
      </c>
      <c r="C40" t="str">
        <f>CONCATENATE('3B'!A14," ",'3B'!B14)</f>
        <v>DELALANDE Solenn</v>
      </c>
      <c r="D40" s="55">
        <f>'3B'!E14</f>
        <v>39084</v>
      </c>
      <c r="E40" s="54" t="str">
        <f>'3B'!F14</f>
        <v>ANCENIS</v>
      </c>
      <c r="F40" s="54" t="str">
        <f>'3B'!G14</f>
        <v>LOIRE ATLANTIQUE</v>
      </c>
      <c r="H40" s="54"/>
    </row>
    <row r="41" spans="1:8" x14ac:dyDescent="0.3">
      <c r="A41" s="123"/>
      <c r="B41" s="54">
        <f>'3B'!H15</f>
        <v>0</v>
      </c>
      <c r="C41" t="str">
        <f>CONCATENATE('3B'!A15," ",'3B'!B15)</f>
        <v>DELANOUE Danaé</v>
      </c>
      <c r="D41" s="55">
        <f>'3B'!E15</f>
        <v>0</v>
      </c>
      <c r="E41" s="54">
        <f>'3B'!F15</f>
        <v>0</v>
      </c>
      <c r="F41" s="54" t="str">
        <f>'3B'!G15</f>
        <v/>
      </c>
      <c r="H41" s="54"/>
    </row>
    <row r="42" spans="1:8" x14ac:dyDescent="0.3">
      <c r="A42" s="123"/>
      <c r="B42" s="54">
        <f>'3B'!H16</f>
        <v>6</v>
      </c>
      <c r="C42" t="str">
        <f>CONCATENATE('3B'!A16," ",'3B'!B16)</f>
        <v>DELAUNAY Océane</v>
      </c>
      <c r="D42" s="55">
        <f>'3B'!E16</f>
        <v>38891</v>
      </c>
      <c r="E42" s="54" t="str">
        <f>'3B'!F16</f>
        <v>NANTES</v>
      </c>
      <c r="F42" s="54" t="str">
        <f>'3B'!G16</f>
        <v>LOIRE ATLANTIQUE</v>
      </c>
      <c r="H42" s="54"/>
    </row>
    <row r="43" spans="1:8" x14ac:dyDescent="0.3">
      <c r="A43" s="123"/>
      <c r="B43" s="54">
        <f>'3B'!H17</f>
        <v>4</v>
      </c>
      <c r="C43" t="str">
        <f>CONCATENATE('3B'!A17," ",'3B'!B17)</f>
        <v>ELHACOUMO Raphaël</v>
      </c>
      <c r="D43" s="55">
        <f>'3B'!E17</f>
        <v>39375</v>
      </c>
      <c r="E43" s="54" t="str">
        <f>'3B'!F17</f>
        <v>ANGERS</v>
      </c>
      <c r="F43" s="54" t="str">
        <f>'3B'!G17</f>
        <v>MAINE ET LOIRE</v>
      </c>
      <c r="H43" s="54"/>
    </row>
    <row r="44" spans="1:8" x14ac:dyDescent="0.3">
      <c r="A44" s="123"/>
      <c r="B44" s="54">
        <f>'3B'!H18</f>
        <v>0</v>
      </c>
      <c r="C44" t="str">
        <f>CONCATENATE('3B'!A18," ",'3B'!B18)</f>
        <v>FERRE Marie</v>
      </c>
      <c r="D44" s="55">
        <f>'3B'!E18</f>
        <v>0</v>
      </c>
      <c r="E44" s="54">
        <f>'3B'!F18</f>
        <v>0</v>
      </c>
      <c r="F44" s="54" t="str">
        <f>'3B'!G18</f>
        <v/>
      </c>
      <c r="H44" s="54"/>
    </row>
    <row r="45" spans="1:8" x14ac:dyDescent="0.3">
      <c r="A45" s="123"/>
      <c r="B45" s="54">
        <f>'3B'!H19</f>
        <v>0</v>
      </c>
      <c r="C45" t="str">
        <f>CONCATENATE('3B'!A19," ",'3B'!B19)</f>
        <v>FOUGERE Margot</v>
      </c>
      <c r="D45" s="55">
        <f>'3B'!E19</f>
        <v>0</v>
      </c>
      <c r="E45" s="54">
        <f>'3B'!F19</f>
        <v>0</v>
      </c>
      <c r="F45" s="54" t="str">
        <f>'3B'!G19</f>
        <v/>
      </c>
      <c r="H45" s="54"/>
    </row>
    <row r="46" spans="1:8" x14ac:dyDescent="0.3">
      <c r="A46" s="123"/>
      <c r="B46" s="54">
        <f>'3B'!H20</f>
        <v>2</v>
      </c>
      <c r="C46" t="str">
        <f>CONCATENATE('3B'!A20," ",'3B'!B20)</f>
        <v>GAUDIN Pauline</v>
      </c>
      <c r="D46" s="55">
        <f>'3B'!E20</f>
        <v>39322</v>
      </c>
      <c r="E46" s="54" t="str">
        <f>'3B'!F20</f>
        <v>ANGERS</v>
      </c>
      <c r="F46" s="54" t="str">
        <f>'3B'!G20</f>
        <v>MAINE ET LOIRE</v>
      </c>
      <c r="H46" s="54"/>
    </row>
    <row r="47" spans="1:8" x14ac:dyDescent="0.3">
      <c r="A47" s="123"/>
      <c r="B47" s="54">
        <f>'3B'!H21</f>
        <v>1</v>
      </c>
      <c r="C47" t="str">
        <f>CONCATENATE('3B'!A21," ",'3B'!B21)</f>
        <v>GUERIF Clara</v>
      </c>
      <c r="D47" s="55">
        <f>'3B'!E21</f>
        <v>39244</v>
      </c>
      <c r="E47" s="54" t="str">
        <f>'3B'!F21</f>
        <v>ANGERS</v>
      </c>
      <c r="F47" s="54" t="str">
        <f>'3B'!G21</f>
        <v>MAINE ET LOIRE</v>
      </c>
      <c r="H47" s="54"/>
    </row>
    <row r="48" spans="1:8" x14ac:dyDescent="0.3">
      <c r="A48" s="123"/>
      <c r="B48" s="54">
        <f>'3B'!H22</f>
        <v>1</v>
      </c>
      <c r="C48" t="str">
        <f>CONCATENATE('3B'!A22," ",'3B'!B22)</f>
        <v>HODE Hugo</v>
      </c>
      <c r="D48" s="55">
        <f>'3B'!E22</f>
        <v>39417</v>
      </c>
      <c r="E48" s="54" t="str">
        <f>'3B'!F22</f>
        <v>ANGERS</v>
      </c>
      <c r="F48" s="54" t="str">
        <f>'3B'!G22</f>
        <v>MAINE ET LOIRE</v>
      </c>
      <c r="H48" s="54"/>
    </row>
    <row r="49" spans="1:8" x14ac:dyDescent="0.3">
      <c r="A49" s="123"/>
      <c r="B49" s="54">
        <f>'3B'!H23</f>
        <v>2</v>
      </c>
      <c r="C49" t="str">
        <f>CONCATENATE('3B'!A23," ",'3B'!B23)</f>
        <v>JOLIVET Romane</v>
      </c>
      <c r="D49" s="55">
        <f>'3B'!E23</f>
        <v>39362</v>
      </c>
      <c r="E49" s="54" t="str">
        <f>'3B'!F23</f>
        <v>ANCENIS</v>
      </c>
      <c r="F49" s="54" t="str">
        <f>'3B'!G23</f>
        <v>LOIRE ATLANTIQUE</v>
      </c>
      <c r="H49" s="54"/>
    </row>
    <row r="50" spans="1:8" x14ac:dyDescent="0.3">
      <c r="A50" s="123"/>
      <c r="B50" s="54">
        <f>'3B'!H24</f>
        <v>0</v>
      </c>
      <c r="C50" t="str">
        <f>CONCATENATE('3B'!A24," ",'3B'!B24)</f>
        <v>JOLLIVET Hugo</v>
      </c>
      <c r="D50" s="55">
        <f>'3B'!E24</f>
        <v>0</v>
      </c>
      <c r="E50" s="54">
        <f>'3B'!F24</f>
        <v>0</v>
      </c>
      <c r="F50" s="54" t="str">
        <f>'3B'!G24</f>
        <v/>
      </c>
      <c r="H50" s="54"/>
    </row>
    <row r="51" spans="1:8" x14ac:dyDescent="0.3">
      <c r="A51" s="123"/>
      <c r="B51" s="54">
        <f>'3B'!H25</f>
        <v>0</v>
      </c>
      <c r="C51" t="str">
        <f>CONCATENATE('3B'!A25," ",'3B'!B25)</f>
        <v>MORILLON Louise</v>
      </c>
      <c r="D51" s="55">
        <f>'3B'!E25</f>
        <v>0</v>
      </c>
      <c r="E51" s="54">
        <f>'3B'!F25</f>
        <v>0</v>
      </c>
      <c r="F51" s="54" t="str">
        <f>'3B'!G25</f>
        <v/>
      </c>
      <c r="H51" s="54"/>
    </row>
    <row r="52" spans="1:8" x14ac:dyDescent="0.3">
      <c r="A52" s="123"/>
      <c r="B52" s="54">
        <f>'3B'!H26</f>
        <v>6</v>
      </c>
      <c r="C52" t="str">
        <f>CONCATENATE('3B'!A26," ",'3B'!B26)</f>
        <v>ONILLON Lalie</v>
      </c>
      <c r="D52" s="55">
        <f>'3B'!E26</f>
        <v>39354</v>
      </c>
      <c r="E52" s="54" t="str">
        <f>'3B'!F26</f>
        <v>ANCENIS</v>
      </c>
      <c r="F52" s="54" t="str">
        <f>'3B'!G26</f>
        <v>LOIRE ATLANTIQUE</v>
      </c>
      <c r="H52" s="54"/>
    </row>
    <row r="53" spans="1:8" x14ac:dyDescent="0.3">
      <c r="A53" s="123"/>
      <c r="B53" s="54">
        <f>'3B'!H27</f>
        <v>2</v>
      </c>
      <c r="C53" t="str">
        <f>CONCATENATE('3B'!A27," ",'3B'!B27)</f>
        <v>PASQUIER Marin</v>
      </c>
      <c r="D53" s="55">
        <f>'3B'!E27</f>
        <v>39337</v>
      </c>
      <c r="E53" s="54" t="str">
        <f>'3B'!F27</f>
        <v>ST HERBLAIN</v>
      </c>
      <c r="F53" s="54" t="str">
        <f>'3B'!G27</f>
        <v>LOIRE ATLANTIQUE</v>
      </c>
      <c r="H53" s="54"/>
    </row>
    <row r="54" spans="1:8" x14ac:dyDescent="0.3">
      <c r="A54" s="123"/>
      <c r="B54" s="54">
        <f>'3B'!H28</f>
        <v>3</v>
      </c>
      <c r="C54" t="str">
        <f>CONCATENATE('3B'!A28," ",'3B'!B28)</f>
        <v>RORTEAU Léane</v>
      </c>
      <c r="D54" s="55">
        <f>'3B'!E28</f>
        <v>39415</v>
      </c>
      <c r="E54" s="54" t="str">
        <f>'3B'!F28</f>
        <v>CHOLET</v>
      </c>
      <c r="F54" s="54" t="str">
        <f>'3B'!G28</f>
        <v>MAINE ET LOIRE</v>
      </c>
      <c r="H54" s="54"/>
    </row>
    <row r="55" spans="1:8" x14ac:dyDescent="0.3">
      <c r="A55" s="123"/>
      <c r="B55" s="54">
        <f>'3B'!H29</f>
        <v>4</v>
      </c>
      <c r="C55" t="str">
        <f>CONCATENATE('3B'!A29," ",'3B'!B29)</f>
        <v>SECHER Yolan</v>
      </c>
      <c r="D55" s="55">
        <f>'3B'!E29</f>
        <v>39358</v>
      </c>
      <c r="E55" s="54" t="str">
        <f>'3B'!F29</f>
        <v>ANCENIS</v>
      </c>
      <c r="F55" s="54" t="str">
        <f>'3B'!G29</f>
        <v>LOIRE ATLANTIQUE</v>
      </c>
      <c r="H55" s="54"/>
    </row>
    <row r="56" spans="1:8" x14ac:dyDescent="0.3">
      <c r="A56" s="123"/>
      <c r="B56" s="54">
        <f>'3B'!H30</f>
        <v>1</v>
      </c>
      <c r="C56" t="str">
        <f>CONCATENATE('3B'!A30," ",'3B'!B30)</f>
        <v>SIBILIO Clélia</v>
      </c>
      <c r="D56" s="55">
        <f>'3B'!E30</f>
        <v>39099</v>
      </c>
      <c r="E56" s="54" t="str">
        <f>'3B'!F30</f>
        <v>ANCENIS</v>
      </c>
      <c r="F56" s="54" t="str">
        <f>'3B'!G30</f>
        <v>LOIRE ATLANTIQUE</v>
      </c>
      <c r="H56" s="54"/>
    </row>
    <row r="57" spans="1:8" x14ac:dyDescent="0.3">
      <c r="A57" s="123"/>
      <c r="B57" s="54">
        <f>'3B'!H31</f>
        <v>0</v>
      </c>
      <c r="C57" t="str">
        <f>CONCATENATE('3B'!A31," ",'3B'!B31)</f>
        <v>VERRON Enzo</v>
      </c>
      <c r="D57" s="55">
        <f>'3B'!E31</f>
        <v>0</v>
      </c>
      <c r="E57" s="54">
        <f>'3B'!F31</f>
        <v>0</v>
      </c>
      <c r="F57" s="54" t="str">
        <f>'3B'!G31</f>
        <v/>
      </c>
      <c r="H57" s="54"/>
    </row>
    <row r="58" spans="1:8" x14ac:dyDescent="0.3">
      <c r="A58" s="123"/>
      <c r="B58" s="54">
        <f>'3B'!H32</f>
        <v>0</v>
      </c>
      <c r="C58" t="str">
        <f>CONCATENATE('3B'!A32," ",'3B'!B32)</f>
        <v xml:space="preserve"> </v>
      </c>
      <c r="D58" s="55">
        <f>'3B'!E32</f>
        <v>0</v>
      </c>
      <c r="E58" s="54">
        <f>'3B'!F32</f>
        <v>0</v>
      </c>
      <c r="F58" s="54" t="str">
        <f>'3B'!G32</f>
        <v/>
      </c>
      <c r="H58" s="54"/>
    </row>
    <row r="59" spans="1:8" x14ac:dyDescent="0.3">
      <c r="A59" s="60"/>
      <c r="B59" s="54">
        <f>'3B'!H33</f>
        <v>0</v>
      </c>
      <c r="C59" t="str">
        <f>CONCATENATE('3B'!A33," ",'3B'!B33)</f>
        <v xml:space="preserve"> </v>
      </c>
      <c r="D59" s="55">
        <f>'3B'!E33</f>
        <v>0</v>
      </c>
      <c r="E59" s="54">
        <f>'3B'!F33</f>
        <v>0</v>
      </c>
      <c r="F59" s="54" t="str">
        <f>'3B'!G33</f>
        <v/>
      </c>
      <c r="H59" s="54"/>
    </row>
    <row r="60" spans="1:8" x14ac:dyDescent="0.3">
      <c r="A60" s="60"/>
      <c r="B60" s="54">
        <f>'3B'!H34</f>
        <v>0</v>
      </c>
      <c r="C60" t="str">
        <f>CONCATENATE('3B'!A34," ",'3B'!B34)</f>
        <v xml:space="preserve"> </v>
      </c>
      <c r="D60" s="55">
        <f>'3B'!E34</f>
        <v>0</v>
      </c>
      <c r="E60" s="54">
        <f>'3B'!F34</f>
        <v>0</v>
      </c>
      <c r="F60" s="54" t="str">
        <f>'3B'!G34</f>
        <v/>
      </c>
      <c r="H60" s="54"/>
    </row>
    <row r="61" spans="1:8" x14ac:dyDescent="0.3">
      <c r="A61" s="60"/>
      <c r="B61" s="54">
        <f>'3B'!H35</f>
        <v>0</v>
      </c>
      <c r="C61" t="str">
        <f>CONCATENATE('3B'!A35," ",'3B'!B35)</f>
        <v xml:space="preserve"> </v>
      </c>
      <c r="D61" s="55">
        <f>'3B'!E35</f>
        <v>0</v>
      </c>
      <c r="E61" s="54">
        <f>'3B'!F35</f>
        <v>0</v>
      </c>
      <c r="F61" s="54" t="str">
        <f>'3B'!G35</f>
        <v/>
      </c>
      <c r="H61" s="54"/>
    </row>
    <row r="62" spans="1:8" x14ac:dyDescent="0.3">
      <c r="A62" s="60"/>
      <c r="B62" s="54">
        <f>'3B'!H36</f>
        <v>0</v>
      </c>
      <c r="C62" t="str">
        <f>CONCATENATE('3B'!A36," ",'3B'!B36)</f>
        <v xml:space="preserve"> </v>
      </c>
      <c r="D62" s="55">
        <f>'3B'!E36</f>
        <v>17</v>
      </c>
      <c r="E62" s="54">
        <f>'3B'!F36</f>
        <v>0</v>
      </c>
      <c r="F62" s="54">
        <f>'3B'!G36</f>
        <v>0</v>
      </c>
      <c r="H62" s="54"/>
    </row>
    <row r="63" spans="1:8" x14ac:dyDescent="0.3">
      <c r="A63" s="124" t="s">
        <v>50</v>
      </c>
      <c r="B63" s="54">
        <f>'3C'!I7</f>
        <v>1</v>
      </c>
      <c r="C63" t="str">
        <f>CONCATENATE('3C'!B7," ",'3C'!C7)</f>
        <v>ALLARD Denis</v>
      </c>
      <c r="D63" s="55">
        <f>'3C'!F7</f>
        <v>39287</v>
      </c>
      <c r="E63" s="54" t="str">
        <f>'3C'!G7</f>
        <v>ANCENIS</v>
      </c>
      <c r="F63" s="54" t="str">
        <f>'3C'!H7</f>
        <v>LOIRE ATLANTIQUE</v>
      </c>
      <c r="H63" s="54"/>
    </row>
    <row r="64" spans="1:8" x14ac:dyDescent="0.3">
      <c r="A64" s="124"/>
      <c r="B64" s="54">
        <f>'3C'!I8</f>
        <v>2</v>
      </c>
      <c r="C64" t="str">
        <f>CONCATENATE('3C'!B8," ",'3C'!C8)</f>
        <v>ALLIGAND Manon</v>
      </c>
      <c r="D64" s="55">
        <f>'3C'!F8</f>
        <v>39237</v>
      </c>
      <c r="E64" s="54" t="str">
        <f>'3C'!G8</f>
        <v>ANGERS</v>
      </c>
      <c r="F64" s="54" t="str">
        <f>'3C'!H8</f>
        <v>MAINE ET LOIRE</v>
      </c>
      <c r="H64" s="54"/>
    </row>
    <row r="65" spans="1:8" x14ac:dyDescent="0.3">
      <c r="A65" s="124"/>
      <c r="B65" s="54">
        <f>'3C'!I9</f>
        <v>3</v>
      </c>
      <c r="C65" t="str">
        <f>CONCATENATE('3C'!B9," ",'3C'!C9)</f>
        <v>ANTIER Anaïs</v>
      </c>
      <c r="D65" s="55">
        <f>'3C'!F9</f>
        <v>39142</v>
      </c>
      <c r="E65" s="54" t="str">
        <f>'3C'!G9</f>
        <v>ANCENIS</v>
      </c>
      <c r="F65" s="54" t="str">
        <f>'3C'!H9</f>
        <v>LOIRE ATLANTIQUE</v>
      </c>
      <c r="H65" s="54"/>
    </row>
    <row r="66" spans="1:8" x14ac:dyDescent="0.3">
      <c r="A66" s="124"/>
      <c r="B66" s="54">
        <f>'3C'!I10</f>
        <v>1</v>
      </c>
      <c r="C66" t="str">
        <f>CONCATENATE('3C'!B10," ",'3C'!C10)</f>
        <v>BENUREAU Romane</v>
      </c>
      <c r="D66" s="55">
        <f>'3C'!F10</f>
        <v>39442</v>
      </c>
      <c r="E66" s="54" t="str">
        <f>'3C'!G10</f>
        <v>ANCENIS</v>
      </c>
      <c r="F66" s="54" t="str">
        <f>'3C'!H10</f>
        <v>LOIRE ATLANTIQUE</v>
      </c>
      <c r="H66" s="54"/>
    </row>
    <row r="67" spans="1:8" x14ac:dyDescent="0.3">
      <c r="A67" s="124"/>
      <c r="B67" s="54">
        <f>'3C'!I11</f>
        <v>2</v>
      </c>
      <c r="C67" t="str">
        <f>CONCATENATE('3C'!B11," ",'3C'!C11)</f>
        <v>CHIRON Julia</v>
      </c>
      <c r="D67" s="55">
        <f>'3C'!F11</f>
        <v>39091</v>
      </c>
      <c r="E67" s="54" t="str">
        <f>'3C'!G11</f>
        <v>ST HERBLAIN</v>
      </c>
      <c r="F67" s="54" t="str">
        <f>'3C'!H11</f>
        <v>LOIRE ATLANTIQUE</v>
      </c>
      <c r="H67" s="54"/>
    </row>
    <row r="68" spans="1:8" x14ac:dyDescent="0.3">
      <c r="A68" s="124"/>
      <c r="B68" s="54">
        <f>'3C'!I12</f>
        <v>0</v>
      </c>
      <c r="C68" t="str">
        <f>CONCATENATE('3C'!B12," ",'3C'!C12)</f>
        <v>CIVEL Giovanni</v>
      </c>
      <c r="D68" s="55">
        <f>'3C'!F12</f>
        <v>0</v>
      </c>
      <c r="E68" s="54">
        <f>'3C'!G12</f>
        <v>0</v>
      </c>
      <c r="F68" s="54" t="str">
        <f>'3C'!H12</f>
        <v/>
      </c>
      <c r="H68" s="54"/>
    </row>
    <row r="69" spans="1:8" x14ac:dyDescent="0.3">
      <c r="A69" s="124"/>
      <c r="B69" s="54">
        <f>'3C'!I13</f>
        <v>3</v>
      </c>
      <c r="C69" t="str">
        <f>CONCATENATE('3C'!B13," ",'3C'!C13)</f>
        <v>COROIR Ambre</v>
      </c>
      <c r="D69" s="55">
        <f>'3C'!F13</f>
        <v>39366</v>
      </c>
      <c r="E69" s="54" t="str">
        <f>'3C'!G13</f>
        <v>ANGERS</v>
      </c>
      <c r="F69" s="54" t="str">
        <f>'3C'!H13</f>
        <v>MAINE ET LOIRE</v>
      </c>
      <c r="H69" s="54"/>
    </row>
    <row r="70" spans="1:8" x14ac:dyDescent="0.3">
      <c r="A70" s="124"/>
      <c r="B70" s="54">
        <f>'3C'!I14</f>
        <v>0</v>
      </c>
      <c r="C70" t="str">
        <f>CONCATENATE('3C'!B14," ",'3C'!C14)</f>
        <v>DEMEILLERS Sacha</v>
      </c>
      <c r="D70" s="55">
        <f>'3C'!F14</f>
        <v>0</v>
      </c>
      <c r="E70" s="54">
        <f>'3C'!G14</f>
        <v>0</v>
      </c>
      <c r="F70" s="54" t="str">
        <f>'3C'!H14</f>
        <v/>
      </c>
      <c r="H70" s="54"/>
    </row>
    <row r="71" spans="1:8" x14ac:dyDescent="0.3">
      <c r="A71" s="124"/>
      <c r="B71" s="54">
        <f>'3C'!I15</f>
        <v>4</v>
      </c>
      <c r="C71" t="str">
        <f>CONCATENATE('3C'!B15," ",'3C'!C15)</f>
        <v>DENECHEAU Lilly</v>
      </c>
      <c r="D71" s="55">
        <f>'3C'!F15</f>
        <v>39083</v>
      </c>
      <c r="E71" s="54" t="str">
        <f>'3C'!G15</f>
        <v>ANCENIS</v>
      </c>
      <c r="F71" s="54" t="str">
        <f>'3C'!H15</f>
        <v>LOIRE ATLANTIQUE</v>
      </c>
      <c r="H71" s="54"/>
    </row>
    <row r="72" spans="1:8" x14ac:dyDescent="0.3">
      <c r="A72" s="124"/>
      <c r="B72" s="54">
        <f>'3C'!I16</f>
        <v>0</v>
      </c>
      <c r="C72" t="str">
        <f>CONCATENATE('3C'!B16," ",'3C'!C16)</f>
        <v>GIGNOUX Anaël</v>
      </c>
      <c r="D72" s="55">
        <f>'3C'!F16</f>
        <v>0</v>
      </c>
      <c r="E72" s="54">
        <f>'3C'!G16</f>
        <v>0</v>
      </c>
      <c r="F72" s="54" t="str">
        <f>'3C'!H16</f>
        <v/>
      </c>
      <c r="H72" s="54"/>
    </row>
    <row r="73" spans="1:8" x14ac:dyDescent="0.3">
      <c r="A73" s="124"/>
      <c r="B73" s="54">
        <f>'3C'!I17</f>
        <v>5</v>
      </c>
      <c r="C73" t="str">
        <f>CONCATENATE('3C'!B17," ",'3C'!C17)</f>
        <v>GIRARDIN Maëlys</v>
      </c>
      <c r="D73" s="55">
        <f>'3C'!F17</f>
        <v>39433</v>
      </c>
      <c r="E73" s="54" t="str">
        <f>'3C'!G17</f>
        <v>ANCENIS</v>
      </c>
      <c r="F73" s="54" t="str">
        <f>'3C'!H17</f>
        <v>LOIRE ATLANTIQUE</v>
      </c>
      <c r="H73" s="54"/>
    </row>
    <row r="74" spans="1:8" x14ac:dyDescent="0.3">
      <c r="A74" s="124"/>
      <c r="B74" s="54">
        <f>'3C'!I18</f>
        <v>6</v>
      </c>
      <c r="C74" t="str">
        <f>CONCATENATE('3C'!B18," ",'3C'!C18)</f>
        <v>GUIBERTEAU Mahelyne</v>
      </c>
      <c r="D74" s="55">
        <f>'3C'!F18</f>
        <v>39356</v>
      </c>
      <c r="E74" s="54" t="str">
        <f>'3C'!G18</f>
        <v>ANCENIS</v>
      </c>
      <c r="F74" s="54" t="str">
        <f>'3C'!H18</f>
        <v>LOIRE ATLANTIQUE</v>
      </c>
      <c r="H74" s="54"/>
    </row>
    <row r="75" spans="1:8" x14ac:dyDescent="0.3">
      <c r="A75" s="124"/>
      <c r="B75" s="54">
        <f>'3C'!I19</f>
        <v>4</v>
      </c>
      <c r="C75" t="str">
        <f>CONCATENATE('3C'!B19," ",'3C'!C19)</f>
        <v>LUSSON Candice</v>
      </c>
      <c r="D75" s="55">
        <f>'3C'!F19</f>
        <v>39509</v>
      </c>
      <c r="E75" s="54" t="str">
        <f>'3C'!G19</f>
        <v>ANCENIS</v>
      </c>
      <c r="F75" s="54" t="str">
        <f>'3C'!H19</f>
        <v>LOIRE ATLANTIQUE</v>
      </c>
      <c r="H75" s="54"/>
    </row>
    <row r="76" spans="1:8" x14ac:dyDescent="0.3">
      <c r="A76" s="124"/>
      <c r="B76" s="54">
        <f>'3C'!I20</f>
        <v>5</v>
      </c>
      <c r="C76" t="str">
        <f>CONCATENATE('3C'!B20," ",'3C'!C20)</f>
        <v>MAZOUIN Lilou</v>
      </c>
      <c r="D76" s="55">
        <f>'3C'!F20</f>
        <v>39244</v>
      </c>
      <c r="E76" s="54" t="str">
        <f>'3C'!G20</f>
        <v>ANGERS</v>
      </c>
      <c r="F76" s="54" t="str">
        <f>'3C'!H20</f>
        <v>MAINE ET LOIRE</v>
      </c>
      <c r="H76" s="54"/>
    </row>
    <row r="77" spans="1:8" x14ac:dyDescent="0.3">
      <c r="A77" s="124"/>
      <c r="B77" s="54">
        <f>'3C'!I21</f>
        <v>6</v>
      </c>
      <c r="C77" t="str">
        <f>CONCATENATE('3C'!B21," ",'3C'!C21)</f>
        <v>MOREAU Méline</v>
      </c>
      <c r="D77" s="55">
        <f>'3C'!F21</f>
        <v>39257</v>
      </c>
      <c r="E77" s="54" t="str">
        <f>'3C'!G21</f>
        <v>ANCENIS</v>
      </c>
      <c r="F77" s="54" t="str">
        <f>'3C'!H21</f>
        <v>LOIRE ATLANTIQUE</v>
      </c>
      <c r="H77" s="54"/>
    </row>
    <row r="78" spans="1:8" x14ac:dyDescent="0.3">
      <c r="A78" s="124"/>
      <c r="B78" s="54">
        <f>'3C'!I22</f>
        <v>4</v>
      </c>
      <c r="C78" t="str">
        <f>CONCATENATE('3C'!B22," ",'3C'!C22)</f>
        <v>PINEAU Fleur</v>
      </c>
      <c r="D78" s="55">
        <f>'3C'!F22</f>
        <v>39234</v>
      </c>
      <c r="E78" s="54" t="str">
        <f>'3C'!G22</f>
        <v>NANTES</v>
      </c>
      <c r="F78" s="54" t="str">
        <f>'3C'!H22</f>
        <v>LOIRE ATLANTIQUE</v>
      </c>
      <c r="H78" s="54"/>
    </row>
    <row r="79" spans="1:8" x14ac:dyDescent="0.3">
      <c r="A79" s="124"/>
      <c r="B79" s="54">
        <f>'3C'!I23</f>
        <v>0</v>
      </c>
      <c r="C79" t="str">
        <f>CONCATENATE('3C'!B23," ",'3C'!C23)</f>
        <v>PITON Antonin</v>
      </c>
      <c r="D79" s="55">
        <f>'3C'!F23</f>
        <v>0</v>
      </c>
      <c r="E79" s="54">
        <f>'3C'!G23</f>
        <v>0</v>
      </c>
      <c r="F79" s="54" t="str">
        <f>'3C'!H23</f>
        <v/>
      </c>
      <c r="H79" s="54"/>
    </row>
    <row r="80" spans="1:8" x14ac:dyDescent="0.3">
      <c r="A80" s="124"/>
      <c r="B80" s="54">
        <f>'3C'!I24</f>
        <v>0</v>
      </c>
      <c r="C80" t="str">
        <f>CONCATENATE('3C'!B24," ",'3C'!C24)</f>
        <v>PRIGENT Ethan</v>
      </c>
      <c r="D80" s="55">
        <f>'3C'!F24</f>
        <v>0</v>
      </c>
      <c r="E80" s="54">
        <f>'3C'!G24</f>
        <v>0</v>
      </c>
      <c r="F80" s="54" t="str">
        <f>'3C'!H24</f>
        <v/>
      </c>
      <c r="H80" s="54"/>
    </row>
    <row r="81" spans="1:8" x14ac:dyDescent="0.3">
      <c r="A81" s="124"/>
      <c r="B81" s="54">
        <f>'3C'!I25</f>
        <v>5</v>
      </c>
      <c r="C81" t="str">
        <f>CONCATENATE('3C'!B25," ",'3C'!C25)</f>
        <v>RABERGEAU Tessie</v>
      </c>
      <c r="D81" s="55">
        <f>'3C'!F25</f>
        <v>39141</v>
      </c>
      <c r="E81" s="54" t="str">
        <f>'3C'!G25</f>
        <v>CHOLET</v>
      </c>
      <c r="F81" s="54" t="str">
        <f>'3C'!H25</f>
        <v>MAINE ET LOIRE</v>
      </c>
      <c r="H81" s="54"/>
    </row>
    <row r="82" spans="1:8" x14ac:dyDescent="0.3">
      <c r="A82" s="124"/>
      <c r="B82" s="54">
        <f>'3C'!I26</f>
        <v>0</v>
      </c>
      <c r="C82" t="str">
        <f>CONCATENATE('3C'!B26," ",'3C'!C26)</f>
        <v>RAVARD Noa</v>
      </c>
      <c r="D82" s="55">
        <f>'3C'!F26</f>
        <v>0</v>
      </c>
      <c r="E82" s="54">
        <f>'3C'!G26</f>
        <v>0</v>
      </c>
      <c r="F82" s="54" t="str">
        <f>'3C'!H26</f>
        <v/>
      </c>
      <c r="H82" s="54"/>
    </row>
    <row r="83" spans="1:8" x14ac:dyDescent="0.3">
      <c r="A83" s="124"/>
      <c r="B83" s="54">
        <f>'3C'!I27</f>
        <v>6</v>
      </c>
      <c r="C83" t="str">
        <f>CONCATENATE('3C'!B27," ",'3C'!C27)</f>
        <v>RETHORE Camilia</v>
      </c>
      <c r="D83" s="55">
        <f>'3C'!F27</f>
        <v>39179</v>
      </c>
      <c r="E83" s="54" t="str">
        <f>'3C'!G27</f>
        <v>ANCENIS</v>
      </c>
      <c r="F83" s="54" t="str">
        <f>'3C'!H27</f>
        <v>LOIRE ATLANTIQUE</v>
      </c>
      <c r="H83" s="54"/>
    </row>
    <row r="84" spans="1:8" x14ac:dyDescent="0.3">
      <c r="A84" s="124"/>
      <c r="B84" s="54">
        <f>'3C'!I28</f>
        <v>0</v>
      </c>
      <c r="C84" t="str">
        <f>CONCATENATE('3C'!B28," ",'3C'!C28)</f>
        <v>SAMOUDI Baptiste</v>
      </c>
      <c r="D84" s="55">
        <f>'3C'!F28</f>
        <v>0</v>
      </c>
      <c r="E84" s="54">
        <f>'3C'!G28</f>
        <v>0</v>
      </c>
      <c r="F84" s="54" t="str">
        <f>'3C'!H28</f>
        <v/>
      </c>
      <c r="H84" s="54"/>
    </row>
    <row r="85" spans="1:8" x14ac:dyDescent="0.3">
      <c r="A85" s="124"/>
      <c r="B85" s="54">
        <f>'3C'!I29</f>
        <v>4</v>
      </c>
      <c r="C85" t="str">
        <f>CONCATENATE('3C'!B29," ",'3C'!C29)</f>
        <v>TERRIEN Tilio</v>
      </c>
      <c r="D85" s="55">
        <f>'3C'!F29</f>
        <v>39413</v>
      </c>
      <c r="E85" s="54" t="str">
        <f>'3C'!G29</f>
        <v>ANCENIS</v>
      </c>
      <c r="F85" s="54" t="str">
        <f>'3C'!H29</f>
        <v>LOIRE ATLANTIQUE</v>
      </c>
      <c r="H85" s="54"/>
    </row>
    <row r="86" spans="1:8" x14ac:dyDescent="0.3">
      <c r="A86" s="124"/>
      <c r="B86" s="54">
        <f>'3C'!I30</f>
        <v>0</v>
      </c>
      <c r="C86" t="str">
        <f>CONCATENATE('3C'!B30," ",'3C'!C30)</f>
        <v>TOUBLANC Alexis</v>
      </c>
      <c r="D86" s="55">
        <f>'3C'!F30</f>
        <v>0</v>
      </c>
      <c r="E86" s="54">
        <f>'3C'!G30</f>
        <v>0</v>
      </c>
      <c r="F86" s="54" t="str">
        <f>'3C'!H30</f>
        <v/>
      </c>
      <c r="H86" s="54"/>
    </row>
    <row r="87" spans="1:8" x14ac:dyDescent="0.3">
      <c r="A87" s="124"/>
      <c r="B87" s="54">
        <f>'3C'!I31</f>
        <v>5</v>
      </c>
      <c r="C87" t="str">
        <f>CONCATENATE('3C'!B31," ",'3C'!C31)</f>
        <v>VIAUD Lalie</v>
      </c>
      <c r="D87" s="55">
        <f>'3C'!F31</f>
        <v>39187</v>
      </c>
      <c r="E87" s="54" t="str">
        <f>'3C'!G31</f>
        <v>ANCENIS</v>
      </c>
      <c r="F87" s="54" t="str">
        <f>'3C'!H31</f>
        <v>LOIRE ATLANTIQUE</v>
      </c>
      <c r="H87" s="54"/>
    </row>
    <row r="88" spans="1:8" x14ac:dyDescent="0.3">
      <c r="A88" s="124"/>
      <c r="B88" s="54">
        <f>'3C'!I32</f>
        <v>0</v>
      </c>
      <c r="C88" t="str">
        <f>CONCATENATE('3C'!B32," ",'3C'!C32)</f>
        <v xml:space="preserve"> </v>
      </c>
      <c r="D88" s="55">
        <f>'3C'!F37</f>
        <v>17</v>
      </c>
      <c r="E88" s="54">
        <f>'3C'!G32</f>
        <v>0</v>
      </c>
      <c r="F88" s="54" t="str">
        <f>'3C'!H32</f>
        <v/>
      </c>
      <c r="H88" s="54"/>
    </row>
    <row r="89" spans="1:8" x14ac:dyDescent="0.3">
      <c r="A89" s="124"/>
      <c r="B89" s="54">
        <f>'3C'!I33</f>
        <v>0</v>
      </c>
      <c r="C89" t="str">
        <f>CONCATENATE('3C'!B33," ",'3C'!C33)</f>
        <v xml:space="preserve"> </v>
      </c>
      <c r="D89" s="55">
        <f>'3C'!F38</f>
        <v>0</v>
      </c>
      <c r="E89" s="54">
        <f>'3C'!G33</f>
        <v>0</v>
      </c>
      <c r="F89" s="54" t="str">
        <f>'3C'!H33</f>
        <v/>
      </c>
      <c r="H89" s="54"/>
    </row>
    <row r="90" spans="1:8" x14ac:dyDescent="0.3">
      <c r="A90" s="124"/>
      <c r="B90" s="54">
        <f>'3C'!I34</f>
        <v>0</v>
      </c>
      <c r="C90" t="str">
        <f>CONCATENATE('3C'!B34," ",'3C'!C34)</f>
        <v xml:space="preserve"> </v>
      </c>
      <c r="D90" s="55">
        <f>'3C'!F39</f>
        <v>0</v>
      </c>
      <c r="E90" s="54">
        <f>'3C'!G34</f>
        <v>0</v>
      </c>
      <c r="F90" s="54" t="str">
        <f>'3C'!H34</f>
        <v/>
      </c>
    </row>
    <row r="91" spans="1:8" x14ac:dyDescent="0.3">
      <c r="A91" s="124"/>
      <c r="B91" s="54">
        <f>'3C'!I35</f>
        <v>0</v>
      </c>
      <c r="C91" t="str">
        <f>CONCATENATE('3C'!B35," ",'3C'!C35)</f>
        <v xml:space="preserve"> </v>
      </c>
      <c r="D91" s="55">
        <f>'3C'!F40</f>
        <v>0</v>
      </c>
      <c r="E91" s="54">
        <f>'3C'!G35</f>
        <v>0</v>
      </c>
      <c r="F91" s="54" t="str">
        <f>'3C'!H35</f>
        <v/>
      </c>
    </row>
    <row r="92" spans="1:8" x14ac:dyDescent="0.3">
      <c r="A92" s="124"/>
      <c r="B92" s="54">
        <f>'3C'!I36</f>
        <v>0</v>
      </c>
      <c r="C92" t="str">
        <f>CONCATENATE('3C'!B36," ",'3C'!C36)</f>
        <v xml:space="preserve"> </v>
      </c>
      <c r="D92" s="55">
        <f>'3C'!F41</f>
        <v>0</v>
      </c>
      <c r="E92" s="54">
        <f>'3C'!G36</f>
        <v>0</v>
      </c>
      <c r="F92" s="54" t="str">
        <f>'3C'!H36</f>
        <v/>
      </c>
    </row>
    <row r="93" spans="1:8" x14ac:dyDescent="0.3">
      <c r="D93" s="55"/>
      <c r="E93" s="54"/>
      <c r="F93" s="54"/>
    </row>
  </sheetData>
  <sortState xmlns:xlrd2="http://schemas.microsoft.com/office/spreadsheetml/2017/richdata2" ref="B34:F50">
    <sortCondition ref="B2:B4"/>
    <sortCondition ref="C2:C4"/>
  </sortState>
  <mergeCells count="3">
    <mergeCell ref="A2:A27"/>
    <mergeCell ref="A33:A58"/>
    <mergeCell ref="A63:A92"/>
  </mergeCells>
  <conditionalFormatting sqref="B2:B92">
    <cfRule type="cellIs" dxfId="6" priority="1" operator="equal">
      <formula>0</formula>
    </cfRule>
  </conditionalFormatting>
  <pageMargins left="0.7" right="0.7" top="0.75" bottom="0.75" header="0.3" footer="0.3"/>
  <pageSetup paperSize="9" orientation="portrait" horizontalDpi="4294967293" verticalDpi="0"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204"/>
  <sheetViews>
    <sheetView showGridLines="0" tabSelected="1" workbookViewId="0">
      <selection activeCell="D1" sqref="D1:E1"/>
    </sheetView>
  </sheetViews>
  <sheetFormatPr baseColWidth="10" defaultRowHeight="14.4" x14ac:dyDescent="0.3"/>
  <cols>
    <col min="1" max="1" width="11.33203125" customWidth="1"/>
    <col min="2" max="2" width="23.109375" customWidth="1"/>
    <col min="3" max="3" width="23" style="86" customWidth="1"/>
    <col min="4" max="4" width="22.6640625" customWidth="1"/>
    <col min="5" max="5" width="23" customWidth="1"/>
  </cols>
  <sheetData>
    <row r="1" spans="1:7" ht="17.399999999999999" x14ac:dyDescent="0.3">
      <c r="B1" s="127" t="s">
        <v>83</v>
      </c>
      <c r="C1" s="127"/>
      <c r="D1" s="128">
        <v>1</v>
      </c>
      <c r="E1" s="128"/>
    </row>
    <row r="2" spans="1:7" s="52" customFormat="1" ht="17.399999999999999" x14ac:dyDescent="0.3">
      <c r="B2" s="125" t="s">
        <v>82</v>
      </c>
      <c r="C2" s="125"/>
      <c r="D2" s="125"/>
      <c r="E2" s="125"/>
      <c r="G2" s="178"/>
    </row>
    <row r="3" spans="1:7" ht="15" thickBot="1" x14ac:dyDescent="0.35">
      <c r="B3" s="126" t="s">
        <v>77</v>
      </c>
      <c r="C3" s="126"/>
      <c r="D3" s="126"/>
      <c r="E3" s="126"/>
    </row>
    <row r="4" spans="1:7" x14ac:dyDescent="0.3">
      <c r="B4" s="74" t="str" cm="1">
        <f t="array" ref="B4">IFERROR(INDEX(Tableau1[Nom Prénom],SMALL((IF(Tableau1[Session N°]=$D$1,ROW(Tableau1[Session N°])-1)),ROW(1:1))),"")</f>
        <v>CHEVALIER Louisy</v>
      </c>
      <c r="C4" s="83">
        <f>IFERROR(INDEX(Tableau1[Date de naissance],MATCH(B4,Tableau1[Nom Prénom],0)),"")</f>
        <v>42107</v>
      </c>
      <c r="D4" s="75" t="str">
        <f>IFERROR(INDEX(Tableau1[Lieu de naissance],MATCH(B4,Tableau1[Nom Prénom],0)),"")</f>
        <v>ANGERS</v>
      </c>
      <c r="E4" s="76" t="str">
        <f>IFERROR(INDEX(Tableau1[Département],MATCH(B4,Tableau1[Nom Prénom],0)),"")</f>
        <v>MAINE ET LOIRE</v>
      </c>
    </row>
    <row r="5" spans="1:7" x14ac:dyDescent="0.3">
      <c r="B5" s="77" t="str" cm="1">
        <f t="array" ref="B5">IFERROR(INDEX(Tableau1[Nom Prénom],SMALL((IF(Tableau1[Session N°]=$D$1,ROW(Tableau1[Session N°])-1)),ROW(2:2))),"")</f>
        <v>ALLUSSE Raphaël</v>
      </c>
      <c r="C5" s="84">
        <f>IFERROR(INDEX(Tableau1[Date de naissance],MATCH(B5,Tableau1[Nom Prénom],0)),"")</f>
        <v>39380</v>
      </c>
      <c r="D5" s="78" t="str">
        <f>IFERROR(INDEX(Tableau1[Lieu de naissance],MATCH(B5,Tableau1[Nom Prénom],0)),"")</f>
        <v>NANTES</v>
      </c>
      <c r="E5" s="79" t="str">
        <f>IFERROR(INDEX(Tableau1[Département],MATCH(B5,Tableau1[Nom Prénom],0)),"")</f>
        <v>LOIRE ATLANTIQUE</v>
      </c>
    </row>
    <row r="6" spans="1:7" x14ac:dyDescent="0.3">
      <c r="B6" s="77" t="str" cm="1">
        <f t="array" ref="B6">IFERROR(INDEX(Tableau1[Nom Prénom],SMALL((IF(Tableau1[Session N°]=$D$1,ROW(Tableau1[Session N°])-1)),ROW(3:3))),"")</f>
        <v>BINAUT Clémence</v>
      </c>
      <c r="C6" s="84">
        <f>IFERROR(INDEX(Tableau1[Date de naissance],MATCH(B6,Tableau1[Nom Prénom],0)),"")</f>
        <v>39100</v>
      </c>
      <c r="D6" s="78" t="str">
        <f>IFERROR(INDEX(Tableau1[Lieu de naissance],MATCH(B6,Tableau1[Nom Prénom],0)),"")</f>
        <v>ANCENIS</v>
      </c>
      <c r="E6" s="79" t="str">
        <f>IFERROR(INDEX(Tableau1[Département],MATCH(B6,Tableau1[Nom Prénom],0)),"")</f>
        <v>LOIRE ATLANTIQUE</v>
      </c>
    </row>
    <row r="7" spans="1:7" x14ac:dyDescent="0.3">
      <c r="B7" s="77" t="str" cm="1">
        <f t="array" ref="B7">IFERROR(INDEX(Tableau1[Nom Prénom],SMALL((IF(Tableau1[Session N°]=$D$1,ROW(Tableau1[Session N°])-1)),ROW(4:4))),"")</f>
        <v>GUERIF Clara</v>
      </c>
      <c r="C7" s="84">
        <f>IFERROR(INDEX(Tableau1[Date de naissance],MATCH(B7,Tableau1[Nom Prénom],0)),"")</f>
        <v>39244</v>
      </c>
      <c r="D7" s="78" t="str">
        <f>IFERROR(INDEX(Tableau1[Lieu de naissance],MATCH(B7,Tableau1[Nom Prénom],0)),"")</f>
        <v>ANGERS</v>
      </c>
      <c r="E7" s="79" t="str">
        <f>IFERROR(INDEX(Tableau1[Département],MATCH(B7,Tableau1[Nom Prénom],0)),"")</f>
        <v>MAINE ET LOIRE</v>
      </c>
    </row>
    <row r="8" spans="1:7" x14ac:dyDescent="0.3">
      <c r="B8" s="77" t="str" cm="1">
        <f t="array" ref="B8">IFERROR(INDEX(Tableau1[Nom Prénom],SMALL((IF(Tableau1[Session N°]=$D$1,ROW(Tableau1[Session N°])-1)),ROW(5:5))),"")</f>
        <v>HODE Hugo</v>
      </c>
      <c r="C8" s="84">
        <f>IFERROR(INDEX(Tableau1[Date de naissance],MATCH(B8,Tableau1[Nom Prénom],0)),"")</f>
        <v>39417</v>
      </c>
      <c r="D8" s="78" t="str">
        <f>IFERROR(INDEX(Tableau1[Lieu de naissance],MATCH(B8,Tableau1[Nom Prénom],0)),"")</f>
        <v>ANGERS</v>
      </c>
      <c r="E8" s="79" t="str">
        <f>IFERROR(INDEX(Tableau1[Département],MATCH(B8,Tableau1[Nom Prénom],0)),"")</f>
        <v>MAINE ET LOIRE</v>
      </c>
    </row>
    <row r="9" spans="1:7" x14ac:dyDescent="0.3">
      <c r="B9" s="77" t="str" cm="1">
        <f t="array" ref="B9">IFERROR(INDEX(Tableau1[Nom Prénom],SMALL((IF(Tableau1[Session N°]=$D$1,ROW(Tableau1[Session N°])-1)),ROW(6:6))),"")</f>
        <v>SIBILIO Clélia</v>
      </c>
      <c r="C9" s="84">
        <f>IFERROR(INDEX(Tableau1[Date de naissance],MATCH(B9,Tableau1[Nom Prénom],0)),"")</f>
        <v>39099</v>
      </c>
      <c r="D9" s="78" t="str">
        <f>IFERROR(INDEX(Tableau1[Lieu de naissance],MATCH(B9,Tableau1[Nom Prénom],0)),"")</f>
        <v>ANCENIS</v>
      </c>
      <c r="E9" s="79" t="str">
        <f>IFERROR(INDEX(Tableau1[Département],MATCH(B9,Tableau1[Nom Prénom],0)),"")</f>
        <v>LOIRE ATLANTIQUE</v>
      </c>
    </row>
    <row r="10" spans="1:7" x14ac:dyDescent="0.3">
      <c r="B10" s="77" t="str" cm="1">
        <f t="array" ref="B10">IFERROR(INDEX(Tableau1[Nom Prénom],SMALL((IF(Tableau1[Session N°]=$D$1,ROW(Tableau1[Session N°])-1)),ROW(7:7))),"")</f>
        <v>ALLARD Denis</v>
      </c>
      <c r="C10" s="84">
        <f>IFERROR(INDEX(Tableau1[Date de naissance],MATCH(B10,Tableau1[Nom Prénom],0)),"")</f>
        <v>39287</v>
      </c>
      <c r="D10" s="78" t="str">
        <f>IFERROR(INDEX(Tableau1[Lieu de naissance],MATCH(B10,Tableau1[Nom Prénom],0)),"")</f>
        <v>ANCENIS</v>
      </c>
      <c r="E10" s="79" t="str">
        <f>IFERROR(INDEX(Tableau1[Département],MATCH(B10,Tableau1[Nom Prénom],0)),"")</f>
        <v>LOIRE ATLANTIQUE</v>
      </c>
    </row>
    <row r="11" spans="1:7" x14ac:dyDescent="0.3">
      <c r="B11" s="77" t="str" cm="1">
        <f t="array" ref="B11">IFERROR(INDEX(Tableau1[Nom Prénom],SMALL((IF(Tableau1[Session N°]=$D$1,ROW(Tableau1[Session N°])-1)),ROW(8:8))),"")</f>
        <v>BENUREAU Romane</v>
      </c>
      <c r="C11" s="84">
        <f>IFERROR(INDEX(Tableau1[Date de naissance],MATCH(B11,Tableau1[Nom Prénom],0)),"")</f>
        <v>39442</v>
      </c>
      <c r="D11" s="78" t="str">
        <f>IFERROR(INDEX(Tableau1[Lieu de naissance],MATCH(B11,Tableau1[Nom Prénom],0)),"")</f>
        <v>ANCENIS</v>
      </c>
      <c r="E11" s="79" t="str">
        <f>IFERROR(INDEX(Tableau1[Département],MATCH(B11,Tableau1[Nom Prénom],0)),"")</f>
        <v>LOIRE ATLANTIQUE</v>
      </c>
    </row>
    <row r="12" spans="1:7" x14ac:dyDescent="0.3">
      <c r="B12" s="77" t="str" cm="1">
        <f t="array" ref="B12">IFERROR(INDEX(Tableau1[Nom Prénom],SMALL((IF(Tableau1[Session N°]=$D$1,ROW(Tableau1[Session N°])-1)),ROW(9:9))),"")</f>
        <v/>
      </c>
      <c r="C12" s="84" t="str">
        <f>IFERROR(INDEX(Tableau1[Date de naissance],MATCH(B12,Tableau1[Nom Prénom],0)),"")</f>
        <v/>
      </c>
      <c r="D12" s="78" t="str">
        <f>IFERROR(INDEX(Tableau1[Lieu de naissance],MATCH(B12,Tableau1[Nom Prénom],0)),"")</f>
        <v/>
      </c>
      <c r="E12" s="79" t="str">
        <f>IFERROR(INDEX(Tableau1[Département],MATCH(B12,Tableau1[Nom Prénom],0)),"")</f>
        <v/>
      </c>
    </row>
    <row r="13" spans="1:7" ht="15" thickBot="1" x14ac:dyDescent="0.35">
      <c r="B13" s="80" t="str" cm="1">
        <f t="array" ref="B13">IFERROR(INDEX(Tableau1[Nom Prénom],SMALL((IF(Tableau1[Session N°]=$D$1,ROW(Tableau1[Session N°])-1)),ROW(10:10))),"")</f>
        <v/>
      </c>
      <c r="C13" s="85" t="str">
        <f>IFERROR(INDEX(Tableau1[Date de naissance],MATCH(B13,Tableau1[Nom Prénom],0)),"")</f>
        <v/>
      </c>
      <c r="D13" s="81" t="str">
        <f>IFERROR(INDEX(Tableau1[Lieu de naissance],MATCH(B13,Tableau1[Nom Prénom],0)),"")</f>
        <v/>
      </c>
      <c r="E13" s="82" t="str">
        <f>IFERROR(INDEX(Tableau1[Département],MATCH(B13,Tableau1[Nom Prénom],0)),"")</f>
        <v/>
      </c>
    </row>
    <row r="16" spans="1:7" ht="17.399999999999999" x14ac:dyDescent="0.3">
      <c r="A16" s="45"/>
      <c r="B16" s="127" t="s">
        <v>83</v>
      </c>
      <c r="C16" s="127"/>
      <c r="D16" s="128">
        <v>2</v>
      </c>
      <c r="E16" s="128"/>
    </row>
    <row r="17" spans="1:5" ht="17.399999999999999" x14ac:dyDescent="0.3">
      <c r="A17" s="45"/>
      <c r="B17" s="125" t="s">
        <v>82</v>
      </c>
      <c r="C17" s="125"/>
      <c r="D17" s="125"/>
      <c r="E17" s="125"/>
    </row>
    <row r="18" spans="1:5" ht="15" thickBot="1" x14ac:dyDescent="0.35">
      <c r="A18" s="45"/>
      <c r="B18" s="126" t="s">
        <v>77</v>
      </c>
      <c r="C18" s="126"/>
      <c r="D18" s="126"/>
      <c r="E18" s="126"/>
    </row>
    <row r="19" spans="1:5" x14ac:dyDescent="0.3">
      <c r="A19" s="45"/>
      <c r="B19" s="74" t="str" cm="1">
        <f t="array" ref="B19">IFERROR(INDEX(Tableau1[Nom Prénom],SMALL((IF(Tableau1[Session N°]=$D$16,ROW(Tableau1[Session N°])-1)),ROW(1:1))),"")</f>
        <v>CHEVALIER Sylvain</v>
      </c>
      <c r="C19" s="83">
        <f>IFERROR(INDEX(Tableau1[Date de naissance],MATCH(B19,Tableau1[Nom Prénom],0)),"")</f>
        <v>29239</v>
      </c>
      <c r="D19" s="75" t="str">
        <f>IFERROR(INDEX(Tableau1[Lieu de naissance],MATCH(B19,Tableau1[Nom Prénom],0)),"")</f>
        <v>CHOLET</v>
      </c>
      <c r="E19" s="76" t="str">
        <f>IFERROR(INDEX(Tableau1[Département],MATCH(B19,Tableau1[Nom Prénom],0)),"")</f>
        <v>MAINE ET LOIRE</v>
      </c>
    </row>
    <row r="20" spans="1:5" ht="10.8" customHeight="1" x14ac:dyDescent="0.3">
      <c r="A20" s="45"/>
      <c r="B20" s="77" t="str" cm="1">
        <f t="array" ref="B20">IFERROR(INDEX(Tableau1[Nom Prénom],SMALL((IF(Tableau1[Session N°]=$D$16,ROW(Tableau1[Session N°])-1)),ROW(2:2))),"")</f>
        <v>GAUDIN Pauline</v>
      </c>
      <c r="C20" s="84">
        <f>IFERROR(INDEX(Tableau1[Date de naissance],MATCH(B20,Tableau1[Nom Prénom],0)),"")</f>
        <v>39322</v>
      </c>
      <c r="D20" s="78" t="str">
        <f>IFERROR(INDEX(Tableau1[Lieu de naissance],MATCH(B20,Tableau1[Nom Prénom],0)),"")</f>
        <v>ANGERS</v>
      </c>
      <c r="E20" s="79" t="str">
        <f>IFERROR(INDEX(Tableau1[Département],MATCH(B20,Tableau1[Nom Prénom],0)),"")</f>
        <v>MAINE ET LOIRE</v>
      </c>
    </row>
    <row r="21" spans="1:5" x14ac:dyDescent="0.3">
      <c r="A21" s="45"/>
      <c r="B21" s="77" t="str" cm="1">
        <f t="array" ref="B21">IFERROR(INDEX(Tableau1[Nom Prénom],SMALL((IF(Tableau1[Session N°]=$D$16,ROW(Tableau1[Session N°])-1)),ROW(3:3))),"")</f>
        <v>JOLIVET Romane</v>
      </c>
      <c r="C21" s="84">
        <f>IFERROR(INDEX(Tableau1[Date de naissance],MATCH(B21,Tableau1[Nom Prénom],0)),"")</f>
        <v>39362</v>
      </c>
      <c r="D21" s="78" t="str">
        <f>IFERROR(INDEX(Tableau1[Lieu de naissance],MATCH(B21,Tableau1[Nom Prénom],0)),"")</f>
        <v>ANCENIS</v>
      </c>
      <c r="E21" s="79" t="str">
        <f>IFERROR(INDEX(Tableau1[Département],MATCH(B21,Tableau1[Nom Prénom],0)),"")</f>
        <v>LOIRE ATLANTIQUE</v>
      </c>
    </row>
    <row r="22" spans="1:5" x14ac:dyDescent="0.3">
      <c r="A22" s="45"/>
      <c r="B22" s="77" t="str" cm="1">
        <f t="array" ref="B22">IFERROR(INDEX(Tableau1[Nom Prénom],SMALL((IF(Tableau1[Session N°]=$D$16,ROW(Tableau1[Session N°])-1)),ROW(4:4))),"")</f>
        <v>PASQUIER Marin</v>
      </c>
      <c r="C22" s="84">
        <f>IFERROR(INDEX(Tableau1[Date de naissance],MATCH(B22,Tableau1[Nom Prénom],0)),"")</f>
        <v>39337</v>
      </c>
      <c r="D22" s="78" t="str">
        <f>IFERROR(INDEX(Tableau1[Lieu de naissance],MATCH(B22,Tableau1[Nom Prénom],0)),"")</f>
        <v>ST HERBLAIN</v>
      </c>
      <c r="E22" s="79" t="str">
        <f>IFERROR(INDEX(Tableau1[Département],MATCH(B22,Tableau1[Nom Prénom],0)),"")</f>
        <v>LOIRE ATLANTIQUE</v>
      </c>
    </row>
    <row r="23" spans="1:5" x14ac:dyDescent="0.3">
      <c r="A23" s="45"/>
      <c r="B23" s="77" t="str" cm="1">
        <f t="array" ref="B23">IFERROR(INDEX(Tableau1[Nom Prénom],SMALL((IF(Tableau1[Session N°]=$D$16,ROW(Tableau1[Session N°])-1)),ROW(5:5))),"")</f>
        <v>ALLIGAND Manon</v>
      </c>
      <c r="C23" s="84">
        <f>IFERROR(INDEX(Tableau1[Date de naissance],MATCH(B23,Tableau1[Nom Prénom],0)),"")</f>
        <v>39237</v>
      </c>
      <c r="D23" s="78" t="str">
        <f>IFERROR(INDEX(Tableau1[Lieu de naissance],MATCH(B23,Tableau1[Nom Prénom],0)),"")</f>
        <v>ANGERS</v>
      </c>
      <c r="E23" s="79" t="str">
        <f>IFERROR(INDEX(Tableau1[Département],MATCH(B23,Tableau1[Nom Prénom],0)),"")</f>
        <v>MAINE ET LOIRE</v>
      </c>
    </row>
    <row r="24" spans="1:5" x14ac:dyDescent="0.3">
      <c r="A24" s="45"/>
      <c r="B24" s="77" t="str" cm="1">
        <f t="array" ref="B24">IFERROR(INDEX(Tableau1[Nom Prénom],SMALL((IF(Tableau1[Session N°]=$D$16,ROW(Tableau1[Session N°])-1)),ROW(6:6))),"")</f>
        <v>CHIRON Julia</v>
      </c>
      <c r="C24" s="84">
        <f>IFERROR(INDEX(Tableau1[Date de naissance],MATCH(B24,Tableau1[Nom Prénom],0)),"")</f>
        <v>39091</v>
      </c>
      <c r="D24" s="78" t="str">
        <f>IFERROR(INDEX(Tableau1[Lieu de naissance],MATCH(B24,Tableau1[Nom Prénom],0)),"")</f>
        <v>ST HERBLAIN</v>
      </c>
      <c r="E24" s="79" t="str">
        <f>IFERROR(INDEX(Tableau1[Département],MATCH(B24,Tableau1[Nom Prénom],0)),"")</f>
        <v>LOIRE ATLANTIQUE</v>
      </c>
    </row>
    <row r="25" spans="1:5" x14ac:dyDescent="0.3">
      <c r="A25" s="45"/>
      <c r="B25" s="77" t="str" cm="1">
        <f t="array" ref="B25">IFERROR(INDEX(Tableau1[Nom Prénom],SMALL((IF(Tableau1[Session N°]=$D$16,ROW(Tableau1[Session N°])-1)),ROW(7:7))),"")</f>
        <v/>
      </c>
      <c r="C25" s="84" t="str">
        <f>IFERROR(INDEX(Tableau1[Date de naissance],MATCH(B25,Tableau1[Nom Prénom],0)),"")</f>
        <v/>
      </c>
      <c r="D25" s="78" t="str">
        <f>IFERROR(INDEX(Tableau1[Lieu de naissance],MATCH(B25,Tableau1[Nom Prénom],0)),"")</f>
        <v/>
      </c>
      <c r="E25" s="79" t="str">
        <f>IFERROR(INDEX(Tableau1[Département],MATCH(B25,Tableau1[Nom Prénom],0)),"")</f>
        <v/>
      </c>
    </row>
    <row r="26" spans="1:5" x14ac:dyDescent="0.3">
      <c r="A26" s="45"/>
      <c r="B26" s="77" t="str" cm="1">
        <f t="array" ref="B26">IFERROR(INDEX(Tableau1[Nom Prénom],SMALL((IF(Tableau1[Session N°]=$D$16,ROW(Tableau1[Session N°])-1)),ROW(8:8))),"")</f>
        <v/>
      </c>
      <c r="C26" s="84" t="str">
        <f>IFERROR(INDEX(Tableau1[Date de naissance],MATCH(B26,Tableau1[Nom Prénom],0)),"")</f>
        <v/>
      </c>
      <c r="D26" s="78" t="str">
        <f>IFERROR(INDEX(Tableau1[Lieu de naissance],MATCH(B26,Tableau1[Nom Prénom],0)),"")</f>
        <v/>
      </c>
      <c r="E26" s="79" t="str">
        <f>IFERROR(INDEX(Tableau1[Département],MATCH(B26,Tableau1[Nom Prénom],0)),"")</f>
        <v/>
      </c>
    </row>
    <row r="27" spans="1:5" x14ac:dyDescent="0.3">
      <c r="A27" s="45"/>
      <c r="B27" s="77" t="str" cm="1">
        <f t="array" ref="B27">IFERROR(INDEX(Tableau1[Nom Prénom],SMALL((IF(Tableau1[Session N°]=$D$16,ROW(Tableau1[Session N°])-1)),ROW(9:9))),"")</f>
        <v/>
      </c>
      <c r="C27" s="84" t="str">
        <f>IFERROR(INDEX(Tableau1[Date de naissance],MATCH(B27,Tableau1[Nom Prénom],0)),"")</f>
        <v/>
      </c>
      <c r="D27" s="78" t="str">
        <f>IFERROR(INDEX(Tableau1[Lieu de naissance],MATCH(B27,Tableau1[Nom Prénom],0)),"")</f>
        <v/>
      </c>
      <c r="E27" s="79" t="str">
        <f>IFERROR(INDEX(Tableau1[Département],MATCH(B27,Tableau1[Nom Prénom],0)),"")</f>
        <v/>
      </c>
    </row>
    <row r="28" spans="1:5" ht="15" thickBot="1" x14ac:dyDescent="0.35">
      <c r="A28" s="45"/>
      <c r="B28" s="80" t="str" cm="1">
        <f t="array" ref="B28">IFERROR(INDEX(Tableau1[Nom Prénom],SMALL((IF(Tableau1[Session N°]=$D$16,ROW(Tableau1[Session N°])-1)),ROW(10:10))),"")</f>
        <v/>
      </c>
      <c r="C28" s="85" t="str">
        <f>IFERROR(INDEX(Tableau1[Date de naissance],MATCH(B28,Tableau1[Nom Prénom],0)),"")</f>
        <v/>
      </c>
      <c r="D28" s="81" t="str">
        <f>IFERROR(INDEX(Tableau1[Lieu de naissance],MATCH(B28,Tableau1[Nom Prénom],0)),"")</f>
        <v/>
      </c>
      <c r="E28" s="82" t="str">
        <f>IFERROR(INDEX(Tableau1[Département],MATCH(B28,Tableau1[Nom Prénom],0)),"")</f>
        <v/>
      </c>
    </row>
    <row r="29" spans="1:5" x14ac:dyDescent="0.3">
      <c r="A29" s="45"/>
    </row>
    <row r="30" spans="1:5" x14ac:dyDescent="0.3">
      <c r="A30" s="45"/>
    </row>
    <row r="31" spans="1:5" ht="17.399999999999999" x14ac:dyDescent="0.3">
      <c r="A31" s="45"/>
      <c r="B31" s="127" t="s">
        <v>83</v>
      </c>
      <c r="C31" s="127"/>
      <c r="D31" s="128">
        <v>3</v>
      </c>
      <c r="E31" s="128"/>
    </row>
    <row r="32" spans="1:5" ht="17.399999999999999" x14ac:dyDescent="0.3">
      <c r="A32" s="45"/>
      <c r="B32" s="125" t="s">
        <v>82</v>
      </c>
      <c r="C32" s="125"/>
      <c r="D32" s="125"/>
      <c r="E32" s="125"/>
    </row>
    <row r="33" spans="1:5" ht="15" thickBot="1" x14ac:dyDescent="0.35">
      <c r="A33" s="45"/>
      <c r="B33" s="126" t="s">
        <v>77</v>
      </c>
      <c r="C33" s="126"/>
      <c r="D33" s="126"/>
      <c r="E33" s="126"/>
    </row>
    <row r="34" spans="1:5" x14ac:dyDescent="0.3">
      <c r="A34" s="45"/>
      <c r="B34" s="74" t="str" cm="1">
        <f t="array" ref="B34">IFERROR(INDEX(Tableau1[Nom Prénom],SMALL((IF(Tableau1[Session N°]=$D$31,ROW(Tableau1[Session N°])-1)),ROW(1:1))),"")</f>
        <v>CHEVALIER Cathy</v>
      </c>
      <c r="C34" s="83">
        <f>IFERROR(INDEX(Tableau1[Date de naissance],MATCH(B34,Tableau1[Nom Prénom],0)),"")</f>
        <v>27963</v>
      </c>
      <c r="D34" s="75" t="str">
        <f>IFERROR(INDEX(Tableau1[Lieu de naissance],MATCH(B34,Tableau1[Nom Prénom],0)),"")</f>
        <v>NANTES</v>
      </c>
      <c r="E34" s="76" t="str">
        <f>IFERROR(INDEX(Tableau1[Département],MATCH(B34,Tableau1[Nom Prénom],0)),"")</f>
        <v>LOIRE ATLANTIQUE</v>
      </c>
    </row>
    <row r="35" spans="1:5" x14ac:dyDescent="0.3">
      <c r="A35" s="45"/>
      <c r="B35" s="77" t="str" cm="1">
        <f t="array" ref="B35">IFERROR(INDEX(Tableau1[Nom Prénom],SMALL((IF(Tableau1[Session N°]=$D$31,ROW(Tableau1[Session N°])-1)),ROW(2:2))),"")</f>
        <v>RORTEAU Léane</v>
      </c>
      <c r="C35" s="84">
        <f>IFERROR(INDEX(Tableau1[Date de naissance],MATCH(B35,Tableau1[Nom Prénom],0)),"")</f>
        <v>39415</v>
      </c>
      <c r="D35" s="78" t="str">
        <f>IFERROR(INDEX(Tableau1[Lieu de naissance],MATCH(B35,Tableau1[Nom Prénom],0)),"")</f>
        <v>CHOLET</v>
      </c>
      <c r="E35" s="79" t="str">
        <f>IFERROR(INDEX(Tableau1[Département],MATCH(B35,Tableau1[Nom Prénom],0)),"")</f>
        <v>MAINE ET LOIRE</v>
      </c>
    </row>
    <row r="36" spans="1:5" x14ac:dyDescent="0.3">
      <c r="A36" s="45"/>
      <c r="B36" s="77" t="str" cm="1">
        <f t="array" ref="B36">IFERROR(INDEX(Tableau1[Nom Prénom],SMALL((IF(Tableau1[Session N°]=$D$31,ROW(Tableau1[Session N°])-1)),ROW(3:3))),"")</f>
        <v>ANTIER Anaïs</v>
      </c>
      <c r="C36" s="84">
        <f>IFERROR(INDEX(Tableau1[Date de naissance],MATCH(B36,Tableau1[Nom Prénom],0)),"")</f>
        <v>39142</v>
      </c>
      <c r="D36" s="78" t="str">
        <f>IFERROR(INDEX(Tableau1[Lieu de naissance],MATCH(B36,Tableau1[Nom Prénom],0)),"")</f>
        <v>ANCENIS</v>
      </c>
      <c r="E36" s="79" t="str">
        <f>IFERROR(INDEX(Tableau1[Département],MATCH(B36,Tableau1[Nom Prénom],0)),"")</f>
        <v>LOIRE ATLANTIQUE</v>
      </c>
    </row>
    <row r="37" spans="1:5" x14ac:dyDescent="0.3">
      <c r="A37" s="45"/>
      <c r="B37" s="77" t="str" cm="1">
        <f t="array" ref="B37">IFERROR(INDEX(Tableau1[Nom Prénom],SMALL((IF(Tableau1[Session N°]=$D$31,ROW(Tableau1[Session N°])-1)),ROW(4:4))),"")</f>
        <v>COROIR Ambre</v>
      </c>
      <c r="C37" s="84">
        <f>IFERROR(INDEX(Tableau1[Date de naissance],MATCH(B37,Tableau1[Nom Prénom],0)),"")</f>
        <v>39366</v>
      </c>
      <c r="D37" s="78" t="str">
        <f>IFERROR(INDEX(Tableau1[Lieu de naissance],MATCH(B37,Tableau1[Nom Prénom],0)),"")</f>
        <v>ANGERS</v>
      </c>
      <c r="E37" s="79" t="str">
        <f>IFERROR(INDEX(Tableau1[Département],MATCH(B37,Tableau1[Nom Prénom],0)),"")</f>
        <v>MAINE ET LOIRE</v>
      </c>
    </row>
    <row r="38" spans="1:5" x14ac:dyDescent="0.3">
      <c r="A38" s="45"/>
      <c r="B38" s="77" t="str" cm="1">
        <f t="array" ref="B38">IFERROR(INDEX(Tableau1[Nom Prénom],SMALL((IF(Tableau1[Session N°]=$D$31,ROW(Tableau1[Session N°])-1)),ROW(5:5))),"")</f>
        <v/>
      </c>
      <c r="C38" s="84" t="str">
        <f>IFERROR(INDEX(Tableau1[Date de naissance],MATCH(B38,Tableau1[Nom Prénom],0)),"")</f>
        <v/>
      </c>
      <c r="D38" s="78" t="str">
        <f>IFERROR(INDEX(Tableau1[Lieu de naissance],MATCH(B38,Tableau1[Nom Prénom],0)),"")</f>
        <v/>
      </c>
      <c r="E38" s="79" t="str">
        <f>IFERROR(INDEX(Tableau1[Département],MATCH(B38,Tableau1[Nom Prénom],0)),"")</f>
        <v/>
      </c>
    </row>
    <row r="39" spans="1:5" x14ac:dyDescent="0.3">
      <c r="A39" s="45"/>
      <c r="B39" s="77" t="str" cm="1">
        <f t="array" ref="B39">IFERROR(INDEX(Tableau1[Nom Prénom],SMALL((IF(Tableau1[Session N°]=$D$31,ROW(Tableau1[Session N°])-1)),ROW(6:6))),"")</f>
        <v/>
      </c>
      <c r="C39" s="84" t="str">
        <f>IFERROR(INDEX(Tableau1[Date de naissance],MATCH(B39,Tableau1[Nom Prénom],0)),"")</f>
        <v/>
      </c>
      <c r="D39" s="78" t="str">
        <f>IFERROR(INDEX(Tableau1[Lieu de naissance],MATCH(B39,Tableau1[Nom Prénom],0)),"")</f>
        <v/>
      </c>
      <c r="E39" s="79" t="str">
        <f>IFERROR(INDEX(Tableau1[Département],MATCH(B39,Tableau1[Nom Prénom],0)),"")</f>
        <v/>
      </c>
    </row>
    <row r="40" spans="1:5" x14ac:dyDescent="0.3">
      <c r="A40" s="45"/>
      <c r="B40" s="77" t="str" cm="1">
        <f t="array" ref="B40">IFERROR(INDEX(Tableau1[Nom Prénom],SMALL((IF(Tableau1[Session N°]=$D$31,ROW(Tableau1[Session N°])-1)),ROW(7:7))),"")</f>
        <v/>
      </c>
      <c r="C40" s="84" t="str">
        <f>IFERROR(INDEX(Tableau1[Date de naissance],MATCH(B40,Tableau1[Nom Prénom],0)),"")</f>
        <v/>
      </c>
      <c r="D40" s="78" t="str">
        <f>IFERROR(INDEX(Tableau1[Lieu de naissance],MATCH(B40,Tableau1[Nom Prénom],0)),"")</f>
        <v/>
      </c>
      <c r="E40" s="79" t="str">
        <f>IFERROR(INDEX(Tableau1[Département],MATCH(B40,Tableau1[Nom Prénom],0)),"")</f>
        <v/>
      </c>
    </row>
    <row r="41" spans="1:5" x14ac:dyDescent="0.3">
      <c r="A41" s="45"/>
      <c r="B41" s="77" t="str" cm="1">
        <f t="array" ref="B41">IFERROR(INDEX(Tableau1[Nom Prénom],SMALL((IF(Tableau1[Session N°]=$D$31,ROW(Tableau1[Session N°])-1)),ROW(8:8))),"")</f>
        <v/>
      </c>
      <c r="C41" s="84" t="str">
        <f>IFERROR(INDEX(Tableau1[Date de naissance],MATCH(B41,Tableau1[Nom Prénom],0)),"")</f>
        <v/>
      </c>
      <c r="D41" s="78" t="str">
        <f>IFERROR(INDEX(Tableau1[Lieu de naissance],MATCH(B41,Tableau1[Nom Prénom],0)),"")</f>
        <v/>
      </c>
      <c r="E41" s="79" t="str">
        <f>IFERROR(INDEX(Tableau1[Département],MATCH(B41,Tableau1[Nom Prénom],0)),"")</f>
        <v/>
      </c>
    </row>
    <row r="42" spans="1:5" x14ac:dyDescent="0.3">
      <c r="A42" s="45"/>
      <c r="B42" s="77" t="str" cm="1">
        <f t="array" ref="B42">IFERROR(INDEX(Tableau1[Nom Prénom],SMALL((IF(Tableau1[Session N°]=$D$31,ROW(Tableau1[Session N°])-1)),ROW(9:9))),"")</f>
        <v/>
      </c>
      <c r="C42" s="84" t="str">
        <f>IFERROR(INDEX(Tableau1[Date de naissance],MATCH(B42,Tableau1[Nom Prénom],0)),"")</f>
        <v/>
      </c>
      <c r="D42" s="78" t="str">
        <f>IFERROR(INDEX(Tableau1[Lieu de naissance],MATCH(B42,Tableau1[Nom Prénom],0)),"")</f>
        <v/>
      </c>
      <c r="E42" s="79" t="str">
        <f>IFERROR(INDEX(Tableau1[Département],MATCH(B42,Tableau1[Nom Prénom],0)),"")</f>
        <v/>
      </c>
    </row>
    <row r="43" spans="1:5" ht="15" thickBot="1" x14ac:dyDescent="0.35">
      <c r="A43" s="45"/>
      <c r="B43" s="80" t="str" cm="1">
        <f t="array" ref="B43">IFERROR(INDEX(Tableau1[Nom Prénom],SMALL((IF(Tableau1[Session N°]=$D$31,ROW(Tableau1[Session N°])-1)),ROW(10:10))),"")</f>
        <v/>
      </c>
      <c r="C43" s="85" t="str">
        <f>IFERROR(INDEX(Tableau1[Date de naissance],MATCH(B43,Tableau1[Nom Prénom],0)),"")</f>
        <v/>
      </c>
      <c r="D43" s="81" t="str">
        <f>IFERROR(INDEX(Tableau1[Lieu de naissance],MATCH(B43,Tableau1[Nom Prénom],0)),"")</f>
        <v/>
      </c>
      <c r="E43" s="82" t="str">
        <f>IFERROR(INDEX(Tableau1[Département],MATCH(B43,Tableau1[Nom Prénom],0)),"")</f>
        <v/>
      </c>
    </row>
    <row r="44" spans="1:5" x14ac:dyDescent="0.3">
      <c r="A44" s="45"/>
    </row>
    <row r="45" spans="1:5" x14ac:dyDescent="0.3">
      <c r="A45" s="45"/>
    </row>
    <row r="46" spans="1:5" ht="17.399999999999999" x14ac:dyDescent="0.3">
      <c r="A46" s="45"/>
      <c r="B46" s="127" t="s">
        <v>83</v>
      </c>
      <c r="C46" s="127"/>
      <c r="D46" s="128">
        <v>4</v>
      </c>
      <c r="E46" s="128"/>
    </row>
    <row r="47" spans="1:5" ht="17.399999999999999" x14ac:dyDescent="0.3">
      <c r="A47" s="45"/>
      <c r="B47" s="125" t="s">
        <v>82</v>
      </c>
      <c r="C47" s="125"/>
      <c r="D47" s="125"/>
      <c r="E47" s="125"/>
    </row>
    <row r="48" spans="1:5" ht="15" thickBot="1" x14ac:dyDescent="0.35">
      <c r="A48" s="45"/>
      <c r="B48" s="126" t="s">
        <v>79</v>
      </c>
      <c r="C48" s="126"/>
      <c r="D48" s="126"/>
      <c r="E48" s="126"/>
    </row>
    <row r="49" spans="1:5" x14ac:dyDescent="0.3">
      <c r="A49" s="45"/>
      <c r="B49" s="74" t="str" cm="1">
        <f t="array" ref="B49">IFERROR(INDEX(Tableau1[Nom Prénom],SMALL((IF(Tableau1[Session N°]=$D$46,ROW(Tableau1[Session N°])-1)),ROW(1:1))),"")</f>
        <v>ALBERT Louise</v>
      </c>
      <c r="C49" s="83">
        <f>IFERROR(INDEX(Tableau1[Date de naissance],MATCH(B49,Tableau1[Nom Prénom],0)),"")</f>
        <v>39336</v>
      </c>
      <c r="D49" s="75" t="str">
        <f>IFERROR(INDEX(Tableau1[Lieu de naissance],MATCH(B49,Tableau1[Nom Prénom],0)),"")</f>
        <v>CHOLET</v>
      </c>
      <c r="E49" s="76" t="str">
        <f>IFERROR(INDEX(Tableau1[Département],MATCH(B49,Tableau1[Nom Prénom],0)),"")</f>
        <v>MAINE ET LOIRE</v>
      </c>
    </row>
    <row r="50" spans="1:5" x14ac:dyDescent="0.3">
      <c r="A50" s="45"/>
      <c r="B50" s="77" t="str" cm="1">
        <f t="array" ref="B50">IFERROR(INDEX(Tableau1[Nom Prénom],SMALL((IF(Tableau1[Session N°]=$D$46,ROW(Tableau1[Session N°])-1)),ROW(2:2))),"")</f>
        <v>ELHACOUMO Raphaël</v>
      </c>
      <c r="C50" s="84">
        <f>IFERROR(INDEX(Tableau1[Date de naissance],MATCH(B50,Tableau1[Nom Prénom],0)),"")</f>
        <v>39375</v>
      </c>
      <c r="D50" s="78" t="str">
        <f>IFERROR(INDEX(Tableau1[Lieu de naissance],MATCH(B50,Tableau1[Nom Prénom],0)),"")</f>
        <v>ANGERS</v>
      </c>
      <c r="E50" s="79" t="str">
        <f>IFERROR(INDEX(Tableau1[Département],MATCH(B50,Tableau1[Nom Prénom],0)),"")</f>
        <v>MAINE ET LOIRE</v>
      </c>
    </row>
    <row r="51" spans="1:5" x14ac:dyDescent="0.3">
      <c r="A51" s="45"/>
      <c r="B51" s="77" t="str" cm="1">
        <f t="array" ref="B51">IFERROR(INDEX(Tableau1[Nom Prénom],SMALL((IF(Tableau1[Session N°]=$D$46,ROW(Tableau1[Session N°])-1)),ROW(3:3))),"")</f>
        <v>SECHER Yolan</v>
      </c>
      <c r="C51" s="84">
        <f>IFERROR(INDEX(Tableau1[Date de naissance],MATCH(B51,Tableau1[Nom Prénom],0)),"")</f>
        <v>39358</v>
      </c>
      <c r="D51" s="78" t="str">
        <f>IFERROR(INDEX(Tableau1[Lieu de naissance],MATCH(B51,Tableau1[Nom Prénom],0)),"")</f>
        <v>ANCENIS</v>
      </c>
      <c r="E51" s="79" t="str">
        <f>IFERROR(INDEX(Tableau1[Département],MATCH(B51,Tableau1[Nom Prénom],0)),"")</f>
        <v>LOIRE ATLANTIQUE</v>
      </c>
    </row>
    <row r="52" spans="1:5" x14ac:dyDescent="0.3">
      <c r="A52" s="45"/>
      <c r="B52" s="77" t="str" cm="1">
        <f t="array" ref="B52">IFERROR(INDEX(Tableau1[Nom Prénom],SMALL((IF(Tableau1[Session N°]=$D$46,ROW(Tableau1[Session N°])-1)),ROW(4:4))),"")</f>
        <v>DENECHEAU Lilly</v>
      </c>
      <c r="C52" s="84">
        <f>IFERROR(INDEX(Tableau1[Date de naissance],MATCH(B52,Tableau1[Nom Prénom],0)),"")</f>
        <v>39083</v>
      </c>
      <c r="D52" s="78" t="str">
        <f>IFERROR(INDEX(Tableau1[Lieu de naissance],MATCH(B52,Tableau1[Nom Prénom],0)),"")</f>
        <v>ANCENIS</v>
      </c>
      <c r="E52" s="79" t="str">
        <f>IFERROR(INDEX(Tableau1[Département],MATCH(B52,Tableau1[Nom Prénom],0)),"")</f>
        <v>LOIRE ATLANTIQUE</v>
      </c>
    </row>
    <row r="53" spans="1:5" x14ac:dyDescent="0.3">
      <c r="A53" s="45"/>
      <c r="B53" s="77" t="str" cm="1">
        <f t="array" ref="B53">IFERROR(INDEX(Tableau1[Nom Prénom],SMALL((IF(Tableau1[Session N°]=$D$46,ROW(Tableau1[Session N°])-1)),ROW(5:5))),"")</f>
        <v>LUSSON Candice</v>
      </c>
      <c r="C53" s="84">
        <f>IFERROR(INDEX(Tableau1[Date de naissance],MATCH(B53,Tableau1[Nom Prénom],0)),"")</f>
        <v>39509</v>
      </c>
      <c r="D53" s="78" t="str">
        <f>IFERROR(INDEX(Tableau1[Lieu de naissance],MATCH(B53,Tableau1[Nom Prénom],0)),"")</f>
        <v>ANCENIS</v>
      </c>
      <c r="E53" s="79" t="str">
        <f>IFERROR(INDEX(Tableau1[Département],MATCH(B53,Tableau1[Nom Prénom],0)),"")</f>
        <v>LOIRE ATLANTIQUE</v>
      </c>
    </row>
    <row r="54" spans="1:5" x14ac:dyDescent="0.3">
      <c r="A54" s="45"/>
      <c r="B54" s="77" t="str" cm="1">
        <f t="array" ref="B54">IFERROR(INDEX(Tableau1[Nom Prénom],SMALL((IF(Tableau1[Session N°]=$D$46,ROW(Tableau1[Session N°])-1)),ROW(6:6))),"")</f>
        <v>PINEAU Fleur</v>
      </c>
      <c r="C54" s="84">
        <f>IFERROR(INDEX(Tableau1[Date de naissance],MATCH(B54,Tableau1[Nom Prénom],0)),"")</f>
        <v>39234</v>
      </c>
      <c r="D54" s="78" t="str">
        <f>IFERROR(INDEX(Tableau1[Lieu de naissance],MATCH(B54,Tableau1[Nom Prénom],0)),"")</f>
        <v>NANTES</v>
      </c>
      <c r="E54" s="79" t="str">
        <f>IFERROR(INDEX(Tableau1[Département],MATCH(B54,Tableau1[Nom Prénom],0)),"")</f>
        <v>LOIRE ATLANTIQUE</v>
      </c>
    </row>
    <row r="55" spans="1:5" x14ac:dyDescent="0.3">
      <c r="A55" s="45"/>
      <c r="B55" s="77" t="str" cm="1">
        <f t="array" ref="B55">IFERROR(INDEX(Tableau1[Nom Prénom],SMALL((IF(Tableau1[Session N°]=$D$46,ROW(Tableau1[Session N°])-1)),ROW(7:7))),"")</f>
        <v>TERRIEN Tilio</v>
      </c>
      <c r="C55" s="84">
        <f>IFERROR(INDEX(Tableau1[Date de naissance],MATCH(B55,Tableau1[Nom Prénom],0)),"")</f>
        <v>39413</v>
      </c>
      <c r="D55" s="78" t="str">
        <f>IFERROR(INDEX(Tableau1[Lieu de naissance],MATCH(B55,Tableau1[Nom Prénom],0)),"")</f>
        <v>ANCENIS</v>
      </c>
      <c r="E55" s="79" t="str">
        <f>IFERROR(INDEX(Tableau1[Département],MATCH(B55,Tableau1[Nom Prénom],0)),"")</f>
        <v>LOIRE ATLANTIQUE</v>
      </c>
    </row>
    <row r="56" spans="1:5" x14ac:dyDescent="0.3">
      <c r="A56" s="45"/>
      <c r="B56" s="77" t="str" cm="1">
        <f t="array" ref="B56">IFERROR(INDEX(Tableau1[Nom Prénom],SMALL((IF(Tableau1[Session N°]=$D$46,ROW(Tableau1[Session N°])-1)),ROW(8:8))),"")</f>
        <v/>
      </c>
      <c r="C56" s="84" t="str">
        <f>IFERROR(INDEX(Tableau1[Date de naissance],MATCH(B56,Tableau1[Nom Prénom],0)),"")</f>
        <v/>
      </c>
      <c r="D56" s="78" t="str">
        <f>IFERROR(INDEX(Tableau1[Lieu de naissance],MATCH(B56,Tableau1[Nom Prénom],0)),"")</f>
        <v/>
      </c>
      <c r="E56" s="79" t="str">
        <f>IFERROR(INDEX(Tableau1[Département],MATCH(B56,Tableau1[Nom Prénom],0)),"")</f>
        <v/>
      </c>
    </row>
    <row r="57" spans="1:5" x14ac:dyDescent="0.3">
      <c r="A57" s="45"/>
      <c r="B57" s="77" t="str" cm="1">
        <f t="array" ref="B57">IFERROR(INDEX(Tableau1[Nom Prénom],SMALL((IF(Tableau1[Session N°]=$D$46,ROW(Tableau1[Session N°])-1)),ROW(9:9))),"")</f>
        <v/>
      </c>
      <c r="C57" s="84" t="str">
        <f>IFERROR(INDEX(Tableau1[Date de naissance],MATCH(B57,Tableau1[Nom Prénom],0)),"")</f>
        <v/>
      </c>
      <c r="D57" s="78" t="str">
        <f>IFERROR(INDEX(Tableau1[Lieu de naissance],MATCH(B57,Tableau1[Nom Prénom],0)),"")</f>
        <v/>
      </c>
      <c r="E57" s="79" t="str">
        <f>IFERROR(INDEX(Tableau1[Département],MATCH(B57,Tableau1[Nom Prénom],0)),"")</f>
        <v/>
      </c>
    </row>
    <row r="58" spans="1:5" ht="15" thickBot="1" x14ac:dyDescent="0.35">
      <c r="A58" s="45"/>
      <c r="B58" s="80" t="str" cm="1">
        <f t="array" ref="B58">IFERROR(INDEX(Tableau1[Nom Prénom],SMALL((IF(Tableau1[Session N°]=$D$46,ROW(Tableau1[Session N°])-1)),ROW(10:10))),"")</f>
        <v/>
      </c>
      <c r="C58" s="85" t="str">
        <f>IFERROR(INDEX(Tableau1[Date de naissance],MATCH(B58,Tableau1[Nom Prénom],0)),"")</f>
        <v/>
      </c>
      <c r="D58" s="81" t="str">
        <f>IFERROR(INDEX(Tableau1[Lieu de naissance],MATCH(B58,Tableau1[Nom Prénom],0)),"")</f>
        <v/>
      </c>
      <c r="E58" s="82" t="str">
        <f>IFERROR(INDEX(Tableau1[Département],MATCH(B58,Tableau1[Nom Prénom],0)),"")</f>
        <v/>
      </c>
    </row>
    <row r="59" spans="1:5" x14ac:dyDescent="0.3">
      <c r="A59" s="45"/>
    </row>
    <row r="60" spans="1:5" x14ac:dyDescent="0.3">
      <c r="A60" s="45"/>
    </row>
    <row r="61" spans="1:5" ht="17.399999999999999" x14ac:dyDescent="0.3">
      <c r="A61" s="45"/>
      <c r="B61" s="127" t="s">
        <v>83</v>
      </c>
      <c r="C61" s="127"/>
      <c r="D61" s="128">
        <v>5</v>
      </c>
      <c r="E61" s="128"/>
    </row>
    <row r="62" spans="1:5" ht="17.399999999999999" x14ac:dyDescent="0.3">
      <c r="A62" s="45"/>
      <c r="B62" s="125" t="s">
        <v>82</v>
      </c>
      <c r="C62" s="125"/>
      <c r="D62" s="125"/>
      <c r="E62" s="125"/>
    </row>
    <row r="63" spans="1:5" ht="15" thickBot="1" x14ac:dyDescent="0.35">
      <c r="A63" s="45"/>
      <c r="B63" s="126" t="s">
        <v>77</v>
      </c>
      <c r="C63" s="126"/>
      <c r="D63" s="126"/>
      <c r="E63" s="126"/>
    </row>
    <row r="64" spans="1:5" x14ac:dyDescent="0.3">
      <c r="A64" s="45"/>
      <c r="B64" s="74" t="str" cm="1">
        <f t="array" ref="B64">IFERROR(INDEX(Tableau1[Nom Prénom],SMALL((IF(Tableau1[Session N°]=$D$61,ROW(Tableau1[Session N°])-1)),ROW(1:1))),"")</f>
        <v>CHAUVAT Clara</v>
      </c>
      <c r="C64" s="83">
        <f>IFERROR(INDEX(Tableau1[Date de naissance],MATCH(B64,Tableau1[Nom Prénom],0)),"")</f>
        <v>38831</v>
      </c>
      <c r="D64" s="75" t="str">
        <f>IFERROR(INDEX(Tableau1[Lieu de naissance],MATCH(B64,Tableau1[Nom Prénom],0)),"")</f>
        <v>CHOLET</v>
      </c>
      <c r="E64" s="76" t="str">
        <f>IFERROR(INDEX(Tableau1[Département],MATCH(B64,Tableau1[Nom Prénom],0)),"")</f>
        <v>MAINE ET LOIRE</v>
      </c>
    </row>
    <row r="65" spans="1:5" x14ac:dyDescent="0.3">
      <c r="A65" s="45"/>
      <c r="B65" s="77" t="str" cm="1">
        <f t="array" ref="B65">IFERROR(INDEX(Tableau1[Nom Prénom],SMALL((IF(Tableau1[Session N°]=$D$61,ROW(Tableau1[Session N°])-1)),ROW(2:2))),"")</f>
        <v>CHENE Isaline</v>
      </c>
      <c r="C65" s="84">
        <f>IFERROR(INDEX(Tableau1[Date de naissance],MATCH(B65,Tableau1[Nom Prénom],0)),"")</f>
        <v>39197</v>
      </c>
      <c r="D65" s="78" t="str">
        <f>IFERROR(INDEX(Tableau1[Lieu de naissance],MATCH(B65,Tableau1[Nom Prénom],0)),"")</f>
        <v>ANCENIS</v>
      </c>
      <c r="E65" s="79" t="str">
        <f>IFERROR(INDEX(Tableau1[Département],MATCH(B65,Tableau1[Nom Prénom],0)),"")</f>
        <v>LOIRE ATLANTIQUE</v>
      </c>
    </row>
    <row r="66" spans="1:5" x14ac:dyDescent="0.3">
      <c r="A66" s="45"/>
      <c r="B66" s="77" t="str" cm="1">
        <f t="array" ref="B66">IFERROR(INDEX(Tableau1[Nom Prénom],SMALL((IF(Tableau1[Session N°]=$D$61,ROW(Tableau1[Session N°])-1)),ROW(3:3))),"")</f>
        <v>GIRARDIN Maëlys</v>
      </c>
      <c r="C66" s="84">
        <f>IFERROR(INDEX(Tableau1[Date de naissance],MATCH(B66,Tableau1[Nom Prénom],0)),"")</f>
        <v>39433</v>
      </c>
      <c r="D66" s="78" t="str">
        <f>IFERROR(INDEX(Tableau1[Lieu de naissance],MATCH(B66,Tableau1[Nom Prénom],0)),"")</f>
        <v>ANCENIS</v>
      </c>
      <c r="E66" s="79" t="str">
        <f>IFERROR(INDEX(Tableau1[Département],MATCH(B66,Tableau1[Nom Prénom],0)),"")</f>
        <v>LOIRE ATLANTIQUE</v>
      </c>
    </row>
    <row r="67" spans="1:5" x14ac:dyDescent="0.3">
      <c r="A67" s="45"/>
      <c r="B67" s="77" t="str" cm="1">
        <f t="array" ref="B67">IFERROR(INDEX(Tableau1[Nom Prénom],SMALL((IF(Tableau1[Session N°]=$D$61,ROW(Tableau1[Session N°])-1)),ROW(4:4))),"")</f>
        <v>MAZOUIN Lilou</v>
      </c>
      <c r="C67" s="84">
        <f>IFERROR(INDEX(Tableau1[Date de naissance],MATCH(B67,Tableau1[Nom Prénom],0)),"")</f>
        <v>39244</v>
      </c>
      <c r="D67" s="78" t="str">
        <f>IFERROR(INDEX(Tableau1[Lieu de naissance],MATCH(B67,Tableau1[Nom Prénom],0)),"")</f>
        <v>ANGERS</v>
      </c>
      <c r="E67" s="79" t="str">
        <f>IFERROR(INDEX(Tableau1[Département],MATCH(B67,Tableau1[Nom Prénom],0)),"")</f>
        <v>MAINE ET LOIRE</v>
      </c>
    </row>
    <row r="68" spans="1:5" x14ac:dyDescent="0.3">
      <c r="A68" s="45"/>
      <c r="B68" s="77" t="str" cm="1">
        <f t="array" ref="B68">IFERROR(INDEX(Tableau1[Nom Prénom],SMALL((IF(Tableau1[Session N°]=$D$61,ROW(Tableau1[Session N°])-1)),ROW(5:5))),"")</f>
        <v>RABERGEAU Tessie</v>
      </c>
      <c r="C68" s="84">
        <f>IFERROR(INDEX(Tableau1[Date de naissance],MATCH(B68,Tableau1[Nom Prénom],0)),"")</f>
        <v>39141</v>
      </c>
      <c r="D68" s="78" t="str">
        <f>IFERROR(INDEX(Tableau1[Lieu de naissance],MATCH(B68,Tableau1[Nom Prénom],0)),"")</f>
        <v>CHOLET</v>
      </c>
      <c r="E68" s="79" t="str">
        <f>IFERROR(INDEX(Tableau1[Département],MATCH(B68,Tableau1[Nom Prénom],0)),"")</f>
        <v>MAINE ET LOIRE</v>
      </c>
    </row>
    <row r="69" spans="1:5" x14ac:dyDescent="0.3">
      <c r="A69" s="45"/>
      <c r="B69" s="77" t="str" cm="1">
        <f t="array" ref="B69">IFERROR(INDEX(Tableau1[Nom Prénom],SMALL((IF(Tableau1[Session N°]=$D$61,ROW(Tableau1[Session N°])-1)),ROW(6:6))),"")</f>
        <v>VIAUD Lalie</v>
      </c>
      <c r="C69" s="84">
        <f>IFERROR(INDEX(Tableau1[Date de naissance],MATCH(B69,Tableau1[Nom Prénom],0)),"")</f>
        <v>39187</v>
      </c>
      <c r="D69" s="78" t="str">
        <f>IFERROR(INDEX(Tableau1[Lieu de naissance],MATCH(B69,Tableau1[Nom Prénom],0)),"")</f>
        <v>ANCENIS</v>
      </c>
      <c r="E69" s="79" t="str">
        <f>IFERROR(INDEX(Tableau1[Département],MATCH(B69,Tableau1[Nom Prénom],0)),"")</f>
        <v>LOIRE ATLANTIQUE</v>
      </c>
    </row>
    <row r="70" spans="1:5" x14ac:dyDescent="0.3">
      <c r="A70" s="45"/>
      <c r="B70" s="77" t="str" cm="1">
        <f t="array" ref="B70">IFERROR(INDEX(Tableau1[Nom Prénom],SMALL((IF(Tableau1[Session N°]=$D$61,ROW(Tableau1[Session N°])-1)),ROW(7:7))),"")</f>
        <v/>
      </c>
      <c r="C70" s="84" t="str">
        <f>IFERROR(INDEX(Tableau1[Date de naissance],MATCH(B70,Tableau1[Nom Prénom],0)),"")</f>
        <v/>
      </c>
      <c r="D70" s="78" t="str">
        <f>IFERROR(INDEX(Tableau1[Lieu de naissance],MATCH(B70,Tableau1[Nom Prénom],0)),"")</f>
        <v/>
      </c>
      <c r="E70" s="79" t="str">
        <f>IFERROR(INDEX(Tableau1[Département],MATCH(B70,Tableau1[Nom Prénom],0)),"")</f>
        <v/>
      </c>
    </row>
    <row r="71" spans="1:5" x14ac:dyDescent="0.3">
      <c r="A71" s="45"/>
      <c r="B71" s="77" t="str" cm="1">
        <f t="array" ref="B71">IFERROR(INDEX(Tableau1[Nom Prénom],SMALL((IF(Tableau1[Session N°]=$D$61,ROW(Tableau1[Session N°])-1)),ROW(8:8))),"")</f>
        <v/>
      </c>
      <c r="C71" s="84" t="str">
        <f>IFERROR(INDEX(Tableau1[Date de naissance],MATCH(B71,Tableau1[Nom Prénom],0)),"")</f>
        <v/>
      </c>
      <c r="D71" s="78" t="str">
        <f>IFERROR(INDEX(Tableau1[Lieu de naissance],MATCH(B71,Tableau1[Nom Prénom],0)),"")</f>
        <v/>
      </c>
      <c r="E71" s="79" t="str">
        <f>IFERROR(INDEX(Tableau1[Département],MATCH(B71,Tableau1[Nom Prénom],0)),"")</f>
        <v/>
      </c>
    </row>
    <row r="72" spans="1:5" x14ac:dyDescent="0.3">
      <c r="A72" s="45"/>
      <c r="B72" s="77" t="str" cm="1">
        <f t="array" ref="B72">IFERROR(INDEX(Tableau1[Nom Prénom],SMALL((IF(Tableau1[Session N°]=$D$61,ROW(Tableau1[Session N°])-1)),ROW(9:9))),"")</f>
        <v/>
      </c>
      <c r="C72" s="84" t="str">
        <f>IFERROR(INDEX(Tableau1[Date de naissance],MATCH(B72,Tableau1[Nom Prénom],0)),"")</f>
        <v/>
      </c>
      <c r="D72" s="78" t="str">
        <f>IFERROR(INDEX(Tableau1[Lieu de naissance],MATCH(B72,Tableau1[Nom Prénom],0)),"")</f>
        <v/>
      </c>
      <c r="E72" s="79" t="str">
        <f>IFERROR(INDEX(Tableau1[Département],MATCH(B72,Tableau1[Nom Prénom],0)),"")</f>
        <v/>
      </c>
    </row>
    <row r="73" spans="1:5" ht="15" thickBot="1" x14ac:dyDescent="0.35">
      <c r="A73" s="45"/>
      <c r="B73" s="80" t="str" cm="1">
        <f t="array" ref="B73">IFERROR(INDEX(Tableau1[Nom Prénom],SMALL((IF(Tableau1[Session N°]=$D$61,ROW(Tableau1[Session N°])-1)),ROW(10:10))),"")</f>
        <v/>
      </c>
      <c r="C73" s="85" t="str">
        <f>IFERROR(INDEX(Tableau1[Date de naissance],MATCH(B73,Tableau1[Nom Prénom],0)),"")</f>
        <v/>
      </c>
      <c r="D73" s="81" t="str">
        <f>IFERROR(INDEX(Tableau1[Lieu de naissance],MATCH(B73,Tableau1[Nom Prénom],0)),"")</f>
        <v/>
      </c>
      <c r="E73" s="82" t="str">
        <f>IFERROR(INDEX(Tableau1[Département],MATCH(B73,Tableau1[Nom Prénom],0)),"")</f>
        <v/>
      </c>
    </row>
    <row r="74" spans="1:5" x14ac:dyDescent="0.3">
      <c r="A74" s="45"/>
    </row>
    <row r="75" spans="1:5" x14ac:dyDescent="0.3">
      <c r="A75" s="45"/>
    </row>
    <row r="76" spans="1:5" ht="17.399999999999999" x14ac:dyDescent="0.3">
      <c r="A76" s="45"/>
      <c r="B76" s="127" t="s">
        <v>83</v>
      </c>
      <c r="C76" s="127"/>
      <c r="D76" s="128">
        <v>6</v>
      </c>
      <c r="E76" s="128"/>
    </row>
    <row r="77" spans="1:5" ht="17.399999999999999" x14ac:dyDescent="0.3">
      <c r="A77" s="45"/>
      <c r="B77" s="125" t="s">
        <v>82</v>
      </c>
      <c r="C77" s="125"/>
      <c r="D77" s="125"/>
      <c r="E77" s="125"/>
    </row>
    <row r="78" spans="1:5" ht="15" thickBot="1" x14ac:dyDescent="0.35">
      <c r="A78" s="45"/>
      <c r="B78" s="126" t="s">
        <v>77</v>
      </c>
      <c r="C78" s="126"/>
      <c r="D78" s="126"/>
      <c r="E78" s="126"/>
    </row>
    <row r="79" spans="1:5" x14ac:dyDescent="0.3">
      <c r="A79" s="45"/>
      <c r="B79" s="74" t="str" cm="1">
        <f t="array" ref="B79">IFERROR(INDEX(Tableau1[Nom Prénom],SMALL((IF(Tableau1[Session N°]=$D$76,ROW(Tableau1[Session N°])-1)),ROW(1:1))),"")</f>
        <v>DELALANDE Solenn</v>
      </c>
      <c r="C79" s="83">
        <f>IFERROR(INDEX(Tableau1[Date de naissance],MATCH(B79,Tableau1[Nom Prénom],0)),"")</f>
        <v>39084</v>
      </c>
      <c r="D79" s="75" t="str">
        <f>IFERROR(INDEX(Tableau1[Lieu de naissance],MATCH(B79,Tableau1[Nom Prénom],0)),"")</f>
        <v>ANCENIS</v>
      </c>
      <c r="E79" s="76" t="str">
        <f>IFERROR(INDEX(Tableau1[Département],MATCH(B79,Tableau1[Nom Prénom],0)),"")</f>
        <v>LOIRE ATLANTIQUE</v>
      </c>
    </row>
    <row r="80" spans="1:5" x14ac:dyDescent="0.3">
      <c r="A80" s="45"/>
      <c r="B80" s="77" t="str" cm="1">
        <f t="array" ref="B80">IFERROR(INDEX(Tableau1[Nom Prénom],SMALL((IF(Tableau1[Session N°]=$D$76,ROW(Tableau1[Session N°])-1)),ROW(2:2))),"")</f>
        <v>DELAUNAY Océane</v>
      </c>
      <c r="C80" s="84">
        <f>IFERROR(INDEX(Tableau1[Date de naissance],MATCH(B80,Tableau1[Nom Prénom],0)),"")</f>
        <v>38891</v>
      </c>
      <c r="D80" s="78" t="str">
        <f>IFERROR(INDEX(Tableau1[Lieu de naissance],MATCH(B80,Tableau1[Nom Prénom],0)),"")</f>
        <v>NANTES</v>
      </c>
      <c r="E80" s="79" t="str">
        <f>IFERROR(INDEX(Tableau1[Département],MATCH(B80,Tableau1[Nom Prénom],0)),"")</f>
        <v>LOIRE ATLANTIQUE</v>
      </c>
    </row>
    <row r="81" spans="1:5" x14ac:dyDescent="0.3">
      <c r="A81" s="45"/>
      <c r="B81" s="77" t="str" cm="1">
        <f t="array" ref="B81">IFERROR(INDEX(Tableau1[Nom Prénom],SMALL((IF(Tableau1[Session N°]=$D$76,ROW(Tableau1[Session N°])-1)),ROW(3:3))),"")</f>
        <v>ONILLON Lalie</v>
      </c>
      <c r="C81" s="84">
        <f>IFERROR(INDEX(Tableau1[Date de naissance],MATCH(B81,Tableau1[Nom Prénom],0)),"")</f>
        <v>39354</v>
      </c>
      <c r="D81" s="78" t="str">
        <f>IFERROR(INDEX(Tableau1[Lieu de naissance],MATCH(B81,Tableau1[Nom Prénom],0)),"")</f>
        <v>ANCENIS</v>
      </c>
      <c r="E81" s="79" t="str">
        <f>IFERROR(INDEX(Tableau1[Département],MATCH(B81,Tableau1[Nom Prénom],0)),"")</f>
        <v>LOIRE ATLANTIQUE</v>
      </c>
    </row>
    <row r="82" spans="1:5" x14ac:dyDescent="0.3">
      <c r="A82" s="45"/>
      <c r="B82" s="77" t="str" cm="1">
        <f t="array" ref="B82">IFERROR(INDEX(Tableau1[Nom Prénom],SMALL((IF(Tableau1[Session N°]=$D$76,ROW(Tableau1[Session N°])-1)),ROW(4:4))),"")</f>
        <v>GUIBERTEAU Mahelyne</v>
      </c>
      <c r="C82" s="84">
        <f>IFERROR(INDEX(Tableau1[Date de naissance],MATCH(B82,Tableau1[Nom Prénom],0)),"")</f>
        <v>39356</v>
      </c>
      <c r="D82" s="78" t="str">
        <f>IFERROR(INDEX(Tableau1[Lieu de naissance],MATCH(B82,Tableau1[Nom Prénom],0)),"")</f>
        <v>ANCENIS</v>
      </c>
      <c r="E82" s="79" t="str">
        <f>IFERROR(INDEX(Tableau1[Département],MATCH(B82,Tableau1[Nom Prénom],0)),"")</f>
        <v>LOIRE ATLANTIQUE</v>
      </c>
    </row>
    <row r="83" spans="1:5" x14ac:dyDescent="0.3">
      <c r="A83" s="45"/>
      <c r="B83" s="77" t="str" cm="1">
        <f t="array" ref="B83">IFERROR(INDEX(Tableau1[Nom Prénom],SMALL((IF(Tableau1[Session N°]=$D$76,ROW(Tableau1[Session N°])-1)),ROW(5:5))),"")</f>
        <v>MOREAU Méline</v>
      </c>
      <c r="C83" s="84">
        <f>IFERROR(INDEX(Tableau1[Date de naissance],MATCH(B83,Tableau1[Nom Prénom],0)),"")</f>
        <v>39257</v>
      </c>
      <c r="D83" s="78" t="str">
        <f>IFERROR(INDEX(Tableau1[Lieu de naissance],MATCH(B83,Tableau1[Nom Prénom],0)),"")</f>
        <v>ANCENIS</v>
      </c>
      <c r="E83" s="79" t="str">
        <f>IFERROR(INDEX(Tableau1[Département],MATCH(B83,Tableau1[Nom Prénom],0)),"")</f>
        <v>LOIRE ATLANTIQUE</v>
      </c>
    </row>
    <row r="84" spans="1:5" x14ac:dyDescent="0.3">
      <c r="A84" s="45"/>
      <c r="B84" s="77" t="str" cm="1">
        <f t="array" ref="B84">IFERROR(INDEX(Tableau1[Nom Prénom],SMALL((IF(Tableau1[Session N°]=$D$76,ROW(Tableau1[Session N°])-1)),ROW(6:6))),"")</f>
        <v>RETHORE Camilia</v>
      </c>
      <c r="C84" s="84">
        <f>IFERROR(INDEX(Tableau1[Date de naissance],MATCH(B84,Tableau1[Nom Prénom],0)),"")</f>
        <v>39179</v>
      </c>
      <c r="D84" s="78" t="str">
        <f>IFERROR(INDEX(Tableau1[Lieu de naissance],MATCH(B84,Tableau1[Nom Prénom],0)),"")</f>
        <v>ANCENIS</v>
      </c>
      <c r="E84" s="79" t="str">
        <f>IFERROR(INDEX(Tableau1[Département],MATCH(B84,Tableau1[Nom Prénom],0)),"")</f>
        <v>LOIRE ATLANTIQUE</v>
      </c>
    </row>
    <row r="85" spans="1:5" x14ac:dyDescent="0.3">
      <c r="A85" s="45"/>
      <c r="B85" s="77" t="str" cm="1">
        <f t="array" ref="B85">IFERROR(INDEX(Tableau1[Nom Prénom],SMALL((IF(Tableau1[Session N°]=$D$76,ROW(Tableau1[Session N°])-1)),ROW(7:7))),"")</f>
        <v/>
      </c>
      <c r="C85" s="84" t="str">
        <f>IFERROR(INDEX(Tableau1[Date de naissance],MATCH(B85,Tableau1[Nom Prénom],0)),"")</f>
        <v/>
      </c>
      <c r="D85" s="78" t="str">
        <f>IFERROR(INDEX(Tableau1[Lieu de naissance],MATCH(B85,Tableau1[Nom Prénom],0)),"")</f>
        <v/>
      </c>
      <c r="E85" s="79" t="str">
        <f>IFERROR(INDEX(Tableau1[Département],MATCH(B85,Tableau1[Nom Prénom],0)),"")</f>
        <v/>
      </c>
    </row>
    <row r="86" spans="1:5" x14ac:dyDescent="0.3">
      <c r="A86" s="45"/>
      <c r="B86" s="77" t="str" cm="1">
        <f t="array" ref="B86">IFERROR(INDEX(Tableau1[Nom Prénom],SMALL((IF(Tableau1[Session N°]=$D$76,ROW(Tableau1[Session N°])-1)),ROW(8:8))),"")</f>
        <v/>
      </c>
      <c r="C86" s="84" t="str">
        <f>IFERROR(INDEX(Tableau1[Date de naissance],MATCH(B86,Tableau1[Nom Prénom],0)),"")</f>
        <v/>
      </c>
      <c r="D86" s="78" t="str">
        <f>IFERROR(INDEX(Tableau1[Lieu de naissance],MATCH(B86,Tableau1[Nom Prénom],0)),"")</f>
        <v/>
      </c>
      <c r="E86" s="79" t="str">
        <f>IFERROR(INDEX(Tableau1[Département],MATCH(B86,Tableau1[Nom Prénom],0)),"")</f>
        <v/>
      </c>
    </row>
    <row r="87" spans="1:5" x14ac:dyDescent="0.3">
      <c r="A87" s="45"/>
      <c r="B87" s="77" t="str" cm="1">
        <f t="array" ref="B87">IFERROR(INDEX(Tableau1[Nom Prénom],SMALL((IF(Tableau1[Session N°]=$D$76,ROW(Tableau1[Session N°])-1)),ROW(9:9))),"")</f>
        <v/>
      </c>
      <c r="C87" s="84" t="str">
        <f>IFERROR(INDEX(Tableau1[Date de naissance],MATCH(B87,Tableau1[Nom Prénom],0)),"")</f>
        <v/>
      </c>
      <c r="D87" s="78" t="str">
        <f>IFERROR(INDEX(Tableau1[Lieu de naissance],MATCH(B87,Tableau1[Nom Prénom],0)),"")</f>
        <v/>
      </c>
      <c r="E87" s="79" t="str">
        <f>IFERROR(INDEX(Tableau1[Département],MATCH(B87,Tableau1[Nom Prénom],0)),"")</f>
        <v/>
      </c>
    </row>
    <row r="88" spans="1:5" ht="15" thickBot="1" x14ac:dyDescent="0.35">
      <c r="A88" s="45"/>
      <c r="B88" s="80" t="str" cm="1">
        <f t="array" ref="B88">IFERROR(INDEX(Tableau1[Nom Prénom],SMALL((IF(Tableau1[Session N°]=$D$76,ROW(Tableau1[Session N°])-1)),ROW(10:10))),"")</f>
        <v/>
      </c>
      <c r="C88" s="85" t="str">
        <f>IFERROR(INDEX(Tableau1[Date de naissance],MATCH(B88,Tableau1[Nom Prénom],0)),"")</f>
        <v/>
      </c>
      <c r="D88" s="81" t="str">
        <f>IFERROR(INDEX(Tableau1[Lieu de naissance],MATCH(B88,Tableau1[Nom Prénom],0)),"")</f>
        <v/>
      </c>
      <c r="E88" s="82" t="str">
        <f>IFERROR(INDEX(Tableau1[Département],MATCH(B88,Tableau1[Nom Prénom],0)),"")</f>
        <v/>
      </c>
    </row>
    <row r="89" spans="1:5" x14ac:dyDescent="0.3">
      <c r="A89" s="45"/>
    </row>
    <row r="90" spans="1:5" x14ac:dyDescent="0.3">
      <c r="A90" s="45"/>
    </row>
    <row r="91" spans="1:5" x14ac:dyDescent="0.3">
      <c r="A91" s="45"/>
      <c r="B91" s="45"/>
      <c r="C91" s="95"/>
      <c r="D91" s="45"/>
      <c r="E91" s="45"/>
    </row>
    <row r="92" spans="1:5" x14ac:dyDescent="0.3">
      <c r="A92" s="45"/>
      <c r="B92" s="45"/>
      <c r="C92" s="95"/>
      <c r="D92" s="45"/>
      <c r="E92" s="45"/>
    </row>
    <row r="93" spans="1:5" x14ac:dyDescent="0.3">
      <c r="A93" s="45"/>
      <c r="B93" s="45"/>
      <c r="C93" s="95"/>
      <c r="D93" s="45"/>
      <c r="E93" s="45"/>
    </row>
    <row r="94" spans="1:5" x14ac:dyDescent="0.3">
      <c r="A94" s="45"/>
      <c r="B94" s="45"/>
      <c r="C94" s="95"/>
      <c r="D94" s="45"/>
      <c r="E94" s="45"/>
    </row>
    <row r="95" spans="1:5" x14ac:dyDescent="0.3">
      <c r="A95" s="45"/>
      <c r="B95" s="45"/>
      <c r="C95" s="95"/>
      <c r="D95" s="45"/>
      <c r="E95" s="45"/>
    </row>
    <row r="96" spans="1:5" x14ac:dyDescent="0.3">
      <c r="A96" s="45"/>
      <c r="B96" s="45"/>
      <c r="C96" s="95"/>
      <c r="D96" s="45"/>
      <c r="E96" s="45"/>
    </row>
    <row r="97" spans="1:5" x14ac:dyDescent="0.3">
      <c r="A97" s="45"/>
      <c r="B97" s="45"/>
      <c r="C97" s="95"/>
      <c r="D97" s="45"/>
      <c r="E97" s="45"/>
    </row>
    <row r="98" spans="1:5" x14ac:dyDescent="0.3">
      <c r="A98" s="45"/>
      <c r="B98" s="45"/>
      <c r="C98" s="95"/>
      <c r="D98" s="45"/>
      <c r="E98" s="45"/>
    </row>
    <row r="99" spans="1:5" x14ac:dyDescent="0.3">
      <c r="A99" s="45"/>
      <c r="B99" s="45"/>
      <c r="C99" s="95"/>
      <c r="D99" s="45"/>
      <c r="E99" s="45"/>
    </row>
    <row r="100" spans="1:5" x14ac:dyDescent="0.3">
      <c r="A100" s="45"/>
      <c r="B100" s="45"/>
      <c r="C100" s="95"/>
      <c r="D100" s="45"/>
      <c r="E100" s="45"/>
    </row>
    <row r="101" spans="1:5" x14ac:dyDescent="0.3">
      <c r="A101" s="45"/>
      <c r="B101" s="45"/>
      <c r="C101" s="95"/>
      <c r="D101" s="45"/>
      <c r="E101" s="45"/>
    </row>
    <row r="102" spans="1:5" x14ac:dyDescent="0.3">
      <c r="A102" s="45"/>
      <c r="B102" s="45"/>
      <c r="C102" s="95"/>
      <c r="D102" s="45"/>
      <c r="E102" s="45"/>
    </row>
    <row r="103" spans="1:5" x14ac:dyDescent="0.3">
      <c r="A103" s="45"/>
      <c r="B103" s="45"/>
      <c r="C103" s="95"/>
      <c r="D103" s="45"/>
      <c r="E103" s="45"/>
    </row>
    <row r="104" spans="1:5" x14ac:dyDescent="0.3">
      <c r="A104" s="45"/>
      <c r="B104" s="45"/>
      <c r="C104" s="95"/>
      <c r="D104" s="45"/>
      <c r="E104" s="45"/>
    </row>
    <row r="105" spans="1:5" x14ac:dyDescent="0.3">
      <c r="A105" s="45"/>
      <c r="B105" s="45"/>
      <c r="C105" s="95"/>
      <c r="D105" s="45"/>
      <c r="E105" s="45"/>
    </row>
    <row r="106" spans="1:5" x14ac:dyDescent="0.3">
      <c r="A106" s="45"/>
      <c r="B106" s="45"/>
      <c r="C106" s="95"/>
      <c r="D106" s="45"/>
      <c r="E106" s="45"/>
    </row>
    <row r="107" spans="1:5" x14ac:dyDescent="0.3">
      <c r="A107" s="45"/>
      <c r="B107" s="45"/>
      <c r="C107" s="95"/>
      <c r="D107" s="45"/>
      <c r="E107" s="45"/>
    </row>
    <row r="108" spans="1:5" x14ac:dyDescent="0.3">
      <c r="A108" s="45"/>
      <c r="B108" s="45"/>
      <c r="C108" s="95"/>
      <c r="D108" s="45"/>
      <c r="E108" s="45"/>
    </row>
    <row r="109" spans="1:5" x14ac:dyDescent="0.3">
      <c r="A109" s="45"/>
      <c r="B109" s="45"/>
      <c r="C109" s="95"/>
      <c r="D109" s="45"/>
      <c r="E109" s="45"/>
    </row>
    <row r="110" spans="1:5" x14ac:dyDescent="0.3">
      <c r="A110" s="45"/>
      <c r="B110" s="45"/>
      <c r="C110" s="95"/>
      <c r="D110" s="45"/>
      <c r="E110" s="45"/>
    </row>
    <row r="111" spans="1:5" x14ac:dyDescent="0.3">
      <c r="A111" s="45"/>
      <c r="B111" s="45"/>
      <c r="C111" s="95"/>
      <c r="D111" s="45"/>
      <c r="E111" s="45"/>
    </row>
    <row r="112" spans="1:5" x14ac:dyDescent="0.3">
      <c r="A112" s="45"/>
      <c r="B112" s="45"/>
      <c r="C112" s="95"/>
      <c r="D112" s="45"/>
      <c r="E112" s="45"/>
    </row>
    <row r="113" spans="1:5" x14ac:dyDescent="0.3">
      <c r="A113" s="45"/>
      <c r="B113" s="45"/>
      <c r="C113" s="95"/>
      <c r="D113" s="45"/>
      <c r="E113" s="45"/>
    </row>
    <row r="114" spans="1:5" x14ac:dyDescent="0.3">
      <c r="A114" s="45"/>
      <c r="B114" s="45"/>
      <c r="C114" s="95"/>
      <c r="D114" s="45"/>
      <c r="E114" s="45"/>
    </row>
    <row r="115" spans="1:5" x14ac:dyDescent="0.3">
      <c r="A115" s="45"/>
      <c r="B115" s="45"/>
      <c r="C115" s="95"/>
      <c r="D115" s="45"/>
      <c r="E115" s="45"/>
    </row>
    <row r="116" spans="1:5" x14ac:dyDescent="0.3">
      <c r="A116" s="45"/>
      <c r="B116" s="45"/>
      <c r="C116" s="95"/>
      <c r="D116" s="45"/>
      <c r="E116" s="45"/>
    </row>
    <row r="117" spans="1:5" x14ac:dyDescent="0.3">
      <c r="A117" s="45"/>
      <c r="B117" s="45"/>
      <c r="C117" s="95"/>
      <c r="D117" s="45"/>
      <c r="E117" s="45"/>
    </row>
    <row r="118" spans="1:5" x14ac:dyDescent="0.3">
      <c r="A118" s="45"/>
      <c r="B118" s="45"/>
      <c r="C118" s="95"/>
      <c r="D118" s="45"/>
      <c r="E118" s="45"/>
    </row>
    <row r="119" spans="1:5" x14ac:dyDescent="0.3">
      <c r="A119" s="45"/>
      <c r="B119" s="45"/>
      <c r="C119" s="95"/>
      <c r="D119" s="45"/>
      <c r="E119" s="45"/>
    </row>
    <row r="120" spans="1:5" x14ac:dyDescent="0.3">
      <c r="A120" s="45"/>
      <c r="B120" s="45"/>
      <c r="C120" s="95"/>
      <c r="D120" s="45"/>
      <c r="E120" s="45"/>
    </row>
    <row r="121" spans="1:5" x14ac:dyDescent="0.3">
      <c r="A121" s="45"/>
      <c r="B121" s="45"/>
      <c r="C121" s="95"/>
      <c r="D121" s="45"/>
      <c r="E121" s="45"/>
    </row>
    <row r="122" spans="1:5" x14ac:dyDescent="0.3">
      <c r="A122" s="45"/>
      <c r="B122" s="45"/>
      <c r="C122" s="95"/>
      <c r="D122" s="45"/>
      <c r="E122" s="45"/>
    </row>
    <row r="123" spans="1:5" x14ac:dyDescent="0.3">
      <c r="A123" s="45"/>
      <c r="B123" s="45"/>
      <c r="C123" s="95"/>
      <c r="D123" s="45"/>
      <c r="E123" s="45"/>
    </row>
    <row r="124" spans="1:5" x14ac:dyDescent="0.3">
      <c r="A124" s="45"/>
      <c r="B124" s="45"/>
      <c r="C124" s="95"/>
      <c r="D124" s="45"/>
      <c r="E124" s="45"/>
    </row>
    <row r="125" spans="1:5" x14ac:dyDescent="0.3">
      <c r="A125" s="45"/>
      <c r="B125" s="45"/>
      <c r="C125" s="95"/>
      <c r="D125" s="45"/>
      <c r="E125" s="45"/>
    </row>
    <row r="126" spans="1:5" x14ac:dyDescent="0.3">
      <c r="A126" s="45"/>
      <c r="B126" s="45"/>
      <c r="C126" s="95"/>
      <c r="D126" s="45"/>
      <c r="E126" s="45"/>
    </row>
    <row r="127" spans="1:5" x14ac:dyDescent="0.3">
      <c r="A127" s="45"/>
      <c r="B127" s="45"/>
      <c r="C127" s="95"/>
      <c r="D127" s="45"/>
      <c r="E127" s="45"/>
    </row>
    <row r="128" spans="1:5" x14ac:dyDescent="0.3">
      <c r="A128" s="45"/>
      <c r="B128" s="45"/>
      <c r="C128" s="95"/>
      <c r="D128" s="45"/>
      <c r="E128" s="45"/>
    </row>
    <row r="129" spans="1:5" x14ac:dyDescent="0.3">
      <c r="A129" s="45"/>
      <c r="B129" s="45"/>
      <c r="C129" s="95"/>
      <c r="D129" s="45"/>
      <c r="E129" s="45"/>
    </row>
    <row r="130" spans="1:5" x14ac:dyDescent="0.3">
      <c r="A130" s="45"/>
      <c r="B130" s="45"/>
      <c r="C130" s="95"/>
      <c r="D130" s="45"/>
      <c r="E130" s="45"/>
    </row>
    <row r="131" spans="1:5" x14ac:dyDescent="0.3">
      <c r="A131" s="45"/>
      <c r="B131" s="45"/>
      <c r="C131" s="95"/>
      <c r="D131" s="45"/>
      <c r="E131" s="45"/>
    </row>
    <row r="132" spans="1:5" x14ac:dyDescent="0.3">
      <c r="A132" s="45"/>
      <c r="B132" s="45"/>
      <c r="C132" s="95"/>
      <c r="D132" s="45"/>
      <c r="E132" s="45"/>
    </row>
    <row r="133" spans="1:5" x14ac:dyDescent="0.3">
      <c r="A133" s="45"/>
      <c r="B133" s="45"/>
      <c r="C133" s="95"/>
      <c r="D133" s="45"/>
      <c r="E133" s="45"/>
    </row>
    <row r="134" spans="1:5" x14ac:dyDescent="0.3">
      <c r="A134" s="45"/>
      <c r="B134" s="45"/>
      <c r="C134" s="95"/>
      <c r="D134" s="45"/>
      <c r="E134" s="45"/>
    </row>
    <row r="135" spans="1:5" x14ac:dyDescent="0.3">
      <c r="A135" s="45"/>
      <c r="B135" s="45"/>
      <c r="C135" s="95"/>
      <c r="D135" s="45"/>
      <c r="E135" s="45"/>
    </row>
    <row r="136" spans="1:5" x14ac:dyDescent="0.3">
      <c r="A136" s="45"/>
      <c r="B136" s="45"/>
      <c r="C136" s="95"/>
      <c r="D136" s="45"/>
      <c r="E136" s="45"/>
    </row>
    <row r="137" spans="1:5" x14ac:dyDescent="0.3">
      <c r="A137" s="45"/>
      <c r="B137" s="45"/>
      <c r="C137" s="95"/>
      <c r="D137" s="45"/>
      <c r="E137" s="45"/>
    </row>
    <row r="138" spans="1:5" x14ac:dyDescent="0.3">
      <c r="A138" s="45"/>
      <c r="B138" s="45"/>
      <c r="C138" s="95"/>
      <c r="D138" s="45"/>
      <c r="E138" s="45"/>
    </row>
    <row r="139" spans="1:5" x14ac:dyDescent="0.3">
      <c r="A139" s="45"/>
      <c r="B139" s="45"/>
      <c r="C139" s="95"/>
      <c r="D139" s="45"/>
      <c r="E139" s="45"/>
    </row>
    <row r="140" spans="1:5" x14ac:dyDescent="0.3">
      <c r="A140" s="45"/>
      <c r="B140" s="45"/>
      <c r="C140" s="95"/>
      <c r="D140" s="45"/>
      <c r="E140" s="45"/>
    </row>
    <row r="141" spans="1:5" x14ac:dyDescent="0.3">
      <c r="A141" s="45"/>
      <c r="B141" s="45"/>
      <c r="C141" s="95"/>
      <c r="D141" s="45"/>
      <c r="E141" s="45"/>
    </row>
    <row r="142" spans="1:5" x14ac:dyDescent="0.3">
      <c r="A142" s="45"/>
      <c r="B142" s="45"/>
      <c r="C142" s="95"/>
      <c r="D142" s="45"/>
      <c r="E142" s="45"/>
    </row>
    <row r="143" spans="1:5" x14ac:dyDescent="0.3">
      <c r="A143" s="45"/>
      <c r="B143" s="45"/>
      <c r="C143" s="95"/>
      <c r="D143" s="45"/>
      <c r="E143" s="45"/>
    </row>
    <row r="144" spans="1:5" x14ac:dyDescent="0.3">
      <c r="A144" s="45"/>
      <c r="B144" s="45"/>
      <c r="C144" s="95"/>
      <c r="D144" s="45"/>
      <c r="E144" s="45"/>
    </row>
    <row r="145" spans="1:5" x14ac:dyDescent="0.3">
      <c r="A145" s="45"/>
      <c r="B145" s="45"/>
      <c r="C145" s="95"/>
      <c r="D145" s="45"/>
      <c r="E145" s="45"/>
    </row>
    <row r="146" spans="1:5" x14ac:dyDescent="0.3">
      <c r="A146" s="45"/>
      <c r="B146" s="45"/>
      <c r="C146" s="95"/>
      <c r="D146" s="45"/>
      <c r="E146" s="45"/>
    </row>
    <row r="147" spans="1:5" x14ac:dyDescent="0.3">
      <c r="A147" s="45"/>
      <c r="B147" s="45"/>
      <c r="C147" s="95"/>
      <c r="D147" s="45"/>
      <c r="E147" s="45"/>
    </row>
    <row r="148" spans="1:5" x14ac:dyDescent="0.3">
      <c r="A148" s="45"/>
      <c r="B148" s="45"/>
      <c r="C148" s="95"/>
      <c r="D148" s="45"/>
      <c r="E148" s="45"/>
    </row>
    <row r="149" spans="1:5" x14ac:dyDescent="0.3">
      <c r="A149" s="45"/>
      <c r="B149" s="45"/>
      <c r="C149" s="95"/>
      <c r="D149" s="45"/>
      <c r="E149" s="45"/>
    </row>
    <row r="150" spans="1:5" x14ac:dyDescent="0.3">
      <c r="A150" s="45"/>
      <c r="B150" s="45"/>
      <c r="C150" s="95"/>
      <c r="D150" s="45"/>
      <c r="E150" s="45"/>
    </row>
    <row r="151" spans="1:5" x14ac:dyDescent="0.3">
      <c r="A151" s="45"/>
      <c r="B151" s="45"/>
      <c r="C151" s="95"/>
      <c r="D151" s="45"/>
      <c r="E151" s="45"/>
    </row>
    <row r="152" spans="1:5" x14ac:dyDescent="0.3">
      <c r="A152" s="45"/>
      <c r="B152" s="45"/>
      <c r="C152" s="95"/>
      <c r="D152" s="45"/>
      <c r="E152" s="45"/>
    </row>
    <row r="153" spans="1:5" x14ac:dyDescent="0.3">
      <c r="A153" s="45"/>
      <c r="B153" s="45"/>
      <c r="C153" s="95"/>
      <c r="D153" s="45"/>
      <c r="E153" s="45"/>
    </row>
    <row r="154" spans="1:5" x14ac:dyDescent="0.3">
      <c r="A154" s="45"/>
      <c r="B154" s="45"/>
      <c r="C154" s="95"/>
      <c r="D154" s="45"/>
      <c r="E154" s="45"/>
    </row>
    <row r="155" spans="1:5" x14ac:dyDescent="0.3">
      <c r="A155" s="45"/>
      <c r="B155" s="45"/>
      <c r="C155" s="95"/>
      <c r="D155" s="45"/>
      <c r="E155" s="45"/>
    </row>
    <row r="156" spans="1:5" x14ac:dyDescent="0.3">
      <c r="A156" s="45"/>
      <c r="B156" s="45"/>
      <c r="C156" s="95"/>
      <c r="D156" s="45"/>
      <c r="E156" s="45"/>
    </row>
    <row r="157" spans="1:5" x14ac:dyDescent="0.3">
      <c r="A157" s="45"/>
      <c r="B157" s="45"/>
      <c r="C157" s="95"/>
      <c r="D157" s="45"/>
      <c r="E157" s="45"/>
    </row>
    <row r="158" spans="1:5" x14ac:dyDescent="0.3">
      <c r="A158" s="45"/>
      <c r="B158" s="45"/>
      <c r="C158" s="95"/>
      <c r="D158" s="45"/>
      <c r="E158" s="45"/>
    </row>
    <row r="159" spans="1:5" x14ac:dyDescent="0.3">
      <c r="A159" s="45"/>
      <c r="B159" s="45"/>
      <c r="C159" s="95"/>
      <c r="D159" s="45"/>
      <c r="E159" s="45"/>
    </row>
    <row r="160" spans="1:5" x14ac:dyDescent="0.3">
      <c r="A160" s="45"/>
      <c r="B160" s="45"/>
      <c r="C160" s="95"/>
      <c r="D160" s="45"/>
      <c r="E160" s="45"/>
    </row>
    <row r="161" spans="1:5" x14ac:dyDescent="0.3">
      <c r="A161" s="45"/>
      <c r="B161" s="45"/>
      <c r="C161" s="95"/>
      <c r="D161" s="45"/>
      <c r="E161" s="45"/>
    </row>
    <row r="162" spans="1:5" x14ac:dyDescent="0.3">
      <c r="A162" s="45"/>
      <c r="B162" s="45"/>
      <c r="C162" s="95"/>
      <c r="D162" s="45"/>
      <c r="E162" s="45"/>
    </row>
    <row r="163" spans="1:5" x14ac:dyDescent="0.3">
      <c r="A163" s="45"/>
      <c r="B163" s="45"/>
      <c r="C163" s="95"/>
      <c r="D163" s="45"/>
      <c r="E163" s="45"/>
    </row>
    <row r="164" spans="1:5" x14ac:dyDescent="0.3">
      <c r="A164" s="45"/>
      <c r="B164" s="45"/>
      <c r="C164" s="95"/>
      <c r="D164" s="45"/>
      <c r="E164" s="45"/>
    </row>
    <row r="165" spans="1:5" x14ac:dyDescent="0.3">
      <c r="A165" s="45"/>
      <c r="B165" s="45"/>
      <c r="C165" s="95"/>
      <c r="D165" s="45"/>
      <c r="E165" s="45"/>
    </row>
    <row r="166" spans="1:5" x14ac:dyDescent="0.3">
      <c r="A166" s="45"/>
      <c r="B166" s="45"/>
      <c r="C166" s="95"/>
      <c r="D166" s="45"/>
      <c r="E166" s="45"/>
    </row>
    <row r="167" spans="1:5" x14ac:dyDescent="0.3">
      <c r="A167" s="45"/>
      <c r="B167" s="45"/>
      <c r="C167" s="95"/>
      <c r="D167" s="45"/>
      <c r="E167" s="45"/>
    </row>
    <row r="168" spans="1:5" x14ac:dyDescent="0.3">
      <c r="A168" s="45"/>
      <c r="B168" s="45"/>
      <c r="C168" s="95"/>
      <c r="D168" s="45"/>
      <c r="E168" s="45"/>
    </row>
    <row r="169" spans="1:5" x14ac:dyDescent="0.3">
      <c r="A169" s="45"/>
      <c r="B169" s="45"/>
      <c r="C169" s="95"/>
      <c r="D169" s="45"/>
      <c r="E169" s="45"/>
    </row>
    <row r="170" spans="1:5" x14ac:dyDescent="0.3">
      <c r="A170" s="45"/>
      <c r="B170" s="45"/>
      <c r="C170" s="95"/>
      <c r="D170" s="45"/>
      <c r="E170" s="45"/>
    </row>
    <row r="171" spans="1:5" x14ac:dyDescent="0.3">
      <c r="A171" s="45"/>
      <c r="B171" s="45"/>
      <c r="C171" s="95"/>
      <c r="D171" s="45"/>
      <c r="E171" s="45"/>
    </row>
    <row r="172" spans="1:5" x14ac:dyDescent="0.3">
      <c r="A172" s="45"/>
      <c r="B172" s="45"/>
      <c r="C172" s="95"/>
      <c r="D172" s="45"/>
      <c r="E172" s="45"/>
    </row>
    <row r="173" spans="1:5" x14ac:dyDescent="0.3">
      <c r="A173" s="45"/>
      <c r="B173" s="45"/>
      <c r="C173" s="95"/>
      <c r="D173" s="45"/>
      <c r="E173" s="45"/>
    </row>
    <row r="174" spans="1:5" x14ac:dyDescent="0.3">
      <c r="A174" s="45"/>
      <c r="B174" s="45"/>
      <c r="C174" s="95"/>
      <c r="D174" s="45"/>
      <c r="E174" s="45"/>
    </row>
    <row r="175" spans="1:5" x14ac:dyDescent="0.3">
      <c r="A175" s="45"/>
      <c r="B175" s="45"/>
      <c r="C175" s="95"/>
      <c r="D175" s="45"/>
      <c r="E175" s="45"/>
    </row>
    <row r="176" spans="1:5" x14ac:dyDescent="0.3">
      <c r="A176" s="45"/>
      <c r="B176" s="45"/>
      <c r="C176" s="95"/>
      <c r="D176" s="45"/>
      <c r="E176" s="45"/>
    </row>
    <row r="177" spans="1:5" x14ac:dyDescent="0.3">
      <c r="A177" s="45"/>
      <c r="B177" s="45"/>
      <c r="C177" s="95"/>
      <c r="D177" s="45"/>
      <c r="E177" s="45"/>
    </row>
    <row r="178" spans="1:5" x14ac:dyDescent="0.3">
      <c r="A178" s="45"/>
      <c r="B178" s="45"/>
      <c r="C178" s="95"/>
      <c r="D178" s="45"/>
      <c r="E178" s="45"/>
    </row>
    <row r="179" spans="1:5" x14ac:dyDescent="0.3">
      <c r="A179" s="45"/>
      <c r="B179" s="45"/>
      <c r="C179" s="95"/>
      <c r="D179" s="45"/>
      <c r="E179" s="45"/>
    </row>
    <row r="180" spans="1:5" x14ac:dyDescent="0.3">
      <c r="A180" s="45"/>
      <c r="B180" s="45"/>
      <c r="C180" s="95"/>
      <c r="D180" s="45"/>
      <c r="E180" s="45"/>
    </row>
    <row r="181" spans="1:5" x14ac:dyDescent="0.3">
      <c r="A181" s="45"/>
      <c r="B181" s="45"/>
      <c r="C181" s="95"/>
      <c r="D181" s="45"/>
      <c r="E181" s="45"/>
    </row>
    <row r="182" spans="1:5" x14ac:dyDescent="0.3">
      <c r="A182" s="45"/>
      <c r="B182" s="45"/>
      <c r="C182" s="95"/>
      <c r="D182" s="45"/>
      <c r="E182" s="45"/>
    </row>
    <row r="183" spans="1:5" x14ac:dyDescent="0.3">
      <c r="A183" s="45"/>
      <c r="B183" s="45"/>
      <c r="C183" s="95"/>
      <c r="D183" s="45"/>
      <c r="E183" s="45"/>
    </row>
    <row r="184" spans="1:5" x14ac:dyDescent="0.3">
      <c r="A184" s="45"/>
      <c r="B184" s="45"/>
      <c r="C184" s="95"/>
      <c r="D184" s="45"/>
      <c r="E184" s="45"/>
    </row>
    <row r="185" spans="1:5" x14ac:dyDescent="0.3">
      <c r="A185" s="45"/>
      <c r="B185" s="45"/>
      <c r="C185" s="95"/>
      <c r="D185" s="45"/>
      <c r="E185" s="45"/>
    </row>
    <row r="186" spans="1:5" x14ac:dyDescent="0.3">
      <c r="A186" s="45"/>
      <c r="B186" s="45"/>
      <c r="C186" s="95"/>
      <c r="D186" s="45"/>
      <c r="E186" s="45"/>
    </row>
    <row r="187" spans="1:5" x14ac:dyDescent="0.3">
      <c r="A187" s="45"/>
      <c r="B187" s="45"/>
      <c r="C187" s="95"/>
      <c r="D187" s="45"/>
      <c r="E187" s="45"/>
    </row>
    <row r="188" spans="1:5" x14ac:dyDescent="0.3">
      <c r="A188" s="45"/>
      <c r="B188" s="45"/>
      <c r="C188" s="95"/>
      <c r="D188" s="45"/>
      <c r="E188" s="45"/>
    </row>
    <row r="189" spans="1:5" x14ac:dyDescent="0.3">
      <c r="A189" s="45"/>
      <c r="B189" s="45"/>
      <c r="C189" s="95"/>
      <c r="D189" s="45"/>
      <c r="E189" s="45"/>
    </row>
    <row r="190" spans="1:5" x14ac:dyDescent="0.3">
      <c r="A190" s="45"/>
      <c r="B190" s="45"/>
      <c r="C190" s="95"/>
      <c r="D190" s="45"/>
      <c r="E190" s="45"/>
    </row>
    <row r="191" spans="1:5" x14ac:dyDescent="0.3">
      <c r="A191" s="45"/>
      <c r="B191" s="45"/>
      <c r="C191" s="95"/>
      <c r="D191" s="45"/>
      <c r="E191" s="45"/>
    </row>
    <row r="192" spans="1:5" x14ac:dyDescent="0.3">
      <c r="A192" s="45"/>
      <c r="B192" s="45"/>
      <c r="C192" s="95"/>
      <c r="D192" s="45"/>
      <c r="E192" s="45"/>
    </row>
    <row r="193" spans="1:5" x14ac:dyDescent="0.3">
      <c r="A193" s="45"/>
      <c r="B193" s="45"/>
      <c r="C193" s="95"/>
      <c r="D193" s="45"/>
      <c r="E193" s="45"/>
    </row>
    <row r="194" spans="1:5" x14ac:dyDescent="0.3">
      <c r="A194" s="45"/>
      <c r="B194" s="45"/>
      <c r="C194" s="95"/>
      <c r="D194" s="45"/>
      <c r="E194" s="45"/>
    </row>
    <row r="195" spans="1:5" x14ac:dyDescent="0.3">
      <c r="A195" s="45"/>
      <c r="B195" s="45"/>
      <c r="C195" s="95"/>
      <c r="D195" s="45"/>
      <c r="E195" s="45"/>
    </row>
    <row r="196" spans="1:5" x14ac:dyDescent="0.3">
      <c r="A196" s="45"/>
      <c r="B196" s="45"/>
      <c r="C196" s="95"/>
      <c r="D196" s="45"/>
      <c r="E196" s="45"/>
    </row>
    <row r="197" spans="1:5" x14ac:dyDescent="0.3">
      <c r="A197" s="45"/>
      <c r="B197" s="45"/>
      <c r="C197" s="95"/>
      <c r="D197" s="45"/>
      <c r="E197" s="45"/>
    </row>
    <row r="198" spans="1:5" x14ac:dyDescent="0.3">
      <c r="A198" s="45"/>
      <c r="B198" s="45"/>
      <c r="C198" s="95"/>
      <c r="D198" s="45"/>
      <c r="E198" s="45"/>
    </row>
    <row r="199" spans="1:5" x14ac:dyDescent="0.3">
      <c r="A199" s="45"/>
      <c r="B199" s="45"/>
      <c r="C199" s="95"/>
      <c r="D199" s="45"/>
      <c r="E199" s="45"/>
    </row>
    <row r="200" spans="1:5" x14ac:dyDescent="0.3">
      <c r="A200" s="45"/>
      <c r="B200" s="45"/>
      <c r="C200" s="95"/>
      <c r="D200" s="45"/>
      <c r="E200" s="45"/>
    </row>
    <row r="201" spans="1:5" x14ac:dyDescent="0.3">
      <c r="A201" s="45"/>
      <c r="B201" s="45"/>
      <c r="C201" s="95"/>
      <c r="D201" s="45"/>
      <c r="E201" s="45"/>
    </row>
    <row r="202" spans="1:5" x14ac:dyDescent="0.3">
      <c r="A202" s="45"/>
      <c r="B202" s="45"/>
      <c r="C202" s="95"/>
      <c r="D202" s="45"/>
      <c r="E202" s="45"/>
    </row>
    <row r="203" spans="1:5" x14ac:dyDescent="0.3">
      <c r="A203" s="45"/>
      <c r="B203" s="45"/>
      <c r="C203" s="95"/>
      <c r="D203" s="45"/>
      <c r="E203" s="45"/>
    </row>
    <row r="204" spans="1:5" x14ac:dyDescent="0.3">
      <c r="A204" s="45"/>
      <c r="B204" s="45"/>
      <c r="C204" s="95"/>
      <c r="D204" s="45"/>
      <c r="E204" s="45"/>
    </row>
  </sheetData>
  <mergeCells count="24">
    <mergeCell ref="B48:E48"/>
    <mergeCell ref="B1:C1"/>
    <mergeCell ref="D1:E1"/>
    <mergeCell ref="B46:C46"/>
    <mergeCell ref="D46:E46"/>
    <mergeCell ref="B47:E47"/>
    <mergeCell ref="B31:C31"/>
    <mergeCell ref="D31:E31"/>
    <mergeCell ref="B32:E32"/>
    <mergeCell ref="B33:E33"/>
    <mergeCell ref="B2:E2"/>
    <mergeCell ref="B3:E3"/>
    <mergeCell ref="B17:E17"/>
    <mergeCell ref="B16:C16"/>
    <mergeCell ref="D16:E16"/>
    <mergeCell ref="B18:E18"/>
    <mergeCell ref="B77:E77"/>
    <mergeCell ref="B78:E78"/>
    <mergeCell ref="B61:C61"/>
    <mergeCell ref="D61:E61"/>
    <mergeCell ref="B62:E62"/>
    <mergeCell ref="B63:E63"/>
    <mergeCell ref="B76:C76"/>
    <mergeCell ref="D76:E76"/>
  </mergeCells>
  <dataValidations count="2">
    <dataValidation type="list" allowBlank="1" showInputMessage="1" showErrorMessage="1" sqref="B3:E3 B63:E63 B48:E48 B18:E18 B33:E33 B78:E78" xr:uid="{00000000-0002-0000-0500-000000000000}">
      <formula1>Formateurs</formula1>
    </dataValidation>
    <dataValidation type="list" allowBlank="1" showInputMessage="1" showErrorMessage="1" sqref="D1:E1 D16:E16 D31:E31 D46:E46 D61:E61 D76:E76" xr:uid="{00000000-0002-0000-0500-000001000000}">
      <formula1>Sessions</formula1>
    </dataValidation>
  </dataValidation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B6:F69"/>
  <sheetViews>
    <sheetView workbookViewId="0">
      <selection activeCell="E14" sqref="E14"/>
    </sheetView>
  </sheetViews>
  <sheetFormatPr baseColWidth="10" defaultRowHeight="14.4" x14ac:dyDescent="0.3"/>
  <cols>
    <col min="1" max="1" width="11.33203125" customWidth="1"/>
    <col min="2" max="2" width="28.6640625" customWidth="1"/>
    <col min="4" max="4" width="28.6640625" customWidth="1"/>
    <col min="6" max="6" width="28.6640625" customWidth="1"/>
  </cols>
  <sheetData>
    <row r="6" spans="2:6" ht="17.399999999999999" x14ac:dyDescent="0.3">
      <c r="B6" s="87" t="str">
        <f>'Répartitions par session'!B1:E1</f>
        <v xml:space="preserve">Session </v>
      </c>
      <c r="D6" s="87" t="str">
        <f>'Répartitions par session'!B16</f>
        <v xml:space="preserve">Session </v>
      </c>
      <c r="F6" s="87">
        <f>'Répartitions par session'!B30</f>
        <v>0</v>
      </c>
    </row>
    <row r="7" spans="2:6" ht="15" thickBot="1" x14ac:dyDescent="0.35">
      <c r="B7" s="91" t="str">
        <f>'Répartitions par session'!B3:E3</f>
        <v>C. FAZILLEAU</v>
      </c>
      <c r="D7" s="91" t="str">
        <f>'Répartitions par session'!B17</f>
        <v>22 et 29/06/2023</v>
      </c>
      <c r="F7" s="91" t="str">
        <f>'Répartitions par session'!B31</f>
        <v xml:space="preserve">Session </v>
      </c>
    </row>
    <row r="8" spans="2:6" x14ac:dyDescent="0.3">
      <c r="B8" s="88" t="str">
        <f>'Répartitions par session'!B4</f>
        <v>CHEVALIER Louisy</v>
      </c>
      <c r="D8" s="92" t="str">
        <f>'Répartitions par session'!B18</f>
        <v>C. FAZILLEAU</v>
      </c>
      <c r="F8" s="88" t="str">
        <f>'Répartitions par session'!B32</f>
        <v>22 et 29/06/2023</v>
      </c>
    </row>
    <row r="9" spans="2:6" x14ac:dyDescent="0.3">
      <c r="B9" s="89" t="str">
        <f>'Répartitions par session'!B5</f>
        <v>ALLUSSE Raphaël</v>
      </c>
      <c r="D9" s="93" t="str">
        <f>'Répartitions par session'!B19</f>
        <v>CHEVALIER Sylvain</v>
      </c>
      <c r="F9" s="89" t="str">
        <f>'Répartitions par session'!B33</f>
        <v>C. FAZILLEAU</v>
      </c>
    </row>
    <row r="10" spans="2:6" x14ac:dyDescent="0.3">
      <c r="B10" s="89" t="str">
        <f>'Répartitions par session'!B6</f>
        <v>BINAUT Clémence</v>
      </c>
      <c r="D10" s="93" t="str">
        <f>'Répartitions par session'!B20</f>
        <v>GAUDIN Pauline</v>
      </c>
      <c r="F10" s="89" t="str">
        <f>'Répartitions par session'!B34</f>
        <v>CHEVALIER Cathy</v>
      </c>
    </row>
    <row r="11" spans="2:6" x14ac:dyDescent="0.3">
      <c r="B11" s="89" t="str">
        <f>'Répartitions par session'!B7</f>
        <v>GUERIF Clara</v>
      </c>
      <c r="D11" s="93" t="str">
        <f>'Répartitions par session'!B21</f>
        <v>JOLIVET Romane</v>
      </c>
      <c r="F11" s="89" t="str">
        <f>'Répartitions par session'!B35</f>
        <v>RORTEAU Léane</v>
      </c>
    </row>
    <row r="12" spans="2:6" x14ac:dyDescent="0.3">
      <c r="B12" s="89" t="str">
        <f>'Répartitions par session'!B8</f>
        <v>HODE Hugo</v>
      </c>
      <c r="D12" s="93" t="str">
        <f>'Répartitions par session'!B22</f>
        <v>PASQUIER Marin</v>
      </c>
      <c r="F12" s="89" t="str">
        <f>'Répartitions par session'!B36</f>
        <v>ANTIER Anaïs</v>
      </c>
    </row>
    <row r="13" spans="2:6" x14ac:dyDescent="0.3">
      <c r="B13" s="89" t="str">
        <f>'Répartitions par session'!B9</f>
        <v>SIBILIO Clélia</v>
      </c>
      <c r="D13" s="93" t="str">
        <f>'Répartitions par session'!B23</f>
        <v>ALLIGAND Manon</v>
      </c>
      <c r="F13" s="89" t="str">
        <f>'Répartitions par session'!B37</f>
        <v>COROIR Ambre</v>
      </c>
    </row>
    <row r="14" spans="2:6" x14ac:dyDescent="0.3">
      <c r="B14" s="89" t="str">
        <f>'Répartitions par session'!B10</f>
        <v>ALLARD Denis</v>
      </c>
      <c r="D14" s="93" t="str">
        <f>'Répartitions par session'!B24</f>
        <v>CHIRON Julia</v>
      </c>
      <c r="F14" s="89" t="str">
        <f>'Répartitions par session'!B38</f>
        <v/>
      </c>
    </row>
    <row r="15" spans="2:6" x14ac:dyDescent="0.3">
      <c r="B15" s="89" t="str">
        <f>'Répartitions par session'!B11</f>
        <v>BENUREAU Romane</v>
      </c>
      <c r="D15" s="93" t="str">
        <f>'Répartitions par session'!B25</f>
        <v/>
      </c>
      <c r="F15" s="89" t="str">
        <f>'Répartitions par session'!B39</f>
        <v/>
      </c>
    </row>
    <row r="16" spans="2:6" x14ac:dyDescent="0.3">
      <c r="B16" s="89" t="str">
        <f>'Répartitions par session'!B12</f>
        <v/>
      </c>
      <c r="D16" s="93" t="str">
        <f>'Répartitions par session'!B26</f>
        <v/>
      </c>
      <c r="F16" s="89" t="str">
        <f>'Répartitions par session'!B40</f>
        <v/>
      </c>
    </row>
    <row r="17" spans="2:6" ht="15" thickBot="1" x14ac:dyDescent="0.35">
      <c r="B17" s="90" t="str">
        <f>'Répartitions par session'!B13</f>
        <v/>
      </c>
      <c r="D17" s="94" t="str">
        <f>'Répartitions par session'!B27</f>
        <v/>
      </c>
      <c r="F17" s="90" t="str">
        <f>'Répartitions par session'!B41</f>
        <v/>
      </c>
    </row>
    <row r="19" spans="2:6" ht="17.399999999999999" x14ac:dyDescent="0.3">
      <c r="B19" s="87">
        <f>'Répartitions par session'!B44</f>
        <v>0</v>
      </c>
      <c r="D19" s="87">
        <f>'Répartitions par session'!B59</f>
        <v>0</v>
      </c>
      <c r="F19" s="87">
        <f>'Répartitions par session'!B74</f>
        <v>0</v>
      </c>
    </row>
    <row r="20" spans="2:6" ht="15" thickBot="1" x14ac:dyDescent="0.35">
      <c r="B20" s="91">
        <f>'Répartitions par session'!B45</f>
        <v>0</v>
      </c>
      <c r="D20" s="91">
        <f>'Répartitions par session'!B60</f>
        <v>0</v>
      </c>
      <c r="F20" s="91">
        <f>'Répartitions par session'!B75</f>
        <v>0</v>
      </c>
    </row>
    <row r="21" spans="2:6" x14ac:dyDescent="0.3">
      <c r="B21" s="88" t="str">
        <f>'Répartitions par session'!B46</f>
        <v xml:space="preserve">Session </v>
      </c>
      <c r="C21" s="54"/>
      <c r="D21" s="88" t="str">
        <f>'Répartitions par session'!B61</f>
        <v xml:space="preserve">Session </v>
      </c>
      <c r="E21" s="54"/>
      <c r="F21" s="88" t="str">
        <f>'Répartitions par session'!B76</f>
        <v xml:space="preserve">Session </v>
      </c>
    </row>
    <row r="22" spans="2:6" x14ac:dyDescent="0.3">
      <c r="B22" s="89" t="str">
        <f>'Répartitions par session'!B47</f>
        <v>22 et 29/06/2023</v>
      </c>
      <c r="C22" s="54"/>
      <c r="D22" s="89" t="str">
        <f>'Répartitions par session'!B62</f>
        <v>22 et 29/06/2023</v>
      </c>
      <c r="E22" s="54"/>
      <c r="F22" s="89" t="str">
        <f>'Répartitions par session'!B77</f>
        <v>22 et 29/06/2023</v>
      </c>
    </row>
    <row r="23" spans="2:6" x14ac:dyDescent="0.3">
      <c r="B23" s="89" t="str">
        <f>'Répartitions par session'!B48</f>
        <v>S. CHEVALIER</v>
      </c>
      <c r="C23" s="54"/>
      <c r="D23" s="89" t="str">
        <f>'Répartitions par session'!B63</f>
        <v>C. FAZILLEAU</v>
      </c>
      <c r="E23" s="54"/>
      <c r="F23" s="89" t="str">
        <f>'Répartitions par session'!B78</f>
        <v>C. FAZILLEAU</v>
      </c>
    </row>
    <row r="24" spans="2:6" x14ac:dyDescent="0.3">
      <c r="B24" s="89" t="str">
        <f>'Répartitions par session'!B49</f>
        <v>ALBERT Louise</v>
      </c>
      <c r="C24" s="54"/>
      <c r="D24" s="89" t="str">
        <f>'Répartitions par session'!B64</f>
        <v>CHAUVAT Clara</v>
      </c>
      <c r="E24" s="54"/>
      <c r="F24" s="89" t="str">
        <f>'Répartitions par session'!B79</f>
        <v>DELALANDE Solenn</v>
      </c>
    </row>
    <row r="25" spans="2:6" x14ac:dyDescent="0.3">
      <c r="B25" s="89" t="str">
        <f>'Répartitions par session'!B50</f>
        <v>ELHACOUMO Raphaël</v>
      </c>
      <c r="C25" s="54"/>
      <c r="D25" s="89" t="str">
        <f>'Répartitions par session'!B65</f>
        <v>CHENE Isaline</v>
      </c>
      <c r="E25" s="54"/>
      <c r="F25" s="89" t="str">
        <f>'Répartitions par session'!B80</f>
        <v>DELAUNAY Océane</v>
      </c>
    </row>
    <row r="26" spans="2:6" x14ac:dyDescent="0.3">
      <c r="B26" s="89" t="str">
        <f>'Répartitions par session'!B51</f>
        <v>SECHER Yolan</v>
      </c>
      <c r="C26" s="54"/>
      <c r="D26" s="89" t="str">
        <f>'Répartitions par session'!B66</f>
        <v>GIRARDIN Maëlys</v>
      </c>
      <c r="E26" s="54"/>
      <c r="F26" s="89" t="str">
        <f>'Répartitions par session'!B81</f>
        <v>ONILLON Lalie</v>
      </c>
    </row>
    <row r="27" spans="2:6" x14ac:dyDescent="0.3">
      <c r="B27" s="89" t="str">
        <f>'Répartitions par session'!B52</f>
        <v>DENECHEAU Lilly</v>
      </c>
      <c r="C27" s="54"/>
      <c r="D27" s="89" t="str">
        <f>'Répartitions par session'!B67</f>
        <v>MAZOUIN Lilou</v>
      </c>
      <c r="E27" s="54"/>
      <c r="F27" s="89" t="str">
        <f>'Répartitions par session'!B82</f>
        <v>GUIBERTEAU Mahelyne</v>
      </c>
    </row>
    <row r="28" spans="2:6" x14ac:dyDescent="0.3">
      <c r="B28" s="89" t="str">
        <f>'Répartitions par session'!B53</f>
        <v>LUSSON Candice</v>
      </c>
      <c r="C28" s="54"/>
      <c r="D28" s="89" t="str">
        <f>'Répartitions par session'!B68</f>
        <v>RABERGEAU Tessie</v>
      </c>
      <c r="E28" s="54"/>
      <c r="F28" s="89" t="str">
        <f>'Répartitions par session'!B83</f>
        <v>MOREAU Méline</v>
      </c>
    </row>
    <row r="29" spans="2:6" x14ac:dyDescent="0.3">
      <c r="B29" s="89" t="str">
        <f>'Répartitions par session'!B54</f>
        <v>PINEAU Fleur</v>
      </c>
      <c r="C29" s="54"/>
      <c r="D29" s="89" t="str">
        <f>'Répartitions par session'!B69</f>
        <v>VIAUD Lalie</v>
      </c>
      <c r="E29" s="54"/>
      <c r="F29" s="89" t="str">
        <f>'Répartitions par session'!B84</f>
        <v>RETHORE Camilia</v>
      </c>
    </row>
    <row r="30" spans="2:6" x14ac:dyDescent="0.3">
      <c r="B30" s="89" t="str">
        <f>'Répartitions par session'!B55</f>
        <v>TERRIEN Tilio</v>
      </c>
      <c r="C30" s="54"/>
      <c r="D30" s="89" t="str">
        <f>'Répartitions par session'!B70</f>
        <v/>
      </c>
      <c r="E30" s="54"/>
      <c r="F30" s="89" t="str">
        <f>'Répartitions par session'!B85</f>
        <v/>
      </c>
    </row>
    <row r="31" spans="2:6" ht="15" thickBot="1" x14ac:dyDescent="0.35">
      <c r="B31" s="90" t="str">
        <f>'Répartitions par session'!B56</f>
        <v/>
      </c>
      <c r="C31" s="54"/>
      <c r="D31" s="90" t="str">
        <f>'Répartitions par session'!B71</f>
        <v/>
      </c>
      <c r="E31" s="54"/>
      <c r="F31" s="90" t="str">
        <f>'Répartitions par session'!B86</f>
        <v/>
      </c>
    </row>
    <row r="32" spans="2:6" ht="14.25" customHeight="1" x14ac:dyDescent="0.3"/>
    <row r="33" spans="2:2" ht="14.25" customHeight="1" x14ac:dyDescent="0.3"/>
    <row r="34" spans="2:2" ht="14.25" customHeight="1" x14ac:dyDescent="0.3"/>
    <row r="35" spans="2:2" ht="14.25" customHeight="1" x14ac:dyDescent="0.3"/>
    <row r="36" spans="2:2" ht="14.25" customHeight="1" x14ac:dyDescent="0.3"/>
    <row r="37" spans="2:2" ht="14.25" customHeight="1" x14ac:dyDescent="0.3"/>
    <row r="39" spans="2:2" ht="17.399999999999999" x14ac:dyDescent="0.3">
      <c r="B39" s="87">
        <f>'Répartitions par session'!B89</f>
        <v>0</v>
      </c>
    </row>
    <row r="40" spans="2:2" ht="15" thickBot="1" x14ac:dyDescent="0.35">
      <c r="B40" s="91">
        <f>'Répartitions par session'!B90</f>
        <v>0</v>
      </c>
    </row>
    <row r="41" spans="2:2" x14ac:dyDescent="0.3">
      <c r="B41" s="88">
        <f>'Répartitions par session'!B91</f>
        <v>0</v>
      </c>
    </row>
    <row r="42" spans="2:2" x14ac:dyDescent="0.3">
      <c r="B42" s="89">
        <f>'Répartitions par session'!B92</f>
        <v>0</v>
      </c>
    </row>
    <row r="43" spans="2:2" x14ac:dyDescent="0.3">
      <c r="B43" s="89">
        <f>'Répartitions par session'!B93</f>
        <v>0</v>
      </c>
    </row>
    <row r="44" spans="2:2" x14ac:dyDescent="0.3">
      <c r="B44" s="89">
        <f>'Répartitions par session'!B94</f>
        <v>0</v>
      </c>
    </row>
    <row r="45" spans="2:2" x14ac:dyDescent="0.3">
      <c r="B45" s="89">
        <f>'Répartitions par session'!B95</f>
        <v>0</v>
      </c>
    </row>
    <row r="46" spans="2:2" x14ac:dyDescent="0.3">
      <c r="B46" s="89">
        <f>'Répartitions par session'!B96</f>
        <v>0</v>
      </c>
    </row>
    <row r="47" spans="2:2" x14ac:dyDescent="0.3">
      <c r="B47" s="89">
        <f>'Répartitions par session'!B97</f>
        <v>0</v>
      </c>
    </row>
    <row r="48" spans="2:2" x14ac:dyDescent="0.3">
      <c r="B48" s="89">
        <f>'Répartitions par session'!B98</f>
        <v>0</v>
      </c>
    </row>
    <row r="49" spans="2:2" x14ac:dyDescent="0.3">
      <c r="B49" s="89">
        <f>'Répartitions par session'!B99</f>
        <v>0</v>
      </c>
    </row>
    <row r="50" spans="2:2" x14ac:dyDescent="0.3">
      <c r="B50" s="89">
        <f>'Répartitions par session'!B100</f>
        <v>0</v>
      </c>
    </row>
    <row r="51" spans="2:2" ht="15" thickBot="1" x14ac:dyDescent="0.35">
      <c r="B51" s="90">
        <f>'Répartitions par session'!B101</f>
        <v>0</v>
      </c>
    </row>
    <row r="66" spans="2:2" x14ac:dyDescent="0.3">
      <c r="B66" s="10"/>
    </row>
    <row r="67" spans="2:2" x14ac:dyDescent="0.3">
      <c r="B67" s="10"/>
    </row>
    <row r="68" spans="2:2" x14ac:dyDescent="0.3">
      <c r="B68" s="10"/>
    </row>
    <row r="69" spans="2:2" x14ac:dyDescent="0.3">
      <c r="B69" s="10"/>
    </row>
  </sheetData>
  <sheetProtection sheet="1" objects="1" scenarios="1"/>
  <dataValidations count="1">
    <dataValidation type="list" allowBlank="1" showInputMessage="1" showErrorMessage="1" sqref="B7 D7 F7 B20 D20 F20 B40" xr:uid="{00000000-0002-0000-0600-000000000000}">
      <formula1>Formateurs</formula1>
    </dataValidation>
  </dataValidations>
  <pageMargins left="0.7" right="0.7" top="0.75" bottom="0.75" header="0.3" footer="0.3"/>
  <pageSetup paperSize="9" orientation="landscape"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3:AA695"/>
  <sheetViews>
    <sheetView topLeftCell="A127" workbookViewId="0">
      <selection activeCell="W7" sqref="W7"/>
    </sheetView>
  </sheetViews>
  <sheetFormatPr baseColWidth="10" defaultRowHeight="14.4" x14ac:dyDescent="0.3"/>
  <cols>
    <col min="1" max="1" width="3.6640625" customWidth="1"/>
    <col min="2" max="2" width="18.88671875" customWidth="1"/>
    <col min="3" max="3" width="2.6640625" customWidth="1"/>
    <col min="4" max="4" width="4.33203125" customWidth="1"/>
    <col min="5" max="5" width="3.33203125" customWidth="1"/>
    <col min="6" max="6" width="10.6640625" customWidth="1"/>
    <col min="7" max="7" width="5" customWidth="1"/>
    <col min="8" max="8" width="5.109375" customWidth="1"/>
    <col min="9" max="9" width="3.33203125" customWidth="1"/>
    <col min="10" max="10" width="11" customWidth="1"/>
    <col min="11" max="11" width="5" customWidth="1"/>
    <col min="14" max="15" width="3.6640625" customWidth="1"/>
    <col min="16" max="16" width="18.88671875" customWidth="1"/>
    <col min="17" max="17" width="2.6640625" customWidth="1"/>
    <col min="18" max="18" width="4.33203125" customWidth="1"/>
    <col min="19" max="19" width="3.33203125" customWidth="1"/>
    <col min="20" max="20" width="10.6640625" customWidth="1"/>
    <col min="21" max="21" width="5" customWidth="1"/>
    <col min="22" max="22" width="5.109375" customWidth="1"/>
    <col min="23" max="23" width="3.33203125" customWidth="1"/>
    <col min="24" max="24" width="11" customWidth="1"/>
    <col min="25" max="25" width="5" customWidth="1"/>
    <col min="28" max="28" width="3.6640625" customWidth="1"/>
  </cols>
  <sheetData>
    <row r="3" spans="1:27" ht="18" x14ac:dyDescent="0.35">
      <c r="D3" s="1"/>
      <c r="R3" s="1"/>
    </row>
    <row r="4" spans="1:27" x14ac:dyDescent="0.3">
      <c r="C4" s="111" t="s">
        <v>0</v>
      </c>
      <c r="D4" s="111"/>
      <c r="E4" s="111"/>
      <c r="F4" s="111"/>
      <c r="G4" s="111"/>
      <c r="H4" s="111"/>
      <c r="I4" s="111"/>
      <c r="J4" s="111"/>
      <c r="K4" s="111"/>
      <c r="Q4" s="111" t="s">
        <v>0</v>
      </c>
      <c r="R4" s="111"/>
      <c r="S4" s="111"/>
      <c r="T4" s="111"/>
      <c r="U4" s="111"/>
      <c r="V4" s="111"/>
      <c r="W4" s="111"/>
      <c r="X4" s="111"/>
      <c r="Y4" s="111"/>
    </row>
    <row r="7" spans="1:27" x14ac:dyDescent="0.3">
      <c r="B7" s="4" t="s">
        <v>1</v>
      </c>
      <c r="C7" s="4"/>
      <c r="D7" s="3" t="s">
        <v>2</v>
      </c>
      <c r="E7" s="16"/>
      <c r="F7" s="65"/>
      <c r="G7" s="65"/>
      <c r="H7" s="3" t="s">
        <v>3</v>
      </c>
      <c r="I7" s="65"/>
      <c r="J7" s="65"/>
      <c r="K7" s="65"/>
      <c r="P7" s="4" t="s">
        <v>1</v>
      </c>
      <c r="Q7" s="4"/>
      <c r="R7" s="3" t="s">
        <v>2</v>
      </c>
      <c r="S7" s="16"/>
      <c r="T7" s="65"/>
      <c r="U7" s="65"/>
      <c r="V7" s="3" t="s">
        <v>3</v>
      </c>
      <c r="W7" s="65"/>
      <c r="X7" s="65"/>
      <c r="Y7" s="65"/>
    </row>
    <row r="9" spans="1:27" x14ac:dyDescent="0.3">
      <c r="B9" s="4" t="s">
        <v>4</v>
      </c>
      <c r="C9" s="4"/>
      <c r="D9" s="129" t="s">
        <v>5</v>
      </c>
      <c r="E9" s="129"/>
      <c r="F9" s="129"/>
      <c r="G9" s="129"/>
      <c r="P9" s="4" t="s">
        <v>4</v>
      </c>
      <c r="Q9" s="4"/>
      <c r="R9" s="129" t="s">
        <v>5</v>
      </c>
      <c r="S9" s="129"/>
      <c r="T9" s="129"/>
      <c r="U9" s="129"/>
    </row>
    <row r="10" spans="1:27" x14ac:dyDescent="0.3">
      <c r="B10" s="3"/>
      <c r="C10" s="3"/>
      <c r="D10" s="5"/>
      <c r="E10" s="5"/>
      <c r="F10" s="5"/>
      <c r="G10" s="5"/>
      <c r="P10" s="3"/>
      <c r="Q10" s="3"/>
      <c r="R10" s="5"/>
      <c r="S10" s="5"/>
      <c r="T10" s="5"/>
      <c r="U10" s="5"/>
    </row>
    <row r="11" spans="1:27" x14ac:dyDescent="0.3">
      <c r="A11" s="10"/>
      <c r="B11" s="10"/>
      <c r="C11" s="10"/>
      <c r="D11" s="10"/>
      <c r="E11" s="10"/>
      <c r="F11" s="10"/>
      <c r="G11" s="10"/>
      <c r="H11" s="10"/>
      <c r="O11" s="10"/>
      <c r="P11" s="10"/>
      <c r="Q11" s="10"/>
      <c r="R11" s="10"/>
      <c r="S11" s="10"/>
      <c r="T11" s="10"/>
      <c r="U11" s="10"/>
      <c r="V11" s="10"/>
    </row>
    <row r="12" spans="1:27" x14ac:dyDescent="0.3">
      <c r="A12" s="10"/>
      <c r="B12" s="130" t="s">
        <v>6</v>
      </c>
      <c r="C12" s="130"/>
      <c r="D12" s="130"/>
      <c r="E12" s="130"/>
      <c r="F12" s="130"/>
      <c r="G12" s="131"/>
      <c r="H12" s="131"/>
      <c r="I12" s="131"/>
      <c r="J12" s="131"/>
      <c r="K12" s="131"/>
      <c r="L12" s="131"/>
      <c r="O12" s="10"/>
      <c r="P12" s="130" t="s">
        <v>6</v>
      </c>
      <c r="Q12" s="130"/>
      <c r="R12" s="130"/>
      <c r="S12" s="130"/>
      <c r="T12" s="130"/>
      <c r="U12" s="131"/>
      <c r="V12" s="131"/>
      <c r="W12" s="131"/>
      <c r="X12" s="131"/>
      <c r="Y12" s="131"/>
      <c r="Z12" s="131"/>
    </row>
    <row r="13" spans="1:27" x14ac:dyDescent="0.3">
      <c r="A13" s="10"/>
      <c r="B13" s="10"/>
      <c r="C13" s="10"/>
      <c r="D13" s="10"/>
      <c r="E13" s="10"/>
      <c r="F13" s="10"/>
      <c r="G13" s="10"/>
      <c r="H13" s="10"/>
      <c r="O13" s="10"/>
      <c r="P13" s="10"/>
      <c r="Q13" s="10"/>
      <c r="R13" s="10"/>
      <c r="S13" s="10"/>
      <c r="T13" s="10"/>
      <c r="U13" s="10"/>
      <c r="V13" s="10"/>
    </row>
    <row r="14" spans="1:27" x14ac:dyDescent="0.3">
      <c r="A14" s="10"/>
      <c r="B14" s="10" t="s">
        <v>7</v>
      </c>
      <c r="C14" s="10"/>
      <c r="E14" s="132"/>
      <c r="F14" s="133"/>
      <c r="G14" s="133"/>
      <c r="H14" s="62" t="s">
        <v>8</v>
      </c>
      <c r="I14" s="145"/>
      <c r="J14" s="145"/>
      <c r="K14" s="63" t="s">
        <v>73</v>
      </c>
      <c r="L14" s="133"/>
      <c r="M14" s="133"/>
      <c r="O14" s="10"/>
      <c r="P14" s="10" t="s">
        <v>7</v>
      </c>
      <c r="Q14" s="10"/>
      <c r="S14" s="132"/>
      <c r="T14" s="133"/>
      <c r="U14" s="133"/>
      <c r="V14" s="62" t="s">
        <v>8</v>
      </c>
      <c r="W14" s="145"/>
      <c r="X14" s="145"/>
      <c r="Y14" s="63" t="s">
        <v>73</v>
      </c>
      <c r="Z14" s="133">
        <f>'Récap inscriptions'!T2</f>
        <v>0</v>
      </c>
      <c r="AA14" s="133"/>
    </row>
    <row r="15" spans="1:27" x14ac:dyDescent="0.3">
      <c r="A15" s="10"/>
      <c r="B15" s="10"/>
      <c r="C15" s="10"/>
      <c r="D15" s="10"/>
      <c r="E15" s="98"/>
      <c r="F15" s="98"/>
      <c r="G15" s="98"/>
      <c r="H15" s="98"/>
      <c r="I15" s="98"/>
      <c r="J15" s="98"/>
      <c r="K15" s="111"/>
      <c r="L15" s="111"/>
      <c r="M15" s="111"/>
      <c r="O15" s="10"/>
      <c r="P15" s="10"/>
      <c r="Q15" s="10"/>
      <c r="R15" s="10"/>
      <c r="S15" s="98"/>
      <c r="T15" s="98"/>
      <c r="U15" s="98"/>
      <c r="V15" s="98"/>
      <c r="W15" s="98"/>
      <c r="X15" s="98"/>
      <c r="Y15" s="111"/>
      <c r="Z15" s="111"/>
      <c r="AA15" s="111"/>
    </row>
    <row r="17" spans="2:27" x14ac:dyDescent="0.3">
      <c r="B17" s="16" t="s">
        <v>9</v>
      </c>
      <c r="P17" s="16" t="s">
        <v>9</v>
      </c>
    </row>
    <row r="19" spans="2:27" x14ac:dyDescent="0.3">
      <c r="B19" s="135" t="s">
        <v>10</v>
      </c>
      <c r="C19" s="136"/>
      <c r="D19" s="136"/>
      <c r="E19" s="136"/>
      <c r="F19" s="137"/>
      <c r="G19" s="134" t="s">
        <v>12</v>
      </c>
      <c r="H19" s="134"/>
      <c r="I19" s="134"/>
      <c r="J19" s="17" t="s">
        <v>11</v>
      </c>
      <c r="K19" s="134" t="s">
        <v>13</v>
      </c>
      <c r="L19" s="134"/>
      <c r="M19" s="134"/>
      <c r="P19" s="135" t="s">
        <v>10</v>
      </c>
      <c r="Q19" s="136"/>
      <c r="R19" s="136"/>
      <c r="S19" s="136"/>
      <c r="T19" s="137"/>
      <c r="U19" s="134" t="s">
        <v>12</v>
      </c>
      <c r="V19" s="134"/>
      <c r="W19" s="134"/>
      <c r="X19" s="17" t="s">
        <v>11</v>
      </c>
      <c r="Y19" s="134" t="s">
        <v>13</v>
      </c>
      <c r="Z19" s="134"/>
      <c r="AA19" s="134"/>
    </row>
    <row r="20" spans="2:27" ht="30" customHeight="1" x14ac:dyDescent="0.3">
      <c r="B20" s="146" t="s">
        <v>14</v>
      </c>
      <c r="C20" s="147"/>
      <c r="D20" s="147"/>
      <c r="E20" s="147"/>
      <c r="F20" s="148"/>
      <c r="G20" s="162" t="s">
        <v>49</v>
      </c>
      <c r="H20" s="163"/>
      <c r="I20" s="164"/>
      <c r="J20" s="161"/>
      <c r="K20" s="134"/>
      <c r="L20" s="134"/>
      <c r="M20" s="134"/>
      <c r="P20" s="146" t="s">
        <v>14</v>
      </c>
      <c r="Q20" s="147"/>
      <c r="R20" s="147"/>
      <c r="S20" s="147"/>
      <c r="T20" s="148"/>
      <c r="U20" s="162" t="s">
        <v>49</v>
      </c>
      <c r="V20" s="163"/>
      <c r="W20" s="164"/>
      <c r="X20" s="161"/>
      <c r="Y20" s="134"/>
      <c r="Z20" s="134"/>
      <c r="AA20" s="134"/>
    </row>
    <row r="21" spans="2:27" x14ac:dyDescent="0.3">
      <c r="B21" s="149"/>
      <c r="C21" s="150"/>
      <c r="D21" s="150"/>
      <c r="E21" s="150"/>
      <c r="F21" s="151"/>
      <c r="G21" s="165"/>
      <c r="H21" s="166"/>
      <c r="I21" s="167"/>
      <c r="J21" s="161"/>
      <c r="K21" s="134"/>
      <c r="L21" s="134"/>
      <c r="M21" s="134"/>
      <c r="P21" s="149"/>
      <c r="Q21" s="150"/>
      <c r="R21" s="150"/>
      <c r="S21" s="150"/>
      <c r="T21" s="151"/>
      <c r="U21" s="165"/>
      <c r="V21" s="166"/>
      <c r="W21" s="167"/>
      <c r="X21" s="161"/>
      <c r="Y21" s="134"/>
      <c r="Z21" s="134"/>
      <c r="AA21" s="134"/>
    </row>
    <row r="22" spans="2:27" ht="15" customHeight="1" x14ac:dyDescent="0.3">
      <c r="B22" s="152" t="s">
        <v>15</v>
      </c>
      <c r="C22" s="153"/>
      <c r="D22" s="153"/>
      <c r="E22" s="153"/>
      <c r="F22" s="154"/>
      <c r="G22" s="161" t="s">
        <v>49</v>
      </c>
      <c r="H22" s="161"/>
      <c r="I22" s="161"/>
      <c r="J22" s="161"/>
      <c r="K22" s="134"/>
      <c r="L22" s="134"/>
      <c r="M22" s="134"/>
      <c r="P22" s="152" t="s">
        <v>15</v>
      </c>
      <c r="Q22" s="153"/>
      <c r="R22" s="153"/>
      <c r="S22" s="153"/>
      <c r="T22" s="154"/>
      <c r="U22" s="161" t="s">
        <v>49</v>
      </c>
      <c r="V22" s="161"/>
      <c r="W22" s="161"/>
      <c r="X22" s="161"/>
      <c r="Y22" s="134"/>
      <c r="Z22" s="134"/>
      <c r="AA22" s="134"/>
    </row>
    <row r="23" spans="2:27" x14ac:dyDescent="0.3">
      <c r="B23" s="155"/>
      <c r="C23" s="156"/>
      <c r="D23" s="156"/>
      <c r="E23" s="156"/>
      <c r="F23" s="157"/>
      <c r="G23" s="161"/>
      <c r="H23" s="161"/>
      <c r="I23" s="161"/>
      <c r="J23" s="161"/>
      <c r="K23" s="134"/>
      <c r="L23" s="134"/>
      <c r="M23" s="134"/>
      <c r="P23" s="155"/>
      <c r="Q23" s="156"/>
      <c r="R23" s="156"/>
      <c r="S23" s="156"/>
      <c r="T23" s="157"/>
      <c r="U23" s="161"/>
      <c r="V23" s="161"/>
      <c r="W23" s="161"/>
      <c r="X23" s="161"/>
      <c r="Y23" s="134"/>
      <c r="Z23" s="134"/>
      <c r="AA23" s="134"/>
    </row>
    <row r="24" spans="2:27" x14ac:dyDescent="0.3">
      <c r="B24" s="158"/>
      <c r="C24" s="159"/>
      <c r="D24" s="159"/>
      <c r="E24" s="159"/>
      <c r="F24" s="160"/>
      <c r="G24" s="161"/>
      <c r="H24" s="161"/>
      <c r="I24" s="161"/>
      <c r="J24" s="161"/>
      <c r="K24" s="134"/>
      <c r="L24" s="134"/>
      <c r="M24" s="134"/>
      <c r="P24" s="158"/>
      <c r="Q24" s="159"/>
      <c r="R24" s="159"/>
      <c r="S24" s="159"/>
      <c r="T24" s="160"/>
      <c r="U24" s="161"/>
      <c r="V24" s="161"/>
      <c r="W24" s="161"/>
      <c r="X24" s="161"/>
      <c r="Y24" s="134"/>
      <c r="Z24" s="134"/>
      <c r="AA24" s="134"/>
    </row>
    <row r="25" spans="2:27" ht="15" customHeight="1" x14ac:dyDescent="0.3">
      <c r="B25" s="146" t="s">
        <v>16</v>
      </c>
      <c r="C25" s="147"/>
      <c r="D25" s="147"/>
      <c r="E25" s="147"/>
      <c r="F25" s="148"/>
      <c r="G25" s="161" t="s">
        <v>49</v>
      </c>
      <c r="H25" s="161"/>
      <c r="I25" s="161"/>
      <c r="J25" s="161"/>
      <c r="K25" s="134"/>
      <c r="L25" s="134"/>
      <c r="M25" s="134"/>
      <c r="P25" s="146" t="s">
        <v>16</v>
      </c>
      <c r="Q25" s="147"/>
      <c r="R25" s="147"/>
      <c r="S25" s="147"/>
      <c r="T25" s="148"/>
      <c r="U25" s="161" t="s">
        <v>49</v>
      </c>
      <c r="V25" s="161"/>
      <c r="W25" s="161"/>
      <c r="X25" s="161"/>
      <c r="Y25" s="134"/>
      <c r="Z25" s="134"/>
      <c r="AA25" s="134"/>
    </row>
    <row r="26" spans="2:27" x14ac:dyDescent="0.3">
      <c r="B26" s="149"/>
      <c r="C26" s="150"/>
      <c r="D26" s="150"/>
      <c r="E26" s="150"/>
      <c r="F26" s="151"/>
      <c r="G26" s="161"/>
      <c r="H26" s="161"/>
      <c r="I26" s="161"/>
      <c r="J26" s="161"/>
      <c r="K26" s="134"/>
      <c r="L26" s="134"/>
      <c r="M26" s="134"/>
      <c r="P26" s="149"/>
      <c r="Q26" s="150"/>
      <c r="R26" s="150"/>
      <c r="S26" s="150"/>
      <c r="T26" s="151"/>
      <c r="U26" s="161"/>
      <c r="V26" s="161"/>
      <c r="W26" s="161"/>
      <c r="X26" s="161"/>
      <c r="Y26" s="134"/>
      <c r="Z26" s="134"/>
      <c r="AA26" s="134"/>
    </row>
    <row r="27" spans="2:27" x14ac:dyDescent="0.3">
      <c r="B27" t="s">
        <v>17</v>
      </c>
      <c r="P27" t="s">
        <v>17</v>
      </c>
    </row>
    <row r="29" spans="2:27" x14ac:dyDescent="0.3">
      <c r="B29" s="16" t="s">
        <v>18</v>
      </c>
      <c r="P29" s="16" t="s">
        <v>18</v>
      </c>
    </row>
    <row r="30" spans="2:27" ht="15" customHeight="1" x14ac:dyDescent="0.3">
      <c r="B30" s="138" t="s">
        <v>19</v>
      </c>
      <c r="C30" s="139"/>
      <c r="D30" s="139"/>
      <c r="E30" s="139"/>
      <c r="F30" s="139"/>
      <c r="G30" s="139"/>
      <c r="H30" s="139" t="s">
        <v>48</v>
      </c>
      <c r="I30" s="139"/>
      <c r="J30" s="139"/>
      <c r="K30" s="139"/>
      <c r="L30" s="142"/>
      <c r="P30" s="138" t="s">
        <v>19</v>
      </c>
      <c r="Q30" s="139"/>
      <c r="R30" s="139"/>
      <c r="S30" s="139"/>
      <c r="T30" s="139"/>
      <c r="U30" s="139"/>
      <c r="V30" s="139" t="s">
        <v>48</v>
      </c>
      <c r="W30" s="139"/>
      <c r="X30" s="139"/>
      <c r="Y30" s="139"/>
      <c r="Z30" s="142"/>
    </row>
    <row r="31" spans="2:27" x14ac:dyDescent="0.3">
      <c r="B31" s="140"/>
      <c r="C31" s="141"/>
      <c r="D31" s="141"/>
      <c r="E31" s="141"/>
      <c r="F31" s="141"/>
      <c r="G31" s="141"/>
      <c r="H31" s="141"/>
      <c r="I31" s="141"/>
      <c r="J31" s="141"/>
      <c r="K31" s="141"/>
      <c r="L31" s="143"/>
      <c r="P31" s="140"/>
      <c r="Q31" s="141"/>
      <c r="R31" s="141"/>
      <c r="S31" s="141"/>
      <c r="T31" s="141"/>
      <c r="U31" s="141"/>
      <c r="V31" s="141"/>
      <c r="W31" s="141"/>
      <c r="X31" s="141"/>
      <c r="Y31" s="141"/>
      <c r="Z31" s="143"/>
    </row>
    <row r="32" spans="2:27" x14ac:dyDescent="0.3">
      <c r="B32" t="s">
        <v>20</v>
      </c>
      <c r="P32" t="s">
        <v>20</v>
      </c>
    </row>
    <row r="34" spans="2:26" x14ac:dyDescent="0.3">
      <c r="B34" s="10"/>
      <c r="C34" s="10"/>
      <c r="D34" s="10"/>
      <c r="E34" s="10"/>
      <c r="F34" s="10"/>
      <c r="G34" s="10"/>
      <c r="H34" s="10"/>
      <c r="I34" s="10"/>
      <c r="P34" s="10"/>
      <c r="Q34" s="10"/>
      <c r="R34" s="10"/>
      <c r="S34" s="10"/>
      <c r="T34" s="10"/>
      <c r="U34" s="10"/>
      <c r="V34" s="10"/>
      <c r="W34" s="10"/>
    </row>
    <row r="35" spans="2:26" x14ac:dyDescent="0.3">
      <c r="B35" s="6" t="s">
        <v>21</v>
      </c>
      <c r="C35" s="7"/>
      <c r="D35" s="7"/>
      <c r="E35" s="7"/>
      <c r="F35" s="7"/>
      <c r="G35" s="7"/>
      <c r="H35" s="8"/>
      <c r="I35" s="6"/>
      <c r="J35" s="7"/>
      <c r="K35" s="7"/>
      <c r="L35" s="8"/>
      <c r="P35" s="6" t="s">
        <v>21</v>
      </c>
      <c r="Q35" s="7"/>
      <c r="R35" s="7"/>
      <c r="S35" s="7"/>
      <c r="T35" s="7"/>
      <c r="U35" s="7"/>
      <c r="V35" s="8"/>
      <c r="W35" s="6"/>
      <c r="X35" s="7"/>
      <c r="Y35" s="7"/>
      <c r="Z35" s="8"/>
    </row>
    <row r="36" spans="2:26" x14ac:dyDescent="0.3">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3">
      <c r="B37" s="9"/>
      <c r="C37" s="168" t="s">
        <v>22</v>
      </c>
      <c r="D37" s="168"/>
      <c r="E37" s="168"/>
      <c r="F37" s="168"/>
      <c r="G37" s="10"/>
      <c r="H37" s="11"/>
      <c r="I37" s="9"/>
      <c r="J37" s="10"/>
      <c r="K37" s="10"/>
      <c r="L37" s="11"/>
      <c r="P37" s="9"/>
      <c r="Q37" s="168" t="s">
        <v>22</v>
      </c>
      <c r="R37" s="168"/>
      <c r="S37" s="168"/>
      <c r="T37" s="168"/>
      <c r="U37" s="10"/>
      <c r="V37" s="11"/>
      <c r="W37" s="9"/>
      <c r="X37" s="10"/>
      <c r="Y37" s="10"/>
      <c r="Z37" s="11"/>
    </row>
    <row r="38" spans="2:26" x14ac:dyDescent="0.3">
      <c r="B38" s="9"/>
      <c r="C38" s="10"/>
      <c r="D38" s="10"/>
      <c r="E38" s="10"/>
      <c r="F38" s="22"/>
      <c r="G38" s="22"/>
      <c r="H38" s="11"/>
      <c r="I38" s="9"/>
      <c r="J38" s="130" t="s">
        <v>25</v>
      </c>
      <c r="K38" s="130"/>
      <c r="L38" s="144"/>
      <c r="P38" s="9"/>
      <c r="Q38" s="10"/>
      <c r="R38" s="10"/>
      <c r="S38" s="10"/>
      <c r="T38" s="22"/>
      <c r="U38" s="22"/>
      <c r="V38" s="11"/>
      <c r="W38" s="9"/>
      <c r="X38" s="130" t="s">
        <v>25</v>
      </c>
      <c r="Y38" s="130"/>
      <c r="Z38" s="144"/>
    </row>
    <row r="39" spans="2:26" x14ac:dyDescent="0.3">
      <c r="B39" s="9" t="s">
        <v>23</v>
      </c>
      <c r="C39" s="98"/>
      <c r="D39" s="98"/>
      <c r="E39" s="98"/>
      <c r="F39" s="98"/>
      <c r="G39" s="10"/>
      <c r="H39" s="11"/>
      <c r="I39" s="9"/>
      <c r="J39" s="10"/>
      <c r="K39" s="10"/>
      <c r="L39" s="11"/>
      <c r="P39" s="9" t="s">
        <v>23</v>
      </c>
      <c r="Q39" s="98"/>
      <c r="R39" s="98"/>
      <c r="S39" s="98"/>
      <c r="T39" s="98"/>
      <c r="U39" s="10"/>
      <c r="V39" s="11"/>
      <c r="W39" s="9"/>
      <c r="X39" s="10"/>
      <c r="Y39" s="10"/>
      <c r="Z39" s="11"/>
    </row>
    <row r="40" spans="2:26" x14ac:dyDescent="0.3">
      <c r="B40" s="9"/>
      <c r="C40" s="10"/>
      <c r="D40" s="10"/>
      <c r="E40" s="10"/>
      <c r="F40" s="10"/>
      <c r="G40" s="10"/>
      <c r="H40" s="11"/>
      <c r="I40" s="9"/>
      <c r="J40" s="10"/>
      <c r="K40" s="10"/>
      <c r="L40" s="11"/>
      <c r="P40" s="9"/>
      <c r="Q40" s="10"/>
      <c r="R40" s="10"/>
      <c r="S40" s="10"/>
      <c r="T40" s="10"/>
      <c r="U40" s="10"/>
      <c r="V40" s="11"/>
      <c r="W40" s="9"/>
      <c r="X40" s="10"/>
      <c r="Y40" s="10"/>
      <c r="Z40" s="11"/>
    </row>
    <row r="41" spans="2:26" x14ac:dyDescent="0.3">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3">
      <c r="B42" s="9"/>
      <c r="C42" s="10"/>
      <c r="D42" s="10"/>
      <c r="E42" s="10"/>
      <c r="F42" s="10"/>
      <c r="G42" s="10"/>
      <c r="H42" s="11"/>
      <c r="I42" s="9"/>
      <c r="J42" s="10"/>
      <c r="K42" s="10"/>
      <c r="L42" s="11"/>
      <c r="P42" s="9"/>
      <c r="Q42" s="10"/>
      <c r="R42" s="10"/>
      <c r="S42" s="10"/>
      <c r="T42" s="10"/>
      <c r="U42" s="10"/>
      <c r="V42" s="11"/>
      <c r="W42" s="9"/>
      <c r="X42" s="10"/>
      <c r="Y42" s="10"/>
      <c r="Z42" s="11"/>
    </row>
    <row r="43" spans="2:26" x14ac:dyDescent="0.3">
      <c r="B43" s="13"/>
      <c r="C43" s="14"/>
      <c r="D43" s="14"/>
      <c r="E43" s="14"/>
      <c r="F43" s="14"/>
      <c r="G43" s="14"/>
      <c r="H43" s="15"/>
      <c r="I43" s="13"/>
      <c r="J43" s="14"/>
      <c r="K43" s="14"/>
      <c r="L43" s="15"/>
      <c r="P43" s="13"/>
      <c r="Q43" s="14"/>
      <c r="R43" s="14"/>
      <c r="S43" s="14"/>
      <c r="T43" s="14"/>
      <c r="U43" s="14"/>
      <c r="V43" s="15"/>
      <c r="W43" s="13"/>
      <c r="X43" s="14"/>
      <c r="Y43" s="14"/>
      <c r="Z43" s="15"/>
    </row>
    <row r="44" spans="2:26" x14ac:dyDescent="0.3">
      <c r="B44" s="10"/>
      <c r="C44" s="10"/>
      <c r="D44" s="10"/>
      <c r="E44" s="10"/>
      <c r="F44" s="10"/>
      <c r="G44" s="10"/>
      <c r="H44" s="10"/>
      <c r="I44" s="10"/>
      <c r="P44" s="10"/>
      <c r="Q44" s="10"/>
      <c r="R44" s="10"/>
      <c r="S44" s="10"/>
      <c r="T44" s="10"/>
      <c r="U44" s="10"/>
      <c r="V44" s="10"/>
      <c r="W44" s="10"/>
    </row>
    <row r="52" spans="1:27" ht="18" x14ac:dyDescent="0.35">
      <c r="D52" s="1"/>
      <c r="R52" s="1"/>
    </row>
    <row r="53" spans="1:27" x14ac:dyDescent="0.3">
      <c r="C53" s="111" t="s">
        <v>0</v>
      </c>
      <c r="D53" s="111"/>
      <c r="E53" s="111"/>
      <c r="F53" s="111"/>
      <c r="G53" s="111"/>
      <c r="H53" s="111"/>
      <c r="I53" s="111"/>
      <c r="J53" s="111"/>
      <c r="K53" s="111"/>
      <c r="Q53" s="111" t="s">
        <v>0</v>
      </c>
      <c r="R53" s="111"/>
      <c r="S53" s="111"/>
      <c r="T53" s="111"/>
      <c r="U53" s="111"/>
      <c r="V53" s="111"/>
      <c r="W53" s="111"/>
      <c r="X53" s="111"/>
      <c r="Y53" s="111"/>
    </row>
    <row r="56" spans="1:27" x14ac:dyDescent="0.3">
      <c r="B56" s="4" t="s">
        <v>1</v>
      </c>
      <c r="C56" s="4"/>
      <c r="D56" s="3" t="s">
        <v>2</v>
      </c>
      <c r="E56" s="16"/>
      <c r="F56" s="65"/>
      <c r="G56" s="65"/>
      <c r="H56" s="3" t="s">
        <v>3</v>
      </c>
      <c r="I56" s="65"/>
      <c r="J56" s="65"/>
      <c r="K56" s="65"/>
      <c r="P56" s="4" t="s">
        <v>1</v>
      </c>
      <c r="Q56" s="4"/>
      <c r="R56" s="3" t="s">
        <v>2</v>
      </c>
      <c r="S56" s="16"/>
      <c r="T56" s="65"/>
      <c r="U56" s="65"/>
      <c r="V56" s="3" t="s">
        <v>3</v>
      </c>
      <c r="W56" s="65"/>
      <c r="X56" s="65"/>
      <c r="Y56" s="65"/>
    </row>
    <row r="58" spans="1:27" x14ac:dyDescent="0.3">
      <c r="B58" s="4" t="s">
        <v>4</v>
      </c>
      <c r="C58" s="4"/>
      <c r="D58" s="129" t="s">
        <v>5</v>
      </c>
      <c r="E58" s="129"/>
      <c r="F58" s="129"/>
      <c r="G58" s="129"/>
      <c r="P58" s="4" t="s">
        <v>4</v>
      </c>
      <c r="Q58" s="4"/>
      <c r="R58" s="129" t="s">
        <v>5</v>
      </c>
      <c r="S58" s="129"/>
      <c r="T58" s="129"/>
      <c r="U58" s="129"/>
    </row>
    <row r="59" spans="1:27" x14ac:dyDescent="0.3">
      <c r="B59" s="3"/>
      <c r="C59" s="3"/>
      <c r="D59" s="5"/>
      <c r="E59" s="5"/>
      <c r="F59" s="5"/>
      <c r="G59" s="5"/>
      <c r="P59" s="3"/>
      <c r="Q59" s="3"/>
      <c r="R59" s="5"/>
      <c r="S59" s="5"/>
      <c r="T59" s="5"/>
      <c r="U59" s="5"/>
    </row>
    <row r="60" spans="1:27" x14ac:dyDescent="0.3">
      <c r="A60" s="10"/>
      <c r="B60" s="10"/>
      <c r="C60" s="10"/>
      <c r="D60" s="10"/>
      <c r="E60" s="10"/>
      <c r="F60" s="10"/>
      <c r="G60" s="10"/>
      <c r="H60" s="10"/>
      <c r="O60" s="10"/>
      <c r="P60" s="10"/>
      <c r="Q60" s="10"/>
      <c r="R60" s="10"/>
      <c r="S60" s="10"/>
      <c r="T60" s="10"/>
      <c r="U60" s="10"/>
      <c r="V60" s="10"/>
    </row>
    <row r="61" spans="1:27" x14ac:dyDescent="0.3">
      <c r="A61" s="10"/>
      <c r="B61" s="130" t="s">
        <v>6</v>
      </c>
      <c r="C61" s="130"/>
      <c r="D61" s="130"/>
      <c r="E61" s="130"/>
      <c r="F61" s="130"/>
      <c r="G61" s="131"/>
      <c r="H61" s="131"/>
      <c r="I61" s="131"/>
      <c r="J61" s="131"/>
      <c r="K61" s="131"/>
      <c r="L61" s="131"/>
      <c r="O61" s="10"/>
      <c r="P61" s="130" t="s">
        <v>6</v>
      </c>
      <c r="Q61" s="130"/>
      <c r="R61" s="130"/>
      <c r="S61" s="130"/>
      <c r="T61" s="130"/>
      <c r="U61" s="131"/>
      <c r="V61" s="131"/>
      <c r="W61" s="131"/>
      <c r="X61" s="131"/>
      <c r="Y61" s="131"/>
      <c r="Z61" s="131"/>
    </row>
    <row r="62" spans="1:27" x14ac:dyDescent="0.3">
      <c r="A62" s="10"/>
      <c r="B62" s="10"/>
      <c r="C62" s="10"/>
      <c r="D62" s="10"/>
      <c r="E62" s="10"/>
      <c r="F62" s="10"/>
      <c r="G62" s="10"/>
      <c r="H62" s="10"/>
      <c r="O62" s="10"/>
      <c r="P62" s="10"/>
      <c r="Q62" s="10"/>
      <c r="R62" s="10"/>
      <c r="S62" s="10"/>
      <c r="T62" s="10"/>
      <c r="U62" s="10"/>
      <c r="V62" s="10"/>
    </row>
    <row r="63" spans="1:27" x14ac:dyDescent="0.3">
      <c r="A63" s="10"/>
      <c r="B63" s="10" t="s">
        <v>7</v>
      </c>
      <c r="C63" s="10"/>
      <c r="E63" s="132"/>
      <c r="F63" s="133"/>
      <c r="G63" s="133"/>
      <c r="H63" s="62" t="s">
        <v>8</v>
      </c>
      <c r="I63" s="145"/>
      <c r="J63" s="145"/>
      <c r="K63" s="63" t="s">
        <v>73</v>
      </c>
      <c r="L63" s="133" t="str">
        <f>'Récap inscriptions'!F51</f>
        <v/>
      </c>
      <c r="M63" s="133"/>
      <c r="O63" s="10"/>
      <c r="P63" s="10" t="s">
        <v>7</v>
      </c>
      <c r="Q63" s="10"/>
      <c r="S63" s="132"/>
      <c r="T63" s="133"/>
      <c r="U63" s="133"/>
      <c r="V63" s="62" t="s">
        <v>8</v>
      </c>
      <c r="W63" s="145"/>
      <c r="X63" s="145"/>
      <c r="Y63" s="63" t="s">
        <v>73</v>
      </c>
      <c r="Z63" s="133">
        <f>'Récap inscriptions'!T51</f>
        <v>0</v>
      </c>
      <c r="AA63" s="133"/>
    </row>
    <row r="64" spans="1:27" x14ac:dyDescent="0.3">
      <c r="A64" s="10"/>
      <c r="B64" s="10"/>
      <c r="C64" s="10"/>
      <c r="D64" s="10"/>
      <c r="E64" s="98"/>
      <c r="F64" s="98"/>
      <c r="G64" s="98"/>
      <c r="H64" s="98"/>
      <c r="I64" s="98"/>
      <c r="J64" s="98"/>
      <c r="K64" s="111"/>
      <c r="L64" s="111"/>
      <c r="M64" s="111"/>
      <c r="O64" s="10"/>
      <c r="P64" s="10"/>
      <c r="Q64" s="10"/>
      <c r="R64" s="10"/>
      <c r="S64" s="98"/>
      <c r="T64" s="98"/>
      <c r="U64" s="98"/>
      <c r="V64" s="98"/>
      <c r="W64" s="98"/>
      <c r="X64" s="98"/>
      <c r="Y64" s="111"/>
      <c r="Z64" s="111"/>
      <c r="AA64" s="111"/>
    </row>
    <row r="66" spans="2:27" x14ac:dyDescent="0.3">
      <c r="B66" s="16" t="s">
        <v>9</v>
      </c>
      <c r="P66" s="16" t="s">
        <v>9</v>
      </c>
    </row>
    <row r="68" spans="2:27" x14ac:dyDescent="0.3">
      <c r="B68" s="135" t="s">
        <v>10</v>
      </c>
      <c r="C68" s="136"/>
      <c r="D68" s="136"/>
      <c r="E68" s="136"/>
      <c r="F68" s="137"/>
      <c r="G68" s="134" t="s">
        <v>12</v>
      </c>
      <c r="H68" s="134"/>
      <c r="I68" s="134"/>
      <c r="J68" s="17" t="s">
        <v>11</v>
      </c>
      <c r="K68" s="134" t="s">
        <v>13</v>
      </c>
      <c r="L68" s="134"/>
      <c r="M68" s="134"/>
      <c r="P68" s="135" t="s">
        <v>10</v>
      </c>
      <c r="Q68" s="136"/>
      <c r="R68" s="136"/>
      <c r="S68" s="136"/>
      <c r="T68" s="137"/>
      <c r="U68" s="134" t="s">
        <v>12</v>
      </c>
      <c r="V68" s="134"/>
      <c r="W68" s="134"/>
      <c r="X68" s="17" t="s">
        <v>11</v>
      </c>
      <c r="Y68" s="134" t="s">
        <v>13</v>
      </c>
      <c r="Z68" s="134"/>
      <c r="AA68" s="134"/>
    </row>
    <row r="69" spans="2:27" ht="15" customHeight="1" x14ac:dyDescent="0.3">
      <c r="B69" s="146" t="s">
        <v>14</v>
      </c>
      <c r="C69" s="147"/>
      <c r="D69" s="147"/>
      <c r="E69" s="147"/>
      <c r="F69" s="148"/>
      <c r="G69" s="162" t="s">
        <v>49</v>
      </c>
      <c r="H69" s="163"/>
      <c r="I69" s="164"/>
      <c r="J69" s="161"/>
      <c r="K69" s="134"/>
      <c r="L69" s="134"/>
      <c r="M69" s="134"/>
      <c r="P69" s="146" t="s">
        <v>14</v>
      </c>
      <c r="Q69" s="147"/>
      <c r="R69" s="147"/>
      <c r="S69" s="147"/>
      <c r="T69" s="148"/>
      <c r="U69" s="162" t="s">
        <v>49</v>
      </c>
      <c r="V69" s="163"/>
      <c r="W69" s="164"/>
      <c r="X69" s="161"/>
      <c r="Y69" s="134"/>
      <c r="Z69" s="134"/>
      <c r="AA69" s="134"/>
    </row>
    <row r="70" spans="2:27" x14ac:dyDescent="0.3">
      <c r="B70" s="149"/>
      <c r="C70" s="150"/>
      <c r="D70" s="150"/>
      <c r="E70" s="150"/>
      <c r="F70" s="151"/>
      <c r="G70" s="165"/>
      <c r="H70" s="166"/>
      <c r="I70" s="167"/>
      <c r="J70" s="161"/>
      <c r="K70" s="134"/>
      <c r="L70" s="134"/>
      <c r="M70" s="134"/>
      <c r="P70" s="149"/>
      <c r="Q70" s="150"/>
      <c r="R70" s="150"/>
      <c r="S70" s="150"/>
      <c r="T70" s="151"/>
      <c r="U70" s="165"/>
      <c r="V70" s="166"/>
      <c r="W70" s="167"/>
      <c r="X70" s="161"/>
      <c r="Y70" s="134"/>
      <c r="Z70" s="134"/>
      <c r="AA70" s="134"/>
    </row>
    <row r="71" spans="2:27" ht="15" customHeight="1" x14ac:dyDescent="0.3">
      <c r="B71" s="152" t="s">
        <v>15</v>
      </c>
      <c r="C71" s="153"/>
      <c r="D71" s="153"/>
      <c r="E71" s="153"/>
      <c r="F71" s="154"/>
      <c r="G71" s="161" t="s">
        <v>49</v>
      </c>
      <c r="H71" s="161"/>
      <c r="I71" s="161"/>
      <c r="J71" s="161"/>
      <c r="K71" s="134"/>
      <c r="L71" s="134"/>
      <c r="M71" s="134"/>
      <c r="P71" s="152" t="s">
        <v>15</v>
      </c>
      <c r="Q71" s="153"/>
      <c r="R71" s="153"/>
      <c r="S71" s="153"/>
      <c r="T71" s="154"/>
      <c r="U71" s="161" t="s">
        <v>49</v>
      </c>
      <c r="V71" s="161"/>
      <c r="W71" s="161"/>
      <c r="X71" s="161"/>
      <c r="Y71" s="134"/>
      <c r="Z71" s="134"/>
      <c r="AA71" s="134"/>
    </row>
    <row r="72" spans="2:27" x14ac:dyDescent="0.3">
      <c r="B72" s="155"/>
      <c r="C72" s="156"/>
      <c r="D72" s="156"/>
      <c r="E72" s="156"/>
      <c r="F72" s="157"/>
      <c r="G72" s="161"/>
      <c r="H72" s="161"/>
      <c r="I72" s="161"/>
      <c r="J72" s="161"/>
      <c r="K72" s="134"/>
      <c r="L72" s="134"/>
      <c r="M72" s="134"/>
      <c r="P72" s="155"/>
      <c r="Q72" s="156"/>
      <c r="R72" s="156"/>
      <c r="S72" s="156"/>
      <c r="T72" s="157"/>
      <c r="U72" s="161"/>
      <c r="V72" s="161"/>
      <c r="W72" s="161"/>
      <c r="X72" s="161"/>
      <c r="Y72" s="134"/>
      <c r="Z72" s="134"/>
      <c r="AA72" s="134"/>
    </row>
    <row r="73" spans="2:27" x14ac:dyDescent="0.3">
      <c r="B73" s="158"/>
      <c r="C73" s="159"/>
      <c r="D73" s="159"/>
      <c r="E73" s="159"/>
      <c r="F73" s="160"/>
      <c r="G73" s="161"/>
      <c r="H73" s="161"/>
      <c r="I73" s="161"/>
      <c r="J73" s="161"/>
      <c r="K73" s="134"/>
      <c r="L73" s="134"/>
      <c r="M73" s="134"/>
      <c r="P73" s="158"/>
      <c r="Q73" s="159"/>
      <c r="R73" s="159"/>
      <c r="S73" s="159"/>
      <c r="T73" s="160"/>
      <c r="U73" s="161"/>
      <c r="V73" s="161"/>
      <c r="W73" s="161"/>
      <c r="X73" s="161"/>
      <c r="Y73" s="134"/>
      <c r="Z73" s="134"/>
      <c r="AA73" s="134"/>
    </row>
    <row r="74" spans="2:27" ht="15" customHeight="1" x14ac:dyDescent="0.3">
      <c r="B74" s="146" t="s">
        <v>16</v>
      </c>
      <c r="C74" s="147"/>
      <c r="D74" s="147"/>
      <c r="E74" s="147"/>
      <c r="F74" s="148"/>
      <c r="G74" s="161" t="s">
        <v>49</v>
      </c>
      <c r="H74" s="161"/>
      <c r="I74" s="161"/>
      <c r="J74" s="161"/>
      <c r="K74" s="134"/>
      <c r="L74" s="134"/>
      <c r="M74" s="134"/>
      <c r="P74" s="146" t="s">
        <v>16</v>
      </c>
      <c r="Q74" s="147"/>
      <c r="R74" s="147"/>
      <c r="S74" s="147"/>
      <c r="T74" s="148"/>
      <c r="U74" s="161" t="s">
        <v>49</v>
      </c>
      <c r="V74" s="161"/>
      <c r="W74" s="161"/>
      <c r="X74" s="161"/>
      <c r="Y74" s="134"/>
      <c r="Z74" s="134"/>
      <c r="AA74" s="134"/>
    </row>
    <row r="75" spans="2:27" x14ac:dyDescent="0.3">
      <c r="B75" s="149"/>
      <c r="C75" s="150"/>
      <c r="D75" s="150"/>
      <c r="E75" s="150"/>
      <c r="F75" s="151"/>
      <c r="G75" s="161"/>
      <c r="H75" s="161"/>
      <c r="I75" s="161"/>
      <c r="J75" s="161"/>
      <c r="K75" s="134"/>
      <c r="L75" s="134"/>
      <c r="M75" s="134"/>
      <c r="P75" s="149"/>
      <c r="Q75" s="150"/>
      <c r="R75" s="150"/>
      <c r="S75" s="150"/>
      <c r="T75" s="151"/>
      <c r="U75" s="161"/>
      <c r="V75" s="161"/>
      <c r="W75" s="161"/>
      <c r="X75" s="161"/>
      <c r="Y75" s="134"/>
      <c r="Z75" s="134"/>
      <c r="AA75" s="134"/>
    </row>
    <row r="76" spans="2:27" x14ac:dyDescent="0.3">
      <c r="B76" t="s">
        <v>17</v>
      </c>
      <c r="P76" t="s">
        <v>17</v>
      </c>
    </row>
    <row r="78" spans="2:27" x14ac:dyDescent="0.3">
      <c r="B78" s="16" t="s">
        <v>18</v>
      </c>
      <c r="P78" s="16" t="s">
        <v>18</v>
      </c>
    </row>
    <row r="79" spans="2:27" ht="15" customHeight="1" x14ac:dyDescent="0.3">
      <c r="B79" s="138" t="s">
        <v>19</v>
      </c>
      <c r="C79" s="139"/>
      <c r="D79" s="139"/>
      <c r="E79" s="139"/>
      <c r="F79" s="139"/>
      <c r="G79" s="139"/>
      <c r="H79" s="139" t="s">
        <v>48</v>
      </c>
      <c r="I79" s="139"/>
      <c r="J79" s="139"/>
      <c r="K79" s="139"/>
      <c r="L79" s="142"/>
      <c r="P79" s="138" t="s">
        <v>19</v>
      </c>
      <c r="Q79" s="139"/>
      <c r="R79" s="139"/>
      <c r="S79" s="139"/>
      <c r="T79" s="139"/>
      <c r="U79" s="139"/>
      <c r="V79" s="139" t="s">
        <v>48</v>
      </c>
      <c r="W79" s="139"/>
      <c r="X79" s="139"/>
      <c r="Y79" s="139"/>
      <c r="Z79" s="142"/>
    </row>
    <row r="80" spans="2:27" x14ac:dyDescent="0.3">
      <c r="B80" s="140"/>
      <c r="C80" s="141"/>
      <c r="D80" s="141"/>
      <c r="E80" s="141"/>
      <c r="F80" s="141"/>
      <c r="G80" s="141"/>
      <c r="H80" s="141"/>
      <c r="I80" s="141"/>
      <c r="J80" s="141"/>
      <c r="K80" s="141"/>
      <c r="L80" s="143"/>
      <c r="P80" s="140"/>
      <c r="Q80" s="141"/>
      <c r="R80" s="141"/>
      <c r="S80" s="141"/>
      <c r="T80" s="141"/>
      <c r="U80" s="141"/>
      <c r="V80" s="141"/>
      <c r="W80" s="141"/>
      <c r="X80" s="141"/>
      <c r="Y80" s="141"/>
      <c r="Z80" s="143"/>
    </row>
    <row r="81" spans="2:26" x14ac:dyDescent="0.3">
      <c r="B81" t="s">
        <v>20</v>
      </c>
      <c r="P81" t="s">
        <v>20</v>
      </c>
    </row>
    <row r="83" spans="2:26" x14ac:dyDescent="0.3">
      <c r="B83" s="10"/>
      <c r="C83" s="10"/>
      <c r="D83" s="10"/>
      <c r="E83" s="10"/>
      <c r="F83" s="10"/>
      <c r="G83" s="10"/>
      <c r="H83" s="10"/>
      <c r="I83" s="10"/>
      <c r="P83" s="10"/>
      <c r="Q83" s="10"/>
      <c r="R83" s="10"/>
      <c r="S83" s="10"/>
      <c r="T83" s="10"/>
      <c r="U83" s="10"/>
      <c r="V83" s="10"/>
      <c r="W83" s="10"/>
    </row>
    <row r="84" spans="2:26" x14ac:dyDescent="0.3">
      <c r="B84" s="6" t="s">
        <v>21</v>
      </c>
      <c r="C84" s="7"/>
      <c r="D84" s="7"/>
      <c r="E84" s="7"/>
      <c r="F84" s="7"/>
      <c r="G84" s="7"/>
      <c r="H84" s="8"/>
      <c r="I84" s="6"/>
      <c r="J84" s="7"/>
      <c r="K84" s="7"/>
      <c r="L84" s="8"/>
      <c r="P84" s="6" t="s">
        <v>21</v>
      </c>
      <c r="Q84" s="7"/>
      <c r="R84" s="7"/>
      <c r="S84" s="7"/>
      <c r="T84" s="7"/>
      <c r="U84" s="7"/>
      <c r="V84" s="8"/>
      <c r="W84" s="6"/>
      <c r="X84" s="7"/>
      <c r="Y84" s="7"/>
      <c r="Z84" s="8"/>
    </row>
    <row r="85" spans="2:26" x14ac:dyDescent="0.3">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3">
      <c r="B86" s="9"/>
      <c r="C86" s="168" t="s">
        <v>22</v>
      </c>
      <c r="D86" s="168"/>
      <c r="E86" s="168"/>
      <c r="F86" s="168"/>
      <c r="G86" s="10"/>
      <c r="H86" s="11"/>
      <c r="I86" s="9"/>
      <c r="J86" s="10"/>
      <c r="K86" s="10"/>
      <c r="L86" s="11"/>
      <c r="P86" s="9"/>
      <c r="Q86" s="168" t="s">
        <v>22</v>
      </c>
      <c r="R86" s="168"/>
      <c r="S86" s="168"/>
      <c r="T86" s="168"/>
      <c r="U86" s="10"/>
      <c r="V86" s="11"/>
      <c r="W86" s="9"/>
      <c r="X86" s="10"/>
      <c r="Y86" s="10"/>
      <c r="Z86" s="11"/>
    </row>
    <row r="87" spans="2:26" x14ac:dyDescent="0.3">
      <c r="B87" s="9"/>
      <c r="C87" s="10"/>
      <c r="D87" s="10"/>
      <c r="E87" s="10"/>
      <c r="F87" s="22"/>
      <c r="G87" s="22"/>
      <c r="H87" s="11"/>
      <c r="I87" s="9"/>
      <c r="J87" s="130" t="s">
        <v>25</v>
      </c>
      <c r="K87" s="130"/>
      <c r="L87" s="144"/>
      <c r="P87" s="9"/>
      <c r="Q87" s="10"/>
      <c r="R87" s="10"/>
      <c r="S87" s="10"/>
      <c r="T87" s="22"/>
      <c r="U87" s="22"/>
      <c r="V87" s="11"/>
      <c r="W87" s="9"/>
      <c r="X87" s="130" t="s">
        <v>25</v>
      </c>
      <c r="Y87" s="130"/>
      <c r="Z87" s="144"/>
    </row>
    <row r="88" spans="2:26" x14ac:dyDescent="0.3">
      <c r="B88" s="9" t="s">
        <v>23</v>
      </c>
      <c r="C88" s="98"/>
      <c r="D88" s="98"/>
      <c r="E88" s="98"/>
      <c r="F88" s="98"/>
      <c r="G88" s="10"/>
      <c r="H88" s="11"/>
      <c r="I88" s="9"/>
      <c r="J88" s="10"/>
      <c r="K88" s="10"/>
      <c r="L88" s="11"/>
      <c r="P88" s="9" t="s">
        <v>23</v>
      </c>
      <c r="Q88" s="98"/>
      <c r="R88" s="98"/>
      <c r="S88" s="98"/>
      <c r="T88" s="98"/>
      <c r="U88" s="10"/>
      <c r="V88" s="11"/>
      <c r="W88" s="9"/>
      <c r="X88" s="10"/>
      <c r="Y88" s="10"/>
      <c r="Z88" s="11"/>
    </row>
    <row r="89" spans="2:26" x14ac:dyDescent="0.3">
      <c r="B89" s="9"/>
      <c r="C89" s="10"/>
      <c r="D89" s="10"/>
      <c r="E89" s="10"/>
      <c r="F89" s="10"/>
      <c r="G89" s="10"/>
      <c r="H89" s="11"/>
      <c r="I89" s="9"/>
      <c r="J89" s="10"/>
      <c r="K89" s="10"/>
      <c r="L89" s="11"/>
      <c r="P89" s="9"/>
      <c r="Q89" s="10"/>
      <c r="R89" s="10"/>
      <c r="S89" s="10"/>
      <c r="T89" s="10"/>
      <c r="U89" s="10"/>
      <c r="V89" s="11"/>
      <c r="W89" s="9"/>
      <c r="X89" s="10"/>
      <c r="Y89" s="10"/>
      <c r="Z89" s="11"/>
    </row>
    <row r="90" spans="2:26" x14ac:dyDescent="0.3">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3">
      <c r="B91" s="9"/>
      <c r="C91" s="10"/>
      <c r="D91" s="10"/>
      <c r="E91" s="10"/>
      <c r="F91" s="10"/>
      <c r="G91" s="10"/>
      <c r="H91" s="11"/>
      <c r="I91" s="9"/>
      <c r="J91" s="10"/>
      <c r="K91" s="10"/>
      <c r="L91" s="11"/>
      <c r="P91" s="9"/>
      <c r="Q91" s="10"/>
      <c r="R91" s="10"/>
      <c r="S91" s="10"/>
      <c r="T91" s="10"/>
      <c r="U91" s="10"/>
      <c r="V91" s="11"/>
      <c r="W91" s="9"/>
      <c r="X91" s="10"/>
      <c r="Y91" s="10"/>
      <c r="Z91" s="11"/>
    </row>
    <row r="92" spans="2:26" x14ac:dyDescent="0.3">
      <c r="B92" s="13"/>
      <c r="C92" s="14"/>
      <c r="D92" s="14"/>
      <c r="E92" s="14"/>
      <c r="F92" s="14"/>
      <c r="G92" s="14"/>
      <c r="H92" s="15"/>
      <c r="I92" s="13"/>
      <c r="J92" s="14"/>
      <c r="K92" s="14"/>
      <c r="L92" s="15"/>
      <c r="P92" s="13"/>
      <c r="Q92" s="14"/>
      <c r="R92" s="14"/>
      <c r="S92" s="14"/>
      <c r="T92" s="14"/>
      <c r="U92" s="14"/>
      <c r="V92" s="15"/>
      <c r="W92" s="13"/>
      <c r="X92" s="14"/>
      <c r="Y92" s="14"/>
      <c r="Z92" s="15"/>
    </row>
    <row r="93" spans="2:26" x14ac:dyDescent="0.3">
      <c r="B93" s="10"/>
      <c r="C93" s="10"/>
      <c r="D93" s="10"/>
      <c r="E93" s="10"/>
      <c r="F93" s="10"/>
      <c r="G93" s="10"/>
      <c r="H93" s="10"/>
      <c r="I93" s="10"/>
      <c r="P93" s="10"/>
      <c r="Q93" s="10"/>
      <c r="R93" s="10"/>
      <c r="S93" s="10"/>
      <c r="T93" s="10"/>
      <c r="U93" s="10"/>
      <c r="V93" s="10"/>
      <c r="W93" s="10"/>
    </row>
    <row r="102" spans="1:26" ht="18" x14ac:dyDescent="0.35">
      <c r="D102" s="1"/>
      <c r="R102" s="1"/>
    </row>
    <row r="103" spans="1:26" x14ac:dyDescent="0.3">
      <c r="C103" s="111" t="s">
        <v>0</v>
      </c>
      <c r="D103" s="111"/>
      <c r="E103" s="111"/>
      <c r="F103" s="111"/>
      <c r="G103" s="111"/>
      <c r="H103" s="111"/>
      <c r="I103" s="111"/>
      <c r="J103" s="111"/>
      <c r="K103" s="111"/>
      <c r="Q103" s="111" t="s">
        <v>0</v>
      </c>
      <c r="R103" s="111"/>
      <c r="S103" s="111"/>
      <c r="T103" s="111"/>
      <c r="U103" s="111"/>
      <c r="V103" s="111"/>
      <c r="W103" s="111"/>
      <c r="X103" s="111"/>
      <c r="Y103" s="111"/>
    </row>
    <row r="106" spans="1:26" x14ac:dyDescent="0.3">
      <c r="B106" s="4" t="s">
        <v>1</v>
      </c>
      <c r="C106" s="4"/>
      <c r="D106" s="3" t="s">
        <v>2</v>
      </c>
      <c r="E106" s="16"/>
      <c r="F106" s="65"/>
      <c r="G106" s="65"/>
      <c r="H106" s="3" t="s">
        <v>3</v>
      </c>
      <c r="I106" s="65"/>
      <c r="J106" s="65"/>
      <c r="K106" s="65"/>
      <c r="P106" s="4" t="s">
        <v>1</v>
      </c>
      <c r="Q106" s="4"/>
      <c r="R106" s="3" t="s">
        <v>2</v>
      </c>
      <c r="S106" s="16"/>
      <c r="T106" s="65"/>
      <c r="U106" s="65"/>
      <c r="V106" s="3" t="s">
        <v>3</v>
      </c>
      <c r="W106" s="65"/>
      <c r="X106" s="65"/>
      <c r="Y106" s="65"/>
    </row>
    <row r="108" spans="1:26" x14ac:dyDescent="0.3">
      <c r="B108" s="4" t="s">
        <v>4</v>
      </c>
      <c r="C108" s="4"/>
      <c r="D108" s="129" t="s">
        <v>5</v>
      </c>
      <c r="E108" s="129"/>
      <c r="F108" s="129"/>
      <c r="G108" s="129"/>
      <c r="P108" s="4" t="s">
        <v>4</v>
      </c>
      <c r="Q108" s="4"/>
      <c r="R108" s="129" t="s">
        <v>5</v>
      </c>
      <c r="S108" s="129"/>
      <c r="T108" s="129"/>
      <c r="U108" s="129"/>
    </row>
    <row r="109" spans="1:26" x14ac:dyDescent="0.3">
      <c r="B109" s="3"/>
      <c r="C109" s="3"/>
      <c r="D109" s="5"/>
      <c r="E109" s="5"/>
      <c r="F109" s="5"/>
      <c r="G109" s="5"/>
      <c r="P109" s="3"/>
      <c r="Q109" s="3"/>
      <c r="R109" s="5"/>
      <c r="S109" s="5"/>
      <c r="T109" s="5"/>
      <c r="U109" s="5"/>
    </row>
    <row r="110" spans="1:26" x14ac:dyDescent="0.3">
      <c r="A110" s="10"/>
      <c r="B110" s="10"/>
      <c r="C110" s="10"/>
      <c r="D110" s="10"/>
      <c r="E110" s="10"/>
      <c r="F110" s="10"/>
      <c r="G110" s="10"/>
      <c r="H110" s="10"/>
      <c r="O110" s="10"/>
      <c r="P110" s="10"/>
      <c r="Q110" s="10"/>
      <c r="R110" s="10"/>
      <c r="S110" s="10"/>
      <c r="T110" s="10"/>
      <c r="U110" s="10"/>
      <c r="V110" s="10"/>
    </row>
    <row r="111" spans="1:26" x14ac:dyDescent="0.3">
      <c r="A111" s="10"/>
      <c r="B111" s="130" t="s">
        <v>6</v>
      </c>
      <c r="C111" s="130"/>
      <c r="D111" s="130"/>
      <c r="E111" s="130"/>
      <c r="F111" s="130"/>
      <c r="G111" s="131"/>
      <c r="H111" s="131"/>
      <c r="I111" s="131"/>
      <c r="J111" s="131"/>
      <c r="K111" s="131"/>
      <c r="L111" s="131"/>
      <c r="O111" s="10"/>
      <c r="P111" s="130" t="s">
        <v>6</v>
      </c>
      <c r="Q111" s="130"/>
      <c r="R111" s="130"/>
      <c r="S111" s="130"/>
      <c r="T111" s="130"/>
      <c r="U111" s="131"/>
      <c r="V111" s="131"/>
      <c r="W111" s="131"/>
      <c r="X111" s="131"/>
      <c r="Y111" s="131"/>
      <c r="Z111" s="131"/>
    </row>
    <row r="112" spans="1:26" x14ac:dyDescent="0.3">
      <c r="A112" s="10"/>
      <c r="B112" s="10"/>
      <c r="C112" s="10"/>
      <c r="D112" s="10"/>
      <c r="E112" s="10"/>
      <c r="F112" s="10"/>
      <c r="G112" s="10"/>
      <c r="H112" s="10"/>
      <c r="O112" s="10"/>
      <c r="P112" s="10"/>
      <c r="Q112" s="10"/>
      <c r="R112" s="10"/>
      <c r="S112" s="10"/>
      <c r="T112" s="10"/>
      <c r="U112" s="10"/>
      <c r="V112" s="10"/>
    </row>
    <row r="113" spans="1:27" x14ac:dyDescent="0.3">
      <c r="A113" s="10"/>
      <c r="B113" s="10" t="s">
        <v>7</v>
      </c>
      <c r="C113" s="10"/>
      <c r="E113" s="132"/>
      <c r="F113" s="133"/>
      <c r="G113" s="133"/>
      <c r="H113" s="62" t="s">
        <v>8</v>
      </c>
      <c r="I113" s="145"/>
      <c r="J113" s="145"/>
      <c r="K113" s="63" t="s">
        <v>73</v>
      </c>
      <c r="L113" s="133">
        <f>'Récap inscriptions'!F101</f>
        <v>0</v>
      </c>
      <c r="M113" s="133"/>
      <c r="O113" s="10"/>
      <c r="P113" s="10" t="s">
        <v>7</v>
      </c>
      <c r="Q113" s="10"/>
      <c r="S113" s="132"/>
      <c r="T113" s="133"/>
      <c r="U113" s="133"/>
      <c r="V113" s="62" t="s">
        <v>8</v>
      </c>
      <c r="W113" s="145"/>
      <c r="X113" s="145"/>
      <c r="Y113" s="63" t="s">
        <v>73</v>
      </c>
      <c r="Z113" s="133">
        <f>'Récap inscriptions'!T101</f>
        <v>0</v>
      </c>
      <c r="AA113" s="133"/>
    </row>
    <row r="114" spans="1:27" x14ac:dyDescent="0.3">
      <c r="A114" s="10"/>
      <c r="B114" s="10"/>
      <c r="C114" s="10"/>
      <c r="D114" s="10"/>
      <c r="E114" s="98"/>
      <c r="F114" s="98"/>
      <c r="G114" s="98"/>
      <c r="H114" s="98"/>
      <c r="I114" s="98"/>
      <c r="J114" s="98"/>
      <c r="K114" s="111"/>
      <c r="L114" s="111"/>
      <c r="M114" s="111"/>
      <c r="O114" s="10"/>
      <c r="P114" s="10"/>
      <c r="Q114" s="10"/>
      <c r="R114" s="10"/>
      <c r="S114" s="98"/>
      <c r="T114" s="98"/>
      <c r="U114" s="98"/>
      <c r="V114" s="98"/>
      <c r="W114" s="98"/>
      <c r="X114" s="98"/>
      <c r="Y114" s="111"/>
      <c r="Z114" s="111"/>
      <c r="AA114" s="111"/>
    </row>
    <row r="116" spans="1:27" x14ac:dyDescent="0.3">
      <c r="B116" s="16" t="s">
        <v>9</v>
      </c>
      <c r="P116" s="16" t="s">
        <v>9</v>
      </c>
    </row>
    <row r="118" spans="1:27" x14ac:dyDescent="0.3">
      <c r="B118" s="135" t="s">
        <v>10</v>
      </c>
      <c r="C118" s="136"/>
      <c r="D118" s="136"/>
      <c r="E118" s="136"/>
      <c r="F118" s="137"/>
      <c r="G118" s="134" t="s">
        <v>12</v>
      </c>
      <c r="H118" s="134"/>
      <c r="I118" s="134"/>
      <c r="J118" s="17" t="s">
        <v>11</v>
      </c>
      <c r="K118" s="134" t="s">
        <v>13</v>
      </c>
      <c r="L118" s="134"/>
      <c r="M118" s="134"/>
      <c r="P118" s="135" t="s">
        <v>10</v>
      </c>
      <c r="Q118" s="136"/>
      <c r="R118" s="136"/>
      <c r="S118" s="136"/>
      <c r="T118" s="137"/>
      <c r="U118" s="134" t="s">
        <v>12</v>
      </c>
      <c r="V118" s="134"/>
      <c r="W118" s="134"/>
      <c r="X118" s="17" t="s">
        <v>11</v>
      </c>
      <c r="Y118" s="134" t="s">
        <v>13</v>
      </c>
      <c r="Z118" s="134"/>
      <c r="AA118" s="134"/>
    </row>
    <row r="119" spans="1:27" ht="15" customHeight="1" x14ac:dyDescent="0.3">
      <c r="B119" s="146" t="s">
        <v>14</v>
      </c>
      <c r="C119" s="147"/>
      <c r="D119" s="147"/>
      <c r="E119" s="147"/>
      <c r="F119" s="148"/>
      <c r="G119" s="162" t="s">
        <v>49</v>
      </c>
      <c r="H119" s="163"/>
      <c r="I119" s="164"/>
      <c r="J119" s="161"/>
      <c r="K119" s="134"/>
      <c r="L119" s="134"/>
      <c r="M119" s="134"/>
      <c r="P119" s="146" t="s">
        <v>14</v>
      </c>
      <c r="Q119" s="147"/>
      <c r="R119" s="147"/>
      <c r="S119" s="147"/>
      <c r="T119" s="148"/>
      <c r="U119" s="162" t="s">
        <v>49</v>
      </c>
      <c r="V119" s="163"/>
      <c r="W119" s="164"/>
      <c r="X119" s="161"/>
      <c r="Y119" s="134"/>
      <c r="Z119" s="134"/>
      <c r="AA119" s="134"/>
    </row>
    <row r="120" spans="1:27" x14ac:dyDescent="0.3">
      <c r="B120" s="149"/>
      <c r="C120" s="150"/>
      <c r="D120" s="150"/>
      <c r="E120" s="150"/>
      <c r="F120" s="151"/>
      <c r="G120" s="165"/>
      <c r="H120" s="166"/>
      <c r="I120" s="167"/>
      <c r="J120" s="161"/>
      <c r="K120" s="134"/>
      <c r="L120" s="134"/>
      <c r="M120" s="134"/>
      <c r="P120" s="149"/>
      <c r="Q120" s="150"/>
      <c r="R120" s="150"/>
      <c r="S120" s="150"/>
      <c r="T120" s="151"/>
      <c r="U120" s="165"/>
      <c r="V120" s="166"/>
      <c r="W120" s="167"/>
      <c r="X120" s="161"/>
      <c r="Y120" s="134"/>
      <c r="Z120" s="134"/>
      <c r="AA120" s="134"/>
    </row>
    <row r="121" spans="1:27" ht="15" customHeight="1" x14ac:dyDescent="0.3">
      <c r="B121" s="152" t="s">
        <v>15</v>
      </c>
      <c r="C121" s="153"/>
      <c r="D121" s="153"/>
      <c r="E121" s="153"/>
      <c r="F121" s="154"/>
      <c r="G121" s="161" t="s">
        <v>49</v>
      </c>
      <c r="H121" s="161"/>
      <c r="I121" s="161"/>
      <c r="J121" s="161"/>
      <c r="K121" s="134"/>
      <c r="L121" s="134"/>
      <c r="M121" s="134"/>
      <c r="P121" s="152" t="s">
        <v>15</v>
      </c>
      <c r="Q121" s="153"/>
      <c r="R121" s="153"/>
      <c r="S121" s="153"/>
      <c r="T121" s="154"/>
      <c r="U121" s="161" t="s">
        <v>49</v>
      </c>
      <c r="V121" s="161"/>
      <c r="W121" s="161"/>
      <c r="X121" s="161"/>
      <c r="Y121" s="134"/>
      <c r="Z121" s="134"/>
      <c r="AA121" s="134"/>
    </row>
    <row r="122" spans="1:27" x14ac:dyDescent="0.3">
      <c r="B122" s="155"/>
      <c r="C122" s="156"/>
      <c r="D122" s="156"/>
      <c r="E122" s="156"/>
      <c r="F122" s="157"/>
      <c r="G122" s="161"/>
      <c r="H122" s="161"/>
      <c r="I122" s="161"/>
      <c r="J122" s="161"/>
      <c r="K122" s="134"/>
      <c r="L122" s="134"/>
      <c r="M122" s="134"/>
      <c r="P122" s="155"/>
      <c r="Q122" s="156"/>
      <c r="R122" s="156"/>
      <c r="S122" s="156"/>
      <c r="T122" s="157"/>
      <c r="U122" s="161"/>
      <c r="V122" s="161"/>
      <c r="W122" s="161"/>
      <c r="X122" s="161"/>
      <c r="Y122" s="134"/>
      <c r="Z122" s="134"/>
      <c r="AA122" s="134"/>
    </row>
    <row r="123" spans="1:27" x14ac:dyDescent="0.3">
      <c r="B123" s="158"/>
      <c r="C123" s="159"/>
      <c r="D123" s="159"/>
      <c r="E123" s="159"/>
      <c r="F123" s="160"/>
      <c r="G123" s="161"/>
      <c r="H123" s="161"/>
      <c r="I123" s="161"/>
      <c r="J123" s="161"/>
      <c r="K123" s="134"/>
      <c r="L123" s="134"/>
      <c r="M123" s="134"/>
      <c r="P123" s="158"/>
      <c r="Q123" s="159"/>
      <c r="R123" s="159"/>
      <c r="S123" s="159"/>
      <c r="T123" s="160"/>
      <c r="U123" s="161"/>
      <c r="V123" s="161"/>
      <c r="W123" s="161"/>
      <c r="X123" s="161"/>
      <c r="Y123" s="134"/>
      <c r="Z123" s="134"/>
      <c r="AA123" s="134"/>
    </row>
    <row r="124" spans="1:27" ht="15" customHeight="1" x14ac:dyDescent="0.3">
      <c r="B124" s="146" t="s">
        <v>16</v>
      </c>
      <c r="C124" s="147"/>
      <c r="D124" s="147"/>
      <c r="E124" s="147"/>
      <c r="F124" s="148"/>
      <c r="G124" s="161" t="s">
        <v>49</v>
      </c>
      <c r="H124" s="161"/>
      <c r="I124" s="161"/>
      <c r="J124" s="161"/>
      <c r="K124" s="134"/>
      <c r="L124" s="134"/>
      <c r="M124" s="134"/>
      <c r="P124" s="146" t="s">
        <v>16</v>
      </c>
      <c r="Q124" s="147"/>
      <c r="R124" s="147"/>
      <c r="S124" s="147"/>
      <c r="T124" s="148"/>
      <c r="U124" s="161" t="s">
        <v>49</v>
      </c>
      <c r="V124" s="161"/>
      <c r="W124" s="161"/>
      <c r="X124" s="161"/>
      <c r="Y124" s="134"/>
      <c r="Z124" s="134"/>
      <c r="AA124" s="134"/>
    </row>
    <row r="125" spans="1:27" x14ac:dyDescent="0.3">
      <c r="B125" s="149"/>
      <c r="C125" s="150"/>
      <c r="D125" s="150"/>
      <c r="E125" s="150"/>
      <c r="F125" s="151"/>
      <c r="G125" s="161"/>
      <c r="H125" s="161"/>
      <c r="I125" s="161"/>
      <c r="J125" s="161"/>
      <c r="K125" s="134"/>
      <c r="L125" s="134"/>
      <c r="M125" s="134"/>
      <c r="P125" s="149"/>
      <c r="Q125" s="150"/>
      <c r="R125" s="150"/>
      <c r="S125" s="150"/>
      <c r="T125" s="151"/>
      <c r="U125" s="161"/>
      <c r="V125" s="161"/>
      <c r="W125" s="161"/>
      <c r="X125" s="161"/>
      <c r="Y125" s="134"/>
      <c r="Z125" s="134"/>
      <c r="AA125" s="134"/>
    </row>
    <row r="126" spans="1:27" x14ac:dyDescent="0.3">
      <c r="B126" t="s">
        <v>17</v>
      </c>
      <c r="P126" t="s">
        <v>17</v>
      </c>
    </row>
    <row r="128" spans="1:27" x14ac:dyDescent="0.3">
      <c r="B128" s="16" t="s">
        <v>18</v>
      </c>
      <c r="P128" s="16" t="s">
        <v>18</v>
      </c>
    </row>
    <row r="129" spans="2:26" ht="15" customHeight="1" x14ac:dyDescent="0.3">
      <c r="B129" s="138" t="s">
        <v>19</v>
      </c>
      <c r="C129" s="139"/>
      <c r="D129" s="139"/>
      <c r="E129" s="139"/>
      <c r="F129" s="139"/>
      <c r="G129" s="139"/>
      <c r="H129" s="139" t="s">
        <v>48</v>
      </c>
      <c r="I129" s="139"/>
      <c r="J129" s="139"/>
      <c r="K129" s="139"/>
      <c r="L129" s="142"/>
      <c r="P129" s="138" t="s">
        <v>19</v>
      </c>
      <c r="Q129" s="139"/>
      <c r="R129" s="139"/>
      <c r="S129" s="139"/>
      <c r="T129" s="139"/>
      <c r="U129" s="139"/>
      <c r="V129" s="139" t="s">
        <v>48</v>
      </c>
      <c r="W129" s="139"/>
      <c r="X129" s="139"/>
      <c r="Y129" s="139"/>
      <c r="Z129" s="142"/>
    </row>
    <row r="130" spans="2:26" x14ac:dyDescent="0.3">
      <c r="B130" s="140"/>
      <c r="C130" s="141"/>
      <c r="D130" s="141"/>
      <c r="E130" s="141"/>
      <c r="F130" s="141"/>
      <c r="G130" s="141"/>
      <c r="H130" s="141"/>
      <c r="I130" s="141"/>
      <c r="J130" s="141"/>
      <c r="K130" s="141"/>
      <c r="L130" s="143"/>
      <c r="P130" s="140"/>
      <c r="Q130" s="141"/>
      <c r="R130" s="141"/>
      <c r="S130" s="141"/>
      <c r="T130" s="141"/>
      <c r="U130" s="141"/>
      <c r="V130" s="141"/>
      <c r="W130" s="141"/>
      <c r="X130" s="141"/>
      <c r="Y130" s="141"/>
      <c r="Z130" s="143"/>
    </row>
    <row r="131" spans="2:26" x14ac:dyDescent="0.3">
      <c r="B131" t="s">
        <v>20</v>
      </c>
      <c r="P131" t="s">
        <v>20</v>
      </c>
    </row>
    <row r="133" spans="2:26" x14ac:dyDescent="0.3">
      <c r="B133" s="10"/>
      <c r="C133" s="10"/>
      <c r="D133" s="10"/>
      <c r="E133" s="10"/>
      <c r="F133" s="10"/>
      <c r="G133" s="10"/>
      <c r="H133" s="10"/>
      <c r="I133" s="10"/>
      <c r="P133" s="10"/>
      <c r="Q133" s="10"/>
      <c r="R133" s="10"/>
      <c r="S133" s="10"/>
      <c r="T133" s="10"/>
      <c r="U133" s="10"/>
      <c r="V133" s="10"/>
      <c r="W133" s="10"/>
    </row>
    <row r="134" spans="2:26" x14ac:dyDescent="0.3">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3">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3">
      <c r="B136" s="9"/>
      <c r="C136" s="168" t="s">
        <v>22</v>
      </c>
      <c r="D136" s="168"/>
      <c r="E136" s="168"/>
      <c r="F136" s="168"/>
      <c r="G136" s="10"/>
      <c r="H136" s="11"/>
      <c r="I136" s="9"/>
      <c r="J136" s="10"/>
      <c r="K136" s="10"/>
      <c r="L136" s="11"/>
      <c r="P136" s="9"/>
      <c r="Q136" s="168" t="s">
        <v>22</v>
      </c>
      <c r="R136" s="168"/>
      <c r="S136" s="168"/>
      <c r="T136" s="168"/>
      <c r="U136" s="10"/>
      <c r="V136" s="11"/>
      <c r="W136" s="9"/>
      <c r="X136" s="10"/>
      <c r="Y136" s="10"/>
      <c r="Z136" s="11"/>
    </row>
    <row r="137" spans="2:26" x14ac:dyDescent="0.3">
      <c r="B137" s="9"/>
      <c r="C137" s="10"/>
      <c r="D137" s="10"/>
      <c r="E137" s="10"/>
      <c r="F137" s="22"/>
      <c r="G137" s="22"/>
      <c r="H137" s="11"/>
      <c r="I137" s="9"/>
      <c r="J137" s="130" t="s">
        <v>25</v>
      </c>
      <c r="K137" s="130"/>
      <c r="L137" s="144"/>
      <c r="P137" s="9"/>
      <c r="Q137" s="10"/>
      <c r="R137" s="10"/>
      <c r="S137" s="10"/>
      <c r="T137" s="22"/>
      <c r="U137" s="22"/>
      <c r="V137" s="11"/>
      <c r="W137" s="9"/>
      <c r="X137" s="130" t="s">
        <v>25</v>
      </c>
      <c r="Y137" s="130"/>
      <c r="Z137" s="144"/>
    </row>
    <row r="138" spans="2:26" x14ac:dyDescent="0.3">
      <c r="B138" s="9" t="s">
        <v>23</v>
      </c>
      <c r="C138" s="98"/>
      <c r="D138" s="98"/>
      <c r="E138" s="98"/>
      <c r="F138" s="98"/>
      <c r="G138" s="10"/>
      <c r="H138" s="11"/>
      <c r="I138" s="9"/>
      <c r="J138" s="10"/>
      <c r="K138" s="10"/>
      <c r="L138" s="11"/>
      <c r="P138" s="9" t="s">
        <v>23</v>
      </c>
      <c r="Q138" s="98"/>
      <c r="R138" s="98"/>
      <c r="S138" s="98"/>
      <c r="T138" s="98"/>
      <c r="U138" s="10"/>
      <c r="V138" s="11"/>
      <c r="W138" s="9"/>
      <c r="X138" s="10"/>
      <c r="Y138" s="10"/>
      <c r="Z138" s="11"/>
    </row>
    <row r="139" spans="2:26" x14ac:dyDescent="0.3">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3">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3">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3">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3">
      <c r="B143" s="10"/>
      <c r="C143" s="10"/>
      <c r="D143" s="10"/>
      <c r="E143" s="10"/>
      <c r="F143" s="10"/>
      <c r="G143" s="10"/>
      <c r="H143" s="10"/>
      <c r="I143" s="10"/>
      <c r="P143" s="10"/>
      <c r="Q143" s="10"/>
      <c r="R143" s="10"/>
      <c r="S143" s="10"/>
      <c r="T143" s="10"/>
      <c r="U143" s="10"/>
      <c r="V143" s="10"/>
      <c r="W143" s="10"/>
    </row>
    <row r="152" spans="1:25" ht="18" x14ac:dyDescent="0.35">
      <c r="D152" s="1"/>
      <c r="R152" s="1"/>
    </row>
    <row r="153" spans="1:25" x14ac:dyDescent="0.3">
      <c r="C153" s="111" t="s">
        <v>0</v>
      </c>
      <c r="D153" s="111"/>
      <c r="E153" s="111"/>
      <c r="F153" s="111"/>
      <c r="G153" s="111"/>
      <c r="H153" s="111"/>
      <c r="I153" s="111"/>
      <c r="J153" s="111"/>
      <c r="K153" s="111"/>
      <c r="Q153" s="111" t="s">
        <v>0</v>
      </c>
      <c r="R153" s="111"/>
      <c r="S153" s="111"/>
      <c r="T153" s="111"/>
      <c r="U153" s="111"/>
      <c r="V153" s="111"/>
      <c r="W153" s="111"/>
      <c r="X153" s="111"/>
      <c r="Y153" s="111"/>
    </row>
    <row r="156" spans="1:25" x14ac:dyDescent="0.3">
      <c r="B156" s="4" t="s">
        <v>1</v>
      </c>
      <c r="C156" s="4"/>
      <c r="D156" s="3" t="s">
        <v>2</v>
      </c>
      <c r="E156" s="16"/>
      <c r="F156" s="65"/>
      <c r="G156" s="65"/>
      <c r="H156" s="3" t="s">
        <v>3</v>
      </c>
      <c r="I156" s="65"/>
      <c r="J156" s="65"/>
      <c r="K156" s="65"/>
      <c r="P156" s="4" t="s">
        <v>1</v>
      </c>
      <c r="Q156" s="4"/>
      <c r="R156" s="3" t="s">
        <v>2</v>
      </c>
      <c r="S156" s="16"/>
      <c r="T156" s="65"/>
      <c r="U156" s="65"/>
      <c r="V156" s="3" t="s">
        <v>3</v>
      </c>
      <c r="W156" s="65"/>
      <c r="X156" s="65"/>
      <c r="Y156" s="65"/>
    </row>
    <row r="158" spans="1:25" x14ac:dyDescent="0.3">
      <c r="B158" s="4" t="s">
        <v>4</v>
      </c>
      <c r="C158" s="4"/>
      <c r="D158" s="129" t="s">
        <v>5</v>
      </c>
      <c r="E158" s="129"/>
      <c r="F158" s="129"/>
      <c r="G158" s="129"/>
      <c r="P158" s="4" t="s">
        <v>4</v>
      </c>
      <c r="Q158" s="4"/>
      <c r="R158" s="129" t="s">
        <v>5</v>
      </c>
      <c r="S158" s="129"/>
      <c r="T158" s="129"/>
      <c r="U158" s="129"/>
    </row>
    <row r="159" spans="1:25" x14ac:dyDescent="0.3">
      <c r="B159" s="3"/>
      <c r="C159" s="3"/>
      <c r="D159" s="5"/>
      <c r="E159" s="5"/>
      <c r="F159" s="5"/>
      <c r="G159" s="5"/>
      <c r="P159" s="3"/>
      <c r="Q159" s="3"/>
      <c r="R159" s="5"/>
      <c r="S159" s="5"/>
      <c r="T159" s="5"/>
      <c r="U159" s="5"/>
    </row>
    <row r="160" spans="1:25" x14ac:dyDescent="0.3">
      <c r="A160" s="10"/>
      <c r="B160" s="10"/>
      <c r="C160" s="10"/>
      <c r="D160" s="10"/>
      <c r="E160" s="10"/>
      <c r="F160" s="10"/>
      <c r="G160" s="10"/>
      <c r="H160" s="10"/>
      <c r="O160" s="10"/>
      <c r="P160" s="10"/>
      <c r="Q160" s="10"/>
      <c r="R160" s="10"/>
      <c r="S160" s="10"/>
      <c r="T160" s="10"/>
      <c r="U160" s="10"/>
      <c r="V160" s="10"/>
    </row>
    <row r="161" spans="1:27" x14ac:dyDescent="0.3">
      <c r="A161" s="10"/>
      <c r="B161" s="130" t="s">
        <v>6</v>
      </c>
      <c r="C161" s="130"/>
      <c r="D161" s="130"/>
      <c r="E161" s="130"/>
      <c r="F161" s="130"/>
      <c r="G161" s="131"/>
      <c r="H161" s="131"/>
      <c r="I161" s="131"/>
      <c r="J161" s="131"/>
      <c r="K161" s="131"/>
      <c r="L161" s="131"/>
      <c r="O161" s="10"/>
      <c r="P161" s="130" t="s">
        <v>6</v>
      </c>
      <c r="Q161" s="130"/>
      <c r="R161" s="130"/>
      <c r="S161" s="130"/>
      <c r="T161" s="130"/>
      <c r="U161" s="131"/>
      <c r="V161" s="131"/>
      <c r="W161" s="131"/>
      <c r="X161" s="131"/>
      <c r="Y161" s="131"/>
      <c r="Z161" s="131"/>
    </row>
    <row r="162" spans="1:27" x14ac:dyDescent="0.3">
      <c r="A162" s="10"/>
      <c r="B162" s="10"/>
      <c r="C162" s="10"/>
      <c r="D162" s="10"/>
      <c r="E162" s="10"/>
      <c r="F162" s="10"/>
      <c r="G162" s="10"/>
      <c r="H162" s="10"/>
      <c r="O162" s="10"/>
      <c r="P162" s="10"/>
      <c r="Q162" s="10"/>
      <c r="R162" s="10"/>
      <c r="S162" s="10"/>
      <c r="T162" s="10"/>
      <c r="U162" s="10"/>
      <c r="V162" s="10"/>
    </row>
    <row r="163" spans="1:27" x14ac:dyDescent="0.3">
      <c r="A163" s="10"/>
      <c r="B163" s="10" t="s">
        <v>7</v>
      </c>
      <c r="C163" s="10"/>
      <c r="E163" s="132"/>
      <c r="F163" s="133"/>
      <c r="G163" s="133"/>
      <c r="H163" s="62" t="s">
        <v>8</v>
      </c>
      <c r="I163" s="145"/>
      <c r="J163" s="145"/>
      <c r="K163" s="63" t="s">
        <v>73</v>
      </c>
      <c r="L163" s="133">
        <f>'Récap inscriptions'!F151</f>
        <v>0</v>
      </c>
      <c r="M163" s="133"/>
      <c r="O163" s="10"/>
      <c r="P163" s="10" t="s">
        <v>7</v>
      </c>
      <c r="Q163" s="10"/>
      <c r="S163" s="132"/>
      <c r="T163" s="133"/>
      <c r="U163" s="133"/>
      <c r="V163" s="62" t="s">
        <v>8</v>
      </c>
      <c r="W163" s="145"/>
      <c r="X163" s="145"/>
      <c r="Y163" s="63" t="s">
        <v>73</v>
      </c>
      <c r="Z163" s="133">
        <f>'Récap inscriptions'!T151</f>
        <v>0</v>
      </c>
      <c r="AA163" s="133"/>
    </row>
    <row r="164" spans="1:27" x14ac:dyDescent="0.3">
      <c r="A164" s="10"/>
      <c r="B164" s="10"/>
      <c r="C164" s="10"/>
      <c r="D164" s="10"/>
      <c r="E164" s="98"/>
      <c r="F164" s="98"/>
      <c r="G164" s="98"/>
      <c r="H164" s="98"/>
      <c r="I164" s="98"/>
      <c r="J164" s="98"/>
      <c r="K164" s="111"/>
      <c r="L164" s="111"/>
      <c r="M164" s="111"/>
      <c r="O164" s="10"/>
      <c r="P164" s="10"/>
      <c r="Q164" s="10"/>
      <c r="R164" s="10"/>
      <c r="S164" s="98"/>
      <c r="T164" s="98"/>
      <c r="U164" s="98"/>
      <c r="V164" s="98"/>
      <c r="W164" s="98"/>
      <c r="X164" s="98"/>
      <c r="Y164" s="111"/>
      <c r="Z164" s="111"/>
      <c r="AA164" s="111"/>
    </row>
    <row r="166" spans="1:27" x14ac:dyDescent="0.3">
      <c r="B166" s="16" t="s">
        <v>9</v>
      </c>
      <c r="P166" s="16" t="s">
        <v>9</v>
      </c>
    </row>
    <row r="168" spans="1:27" x14ac:dyDescent="0.3">
      <c r="B168" s="135" t="s">
        <v>10</v>
      </c>
      <c r="C168" s="136"/>
      <c r="D168" s="136"/>
      <c r="E168" s="136"/>
      <c r="F168" s="137"/>
      <c r="G168" s="134" t="s">
        <v>12</v>
      </c>
      <c r="H168" s="134"/>
      <c r="I168" s="134"/>
      <c r="J168" s="17" t="s">
        <v>11</v>
      </c>
      <c r="K168" s="134" t="s">
        <v>13</v>
      </c>
      <c r="L168" s="134"/>
      <c r="M168" s="134"/>
      <c r="P168" s="135" t="s">
        <v>10</v>
      </c>
      <c r="Q168" s="136"/>
      <c r="R168" s="136"/>
      <c r="S168" s="136"/>
      <c r="T168" s="137"/>
      <c r="U168" s="134" t="s">
        <v>12</v>
      </c>
      <c r="V168" s="134"/>
      <c r="W168" s="134"/>
      <c r="X168" s="17" t="s">
        <v>11</v>
      </c>
      <c r="Y168" s="134" t="s">
        <v>13</v>
      </c>
      <c r="Z168" s="134"/>
      <c r="AA168" s="134"/>
    </row>
    <row r="169" spans="1:27" ht="15" customHeight="1" x14ac:dyDescent="0.3">
      <c r="B169" s="146" t="s">
        <v>14</v>
      </c>
      <c r="C169" s="147"/>
      <c r="D169" s="147"/>
      <c r="E169" s="147"/>
      <c r="F169" s="148"/>
      <c r="G169" s="162" t="s">
        <v>49</v>
      </c>
      <c r="H169" s="163"/>
      <c r="I169" s="164"/>
      <c r="J169" s="161"/>
      <c r="K169" s="134"/>
      <c r="L169" s="134"/>
      <c r="M169" s="134"/>
      <c r="P169" s="146" t="s">
        <v>14</v>
      </c>
      <c r="Q169" s="147"/>
      <c r="R169" s="147"/>
      <c r="S169" s="147"/>
      <c r="T169" s="148"/>
      <c r="U169" s="162" t="s">
        <v>49</v>
      </c>
      <c r="V169" s="163"/>
      <c r="W169" s="164"/>
      <c r="X169" s="161"/>
      <c r="Y169" s="134"/>
      <c r="Z169" s="134"/>
      <c r="AA169" s="134"/>
    </row>
    <row r="170" spans="1:27" x14ac:dyDescent="0.3">
      <c r="B170" s="149"/>
      <c r="C170" s="150"/>
      <c r="D170" s="150"/>
      <c r="E170" s="150"/>
      <c r="F170" s="151"/>
      <c r="G170" s="165"/>
      <c r="H170" s="166"/>
      <c r="I170" s="167"/>
      <c r="J170" s="161"/>
      <c r="K170" s="134"/>
      <c r="L170" s="134"/>
      <c r="M170" s="134"/>
      <c r="P170" s="149"/>
      <c r="Q170" s="150"/>
      <c r="R170" s="150"/>
      <c r="S170" s="150"/>
      <c r="T170" s="151"/>
      <c r="U170" s="165"/>
      <c r="V170" s="166"/>
      <c r="W170" s="167"/>
      <c r="X170" s="161"/>
      <c r="Y170" s="134"/>
      <c r="Z170" s="134"/>
      <c r="AA170" s="134"/>
    </row>
    <row r="171" spans="1:27" ht="15" customHeight="1" x14ac:dyDescent="0.3">
      <c r="B171" s="152" t="s">
        <v>15</v>
      </c>
      <c r="C171" s="153"/>
      <c r="D171" s="153"/>
      <c r="E171" s="153"/>
      <c r="F171" s="154"/>
      <c r="G171" s="161" t="s">
        <v>49</v>
      </c>
      <c r="H171" s="161"/>
      <c r="I171" s="161"/>
      <c r="J171" s="161"/>
      <c r="K171" s="134"/>
      <c r="L171" s="134"/>
      <c r="M171" s="134"/>
      <c r="P171" s="152" t="s">
        <v>15</v>
      </c>
      <c r="Q171" s="153"/>
      <c r="R171" s="153"/>
      <c r="S171" s="153"/>
      <c r="T171" s="154"/>
      <c r="U171" s="161" t="s">
        <v>49</v>
      </c>
      <c r="V171" s="161"/>
      <c r="W171" s="161"/>
      <c r="X171" s="161"/>
      <c r="Y171" s="134"/>
      <c r="Z171" s="134"/>
      <c r="AA171" s="134"/>
    </row>
    <row r="172" spans="1:27" x14ac:dyDescent="0.3">
      <c r="B172" s="155"/>
      <c r="C172" s="156"/>
      <c r="D172" s="156"/>
      <c r="E172" s="156"/>
      <c r="F172" s="157"/>
      <c r="G172" s="161"/>
      <c r="H172" s="161"/>
      <c r="I172" s="161"/>
      <c r="J172" s="161"/>
      <c r="K172" s="134"/>
      <c r="L172" s="134"/>
      <c r="M172" s="134"/>
      <c r="P172" s="155"/>
      <c r="Q172" s="156"/>
      <c r="R172" s="156"/>
      <c r="S172" s="156"/>
      <c r="T172" s="157"/>
      <c r="U172" s="161"/>
      <c r="V172" s="161"/>
      <c r="W172" s="161"/>
      <c r="X172" s="161"/>
      <c r="Y172" s="134"/>
      <c r="Z172" s="134"/>
      <c r="AA172" s="134"/>
    </row>
    <row r="173" spans="1:27" x14ac:dyDescent="0.3">
      <c r="B173" s="158"/>
      <c r="C173" s="159"/>
      <c r="D173" s="159"/>
      <c r="E173" s="159"/>
      <c r="F173" s="160"/>
      <c r="G173" s="161"/>
      <c r="H173" s="161"/>
      <c r="I173" s="161"/>
      <c r="J173" s="161"/>
      <c r="K173" s="134"/>
      <c r="L173" s="134"/>
      <c r="M173" s="134"/>
      <c r="P173" s="158"/>
      <c r="Q173" s="159"/>
      <c r="R173" s="159"/>
      <c r="S173" s="159"/>
      <c r="T173" s="160"/>
      <c r="U173" s="161"/>
      <c r="V173" s="161"/>
      <c r="W173" s="161"/>
      <c r="X173" s="161"/>
      <c r="Y173" s="134"/>
      <c r="Z173" s="134"/>
      <c r="AA173" s="134"/>
    </row>
    <row r="174" spans="1:27" ht="15" customHeight="1" x14ac:dyDescent="0.3">
      <c r="B174" s="146" t="s">
        <v>16</v>
      </c>
      <c r="C174" s="147"/>
      <c r="D174" s="147"/>
      <c r="E174" s="147"/>
      <c r="F174" s="148"/>
      <c r="G174" s="161" t="s">
        <v>49</v>
      </c>
      <c r="H174" s="161"/>
      <c r="I174" s="161"/>
      <c r="J174" s="161"/>
      <c r="K174" s="134"/>
      <c r="L174" s="134"/>
      <c r="M174" s="134"/>
      <c r="P174" s="146" t="s">
        <v>16</v>
      </c>
      <c r="Q174" s="147"/>
      <c r="R174" s="147"/>
      <c r="S174" s="147"/>
      <c r="T174" s="148"/>
      <c r="U174" s="161" t="s">
        <v>49</v>
      </c>
      <c r="V174" s="161"/>
      <c r="W174" s="161"/>
      <c r="X174" s="161"/>
      <c r="Y174" s="134"/>
      <c r="Z174" s="134"/>
      <c r="AA174" s="134"/>
    </row>
    <row r="175" spans="1:27" x14ac:dyDescent="0.3">
      <c r="B175" s="149"/>
      <c r="C175" s="150"/>
      <c r="D175" s="150"/>
      <c r="E175" s="150"/>
      <c r="F175" s="151"/>
      <c r="G175" s="161"/>
      <c r="H175" s="161"/>
      <c r="I175" s="161"/>
      <c r="J175" s="161"/>
      <c r="K175" s="134"/>
      <c r="L175" s="134"/>
      <c r="M175" s="134"/>
      <c r="P175" s="149"/>
      <c r="Q175" s="150"/>
      <c r="R175" s="150"/>
      <c r="S175" s="150"/>
      <c r="T175" s="151"/>
      <c r="U175" s="161"/>
      <c r="V175" s="161"/>
      <c r="W175" s="161"/>
      <c r="X175" s="161"/>
      <c r="Y175" s="134"/>
      <c r="Z175" s="134"/>
      <c r="AA175" s="134"/>
    </row>
    <row r="176" spans="1:27" x14ac:dyDescent="0.3">
      <c r="B176" t="s">
        <v>17</v>
      </c>
      <c r="P176" t="s">
        <v>17</v>
      </c>
    </row>
    <row r="178" spans="2:26" x14ac:dyDescent="0.3">
      <c r="B178" s="16" t="s">
        <v>18</v>
      </c>
      <c r="P178" s="16" t="s">
        <v>18</v>
      </c>
    </row>
    <row r="179" spans="2:26" ht="15" customHeight="1" x14ac:dyDescent="0.3">
      <c r="B179" s="138" t="s">
        <v>19</v>
      </c>
      <c r="C179" s="139"/>
      <c r="D179" s="139"/>
      <c r="E179" s="139"/>
      <c r="F179" s="139"/>
      <c r="G179" s="139"/>
      <c r="H179" s="139" t="s">
        <v>48</v>
      </c>
      <c r="I179" s="139"/>
      <c r="J179" s="139"/>
      <c r="K179" s="139"/>
      <c r="L179" s="142"/>
      <c r="P179" s="138" t="s">
        <v>19</v>
      </c>
      <c r="Q179" s="139"/>
      <c r="R179" s="139"/>
      <c r="S179" s="139"/>
      <c r="T179" s="139"/>
      <c r="U179" s="139"/>
      <c r="V179" s="139" t="s">
        <v>48</v>
      </c>
      <c r="W179" s="139"/>
      <c r="X179" s="139"/>
      <c r="Y179" s="139"/>
      <c r="Z179" s="142"/>
    </row>
    <row r="180" spans="2:26" x14ac:dyDescent="0.3">
      <c r="B180" s="140"/>
      <c r="C180" s="141"/>
      <c r="D180" s="141"/>
      <c r="E180" s="141"/>
      <c r="F180" s="141"/>
      <c r="G180" s="141"/>
      <c r="H180" s="141"/>
      <c r="I180" s="141"/>
      <c r="J180" s="141"/>
      <c r="K180" s="141"/>
      <c r="L180" s="143"/>
      <c r="P180" s="140"/>
      <c r="Q180" s="141"/>
      <c r="R180" s="141"/>
      <c r="S180" s="141"/>
      <c r="T180" s="141"/>
      <c r="U180" s="141"/>
      <c r="V180" s="141"/>
      <c r="W180" s="141"/>
      <c r="X180" s="141"/>
      <c r="Y180" s="141"/>
      <c r="Z180" s="143"/>
    </row>
    <row r="181" spans="2:26" x14ac:dyDescent="0.3">
      <c r="B181" t="s">
        <v>20</v>
      </c>
      <c r="P181" t="s">
        <v>20</v>
      </c>
    </row>
    <row r="183" spans="2:26" x14ac:dyDescent="0.3">
      <c r="B183" s="10"/>
      <c r="C183" s="10"/>
      <c r="D183" s="10"/>
      <c r="E183" s="10"/>
      <c r="F183" s="10"/>
      <c r="G183" s="10"/>
      <c r="H183" s="10"/>
      <c r="I183" s="10"/>
      <c r="P183" s="10"/>
      <c r="Q183" s="10"/>
      <c r="R183" s="10"/>
      <c r="S183" s="10"/>
      <c r="T183" s="10"/>
      <c r="U183" s="10"/>
      <c r="V183" s="10"/>
      <c r="W183" s="10"/>
    </row>
    <row r="184" spans="2:26" x14ac:dyDescent="0.3">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3">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3">
      <c r="B186" s="9"/>
      <c r="C186" s="168" t="s">
        <v>22</v>
      </c>
      <c r="D186" s="168"/>
      <c r="E186" s="168"/>
      <c r="F186" s="168"/>
      <c r="G186" s="10"/>
      <c r="H186" s="11"/>
      <c r="I186" s="9"/>
      <c r="J186" s="10"/>
      <c r="K186" s="10"/>
      <c r="L186" s="11"/>
      <c r="P186" s="9"/>
      <c r="Q186" s="168" t="s">
        <v>22</v>
      </c>
      <c r="R186" s="168"/>
      <c r="S186" s="168"/>
      <c r="T186" s="168"/>
      <c r="U186" s="10"/>
      <c r="V186" s="11"/>
      <c r="W186" s="9"/>
      <c r="X186" s="10"/>
      <c r="Y186" s="10"/>
      <c r="Z186" s="11"/>
    </row>
    <row r="187" spans="2:26" x14ac:dyDescent="0.3">
      <c r="B187" s="9"/>
      <c r="C187" s="10"/>
      <c r="D187" s="10"/>
      <c r="E187" s="10"/>
      <c r="F187" s="22"/>
      <c r="G187" s="22"/>
      <c r="H187" s="11"/>
      <c r="I187" s="9"/>
      <c r="J187" s="130" t="s">
        <v>25</v>
      </c>
      <c r="K187" s="130"/>
      <c r="L187" s="144"/>
      <c r="P187" s="9"/>
      <c r="Q187" s="10"/>
      <c r="R187" s="10"/>
      <c r="S187" s="10"/>
      <c r="T187" s="22"/>
      <c r="U187" s="22"/>
      <c r="V187" s="11"/>
      <c r="W187" s="9"/>
      <c r="X187" s="130" t="s">
        <v>25</v>
      </c>
      <c r="Y187" s="130"/>
      <c r="Z187" s="144"/>
    </row>
    <row r="188" spans="2:26" x14ac:dyDescent="0.3">
      <c r="B188" s="9" t="s">
        <v>23</v>
      </c>
      <c r="C188" s="98"/>
      <c r="D188" s="98"/>
      <c r="E188" s="98"/>
      <c r="F188" s="98"/>
      <c r="G188" s="10"/>
      <c r="H188" s="11"/>
      <c r="I188" s="9"/>
      <c r="J188" s="10"/>
      <c r="K188" s="10"/>
      <c r="L188" s="11"/>
      <c r="P188" s="9" t="s">
        <v>23</v>
      </c>
      <c r="Q188" s="98"/>
      <c r="R188" s="98"/>
      <c r="S188" s="98"/>
      <c r="T188" s="98"/>
      <c r="U188" s="10"/>
      <c r="V188" s="11"/>
      <c r="W188" s="9"/>
      <c r="X188" s="10"/>
      <c r="Y188" s="10"/>
      <c r="Z188" s="11"/>
    </row>
    <row r="189" spans="2:26" x14ac:dyDescent="0.3">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3">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3">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3">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3">
      <c r="B193" s="10"/>
      <c r="C193" s="10"/>
      <c r="D193" s="10"/>
      <c r="E193" s="10"/>
      <c r="F193" s="10"/>
      <c r="G193" s="10"/>
      <c r="H193" s="10"/>
      <c r="I193" s="10"/>
      <c r="P193" s="10"/>
      <c r="Q193" s="10"/>
      <c r="R193" s="10"/>
      <c r="S193" s="10"/>
      <c r="T193" s="10"/>
      <c r="U193" s="10"/>
      <c r="V193" s="10"/>
      <c r="W193" s="10"/>
    </row>
    <row r="202" spans="2:25" ht="18" x14ac:dyDescent="0.35">
      <c r="D202" s="1"/>
      <c r="R202" s="1"/>
    </row>
    <row r="203" spans="2:25" x14ac:dyDescent="0.3">
      <c r="C203" s="111" t="s">
        <v>0</v>
      </c>
      <c r="D203" s="111"/>
      <c r="E203" s="111"/>
      <c r="F203" s="111"/>
      <c r="G203" s="111"/>
      <c r="H203" s="111"/>
      <c r="I203" s="111"/>
      <c r="J203" s="111"/>
      <c r="K203" s="111"/>
      <c r="Q203" s="111" t="s">
        <v>0</v>
      </c>
      <c r="R203" s="111"/>
      <c r="S203" s="111"/>
      <c r="T203" s="111"/>
      <c r="U203" s="111"/>
      <c r="V203" s="111"/>
      <c r="W203" s="111"/>
      <c r="X203" s="111"/>
      <c r="Y203" s="111"/>
    </row>
    <row r="206" spans="2:25" x14ac:dyDescent="0.3">
      <c r="B206" s="4" t="s">
        <v>1</v>
      </c>
      <c r="C206" s="4"/>
      <c r="D206" s="3" t="s">
        <v>2</v>
      </c>
      <c r="E206" s="16"/>
      <c r="F206" s="65"/>
      <c r="G206" s="65"/>
      <c r="H206" s="3" t="s">
        <v>3</v>
      </c>
      <c r="I206" s="65"/>
      <c r="J206" s="65"/>
      <c r="K206" s="65"/>
      <c r="P206" s="4" t="s">
        <v>1</v>
      </c>
      <c r="Q206" s="4"/>
      <c r="R206" s="3" t="s">
        <v>2</v>
      </c>
      <c r="S206" s="16"/>
      <c r="T206" s="65"/>
      <c r="U206" s="65"/>
      <c r="V206" s="3" t="s">
        <v>3</v>
      </c>
      <c r="W206" s="65"/>
      <c r="X206" s="65"/>
      <c r="Y206" s="65"/>
    </row>
    <row r="208" spans="2:25" x14ac:dyDescent="0.3">
      <c r="B208" s="4" t="s">
        <v>4</v>
      </c>
      <c r="C208" s="4"/>
      <c r="D208" s="129" t="s">
        <v>5</v>
      </c>
      <c r="E208" s="129"/>
      <c r="F208" s="129"/>
      <c r="G208" s="129"/>
      <c r="P208" s="4" t="s">
        <v>4</v>
      </c>
      <c r="Q208" s="4"/>
      <c r="R208" s="129" t="s">
        <v>5</v>
      </c>
      <c r="S208" s="129"/>
      <c r="T208" s="129"/>
      <c r="U208" s="129"/>
    </row>
    <row r="209" spans="1:27" x14ac:dyDescent="0.3">
      <c r="B209" s="3"/>
      <c r="C209" s="3"/>
      <c r="D209" s="5"/>
      <c r="E209" s="5"/>
      <c r="F209" s="5"/>
      <c r="G209" s="5"/>
      <c r="P209" s="3"/>
      <c r="Q209" s="3"/>
      <c r="R209" s="5"/>
      <c r="S209" s="5"/>
      <c r="T209" s="5"/>
      <c r="U209" s="5"/>
    </row>
    <row r="210" spans="1:27" x14ac:dyDescent="0.3">
      <c r="A210" s="10"/>
      <c r="B210" s="10"/>
      <c r="C210" s="10"/>
      <c r="D210" s="10"/>
      <c r="E210" s="10"/>
      <c r="F210" s="10"/>
      <c r="G210" s="10"/>
      <c r="H210" s="10"/>
      <c r="O210" s="10"/>
      <c r="P210" s="10"/>
      <c r="Q210" s="10"/>
      <c r="R210" s="10"/>
      <c r="S210" s="10"/>
      <c r="T210" s="10"/>
      <c r="U210" s="10"/>
      <c r="V210" s="10"/>
    </row>
    <row r="211" spans="1:27" x14ac:dyDescent="0.3">
      <c r="A211" s="10"/>
      <c r="B211" s="130" t="s">
        <v>6</v>
      </c>
      <c r="C211" s="130"/>
      <c r="D211" s="130"/>
      <c r="E211" s="130"/>
      <c r="F211" s="130"/>
      <c r="G211" s="131"/>
      <c r="H211" s="131"/>
      <c r="I211" s="131"/>
      <c r="J211" s="131"/>
      <c r="K211" s="131"/>
      <c r="L211" s="131"/>
      <c r="O211" s="10"/>
      <c r="P211" s="130" t="s">
        <v>6</v>
      </c>
      <c r="Q211" s="130"/>
      <c r="R211" s="130"/>
      <c r="S211" s="130"/>
      <c r="T211" s="130"/>
      <c r="U211" s="131"/>
      <c r="V211" s="131"/>
      <c r="W211" s="131"/>
      <c r="X211" s="131"/>
      <c r="Y211" s="131"/>
      <c r="Z211" s="131"/>
    </row>
    <row r="212" spans="1:27" x14ac:dyDescent="0.3">
      <c r="A212" s="10"/>
      <c r="B212" s="10"/>
      <c r="C212" s="10"/>
      <c r="D212" s="10"/>
      <c r="E212" s="10"/>
      <c r="F212" s="10"/>
      <c r="G212" s="10"/>
      <c r="H212" s="10"/>
      <c r="O212" s="10"/>
      <c r="P212" s="10"/>
      <c r="Q212" s="10"/>
      <c r="R212" s="10"/>
      <c r="S212" s="10"/>
      <c r="T212" s="10"/>
      <c r="U212" s="10"/>
      <c r="V212" s="10"/>
    </row>
    <row r="213" spans="1:27" x14ac:dyDescent="0.3">
      <c r="A213" s="10"/>
      <c r="B213" s="10" t="s">
        <v>7</v>
      </c>
      <c r="C213" s="10"/>
      <c r="E213" s="132"/>
      <c r="F213" s="133"/>
      <c r="G213" s="133"/>
      <c r="H213" s="62" t="s">
        <v>8</v>
      </c>
      <c r="I213" s="145"/>
      <c r="J213" s="145"/>
      <c r="K213" s="63" t="s">
        <v>73</v>
      </c>
      <c r="L213" s="133">
        <f>'Récap inscriptions'!F201</f>
        <v>0</v>
      </c>
      <c r="M213" s="133"/>
      <c r="O213" s="10"/>
      <c r="P213" s="10" t="s">
        <v>7</v>
      </c>
      <c r="Q213" s="10"/>
      <c r="S213" s="132"/>
      <c r="T213" s="133"/>
      <c r="U213" s="133"/>
      <c r="V213" s="62" t="s">
        <v>8</v>
      </c>
      <c r="W213" s="145"/>
      <c r="X213" s="145"/>
      <c r="Y213" s="63" t="s">
        <v>73</v>
      </c>
      <c r="Z213" s="133">
        <f>'Récap inscriptions'!T201</f>
        <v>0</v>
      </c>
      <c r="AA213" s="133"/>
    </row>
    <row r="214" spans="1:27" x14ac:dyDescent="0.3">
      <c r="A214" s="10"/>
      <c r="B214" s="10"/>
      <c r="C214" s="10"/>
      <c r="D214" s="10"/>
      <c r="E214" s="98"/>
      <c r="F214" s="98"/>
      <c r="G214" s="98"/>
      <c r="H214" s="98"/>
      <c r="I214" s="98"/>
      <c r="J214" s="98"/>
      <c r="K214" s="111"/>
      <c r="L214" s="111"/>
      <c r="M214" s="111"/>
      <c r="O214" s="10"/>
      <c r="P214" s="10"/>
      <c r="Q214" s="10"/>
      <c r="R214" s="10"/>
      <c r="S214" s="98"/>
      <c r="T214" s="98"/>
      <c r="U214" s="98"/>
      <c r="V214" s="98"/>
      <c r="W214" s="98"/>
      <c r="X214" s="98"/>
      <c r="Y214" s="111"/>
      <c r="Z214" s="111"/>
      <c r="AA214" s="111"/>
    </row>
    <row r="216" spans="1:27" x14ac:dyDescent="0.3">
      <c r="B216" s="16" t="s">
        <v>9</v>
      </c>
      <c r="P216" s="16" t="s">
        <v>9</v>
      </c>
    </row>
    <row r="218" spans="1:27" x14ac:dyDescent="0.3">
      <c r="B218" s="135" t="s">
        <v>10</v>
      </c>
      <c r="C218" s="136"/>
      <c r="D218" s="136"/>
      <c r="E218" s="136"/>
      <c r="F218" s="137"/>
      <c r="G218" s="134" t="s">
        <v>12</v>
      </c>
      <c r="H218" s="134"/>
      <c r="I218" s="134"/>
      <c r="J218" s="17" t="s">
        <v>11</v>
      </c>
      <c r="K218" s="134" t="s">
        <v>13</v>
      </c>
      <c r="L218" s="134"/>
      <c r="M218" s="134"/>
      <c r="P218" s="135" t="s">
        <v>10</v>
      </c>
      <c r="Q218" s="136"/>
      <c r="R218" s="136"/>
      <c r="S218" s="136"/>
      <c r="T218" s="137"/>
      <c r="U218" s="134" t="s">
        <v>12</v>
      </c>
      <c r="V218" s="134"/>
      <c r="W218" s="134"/>
      <c r="X218" s="17" t="s">
        <v>11</v>
      </c>
      <c r="Y218" s="134" t="s">
        <v>13</v>
      </c>
      <c r="Z218" s="134"/>
      <c r="AA218" s="134"/>
    </row>
    <row r="219" spans="1:27" x14ac:dyDescent="0.3">
      <c r="B219" s="146" t="s">
        <v>14</v>
      </c>
      <c r="C219" s="147"/>
      <c r="D219" s="147"/>
      <c r="E219" s="147"/>
      <c r="F219" s="148"/>
      <c r="G219" s="162" t="s">
        <v>49</v>
      </c>
      <c r="H219" s="163"/>
      <c r="I219" s="164"/>
      <c r="J219" s="161"/>
      <c r="K219" s="134"/>
      <c r="L219" s="134"/>
      <c r="M219" s="134"/>
      <c r="P219" s="146" t="s">
        <v>14</v>
      </c>
      <c r="Q219" s="147"/>
      <c r="R219" s="147"/>
      <c r="S219" s="147"/>
      <c r="T219" s="148"/>
      <c r="U219" s="162" t="s">
        <v>49</v>
      </c>
      <c r="V219" s="163"/>
      <c r="W219" s="164"/>
      <c r="X219" s="161"/>
      <c r="Y219" s="134"/>
      <c r="Z219" s="134"/>
      <c r="AA219" s="134"/>
    </row>
    <row r="220" spans="1:27" x14ac:dyDescent="0.3">
      <c r="B220" s="149"/>
      <c r="C220" s="150"/>
      <c r="D220" s="150"/>
      <c r="E220" s="150"/>
      <c r="F220" s="151"/>
      <c r="G220" s="165"/>
      <c r="H220" s="166"/>
      <c r="I220" s="167"/>
      <c r="J220" s="161"/>
      <c r="K220" s="134"/>
      <c r="L220" s="134"/>
      <c r="M220" s="134"/>
      <c r="P220" s="149"/>
      <c r="Q220" s="150"/>
      <c r="R220" s="150"/>
      <c r="S220" s="150"/>
      <c r="T220" s="151"/>
      <c r="U220" s="165"/>
      <c r="V220" s="166"/>
      <c r="W220" s="167"/>
      <c r="X220" s="161"/>
      <c r="Y220" s="134"/>
      <c r="Z220" s="134"/>
      <c r="AA220" s="134"/>
    </row>
    <row r="221" spans="1:27" x14ac:dyDescent="0.3">
      <c r="B221" s="152" t="s">
        <v>15</v>
      </c>
      <c r="C221" s="153"/>
      <c r="D221" s="153"/>
      <c r="E221" s="153"/>
      <c r="F221" s="154"/>
      <c r="G221" s="161" t="s">
        <v>49</v>
      </c>
      <c r="H221" s="161"/>
      <c r="I221" s="161"/>
      <c r="J221" s="161"/>
      <c r="K221" s="134"/>
      <c r="L221" s="134"/>
      <c r="M221" s="134"/>
      <c r="P221" s="152" t="s">
        <v>15</v>
      </c>
      <c r="Q221" s="153"/>
      <c r="R221" s="153"/>
      <c r="S221" s="153"/>
      <c r="T221" s="154"/>
      <c r="U221" s="161" t="s">
        <v>49</v>
      </c>
      <c r="V221" s="161"/>
      <c r="W221" s="161"/>
      <c r="X221" s="161"/>
      <c r="Y221" s="134"/>
      <c r="Z221" s="134"/>
      <c r="AA221" s="134"/>
    </row>
    <row r="222" spans="1:27" x14ac:dyDescent="0.3">
      <c r="B222" s="155"/>
      <c r="C222" s="156"/>
      <c r="D222" s="156"/>
      <c r="E222" s="156"/>
      <c r="F222" s="157"/>
      <c r="G222" s="161"/>
      <c r="H222" s="161"/>
      <c r="I222" s="161"/>
      <c r="J222" s="161"/>
      <c r="K222" s="134"/>
      <c r="L222" s="134"/>
      <c r="M222" s="134"/>
      <c r="P222" s="155"/>
      <c r="Q222" s="156"/>
      <c r="R222" s="156"/>
      <c r="S222" s="156"/>
      <c r="T222" s="157"/>
      <c r="U222" s="161"/>
      <c r="V222" s="161"/>
      <c r="W222" s="161"/>
      <c r="X222" s="161"/>
      <c r="Y222" s="134"/>
      <c r="Z222" s="134"/>
      <c r="AA222" s="134"/>
    </row>
    <row r="223" spans="1:27" x14ac:dyDescent="0.3">
      <c r="B223" s="158"/>
      <c r="C223" s="159"/>
      <c r="D223" s="159"/>
      <c r="E223" s="159"/>
      <c r="F223" s="160"/>
      <c r="G223" s="161"/>
      <c r="H223" s="161"/>
      <c r="I223" s="161"/>
      <c r="J223" s="161"/>
      <c r="K223" s="134"/>
      <c r="L223" s="134"/>
      <c r="M223" s="134"/>
      <c r="P223" s="158"/>
      <c r="Q223" s="159"/>
      <c r="R223" s="159"/>
      <c r="S223" s="159"/>
      <c r="T223" s="160"/>
      <c r="U223" s="161"/>
      <c r="V223" s="161"/>
      <c r="W223" s="161"/>
      <c r="X223" s="161"/>
      <c r="Y223" s="134"/>
      <c r="Z223" s="134"/>
      <c r="AA223" s="134"/>
    </row>
    <row r="224" spans="1:27" x14ac:dyDescent="0.3">
      <c r="B224" s="146" t="s">
        <v>16</v>
      </c>
      <c r="C224" s="147"/>
      <c r="D224" s="147"/>
      <c r="E224" s="147"/>
      <c r="F224" s="148"/>
      <c r="G224" s="161" t="s">
        <v>49</v>
      </c>
      <c r="H224" s="161"/>
      <c r="I224" s="161"/>
      <c r="J224" s="161"/>
      <c r="K224" s="134"/>
      <c r="L224" s="134"/>
      <c r="M224" s="134"/>
      <c r="P224" s="146" t="s">
        <v>16</v>
      </c>
      <c r="Q224" s="147"/>
      <c r="R224" s="147"/>
      <c r="S224" s="147"/>
      <c r="T224" s="148"/>
      <c r="U224" s="161" t="s">
        <v>49</v>
      </c>
      <c r="V224" s="161"/>
      <c r="W224" s="161"/>
      <c r="X224" s="161"/>
      <c r="Y224" s="134"/>
      <c r="Z224" s="134"/>
      <c r="AA224" s="134"/>
    </row>
    <row r="225" spans="2:27" x14ac:dyDescent="0.3">
      <c r="B225" s="149"/>
      <c r="C225" s="150"/>
      <c r="D225" s="150"/>
      <c r="E225" s="150"/>
      <c r="F225" s="151"/>
      <c r="G225" s="161"/>
      <c r="H225" s="161"/>
      <c r="I225" s="161"/>
      <c r="J225" s="161"/>
      <c r="K225" s="134"/>
      <c r="L225" s="134"/>
      <c r="M225" s="134"/>
      <c r="P225" s="149"/>
      <c r="Q225" s="150"/>
      <c r="R225" s="150"/>
      <c r="S225" s="150"/>
      <c r="T225" s="151"/>
      <c r="U225" s="161"/>
      <c r="V225" s="161"/>
      <c r="W225" s="161"/>
      <c r="X225" s="161"/>
      <c r="Y225" s="134"/>
      <c r="Z225" s="134"/>
      <c r="AA225" s="134"/>
    </row>
    <row r="226" spans="2:27" x14ac:dyDescent="0.3">
      <c r="B226" t="s">
        <v>17</v>
      </c>
      <c r="P226" t="s">
        <v>17</v>
      </c>
    </row>
    <row r="228" spans="2:27" x14ac:dyDescent="0.3">
      <c r="B228" s="16" t="s">
        <v>18</v>
      </c>
      <c r="P228" s="16" t="s">
        <v>18</v>
      </c>
    </row>
    <row r="229" spans="2:27" x14ac:dyDescent="0.3">
      <c r="B229" s="138" t="s">
        <v>19</v>
      </c>
      <c r="C229" s="139"/>
      <c r="D229" s="139"/>
      <c r="E229" s="139"/>
      <c r="F229" s="139"/>
      <c r="G229" s="139"/>
      <c r="H229" s="139" t="s">
        <v>48</v>
      </c>
      <c r="I229" s="139"/>
      <c r="J229" s="139"/>
      <c r="K229" s="139"/>
      <c r="L229" s="142"/>
      <c r="P229" s="138" t="s">
        <v>19</v>
      </c>
      <c r="Q229" s="139"/>
      <c r="R229" s="139"/>
      <c r="S229" s="139"/>
      <c r="T229" s="139"/>
      <c r="U229" s="139"/>
      <c r="V229" s="139" t="s">
        <v>48</v>
      </c>
      <c r="W229" s="139"/>
      <c r="X229" s="139"/>
      <c r="Y229" s="139"/>
      <c r="Z229" s="142"/>
    </row>
    <row r="230" spans="2:27" x14ac:dyDescent="0.3">
      <c r="B230" s="140"/>
      <c r="C230" s="141"/>
      <c r="D230" s="141"/>
      <c r="E230" s="141"/>
      <c r="F230" s="141"/>
      <c r="G230" s="141"/>
      <c r="H230" s="141"/>
      <c r="I230" s="141"/>
      <c r="J230" s="141"/>
      <c r="K230" s="141"/>
      <c r="L230" s="143"/>
      <c r="P230" s="140"/>
      <c r="Q230" s="141"/>
      <c r="R230" s="141"/>
      <c r="S230" s="141"/>
      <c r="T230" s="141"/>
      <c r="U230" s="141"/>
      <c r="V230" s="141"/>
      <c r="W230" s="141"/>
      <c r="X230" s="141"/>
      <c r="Y230" s="141"/>
      <c r="Z230" s="143"/>
    </row>
    <row r="231" spans="2:27" x14ac:dyDescent="0.3">
      <c r="B231" t="s">
        <v>20</v>
      </c>
      <c r="P231" t="s">
        <v>20</v>
      </c>
    </row>
    <row r="233" spans="2:27" x14ac:dyDescent="0.3">
      <c r="B233" s="10"/>
      <c r="C233" s="10"/>
      <c r="D233" s="10"/>
      <c r="E233" s="10"/>
      <c r="F233" s="10"/>
      <c r="G233" s="10"/>
      <c r="H233" s="10"/>
      <c r="I233" s="10"/>
      <c r="P233" s="10"/>
      <c r="Q233" s="10"/>
      <c r="R233" s="10"/>
      <c r="S233" s="10"/>
      <c r="T233" s="10"/>
      <c r="U233" s="10"/>
      <c r="V233" s="10"/>
      <c r="W233" s="10"/>
    </row>
    <row r="234" spans="2:27" x14ac:dyDescent="0.3">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3">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3">
      <c r="B236" s="9"/>
      <c r="C236" s="168" t="s">
        <v>22</v>
      </c>
      <c r="D236" s="168"/>
      <c r="E236" s="168"/>
      <c r="F236" s="168"/>
      <c r="G236" s="10"/>
      <c r="H236" s="11"/>
      <c r="I236" s="9"/>
      <c r="J236" s="10"/>
      <c r="K236" s="10"/>
      <c r="L236" s="11"/>
      <c r="P236" s="9"/>
      <c r="Q236" s="168" t="s">
        <v>22</v>
      </c>
      <c r="R236" s="168"/>
      <c r="S236" s="168"/>
      <c r="T236" s="168"/>
      <c r="U236" s="10"/>
      <c r="V236" s="11"/>
      <c r="W236" s="9"/>
      <c r="X236" s="10"/>
      <c r="Y236" s="10"/>
      <c r="Z236" s="11"/>
    </row>
    <row r="237" spans="2:27" x14ac:dyDescent="0.3">
      <c r="B237" s="9"/>
      <c r="C237" s="10"/>
      <c r="D237" s="10"/>
      <c r="E237" s="10"/>
      <c r="F237" s="22"/>
      <c r="G237" s="22"/>
      <c r="H237" s="11"/>
      <c r="I237" s="9"/>
      <c r="J237" s="130" t="s">
        <v>25</v>
      </c>
      <c r="K237" s="130"/>
      <c r="L237" s="144"/>
      <c r="P237" s="9"/>
      <c r="Q237" s="10"/>
      <c r="R237" s="10"/>
      <c r="S237" s="10"/>
      <c r="T237" s="22"/>
      <c r="U237" s="22"/>
      <c r="V237" s="11"/>
      <c r="W237" s="9"/>
      <c r="X237" s="130" t="s">
        <v>25</v>
      </c>
      <c r="Y237" s="130"/>
      <c r="Z237" s="144"/>
    </row>
    <row r="238" spans="2:27" x14ac:dyDescent="0.3">
      <c r="B238" s="9" t="s">
        <v>23</v>
      </c>
      <c r="C238" s="98"/>
      <c r="D238" s="98"/>
      <c r="E238" s="98"/>
      <c r="F238" s="98"/>
      <c r="G238" s="10"/>
      <c r="H238" s="11"/>
      <c r="I238" s="9"/>
      <c r="J238" s="10"/>
      <c r="K238" s="10"/>
      <c r="L238" s="11"/>
      <c r="P238" s="9" t="s">
        <v>23</v>
      </c>
      <c r="Q238" s="98"/>
      <c r="R238" s="98"/>
      <c r="S238" s="98"/>
      <c r="T238" s="98"/>
      <c r="U238" s="10"/>
      <c r="V238" s="11"/>
      <c r="W238" s="9"/>
      <c r="X238" s="10"/>
      <c r="Y238" s="10"/>
      <c r="Z238" s="11"/>
    </row>
    <row r="239" spans="2:27" x14ac:dyDescent="0.3">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3">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3">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3">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3">
      <c r="B243" s="10"/>
      <c r="C243" s="10"/>
      <c r="D243" s="10"/>
      <c r="E243" s="10"/>
      <c r="F243" s="10"/>
      <c r="G243" s="10"/>
      <c r="H243" s="10"/>
      <c r="I243" s="10"/>
      <c r="P243" s="10"/>
      <c r="Q243" s="10"/>
      <c r="R243" s="10"/>
      <c r="S243" s="10"/>
      <c r="T243" s="10"/>
      <c r="U243" s="10"/>
      <c r="V243" s="10"/>
      <c r="W243" s="10"/>
    </row>
    <row r="249" spans="2:26" s="45" customFormat="1" x14ac:dyDescent="0.3"/>
    <row r="250" spans="2:26" s="45" customFormat="1" x14ac:dyDescent="0.3"/>
    <row r="251" spans="2:26" s="45" customFormat="1" x14ac:dyDescent="0.3"/>
    <row r="252" spans="2:26" s="45" customFormat="1" ht="18" x14ac:dyDescent="0.35">
      <c r="D252" s="67"/>
      <c r="R252" s="67"/>
    </row>
    <row r="253" spans="2:26" s="45" customFormat="1" x14ac:dyDescent="0.3">
      <c r="C253" s="99"/>
      <c r="D253" s="99"/>
      <c r="E253" s="99"/>
      <c r="F253" s="99"/>
      <c r="G253" s="99"/>
      <c r="H253" s="99"/>
      <c r="I253" s="99"/>
      <c r="J253" s="99"/>
      <c r="K253" s="99"/>
      <c r="Q253" s="99"/>
      <c r="R253" s="99"/>
      <c r="S253" s="99"/>
      <c r="T253" s="99"/>
      <c r="U253" s="99"/>
      <c r="V253" s="99"/>
      <c r="W253" s="99"/>
      <c r="X253" s="99"/>
      <c r="Y253" s="99"/>
    </row>
    <row r="254" spans="2:26" s="45" customFormat="1" x14ac:dyDescent="0.3"/>
    <row r="255" spans="2:26" s="45" customFormat="1" x14ac:dyDescent="0.3"/>
    <row r="256" spans="2:26" s="45" customFormat="1" x14ac:dyDescent="0.3">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3"/>
    <row r="258" spans="2:27" s="45" customFormat="1" x14ac:dyDescent="0.3">
      <c r="B258" s="68"/>
      <c r="C258" s="68"/>
      <c r="D258" s="169"/>
      <c r="E258" s="169"/>
      <c r="F258" s="169"/>
      <c r="G258" s="169"/>
      <c r="P258" s="68"/>
      <c r="Q258" s="68"/>
      <c r="R258" s="169"/>
      <c r="S258" s="169"/>
      <c r="T258" s="169"/>
      <c r="U258" s="169"/>
    </row>
    <row r="259" spans="2:27" s="45" customFormat="1" x14ac:dyDescent="0.3">
      <c r="B259" s="48"/>
      <c r="C259" s="48"/>
      <c r="D259" s="71"/>
      <c r="E259" s="71"/>
      <c r="F259" s="71"/>
      <c r="G259" s="71"/>
      <c r="P259" s="48"/>
      <c r="Q259" s="48"/>
      <c r="R259" s="71"/>
      <c r="S259" s="71"/>
      <c r="T259" s="71"/>
      <c r="U259" s="71"/>
    </row>
    <row r="260" spans="2:27" s="45" customFormat="1" x14ac:dyDescent="0.3"/>
    <row r="261" spans="2:27" s="45" customFormat="1" x14ac:dyDescent="0.3">
      <c r="B261" s="169"/>
      <c r="C261" s="169"/>
      <c r="D261" s="169"/>
      <c r="E261" s="169"/>
      <c r="F261" s="169"/>
      <c r="G261" s="170"/>
      <c r="H261" s="170"/>
      <c r="I261" s="170"/>
      <c r="J261" s="170"/>
      <c r="K261" s="170"/>
      <c r="L261" s="170"/>
      <c r="P261" s="169"/>
      <c r="Q261" s="169"/>
      <c r="R261" s="169"/>
      <c r="S261" s="169"/>
      <c r="T261" s="169"/>
      <c r="U261" s="170"/>
      <c r="V261" s="170"/>
      <c r="W261" s="170"/>
      <c r="X261" s="170"/>
      <c r="Y261" s="170"/>
      <c r="Z261" s="170"/>
    </row>
    <row r="262" spans="2:27" s="45" customFormat="1" x14ac:dyDescent="0.3"/>
    <row r="263" spans="2:27" s="45" customFormat="1" x14ac:dyDescent="0.3">
      <c r="E263" s="171"/>
      <c r="F263" s="172"/>
      <c r="G263" s="172"/>
      <c r="H263" s="72"/>
      <c r="I263" s="173"/>
      <c r="J263" s="173"/>
      <c r="K263" s="73"/>
      <c r="L263" s="172"/>
      <c r="M263" s="172"/>
      <c r="S263" s="171"/>
      <c r="T263" s="172"/>
      <c r="U263" s="172"/>
      <c r="V263" s="72"/>
      <c r="W263" s="173"/>
      <c r="X263" s="173"/>
      <c r="Y263" s="73"/>
      <c r="Z263" s="172"/>
      <c r="AA263" s="172"/>
    </row>
    <row r="264" spans="2:27" s="45" customFormat="1" x14ac:dyDescent="0.3">
      <c r="E264" s="99"/>
      <c r="F264" s="99"/>
      <c r="G264" s="99"/>
      <c r="H264" s="99"/>
      <c r="I264" s="99"/>
      <c r="J264" s="99"/>
      <c r="K264" s="99"/>
      <c r="L264" s="99"/>
      <c r="M264" s="99"/>
      <c r="S264" s="99"/>
      <c r="T264" s="99"/>
      <c r="U264" s="99"/>
      <c r="V264" s="99"/>
      <c r="W264" s="99"/>
      <c r="X264" s="99"/>
      <c r="Y264" s="99"/>
      <c r="Z264" s="99"/>
      <c r="AA264" s="99"/>
    </row>
    <row r="265" spans="2:27" s="45" customFormat="1" x14ac:dyDescent="0.3"/>
    <row r="266" spans="2:27" s="45" customFormat="1" x14ac:dyDescent="0.3">
      <c r="B266" s="69"/>
      <c r="P266" s="69"/>
    </row>
    <row r="267" spans="2:27" s="45" customFormat="1" x14ac:dyDescent="0.3"/>
    <row r="268" spans="2:27" s="45" customFormat="1" x14ac:dyDescent="0.3">
      <c r="B268" s="99"/>
      <c r="C268" s="99"/>
      <c r="D268" s="99"/>
      <c r="E268" s="99"/>
      <c r="F268" s="99"/>
      <c r="G268" s="99"/>
      <c r="H268" s="99"/>
      <c r="I268" s="99"/>
      <c r="J268" s="48"/>
      <c r="K268" s="99"/>
      <c r="L268" s="99"/>
      <c r="M268" s="99"/>
      <c r="P268" s="99"/>
      <c r="Q268" s="99"/>
      <c r="R268" s="99"/>
      <c r="S268" s="99"/>
      <c r="T268" s="99"/>
      <c r="U268" s="99"/>
      <c r="V268" s="99"/>
      <c r="W268" s="99"/>
      <c r="X268" s="48"/>
      <c r="Y268" s="99"/>
      <c r="Z268" s="99"/>
      <c r="AA268" s="99"/>
    </row>
    <row r="269" spans="2:27" s="45" customFormat="1" x14ac:dyDescent="0.3">
      <c r="B269" s="174"/>
      <c r="C269" s="174"/>
      <c r="D269" s="174"/>
      <c r="E269" s="174"/>
      <c r="F269" s="174"/>
      <c r="G269" s="175"/>
      <c r="H269" s="175"/>
      <c r="I269" s="175"/>
      <c r="J269" s="175"/>
      <c r="K269" s="99"/>
      <c r="L269" s="99"/>
      <c r="M269" s="99"/>
      <c r="P269" s="174"/>
      <c r="Q269" s="174"/>
      <c r="R269" s="174"/>
      <c r="S269" s="174"/>
      <c r="T269" s="174"/>
      <c r="U269" s="175"/>
      <c r="V269" s="175"/>
      <c r="W269" s="175"/>
      <c r="X269" s="175"/>
      <c r="Y269" s="99"/>
      <c r="Z269" s="99"/>
      <c r="AA269" s="99"/>
    </row>
    <row r="270" spans="2:27" s="45" customFormat="1" x14ac:dyDescent="0.3">
      <c r="B270" s="174"/>
      <c r="C270" s="174"/>
      <c r="D270" s="174"/>
      <c r="E270" s="174"/>
      <c r="F270" s="174"/>
      <c r="G270" s="175"/>
      <c r="H270" s="175"/>
      <c r="I270" s="175"/>
      <c r="J270" s="175"/>
      <c r="K270" s="99"/>
      <c r="L270" s="99"/>
      <c r="M270" s="99"/>
      <c r="P270" s="174"/>
      <c r="Q270" s="174"/>
      <c r="R270" s="174"/>
      <c r="S270" s="174"/>
      <c r="T270" s="174"/>
      <c r="U270" s="175"/>
      <c r="V270" s="175"/>
      <c r="W270" s="175"/>
      <c r="X270" s="175"/>
      <c r="Y270" s="99"/>
      <c r="Z270" s="99"/>
      <c r="AA270" s="99"/>
    </row>
    <row r="271" spans="2:27" s="45" customFormat="1" x14ac:dyDescent="0.3">
      <c r="B271" s="176"/>
      <c r="C271" s="176"/>
      <c r="D271" s="176"/>
      <c r="E271" s="176"/>
      <c r="F271" s="176"/>
      <c r="G271" s="175"/>
      <c r="H271" s="175"/>
      <c r="I271" s="175"/>
      <c r="J271" s="175"/>
      <c r="K271" s="99"/>
      <c r="L271" s="99"/>
      <c r="M271" s="99"/>
      <c r="P271" s="176"/>
      <c r="Q271" s="176"/>
      <c r="R271" s="176"/>
      <c r="S271" s="176"/>
      <c r="T271" s="176"/>
      <c r="U271" s="175"/>
      <c r="V271" s="175"/>
      <c r="W271" s="175"/>
      <c r="X271" s="175"/>
      <c r="Y271" s="99"/>
      <c r="Z271" s="99"/>
      <c r="AA271" s="99"/>
    </row>
    <row r="272" spans="2:27" s="45" customFormat="1" x14ac:dyDescent="0.3">
      <c r="B272" s="176"/>
      <c r="C272" s="176"/>
      <c r="D272" s="176"/>
      <c r="E272" s="176"/>
      <c r="F272" s="176"/>
      <c r="G272" s="175"/>
      <c r="H272" s="175"/>
      <c r="I272" s="175"/>
      <c r="J272" s="175"/>
      <c r="K272" s="99"/>
      <c r="L272" s="99"/>
      <c r="M272" s="99"/>
      <c r="P272" s="176"/>
      <c r="Q272" s="176"/>
      <c r="R272" s="176"/>
      <c r="S272" s="176"/>
      <c r="T272" s="176"/>
      <c r="U272" s="175"/>
      <c r="V272" s="175"/>
      <c r="W272" s="175"/>
      <c r="X272" s="175"/>
      <c r="Y272" s="99"/>
      <c r="Z272" s="99"/>
      <c r="AA272" s="99"/>
    </row>
    <row r="273" spans="2:27" s="45" customFormat="1" x14ac:dyDescent="0.3">
      <c r="B273" s="176"/>
      <c r="C273" s="176"/>
      <c r="D273" s="176"/>
      <c r="E273" s="176"/>
      <c r="F273" s="176"/>
      <c r="G273" s="175"/>
      <c r="H273" s="175"/>
      <c r="I273" s="175"/>
      <c r="J273" s="175"/>
      <c r="K273" s="99"/>
      <c r="L273" s="99"/>
      <c r="M273" s="99"/>
      <c r="P273" s="176"/>
      <c r="Q273" s="176"/>
      <c r="R273" s="176"/>
      <c r="S273" s="176"/>
      <c r="T273" s="176"/>
      <c r="U273" s="175"/>
      <c r="V273" s="175"/>
      <c r="W273" s="175"/>
      <c r="X273" s="175"/>
      <c r="Y273" s="99"/>
      <c r="Z273" s="99"/>
      <c r="AA273" s="99"/>
    </row>
    <row r="274" spans="2:27" s="45" customFormat="1" x14ac:dyDescent="0.3">
      <c r="B274" s="174"/>
      <c r="C274" s="174"/>
      <c r="D274" s="174"/>
      <c r="E274" s="174"/>
      <c r="F274" s="174"/>
      <c r="G274" s="175"/>
      <c r="H274" s="175"/>
      <c r="I274" s="175"/>
      <c r="J274" s="175"/>
      <c r="K274" s="99"/>
      <c r="L274" s="99"/>
      <c r="M274" s="99"/>
      <c r="P274" s="174"/>
      <c r="Q274" s="174"/>
      <c r="R274" s="174"/>
      <c r="S274" s="174"/>
      <c r="T274" s="174"/>
      <c r="U274" s="175"/>
      <c r="V274" s="175"/>
      <c r="W274" s="175"/>
      <c r="X274" s="175"/>
      <c r="Y274" s="99"/>
      <c r="Z274" s="99"/>
      <c r="AA274" s="99"/>
    </row>
    <row r="275" spans="2:27" s="45" customFormat="1" x14ac:dyDescent="0.3">
      <c r="B275" s="174"/>
      <c r="C275" s="174"/>
      <c r="D275" s="174"/>
      <c r="E275" s="174"/>
      <c r="F275" s="174"/>
      <c r="G275" s="175"/>
      <c r="H275" s="175"/>
      <c r="I275" s="175"/>
      <c r="J275" s="175"/>
      <c r="K275" s="99"/>
      <c r="L275" s="99"/>
      <c r="M275" s="99"/>
      <c r="P275" s="174"/>
      <c r="Q275" s="174"/>
      <c r="R275" s="174"/>
      <c r="S275" s="174"/>
      <c r="T275" s="174"/>
      <c r="U275" s="175"/>
      <c r="V275" s="175"/>
      <c r="W275" s="175"/>
      <c r="X275" s="175"/>
      <c r="Y275" s="99"/>
      <c r="Z275" s="99"/>
      <c r="AA275" s="99"/>
    </row>
    <row r="276" spans="2:27" s="45" customFormat="1" x14ac:dyDescent="0.3"/>
    <row r="277" spans="2:27" s="45" customFormat="1" x14ac:dyDescent="0.3"/>
    <row r="278" spans="2:27" s="45" customFormat="1" x14ac:dyDescent="0.3">
      <c r="B278" s="69"/>
      <c r="P278" s="69"/>
    </row>
    <row r="279" spans="2:27" s="45" customFormat="1" x14ac:dyDescent="0.3">
      <c r="B279" s="177"/>
      <c r="C279" s="177"/>
      <c r="D279" s="177"/>
      <c r="E279" s="177"/>
      <c r="F279" s="177"/>
      <c r="G279" s="177"/>
      <c r="H279" s="177"/>
      <c r="I279" s="177"/>
      <c r="J279" s="177"/>
      <c r="K279" s="177"/>
      <c r="L279" s="177"/>
      <c r="P279" s="177"/>
      <c r="Q279" s="177"/>
      <c r="R279" s="177"/>
      <c r="S279" s="177"/>
      <c r="T279" s="177"/>
      <c r="U279" s="177"/>
      <c r="V279" s="177"/>
      <c r="W279" s="177"/>
      <c r="X279" s="177"/>
      <c r="Y279" s="177"/>
      <c r="Z279" s="177"/>
    </row>
    <row r="280" spans="2:27" s="45" customFormat="1" x14ac:dyDescent="0.3">
      <c r="B280" s="177"/>
      <c r="C280" s="177"/>
      <c r="D280" s="177"/>
      <c r="E280" s="177"/>
      <c r="F280" s="177"/>
      <c r="G280" s="177"/>
      <c r="H280" s="177"/>
      <c r="I280" s="177"/>
      <c r="J280" s="177"/>
      <c r="K280" s="177"/>
      <c r="L280" s="177"/>
      <c r="P280" s="177"/>
      <c r="Q280" s="177"/>
      <c r="R280" s="177"/>
      <c r="S280" s="177"/>
      <c r="T280" s="177"/>
      <c r="U280" s="177"/>
      <c r="V280" s="177"/>
      <c r="W280" s="177"/>
      <c r="X280" s="177"/>
      <c r="Y280" s="177"/>
      <c r="Z280" s="177"/>
    </row>
    <row r="281" spans="2:27" s="45" customFormat="1" x14ac:dyDescent="0.3"/>
    <row r="282" spans="2:27" s="45" customFormat="1" x14ac:dyDescent="0.3"/>
    <row r="283" spans="2:27" s="45" customFormat="1" x14ac:dyDescent="0.3"/>
    <row r="284" spans="2:27" s="45" customFormat="1" x14ac:dyDescent="0.3"/>
    <row r="285" spans="2:27" s="45" customFormat="1" x14ac:dyDescent="0.3"/>
    <row r="286" spans="2:27" s="45" customFormat="1" x14ac:dyDescent="0.3">
      <c r="C286" s="172"/>
      <c r="D286" s="172"/>
      <c r="E286" s="172"/>
      <c r="F286" s="172"/>
      <c r="Q286" s="172"/>
      <c r="R286" s="172"/>
      <c r="S286" s="172"/>
      <c r="T286" s="172"/>
    </row>
    <row r="287" spans="2:27" s="45" customFormat="1" x14ac:dyDescent="0.3">
      <c r="F287" s="68"/>
      <c r="G287" s="68"/>
      <c r="J287" s="169"/>
      <c r="K287" s="169"/>
      <c r="L287" s="169"/>
      <c r="T287" s="68"/>
      <c r="U287" s="68"/>
      <c r="X287" s="169"/>
      <c r="Y287" s="169"/>
      <c r="Z287" s="169"/>
    </row>
    <row r="288" spans="2:27" s="45" customFormat="1" x14ac:dyDescent="0.3">
      <c r="C288" s="99"/>
      <c r="D288" s="99"/>
      <c r="E288" s="99"/>
      <c r="F288" s="99"/>
      <c r="Q288" s="99"/>
      <c r="R288" s="99"/>
      <c r="S288" s="99"/>
      <c r="T288" s="99"/>
    </row>
    <row r="289" spans="3:25" s="45" customFormat="1" x14ac:dyDescent="0.3"/>
    <row r="290" spans="3:25" s="45" customFormat="1" x14ac:dyDescent="0.3"/>
    <row r="291" spans="3:25" s="45" customFormat="1" x14ac:dyDescent="0.3"/>
    <row r="292" spans="3:25" s="45" customFormat="1" x14ac:dyDescent="0.3"/>
    <row r="293" spans="3:25" s="45" customFormat="1" x14ac:dyDescent="0.3"/>
    <row r="294" spans="3:25" s="45" customFormat="1" x14ac:dyDescent="0.3"/>
    <row r="295" spans="3:25" s="45" customFormat="1" x14ac:dyDescent="0.3"/>
    <row r="296" spans="3:25" s="45" customFormat="1" x14ac:dyDescent="0.3"/>
    <row r="297" spans="3:25" s="45" customFormat="1" x14ac:dyDescent="0.3"/>
    <row r="298" spans="3:25" s="45" customFormat="1" x14ac:dyDescent="0.3"/>
    <row r="299" spans="3:25" s="45" customFormat="1" x14ac:dyDescent="0.3"/>
    <row r="300" spans="3:25" s="45" customFormat="1" x14ac:dyDescent="0.3"/>
    <row r="301" spans="3:25" s="45" customFormat="1" x14ac:dyDescent="0.3"/>
    <row r="302" spans="3:25" s="45" customFormat="1" ht="18" x14ac:dyDescent="0.35">
      <c r="D302" s="67"/>
      <c r="R302" s="67"/>
    </row>
    <row r="303" spans="3:25" s="45" customFormat="1" x14ac:dyDescent="0.3">
      <c r="C303" s="99"/>
      <c r="D303" s="99"/>
      <c r="E303" s="99"/>
      <c r="F303" s="99"/>
      <c r="G303" s="99"/>
      <c r="H303" s="99"/>
      <c r="I303" s="99"/>
      <c r="J303" s="99"/>
      <c r="K303" s="99"/>
      <c r="Q303" s="99"/>
      <c r="R303" s="99"/>
      <c r="S303" s="99"/>
      <c r="T303" s="99"/>
      <c r="U303" s="99"/>
      <c r="V303" s="99"/>
      <c r="W303" s="99"/>
      <c r="X303" s="99"/>
      <c r="Y303" s="99"/>
    </row>
    <row r="304" spans="3:25" s="45" customFormat="1" x14ac:dyDescent="0.3"/>
    <row r="305" spans="2:27" s="45" customFormat="1" x14ac:dyDescent="0.3"/>
    <row r="306" spans="2:27" s="45" customFormat="1" x14ac:dyDescent="0.3">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3"/>
    <row r="308" spans="2:27" s="45" customFormat="1" x14ac:dyDescent="0.3">
      <c r="B308" s="68"/>
      <c r="C308" s="68"/>
      <c r="D308" s="169"/>
      <c r="E308" s="169"/>
      <c r="F308" s="169"/>
      <c r="G308" s="169"/>
      <c r="P308" s="68"/>
      <c r="Q308" s="68"/>
      <c r="R308" s="169"/>
      <c r="S308" s="169"/>
      <c r="T308" s="169"/>
      <c r="U308" s="169"/>
    </row>
    <row r="309" spans="2:27" s="45" customFormat="1" x14ac:dyDescent="0.3">
      <c r="B309" s="48"/>
      <c r="C309" s="48"/>
      <c r="D309" s="71"/>
      <c r="E309" s="71"/>
      <c r="F309" s="71"/>
      <c r="G309" s="71"/>
      <c r="P309" s="48"/>
      <c r="Q309" s="48"/>
      <c r="R309" s="71"/>
      <c r="S309" s="71"/>
      <c r="T309" s="71"/>
      <c r="U309" s="71"/>
    </row>
    <row r="310" spans="2:27" s="45" customFormat="1" x14ac:dyDescent="0.3"/>
    <row r="311" spans="2:27" s="45" customFormat="1" x14ac:dyDescent="0.3">
      <c r="B311" s="169"/>
      <c r="C311" s="169"/>
      <c r="D311" s="169"/>
      <c r="E311" s="169"/>
      <c r="F311" s="169"/>
      <c r="G311" s="170"/>
      <c r="H311" s="170"/>
      <c r="I311" s="170"/>
      <c r="J311" s="170"/>
      <c r="K311" s="170"/>
      <c r="L311" s="170"/>
      <c r="P311" s="169"/>
      <c r="Q311" s="169"/>
      <c r="R311" s="169"/>
      <c r="S311" s="169"/>
      <c r="T311" s="169"/>
      <c r="U311" s="170"/>
      <c r="V311" s="170"/>
      <c r="W311" s="170"/>
      <c r="X311" s="170"/>
      <c r="Y311" s="170"/>
      <c r="Z311" s="170"/>
    </row>
    <row r="312" spans="2:27" s="45" customFormat="1" x14ac:dyDescent="0.3"/>
    <row r="313" spans="2:27" s="45" customFormat="1" x14ac:dyDescent="0.3">
      <c r="E313" s="171"/>
      <c r="F313" s="172"/>
      <c r="G313" s="172"/>
      <c r="H313" s="72"/>
      <c r="I313" s="173"/>
      <c r="J313" s="173"/>
      <c r="K313" s="73"/>
      <c r="L313" s="172"/>
      <c r="M313" s="172"/>
      <c r="S313" s="171"/>
      <c r="T313" s="172"/>
      <c r="U313" s="172"/>
      <c r="V313" s="72"/>
      <c r="W313" s="173"/>
      <c r="X313" s="173"/>
      <c r="Y313" s="73"/>
      <c r="Z313" s="172"/>
      <c r="AA313" s="172"/>
    </row>
    <row r="314" spans="2:27" s="45" customFormat="1" x14ac:dyDescent="0.3">
      <c r="E314" s="99"/>
      <c r="F314" s="99"/>
      <c r="G314" s="99"/>
      <c r="H314" s="99"/>
      <c r="I314" s="99"/>
      <c r="J314" s="99"/>
      <c r="K314" s="99"/>
      <c r="L314" s="99"/>
      <c r="M314" s="99"/>
      <c r="S314" s="99"/>
      <c r="T314" s="99"/>
      <c r="U314" s="99"/>
      <c r="V314" s="99"/>
      <c r="W314" s="99"/>
      <c r="X314" s="99"/>
      <c r="Y314" s="99"/>
      <c r="Z314" s="99"/>
      <c r="AA314" s="99"/>
    </row>
    <row r="315" spans="2:27" s="45" customFormat="1" x14ac:dyDescent="0.3"/>
    <row r="316" spans="2:27" s="45" customFormat="1" x14ac:dyDescent="0.3">
      <c r="B316" s="69"/>
      <c r="P316" s="69"/>
    </row>
    <row r="317" spans="2:27" s="45" customFormat="1" x14ac:dyDescent="0.3"/>
    <row r="318" spans="2:27" s="45" customFormat="1" x14ac:dyDescent="0.3">
      <c r="B318" s="99"/>
      <c r="C318" s="99"/>
      <c r="D318" s="99"/>
      <c r="E318" s="99"/>
      <c r="F318" s="99"/>
      <c r="G318" s="99"/>
      <c r="H318" s="99"/>
      <c r="I318" s="99"/>
      <c r="J318" s="48"/>
      <c r="K318" s="99"/>
      <c r="L318" s="99"/>
      <c r="M318" s="99"/>
      <c r="P318" s="99"/>
      <c r="Q318" s="99"/>
      <c r="R318" s="99"/>
      <c r="S318" s="99"/>
      <c r="T318" s="99"/>
      <c r="U318" s="99"/>
      <c r="V318" s="99"/>
      <c r="W318" s="99"/>
      <c r="X318" s="48"/>
      <c r="Y318" s="99"/>
      <c r="Z318" s="99"/>
      <c r="AA318" s="99"/>
    </row>
    <row r="319" spans="2:27" s="45" customFormat="1" x14ac:dyDescent="0.3">
      <c r="B319" s="174"/>
      <c r="C319" s="174"/>
      <c r="D319" s="174"/>
      <c r="E319" s="174"/>
      <c r="F319" s="174"/>
      <c r="G319" s="175"/>
      <c r="H319" s="175"/>
      <c r="I319" s="175"/>
      <c r="J319" s="175"/>
      <c r="K319" s="99"/>
      <c r="L319" s="99"/>
      <c r="M319" s="99"/>
      <c r="P319" s="174"/>
      <c r="Q319" s="174"/>
      <c r="R319" s="174"/>
      <c r="S319" s="174"/>
      <c r="T319" s="174"/>
      <c r="U319" s="175"/>
      <c r="V319" s="175"/>
      <c r="W319" s="175"/>
      <c r="X319" s="175"/>
      <c r="Y319" s="99"/>
      <c r="Z319" s="99"/>
      <c r="AA319" s="99"/>
    </row>
    <row r="320" spans="2:27" s="45" customFormat="1" x14ac:dyDescent="0.3">
      <c r="B320" s="174"/>
      <c r="C320" s="174"/>
      <c r="D320" s="174"/>
      <c r="E320" s="174"/>
      <c r="F320" s="174"/>
      <c r="G320" s="175"/>
      <c r="H320" s="175"/>
      <c r="I320" s="175"/>
      <c r="J320" s="175"/>
      <c r="K320" s="99"/>
      <c r="L320" s="99"/>
      <c r="M320" s="99"/>
      <c r="P320" s="174"/>
      <c r="Q320" s="174"/>
      <c r="R320" s="174"/>
      <c r="S320" s="174"/>
      <c r="T320" s="174"/>
      <c r="U320" s="175"/>
      <c r="V320" s="175"/>
      <c r="W320" s="175"/>
      <c r="X320" s="175"/>
      <c r="Y320" s="99"/>
      <c r="Z320" s="99"/>
      <c r="AA320" s="99"/>
    </row>
    <row r="321" spans="2:27" s="45" customFormat="1" x14ac:dyDescent="0.3">
      <c r="B321" s="176"/>
      <c r="C321" s="176"/>
      <c r="D321" s="176"/>
      <c r="E321" s="176"/>
      <c r="F321" s="176"/>
      <c r="G321" s="175"/>
      <c r="H321" s="175"/>
      <c r="I321" s="175"/>
      <c r="J321" s="175"/>
      <c r="K321" s="99"/>
      <c r="L321" s="99"/>
      <c r="M321" s="99"/>
      <c r="P321" s="176"/>
      <c r="Q321" s="176"/>
      <c r="R321" s="176"/>
      <c r="S321" s="176"/>
      <c r="T321" s="176"/>
      <c r="U321" s="175"/>
      <c r="V321" s="175"/>
      <c r="W321" s="175"/>
      <c r="X321" s="175"/>
      <c r="Y321" s="99"/>
      <c r="Z321" s="99"/>
      <c r="AA321" s="99"/>
    </row>
    <row r="322" spans="2:27" s="45" customFormat="1" x14ac:dyDescent="0.3">
      <c r="B322" s="176"/>
      <c r="C322" s="176"/>
      <c r="D322" s="176"/>
      <c r="E322" s="176"/>
      <c r="F322" s="176"/>
      <c r="G322" s="175"/>
      <c r="H322" s="175"/>
      <c r="I322" s="175"/>
      <c r="J322" s="175"/>
      <c r="K322" s="99"/>
      <c r="L322" s="99"/>
      <c r="M322" s="99"/>
      <c r="P322" s="176"/>
      <c r="Q322" s="176"/>
      <c r="R322" s="176"/>
      <c r="S322" s="176"/>
      <c r="T322" s="176"/>
      <c r="U322" s="175"/>
      <c r="V322" s="175"/>
      <c r="W322" s="175"/>
      <c r="X322" s="175"/>
      <c r="Y322" s="99"/>
      <c r="Z322" s="99"/>
      <c r="AA322" s="99"/>
    </row>
    <row r="323" spans="2:27" s="45" customFormat="1" x14ac:dyDescent="0.3">
      <c r="B323" s="176"/>
      <c r="C323" s="176"/>
      <c r="D323" s="176"/>
      <c r="E323" s="176"/>
      <c r="F323" s="176"/>
      <c r="G323" s="175"/>
      <c r="H323" s="175"/>
      <c r="I323" s="175"/>
      <c r="J323" s="175"/>
      <c r="K323" s="99"/>
      <c r="L323" s="99"/>
      <c r="M323" s="99"/>
      <c r="P323" s="176"/>
      <c r="Q323" s="176"/>
      <c r="R323" s="176"/>
      <c r="S323" s="176"/>
      <c r="T323" s="176"/>
      <c r="U323" s="175"/>
      <c r="V323" s="175"/>
      <c r="W323" s="175"/>
      <c r="X323" s="175"/>
      <c r="Y323" s="99"/>
      <c r="Z323" s="99"/>
      <c r="AA323" s="99"/>
    </row>
    <row r="324" spans="2:27" s="45" customFormat="1" x14ac:dyDescent="0.3">
      <c r="B324" s="174"/>
      <c r="C324" s="174"/>
      <c r="D324" s="174"/>
      <c r="E324" s="174"/>
      <c r="F324" s="174"/>
      <c r="G324" s="175"/>
      <c r="H324" s="175"/>
      <c r="I324" s="175"/>
      <c r="J324" s="175"/>
      <c r="K324" s="99"/>
      <c r="L324" s="99"/>
      <c r="M324" s="99"/>
      <c r="P324" s="174"/>
      <c r="Q324" s="174"/>
      <c r="R324" s="174"/>
      <c r="S324" s="174"/>
      <c r="T324" s="174"/>
      <c r="U324" s="175"/>
      <c r="V324" s="175"/>
      <c r="W324" s="175"/>
      <c r="X324" s="175"/>
      <c r="Y324" s="99"/>
      <c r="Z324" s="99"/>
      <c r="AA324" s="99"/>
    </row>
    <row r="325" spans="2:27" s="45" customFormat="1" x14ac:dyDescent="0.3">
      <c r="B325" s="174"/>
      <c r="C325" s="174"/>
      <c r="D325" s="174"/>
      <c r="E325" s="174"/>
      <c r="F325" s="174"/>
      <c r="G325" s="175"/>
      <c r="H325" s="175"/>
      <c r="I325" s="175"/>
      <c r="J325" s="175"/>
      <c r="K325" s="99"/>
      <c r="L325" s="99"/>
      <c r="M325" s="99"/>
      <c r="P325" s="174"/>
      <c r="Q325" s="174"/>
      <c r="R325" s="174"/>
      <c r="S325" s="174"/>
      <c r="T325" s="174"/>
      <c r="U325" s="175"/>
      <c r="V325" s="175"/>
      <c r="W325" s="175"/>
      <c r="X325" s="175"/>
      <c r="Y325" s="99"/>
      <c r="Z325" s="99"/>
      <c r="AA325" s="99"/>
    </row>
    <row r="326" spans="2:27" s="45" customFormat="1" x14ac:dyDescent="0.3"/>
    <row r="327" spans="2:27" s="45" customFormat="1" x14ac:dyDescent="0.3"/>
    <row r="328" spans="2:27" s="45" customFormat="1" x14ac:dyDescent="0.3">
      <c r="B328" s="69"/>
      <c r="P328" s="69"/>
    </row>
    <row r="329" spans="2:27" s="45" customFormat="1" x14ac:dyDescent="0.3">
      <c r="B329" s="177"/>
      <c r="C329" s="177"/>
      <c r="D329" s="177"/>
      <c r="E329" s="177"/>
      <c r="F329" s="177"/>
      <c r="G329" s="177"/>
      <c r="H329" s="177"/>
      <c r="I329" s="177"/>
      <c r="J329" s="177"/>
      <c r="K329" s="177"/>
      <c r="L329" s="177"/>
      <c r="P329" s="177"/>
      <c r="Q329" s="177"/>
      <c r="R329" s="177"/>
      <c r="S329" s="177"/>
      <c r="T329" s="177"/>
      <c r="U329" s="177"/>
      <c r="V329" s="177"/>
      <c r="W329" s="177"/>
      <c r="X329" s="177"/>
      <c r="Y329" s="177"/>
      <c r="Z329" s="177"/>
    </row>
    <row r="330" spans="2:27" s="45" customFormat="1" x14ac:dyDescent="0.3">
      <c r="B330" s="177"/>
      <c r="C330" s="177"/>
      <c r="D330" s="177"/>
      <c r="E330" s="177"/>
      <c r="F330" s="177"/>
      <c r="G330" s="177"/>
      <c r="H330" s="177"/>
      <c r="I330" s="177"/>
      <c r="J330" s="177"/>
      <c r="K330" s="177"/>
      <c r="L330" s="177"/>
      <c r="P330" s="177"/>
      <c r="Q330" s="177"/>
      <c r="R330" s="177"/>
      <c r="S330" s="177"/>
      <c r="T330" s="177"/>
      <c r="U330" s="177"/>
      <c r="V330" s="177"/>
      <c r="W330" s="177"/>
      <c r="X330" s="177"/>
      <c r="Y330" s="177"/>
      <c r="Z330" s="177"/>
    </row>
    <row r="331" spans="2:27" s="45" customFormat="1" x14ac:dyDescent="0.3"/>
    <row r="332" spans="2:27" s="45" customFormat="1" x14ac:dyDescent="0.3"/>
    <row r="333" spans="2:27" s="45" customFormat="1" x14ac:dyDescent="0.3"/>
    <row r="334" spans="2:27" s="45" customFormat="1" x14ac:dyDescent="0.3"/>
    <row r="335" spans="2:27" s="45" customFormat="1" x14ac:dyDescent="0.3"/>
    <row r="336" spans="2:27" s="45" customFormat="1" x14ac:dyDescent="0.3">
      <c r="C336" s="172"/>
      <c r="D336" s="172"/>
      <c r="E336" s="172"/>
      <c r="F336" s="172"/>
      <c r="Q336" s="172"/>
      <c r="R336" s="172"/>
      <c r="S336" s="172"/>
      <c r="T336" s="172"/>
    </row>
    <row r="337" spans="3:26" s="45" customFormat="1" x14ac:dyDescent="0.3">
      <c r="F337" s="68"/>
      <c r="G337" s="68"/>
      <c r="J337" s="169"/>
      <c r="K337" s="169"/>
      <c r="L337" s="169"/>
      <c r="T337" s="68"/>
      <c r="U337" s="68"/>
      <c r="X337" s="169"/>
      <c r="Y337" s="169"/>
      <c r="Z337" s="169"/>
    </row>
    <row r="338" spans="3:26" s="45" customFormat="1" x14ac:dyDescent="0.3">
      <c r="C338" s="99"/>
      <c r="D338" s="99"/>
      <c r="E338" s="99"/>
      <c r="F338" s="99"/>
      <c r="Q338" s="99"/>
      <c r="R338" s="99"/>
      <c r="S338" s="99"/>
      <c r="T338" s="99"/>
    </row>
    <row r="339" spans="3:26" s="45" customFormat="1" x14ac:dyDescent="0.3"/>
    <row r="340" spans="3:26" s="45" customFormat="1" x14ac:dyDescent="0.3"/>
    <row r="341" spans="3:26" s="45" customFormat="1" x14ac:dyDescent="0.3"/>
    <row r="342" spans="3:26" s="45" customFormat="1" x14ac:dyDescent="0.3"/>
    <row r="343" spans="3:26" s="45" customFormat="1" x14ac:dyDescent="0.3"/>
    <row r="344" spans="3:26" s="45" customFormat="1" x14ac:dyDescent="0.3"/>
    <row r="345" spans="3:26" s="45" customFormat="1" x14ac:dyDescent="0.3"/>
    <row r="346" spans="3:26" s="45" customFormat="1" x14ac:dyDescent="0.3"/>
    <row r="347" spans="3:26" s="45" customFormat="1" x14ac:dyDescent="0.3"/>
    <row r="348" spans="3:26" s="45" customFormat="1" x14ac:dyDescent="0.3"/>
    <row r="349" spans="3:26" s="45" customFormat="1" x14ac:dyDescent="0.3"/>
    <row r="350" spans="3:26" s="45" customFormat="1" x14ac:dyDescent="0.3"/>
    <row r="351" spans="3:26" s="45" customFormat="1" x14ac:dyDescent="0.3"/>
    <row r="352" spans="3:26" s="45" customFormat="1" ht="18" x14ac:dyDescent="0.35">
      <c r="D352" s="67"/>
      <c r="R352" s="67"/>
    </row>
    <row r="353" spans="2:27" s="45" customFormat="1" x14ac:dyDescent="0.3">
      <c r="C353" s="99"/>
      <c r="D353" s="99"/>
      <c r="E353" s="99"/>
      <c r="F353" s="99"/>
      <c r="G353" s="99"/>
      <c r="H353" s="99"/>
      <c r="I353" s="99"/>
      <c r="J353" s="99"/>
      <c r="K353" s="99"/>
      <c r="Q353" s="99"/>
      <c r="R353" s="99"/>
      <c r="S353" s="99"/>
      <c r="T353" s="99"/>
      <c r="U353" s="99"/>
      <c r="V353" s="99"/>
      <c r="W353" s="99"/>
      <c r="X353" s="99"/>
      <c r="Y353" s="99"/>
    </row>
    <row r="354" spans="2:27" s="45" customFormat="1" x14ac:dyDescent="0.3"/>
    <row r="355" spans="2:27" s="45" customFormat="1" x14ac:dyDescent="0.3"/>
    <row r="356" spans="2:27" s="45" customFormat="1" x14ac:dyDescent="0.3">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3"/>
    <row r="358" spans="2:27" s="45" customFormat="1" x14ac:dyDescent="0.3">
      <c r="B358" s="68"/>
      <c r="C358" s="68"/>
      <c r="D358" s="169"/>
      <c r="E358" s="169"/>
      <c r="F358" s="169"/>
      <c r="G358" s="169"/>
      <c r="P358" s="68"/>
      <c r="Q358" s="68"/>
      <c r="R358" s="169"/>
      <c r="S358" s="169"/>
      <c r="T358" s="169"/>
      <c r="U358" s="169"/>
    </row>
    <row r="359" spans="2:27" s="45" customFormat="1" x14ac:dyDescent="0.3">
      <c r="B359" s="48"/>
      <c r="C359" s="48"/>
      <c r="D359" s="71"/>
      <c r="E359" s="71"/>
      <c r="F359" s="71"/>
      <c r="G359" s="71"/>
      <c r="P359" s="48"/>
      <c r="Q359" s="48"/>
      <c r="R359" s="71"/>
      <c r="S359" s="71"/>
      <c r="T359" s="71"/>
      <c r="U359" s="71"/>
    </row>
    <row r="360" spans="2:27" s="45" customFormat="1" x14ac:dyDescent="0.3"/>
    <row r="361" spans="2:27" s="45" customFormat="1" x14ac:dyDescent="0.3">
      <c r="B361" s="169"/>
      <c r="C361" s="169"/>
      <c r="D361" s="169"/>
      <c r="E361" s="169"/>
      <c r="F361" s="169"/>
      <c r="G361" s="170"/>
      <c r="H361" s="170"/>
      <c r="I361" s="170"/>
      <c r="J361" s="170"/>
      <c r="K361" s="170"/>
      <c r="L361" s="170"/>
      <c r="P361" s="169"/>
      <c r="Q361" s="169"/>
      <c r="R361" s="169"/>
      <c r="S361" s="169"/>
      <c r="T361" s="169"/>
      <c r="U361" s="170"/>
      <c r="V361" s="170"/>
      <c r="W361" s="170"/>
      <c r="X361" s="170"/>
      <c r="Y361" s="170"/>
      <c r="Z361" s="170"/>
    </row>
    <row r="362" spans="2:27" s="45" customFormat="1" x14ac:dyDescent="0.3"/>
    <row r="363" spans="2:27" s="45" customFormat="1" x14ac:dyDescent="0.3">
      <c r="E363" s="171"/>
      <c r="F363" s="172"/>
      <c r="G363" s="172"/>
      <c r="H363" s="72"/>
      <c r="I363" s="173"/>
      <c r="J363" s="173"/>
      <c r="K363" s="73"/>
      <c r="L363" s="172"/>
      <c r="M363" s="172"/>
      <c r="S363" s="171"/>
      <c r="T363" s="172"/>
      <c r="U363" s="172"/>
      <c r="V363" s="72"/>
      <c r="W363" s="173"/>
      <c r="X363" s="173"/>
      <c r="Y363" s="73"/>
      <c r="Z363" s="172"/>
      <c r="AA363" s="172"/>
    </row>
    <row r="364" spans="2:27" s="45" customFormat="1" x14ac:dyDescent="0.3">
      <c r="E364" s="99"/>
      <c r="F364" s="99"/>
      <c r="G364" s="99"/>
      <c r="H364" s="99"/>
      <c r="I364" s="99"/>
      <c r="J364" s="99"/>
      <c r="K364" s="99"/>
      <c r="L364" s="99"/>
      <c r="M364" s="99"/>
      <c r="S364" s="99"/>
      <c r="T364" s="99"/>
      <c r="U364" s="99"/>
      <c r="V364" s="99"/>
      <c r="W364" s="99"/>
      <c r="X364" s="99"/>
      <c r="Y364" s="99"/>
      <c r="Z364" s="99"/>
      <c r="AA364" s="99"/>
    </row>
    <row r="365" spans="2:27" s="45" customFormat="1" x14ac:dyDescent="0.3"/>
    <row r="366" spans="2:27" s="45" customFormat="1" x14ac:dyDescent="0.3">
      <c r="B366" s="69"/>
      <c r="P366" s="69"/>
    </row>
    <row r="367" spans="2:27" s="45" customFormat="1" x14ac:dyDescent="0.3"/>
    <row r="368" spans="2:27" s="45" customFormat="1" x14ac:dyDescent="0.3">
      <c r="B368" s="99"/>
      <c r="C368" s="99"/>
      <c r="D368" s="99"/>
      <c r="E368" s="99"/>
      <c r="F368" s="99"/>
      <c r="G368" s="99"/>
      <c r="H368" s="99"/>
      <c r="I368" s="99"/>
      <c r="J368" s="48"/>
      <c r="K368" s="99"/>
      <c r="L368" s="99"/>
      <c r="M368" s="99"/>
      <c r="P368" s="99"/>
      <c r="Q368" s="99"/>
      <c r="R368" s="99"/>
      <c r="S368" s="99"/>
      <c r="T368" s="99"/>
      <c r="U368" s="99"/>
      <c r="V368" s="99"/>
      <c r="W368" s="99"/>
      <c r="X368" s="48"/>
      <c r="Y368" s="99"/>
      <c r="Z368" s="99"/>
      <c r="AA368" s="99"/>
    </row>
    <row r="369" spans="2:27" s="45" customFormat="1" x14ac:dyDescent="0.3">
      <c r="B369" s="174"/>
      <c r="C369" s="174"/>
      <c r="D369" s="174"/>
      <c r="E369" s="174"/>
      <c r="F369" s="174"/>
      <c r="G369" s="175"/>
      <c r="H369" s="175"/>
      <c r="I369" s="175"/>
      <c r="J369" s="175"/>
      <c r="K369" s="99"/>
      <c r="L369" s="99"/>
      <c r="M369" s="99"/>
      <c r="P369" s="174"/>
      <c r="Q369" s="174"/>
      <c r="R369" s="174"/>
      <c r="S369" s="174"/>
      <c r="T369" s="174"/>
      <c r="U369" s="175"/>
      <c r="V369" s="175"/>
      <c r="W369" s="175"/>
      <c r="X369" s="175"/>
      <c r="Y369" s="99"/>
      <c r="Z369" s="99"/>
      <c r="AA369" s="99"/>
    </row>
    <row r="370" spans="2:27" s="45" customFormat="1" x14ac:dyDescent="0.3">
      <c r="B370" s="174"/>
      <c r="C370" s="174"/>
      <c r="D370" s="174"/>
      <c r="E370" s="174"/>
      <c r="F370" s="174"/>
      <c r="G370" s="175"/>
      <c r="H370" s="175"/>
      <c r="I370" s="175"/>
      <c r="J370" s="175"/>
      <c r="K370" s="99"/>
      <c r="L370" s="99"/>
      <c r="M370" s="99"/>
      <c r="P370" s="174"/>
      <c r="Q370" s="174"/>
      <c r="R370" s="174"/>
      <c r="S370" s="174"/>
      <c r="T370" s="174"/>
      <c r="U370" s="175"/>
      <c r="V370" s="175"/>
      <c r="W370" s="175"/>
      <c r="X370" s="175"/>
      <c r="Y370" s="99"/>
      <c r="Z370" s="99"/>
      <c r="AA370" s="99"/>
    </row>
    <row r="371" spans="2:27" s="45" customFormat="1" x14ac:dyDescent="0.3">
      <c r="B371" s="176"/>
      <c r="C371" s="176"/>
      <c r="D371" s="176"/>
      <c r="E371" s="176"/>
      <c r="F371" s="176"/>
      <c r="G371" s="175"/>
      <c r="H371" s="175"/>
      <c r="I371" s="175"/>
      <c r="J371" s="175"/>
      <c r="K371" s="99"/>
      <c r="L371" s="99"/>
      <c r="M371" s="99"/>
      <c r="P371" s="176"/>
      <c r="Q371" s="176"/>
      <c r="R371" s="176"/>
      <c r="S371" s="176"/>
      <c r="T371" s="176"/>
      <c r="U371" s="175"/>
      <c r="V371" s="175"/>
      <c r="W371" s="175"/>
      <c r="X371" s="175"/>
      <c r="Y371" s="99"/>
      <c r="Z371" s="99"/>
      <c r="AA371" s="99"/>
    </row>
    <row r="372" spans="2:27" s="45" customFormat="1" x14ac:dyDescent="0.3">
      <c r="B372" s="176"/>
      <c r="C372" s="176"/>
      <c r="D372" s="176"/>
      <c r="E372" s="176"/>
      <c r="F372" s="176"/>
      <c r="G372" s="175"/>
      <c r="H372" s="175"/>
      <c r="I372" s="175"/>
      <c r="J372" s="175"/>
      <c r="K372" s="99"/>
      <c r="L372" s="99"/>
      <c r="M372" s="99"/>
      <c r="P372" s="176"/>
      <c r="Q372" s="176"/>
      <c r="R372" s="176"/>
      <c r="S372" s="176"/>
      <c r="T372" s="176"/>
      <c r="U372" s="175"/>
      <c r="V372" s="175"/>
      <c r="W372" s="175"/>
      <c r="X372" s="175"/>
      <c r="Y372" s="99"/>
      <c r="Z372" s="99"/>
      <c r="AA372" s="99"/>
    </row>
    <row r="373" spans="2:27" s="45" customFormat="1" x14ac:dyDescent="0.3">
      <c r="B373" s="176"/>
      <c r="C373" s="176"/>
      <c r="D373" s="176"/>
      <c r="E373" s="176"/>
      <c r="F373" s="176"/>
      <c r="G373" s="175"/>
      <c r="H373" s="175"/>
      <c r="I373" s="175"/>
      <c r="J373" s="175"/>
      <c r="K373" s="99"/>
      <c r="L373" s="99"/>
      <c r="M373" s="99"/>
      <c r="P373" s="176"/>
      <c r="Q373" s="176"/>
      <c r="R373" s="176"/>
      <c r="S373" s="176"/>
      <c r="T373" s="176"/>
      <c r="U373" s="175"/>
      <c r="V373" s="175"/>
      <c r="W373" s="175"/>
      <c r="X373" s="175"/>
      <c r="Y373" s="99"/>
      <c r="Z373" s="99"/>
      <c r="AA373" s="99"/>
    </row>
    <row r="374" spans="2:27" s="45" customFormat="1" x14ac:dyDescent="0.3">
      <c r="B374" s="174"/>
      <c r="C374" s="174"/>
      <c r="D374" s="174"/>
      <c r="E374" s="174"/>
      <c r="F374" s="174"/>
      <c r="G374" s="175"/>
      <c r="H374" s="175"/>
      <c r="I374" s="175"/>
      <c r="J374" s="175"/>
      <c r="K374" s="99"/>
      <c r="L374" s="99"/>
      <c r="M374" s="99"/>
      <c r="P374" s="174"/>
      <c r="Q374" s="174"/>
      <c r="R374" s="174"/>
      <c r="S374" s="174"/>
      <c r="T374" s="174"/>
      <c r="U374" s="175"/>
      <c r="V374" s="175"/>
      <c r="W374" s="175"/>
      <c r="X374" s="175"/>
      <c r="Y374" s="99"/>
      <c r="Z374" s="99"/>
      <c r="AA374" s="99"/>
    </row>
    <row r="375" spans="2:27" s="45" customFormat="1" x14ac:dyDescent="0.3">
      <c r="B375" s="174"/>
      <c r="C375" s="174"/>
      <c r="D375" s="174"/>
      <c r="E375" s="174"/>
      <c r="F375" s="174"/>
      <c r="G375" s="175"/>
      <c r="H375" s="175"/>
      <c r="I375" s="175"/>
      <c r="J375" s="175"/>
      <c r="K375" s="99"/>
      <c r="L375" s="99"/>
      <c r="M375" s="99"/>
      <c r="P375" s="174"/>
      <c r="Q375" s="174"/>
      <c r="R375" s="174"/>
      <c r="S375" s="174"/>
      <c r="T375" s="174"/>
      <c r="U375" s="175"/>
      <c r="V375" s="175"/>
      <c r="W375" s="175"/>
      <c r="X375" s="175"/>
      <c r="Y375" s="99"/>
      <c r="Z375" s="99"/>
      <c r="AA375" s="99"/>
    </row>
    <row r="376" spans="2:27" s="45" customFormat="1" x14ac:dyDescent="0.3"/>
    <row r="377" spans="2:27" s="45" customFormat="1" x14ac:dyDescent="0.3"/>
    <row r="378" spans="2:27" s="45" customFormat="1" x14ac:dyDescent="0.3">
      <c r="B378" s="69"/>
      <c r="P378" s="69"/>
    </row>
    <row r="379" spans="2:27" s="45" customFormat="1" x14ac:dyDescent="0.3">
      <c r="B379" s="177"/>
      <c r="C379" s="177"/>
      <c r="D379" s="177"/>
      <c r="E379" s="177"/>
      <c r="F379" s="177"/>
      <c r="G379" s="177"/>
      <c r="H379" s="177"/>
      <c r="I379" s="177"/>
      <c r="J379" s="177"/>
      <c r="K379" s="177"/>
      <c r="L379" s="177"/>
      <c r="P379" s="177"/>
      <c r="Q379" s="177"/>
      <c r="R379" s="177"/>
      <c r="S379" s="177"/>
      <c r="T379" s="177"/>
      <c r="U379" s="177"/>
      <c r="V379" s="177"/>
      <c r="W379" s="177"/>
      <c r="X379" s="177"/>
      <c r="Y379" s="177"/>
      <c r="Z379" s="177"/>
    </row>
    <row r="380" spans="2:27" s="45" customFormat="1" x14ac:dyDescent="0.3">
      <c r="B380" s="177"/>
      <c r="C380" s="177"/>
      <c r="D380" s="177"/>
      <c r="E380" s="177"/>
      <c r="F380" s="177"/>
      <c r="G380" s="177"/>
      <c r="H380" s="177"/>
      <c r="I380" s="177"/>
      <c r="J380" s="177"/>
      <c r="K380" s="177"/>
      <c r="L380" s="177"/>
      <c r="P380" s="177"/>
      <c r="Q380" s="177"/>
      <c r="R380" s="177"/>
      <c r="S380" s="177"/>
      <c r="T380" s="177"/>
      <c r="U380" s="177"/>
      <c r="V380" s="177"/>
      <c r="W380" s="177"/>
      <c r="X380" s="177"/>
      <c r="Y380" s="177"/>
      <c r="Z380" s="177"/>
    </row>
    <row r="381" spans="2:27" s="45" customFormat="1" x14ac:dyDescent="0.3"/>
    <row r="382" spans="2:27" s="45" customFormat="1" x14ac:dyDescent="0.3"/>
    <row r="383" spans="2:27" s="45" customFormat="1" x14ac:dyDescent="0.3"/>
    <row r="384" spans="2:27" s="45" customFormat="1" x14ac:dyDescent="0.3"/>
    <row r="385" spans="3:26" s="45" customFormat="1" x14ac:dyDescent="0.3"/>
    <row r="386" spans="3:26" s="45" customFormat="1" x14ac:dyDescent="0.3">
      <c r="C386" s="172"/>
      <c r="D386" s="172"/>
      <c r="E386" s="172"/>
      <c r="F386" s="172"/>
      <c r="Q386" s="172"/>
      <c r="R386" s="172"/>
      <c r="S386" s="172"/>
      <c r="T386" s="172"/>
    </row>
    <row r="387" spans="3:26" s="45" customFormat="1" x14ac:dyDescent="0.3">
      <c r="F387" s="68"/>
      <c r="G387" s="68"/>
      <c r="J387" s="169"/>
      <c r="K387" s="169"/>
      <c r="L387" s="169"/>
      <c r="T387" s="68"/>
      <c r="U387" s="68"/>
      <c r="X387" s="169"/>
      <c r="Y387" s="169"/>
      <c r="Z387" s="169"/>
    </row>
    <row r="388" spans="3:26" s="45" customFormat="1" x14ac:dyDescent="0.3">
      <c r="C388" s="99"/>
      <c r="D388" s="99"/>
      <c r="E388" s="99"/>
      <c r="F388" s="99"/>
      <c r="Q388" s="99"/>
      <c r="R388" s="99"/>
      <c r="S388" s="99"/>
      <c r="T388" s="99"/>
    </row>
    <row r="389" spans="3:26" s="45" customFormat="1" x14ac:dyDescent="0.3"/>
    <row r="390" spans="3:26" s="45" customFormat="1" x14ac:dyDescent="0.3"/>
    <row r="391" spans="3:26" s="45" customFormat="1" x14ac:dyDescent="0.3"/>
    <row r="392" spans="3:26" s="45" customFormat="1" x14ac:dyDescent="0.3"/>
    <row r="393" spans="3:26" s="45" customFormat="1" x14ac:dyDescent="0.3"/>
    <row r="394" spans="3:26" s="45" customFormat="1" x14ac:dyDescent="0.3"/>
    <row r="395" spans="3:26" s="45" customFormat="1" x14ac:dyDescent="0.3"/>
    <row r="396" spans="3:26" s="45" customFormat="1" x14ac:dyDescent="0.3"/>
    <row r="397" spans="3:26" s="45" customFormat="1" x14ac:dyDescent="0.3"/>
    <row r="398" spans="3:26" s="45" customFormat="1" x14ac:dyDescent="0.3"/>
    <row r="399" spans="3:26" s="45" customFormat="1" x14ac:dyDescent="0.3"/>
    <row r="400" spans="3:26" s="45" customFormat="1" x14ac:dyDescent="0.3"/>
    <row r="401" spans="2:27" s="45" customFormat="1" x14ac:dyDescent="0.3"/>
    <row r="402" spans="2:27" s="45" customFormat="1" ht="18" x14ac:dyDescent="0.35">
      <c r="D402" s="67"/>
      <c r="R402" s="67"/>
    </row>
    <row r="403" spans="2:27" s="45" customFormat="1" x14ac:dyDescent="0.3">
      <c r="C403" s="99"/>
      <c r="D403" s="99"/>
      <c r="E403" s="99"/>
      <c r="F403" s="99"/>
      <c r="G403" s="99"/>
      <c r="H403" s="99"/>
      <c r="I403" s="99"/>
      <c r="J403" s="99"/>
      <c r="K403" s="99"/>
      <c r="Q403" s="99"/>
      <c r="R403" s="99"/>
      <c r="S403" s="99"/>
      <c r="T403" s="99"/>
      <c r="U403" s="99"/>
      <c r="V403" s="99"/>
      <c r="W403" s="99"/>
      <c r="X403" s="99"/>
      <c r="Y403" s="99"/>
    </row>
    <row r="404" spans="2:27" s="45" customFormat="1" x14ac:dyDescent="0.3"/>
    <row r="405" spans="2:27" s="45" customFormat="1" x14ac:dyDescent="0.3"/>
    <row r="406" spans="2:27" s="45" customFormat="1" x14ac:dyDescent="0.3">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3"/>
    <row r="408" spans="2:27" s="45" customFormat="1" x14ac:dyDescent="0.3">
      <c r="B408" s="68"/>
      <c r="C408" s="68"/>
      <c r="D408" s="169"/>
      <c r="E408" s="169"/>
      <c r="F408" s="169"/>
      <c r="G408" s="169"/>
      <c r="P408" s="68"/>
      <c r="Q408" s="68"/>
      <c r="R408" s="169"/>
      <c r="S408" s="169"/>
      <c r="T408" s="169"/>
      <c r="U408" s="169"/>
    </row>
    <row r="409" spans="2:27" s="45" customFormat="1" x14ac:dyDescent="0.3">
      <c r="B409" s="48"/>
      <c r="C409" s="48"/>
      <c r="D409" s="71"/>
      <c r="E409" s="71"/>
      <c r="F409" s="71"/>
      <c r="G409" s="71"/>
      <c r="P409" s="48"/>
      <c r="Q409" s="48"/>
      <c r="R409" s="71"/>
      <c r="S409" s="71"/>
      <c r="T409" s="71"/>
      <c r="U409" s="71"/>
    </row>
    <row r="410" spans="2:27" s="45" customFormat="1" x14ac:dyDescent="0.3"/>
    <row r="411" spans="2:27" s="45" customFormat="1" x14ac:dyDescent="0.3">
      <c r="B411" s="169"/>
      <c r="C411" s="169"/>
      <c r="D411" s="169"/>
      <c r="E411" s="169"/>
      <c r="F411" s="169"/>
      <c r="G411" s="170"/>
      <c r="H411" s="170"/>
      <c r="I411" s="170"/>
      <c r="J411" s="170"/>
      <c r="K411" s="170"/>
      <c r="L411" s="170"/>
      <c r="P411" s="169"/>
      <c r="Q411" s="169"/>
      <c r="R411" s="169"/>
      <c r="S411" s="169"/>
      <c r="T411" s="169"/>
      <c r="U411" s="170"/>
      <c r="V411" s="170"/>
      <c r="W411" s="170"/>
      <c r="X411" s="170"/>
      <c r="Y411" s="170"/>
      <c r="Z411" s="170"/>
    </row>
    <row r="412" spans="2:27" s="45" customFormat="1" x14ac:dyDescent="0.3"/>
    <row r="413" spans="2:27" s="45" customFormat="1" x14ac:dyDescent="0.3">
      <c r="E413" s="171"/>
      <c r="F413" s="172"/>
      <c r="G413" s="172"/>
      <c r="H413" s="72"/>
      <c r="I413" s="173"/>
      <c r="J413" s="173"/>
      <c r="K413" s="73"/>
      <c r="L413" s="172"/>
      <c r="M413" s="172"/>
      <c r="S413" s="171"/>
      <c r="T413" s="172"/>
      <c r="U413" s="172"/>
      <c r="V413" s="72"/>
      <c r="W413" s="173"/>
      <c r="X413" s="173"/>
      <c r="Y413" s="73"/>
      <c r="Z413" s="172"/>
      <c r="AA413" s="172"/>
    </row>
    <row r="414" spans="2:27" s="45" customFormat="1" x14ac:dyDescent="0.3">
      <c r="E414" s="99"/>
      <c r="F414" s="99"/>
      <c r="G414" s="99"/>
      <c r="H414" s="99"/>
      <c r="I414" s="99"/>
      <c r="J414" s="99"/>
      <c r="K414" s="99"/>
      <c r="L414" s="99"/>
      <c r="M414" s="99"/>
      <c r="S414" s="99"/>
      <c r="T414" s="99"/>
      <c r="U414" s="99"/>
      <c r="V414" s="99"/>
      <c r="W414" s="99"/>
      <c r="X414" s="99"/>
      <c r="Y414" s="99"/>
      <c r="Z414" s="99"/>
      <c r="AA414" s="99"/>
    </row>
    <row r="415" spans="2:27" s="45" customFormat="1" x14ac:dyDescent="0.3"/>
    <row r="416" spans="2:27" s="45" customFormat="1" x14ac:dyDescent="0.3">
      <c r="B416" s="69"/>
      <c r="P416" s="69"/>
    </row>
    <row r="417" spans="2:27" s="45" customFormat="1" x14ac:dyDescent="0.3"/>
    <row r="418" spans="2:27" s="45" customFormat="1" x14ac:dyDescent="0.3">
      <c r="B418" s="99"/>
      <c r="C418" s="99"/>
      <c r="D418" s="99"/>
      <c r="E418" s="99"/>
      <c r="F418" s="99"/>
      <c r="G418" s="99"/>
      <c r="H418" s="99"/>
      <c r="I418" s="99"/>
      <c r="J418" s="48"/>
      <c r="K418" s="99"/>
      <c r="L418" s="99"/>
      <c r="M418" s="99"/>
      <c r="P418" s="99"/>
      <c r="Q418" s="99"/>
      <c r="R418" s="99"/>
      <c r="S418" s="99"/>
      <c r="T418" s="99"/>
      <c r="U418" s="99"/>
      <c r="V418" s="99"/>
      <c r="W418" s="99"/>
      <c r="X418" s="48"/>
      <c r="Y418" s="99"/>
      <c r="Z418" s="99"/>
      <c r="AA418" s="99"/>
    </row>
    <row r="419" spans="2:27" s="45" customFormat="1" x14ac:dyDescent="0.3">
      <c r="B419" s="174"/>
      <c r="C419" s="174"/>
      <c r="D419" s="174"/>
      <c r="E419" s="174"/>
      <c r="F419" s="174"/>
      <c r="G419" s="175"/>
      <c r="H419" s="175"/>
      <c r="I419" s="175"/>
      <c r="J419" s="175"/>
      <c r="K419" s="99"/>
      <c r="L419" s="99"/>
      <c r="M419" s="99"/>
      <c r="P419" s="174"/>
      <c r="Q419" s="174"/>
      <c r="R419" s="174"/>
      <c r="S419" s="174"/>
      <c r="T419" s="174"/>
      <c r="U419" s="175"/>
      <c r="V419" s="175"/>
      <c r="W419" s="175"/>
      <c r="X419" s="175"/>
      <c r="Y419" s="99"/>
      <c r="Z419" s="99"/>
      <c r="AA419" s="99"/>
    </row>
    <row r="420" spans="2:27" s="45" customFormat="1" x14ac:dyDescent="0.3">
      <c r="B420" s="174"/>
      <c r="C420" s="174"/>
      <c r="D420" s="174"/>
      <c r="E420" s="174"/>
      <c r="F420" s="174"/>
      <c r="G420" s="175"/>
      <c r="H420" s="175"/>
      <c r="I420" s="175"/>
      <c r="J420" s="175"/>
      <c r="K420" s="99"/>
      <c r="L420" s="99"/>
      <c r="M420" s="99"/>
      <c r="P420" s="174"/>
      <c r="Q420" s="174"/>
      <c r="R420" s="174"/>
      <c r="S420" s="174"/>
      <c r="T420" s="174"/>
      <c r="U420" s="175"/>
      <c r="V420" s="175"/>
      <c r="W420" s="175"/>
      <c r="X420" s="175"/>
      <c r="Y420" s="99"/>
      <c r="Z420" s="99"/>
      <c r="AA420" s="99"/>
    </row>
    <row r="421" spans="2:27" s="45" customFormat="1" x14ac:dyDescent="0.3">
      <c r="B421" s="176"/>
      <c r="C421" s="176"/>
      <c r="D421" s="176"/>
      <c r="E421" s="176"/>
      <c r="F421" s="176"/>
      <c r="G421" s="175"/>
      <c r="H421" s="175"/>
      <c r="I421" s="175"/>
      <c r="J421" s="175"/>
      <c r="K421" s="99"/>
      <c r="L421" s="99"/>
      <c r="M421" s="99"/>
      <c r="P421" s="176"/>
      <c r="Q421" s="176"/>
      <c r="R421" s="176"/>
      <c r="S421" s="176"/>
      <c r="T421" s="176"/>
      <c r="U421" s="175"/>
      <c r="V421" s="175"/>
      <c r="W421" s="175"/>
      <c r="X421" s="175"/>
      <c r="Y421" s="99"/>
      <c r="Z421" s="99"/>
      <c r="AA421" s="99"/>
    </row>
    <row r="422" spans="2:27" s="45" customFormat="1" x14ac:dyDescent="0.3">
      <c r="B422" s="176"/>
      <c r="C422" s="176"/>
      <c r="D422" s="176"/>
      <c r="E422" s="176"/>
      <c r="F422" s="176"/>
      <c r="G422" s="175"/>
      <c r="H422" s="175"/>
      <c r="I422" s="175"/>
      <c r="J422" s="175"/>
      <c r="K422" s="99"/>
      <c r="L422" s="99"/>
      <c r="M422" s="99"/>
      <c r="P422" s="176"/>
      <c r="Q422" s="176"/>
      <c r="R422" s="176"/>
      <c r="S422" s="176"/>
      <c r="T422" s="176"/>
      <c r="U422" s="175"/>
      <c r="V422" s="175"/>
      <c r="W422" s="175"/>
      <c r="X422" s="175"/>
      <c r="Y422" s="99"/>
      <c r="Z422" s="99"/>
      <c r="AA422" s="99"/>
    </row>
    <row r="423" spans="2:27" s="45" customFormat="1" x14ac:dyDescent="0.3">
      <c r="B423" s="176"/>
      <c r="C423" s="176"/>
      <c r="D423" s="176"/>
      <c r="E423" s="176"/>
      <c r="F423" s="176"/>
      <c r="G423" s="175"/>
      <c r="H423" s="175"/>
      <c r="I423" s="175"/>
      <c r="J423" s="175"/>
      <c r="K423" s="99"/>
      <c r="L423" s="99"/>
      <c r="M423" s="99"/>
      <c r="P423" s="176"/>
      <c r="Q423" s="176"/>
      <c r="R423" s="176"/>
      <c r="S423" s="176"/>
      <c r="T423" s="176"/>
      <c r="U423" s="175"/>
      <c r="V423" s="175"/>
      <c r="W423" s="175"/>
      <c r="X423" s="175"/>
      <c r="Y423" s="99"/>
      <c r="Z423" s="99"/>
      <c r="AA423" s="99"/>
    </row>
    <row r="424" spans="2:27" s="45" customFormat="1" x14ac:dyDescent="0.3">
      <c r="B424" s="174"/>
      <c r="C424" s="174"/>
      <c r="D424" s="174"/>
      <c r="E424" s="174"/>
      <c r="F424" s="174"/>
      <c r="G424" s="175"/>
      <c r="H424" s="175"/>
      <c r="I424" s="175"/>
      <c r="J424" s="175"/>
      <c r="K424" s="99"/>
      <c r="L424" s="99"/>
      <c r="M424" s="99"/>
      <c r="P424" s="174"/>
      <c r="Q424" s="174"/>
      <c r="R424" s="174"/>
      <c r="S424" s="174"/>
      <c r="T424" s="174"/>
      <c r="U424" s="175"/>
      <c r="V424" s="175"/>
      <c r="W424" s="175"/>
      <c r="X424" s="175"/>
      <c r="Y424" s="99"/>
      <c r="Z424" s="99"/>
      <c r="AA424" s="99"/>
    </row>
    <row r="425" spans="2:27" s="45" customFormat="1" x14ac:dyDescent="0.3">
      <c r="B425" s="174"/>
      <c r="C425" s="174"/>
      <c r="D425" s="174"/>
      <c r="E425" s="174"/>
      <c r="F425" s="174"/>
      <c r="G425" s="175"/>
      <c r="H425" s="175"/>
      <c r="I425" s="175"/>
      <c r="J425" s="175"/>
      <c r="K425" s="99"/>
      <c r="L425" s="99"/>
      <c r="M425" s="99"/>
      <c r="P425" s="174"/>
      <c r="Q425" s="174"/>
      <c r="R425" s="174"/>
      <c r="S425" s="174"/>
      <c r="T425" s="174"/>
      <c r="U425" s="175"/>
      <c r="V425" s="175"/>
      <c r="W425" s="175"/>
      <c r="X425" s="175"/>
      <c r="Y425" s="99"/>
      <c r="Z425" s="99"/>
      <c r="AA425" s="99"/>
    </row>
    <row r="426" spans="2:27" s="45" customFormat="1" x14ac:dyDescent="0.3"/>
    <row r="427" spans="2:27" s="45" customFormat="1" x14ac:dyDescent="0.3"/>
    <row r="428" spans="2:27" s="45" customFormat="1" x14ac:dyDescent="0.3">
      <c r="B428" s="69"/>
      <c r="P428" s="69"/>
    </row>
    <row r="429" spans="2:27" s="45" customFormat="1" x14ac:dyDescent="0.3">
      <c r="B429" s="177"/>
      <c r="C429" s="177"/>
      <c r="D429" s="177"/>
      <c r="E429" s="177"/>
      <c r="F429" s="177"/>
      <c r="G429" s="177"/>
      <c r="H429" s="177"/>
      <c r="I429" s="177"/>
      <c r="J429" s="177"/>
      <c r="K429" s="177"/>
      <c r="L429" s="177"/>
      <c r="P429" s="177"/>
      <c r="Q429" s="177"/>
      <c r="R429" s="177"/>
      <c r="S429" s="177"/>
      <c r="T429" s="177"/>
      <c r="U429" s="177"/>
      <c r="V429" s="177"/>
      <c r="W429" s="177"/>
      <c r="X429" s="177"/>
      <c r="Y429" s="177"/>
      <c r="Z429" s="177"/>
    </row>
    <row r="430" spans="2:27" s="45" customFormat="1" x14ac:dyDescent="0.3">
      <c r="B430" s="177"/>
      <c r="C430" s="177"/>
      <c r="D430" s="177"/>
      <c r="E430" s="177"/>
      <c r="F430" s="177"/>
      <c r="G430" s="177"/>
      <c r="H430" s="177"/>
      <c r="I430" s="177"/>
      <c r="J430" s="177"/>
      <c r="K430" s="177"/>
      <c r="L430" s="177"/>
      <c r="P430" s="177"/>
      <c r="Q430" s="177"/>
      <c r="R430" s="177"/>
      <c r="S430" s="177"/>
      <c r="T430" s="177"/>
      <c r="U430" s="177"/>
      <c r="V430" s="177"/>
      <c r="W430" s="177"/>
      <c r="X430" s="177"/>
      <c r="Y430" s="177"/>
      <c r="Z430" s="177"/>
    </row>
    <row r="431" spans="2:27" s="45" customFormat="1" x14ac:dyDescent="0.3"/>
    <row r="432" spans="2:27" s="45" customFormat="1" x14ac:dyDescent="0.3"/>
    <row r="433" spans="3:26" s="45" customFormat="1" x14ac:dyDescent="0.3"/>
    <row r="434" spans="3:26" s="45" customFormat="1" x14ac:dyDescent="0.3"/>
    <row r="435" spans="3:26" s="45" customFormat="1" x14ac:dyDescent="0.3"/>
    <row r="436" spans="3:26" s="45" customFormat="1" x14ac:dyDescent="0.3">
      <c r="C436" s="172"/>
      <c r="D436" s="172"/>
      <c r="E436" s="172"/>
      <c r="F436" s="172"/>
      <c r="Q436" s="172"/>
      <c r="R436" s="172"/>
      <c r="S436" s="172"/>
      <c r="T436" s="172"/>
    </row>
    <row r="437" spans="3:26" s="45" customFormat="1" x14ac:dyDescent="0.3">
      <c r="F437" s="68"/>
      <c r="G437" s="68"/>
      <c r="J437" s="169"/>
      <c r="K437" s="169"/>
      <c r="L437" s="169"/>
      <c r="T437" s="68"/>
      <c r="U437" s="68"/>
      <c r="X437" s="169"/>
      <c r="Y437" s="169"/>
      <c r="Z437" s="169"/>
    </row>
    <row r="438" spans="3:26" s="45" customFormat="1" x14ac:dyDescent="0.3">
      <c r="C438" s="99"/>
      <c r="D438" s="99"/>
      <c r="E438" s="99"/>
      <c r="F438" s="99"/>
      <c r="Q438" s="99"/>
      <c r="R438" s="99"/>
      <c r="S438" s="99"/>
      <c r="T438" s="99"/>
    </row>
    <row r="439" spans="3:26" s="45" customFormat="1" x14ac:dyDescent="0.3"/>
    <row r="440" spans="3:26" s="45" customFormat="1" x14ac:dyDescent="0.3"/>
    <row r="441" spans="3:26" s="45" customFormat="1" x14ac:dyDescent="0.3"/>
    <row r="442" spans="3:26" s="45" customFormat="1" x14ac:dyDescent="0.3"/>
    <row r="443" spans="3:26" s="45" customFormat="1" x14ac:dyDescent="0.3"/>
    <row r="444" spans="3:26" s="45" customFormat="1" x14ac:dyDescent="0.3"/>
    <row r="445" spans="3:26" s="45" customFormat="1" x14ac:dyDescent="0.3"/>
    <row r="446" spans="3:26" s="45" customFormat="1" x14ac:dyDescent="0.3"/>
    <row r="447" spans="3:26" s="45" customFormat="1" x14ac:dyDescent="0.3"/>
    <row r="448" spans="3:26" s="45" customFormat="1" x14ac:dyDescent="0.3"/>
    <row r="449" spans="2:27" s="45" customFormat="1" x14ac:dyDescent="0.3"/>
    <row r="450" spans="2:27" s="45" customFormat="1" x14ac:dyDescent="0.3"/>
    <row r="451" spans="2:27" s="45" customFormat="1" x14ac:dyDescent="0.3"/>
    <row r="452" spans="2:27" s="45" customFormat="1" ht="18" x14ac:dyDescent="0.35">
      <c r="D452" s="67"/>
      <c r="R452" s="67"/>
    </row>
    <row r="453" spans="2:27" s="45" customFormat="1" x14ac:dyDescent="0.3">
      <c r="C453" s="99"/>
      <c r="D453" s="99"/>
      <c r="E453" s="99"/>
      <c r="F453" s="99"/>
      <c r="G453" s="99"/>
      <c r="H453" s="99"/>
      <c r="I453" s="99"/>
      <c r="J453" s="99"/>
      <c r="K453" s="99"/>
      <c r="Q453" s="99"/>
      <c r="R453" s="99"/>
      <c r="S453" s="99"/>
      <c r="T453" s="99"/>
      <c r="U453" s="99"/>
      <c r="V453" s="99"/>
      <c r="W453" s="99"/>
      <c r="X453" s="99"/>
      <c r="Y453" s="99"/>
    </row>
    <row r="454" spans="2:27" s="45" customFormat="1" x14ac:dyDescent="0.3"/>
    <row r="455" spans="2:27" s="45" customFormat="1" x14ac:dyDescent="0.3"/>
    <row r="456" spans="2:27" s="45" customFormat="1" x14ac:dyDescent="0.3">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3"/>
    <row r="458" spans="2:27" s="45" customFormat="1" x14ac:dyDescent="0.3">
      <c r="B458" s="68"/>
      <c r="C458" s="68"/>
      <c r="D458" s="169"/>
      <c r="E458" s="169"/>
      <c r="F458" s="169"/>
      <c r="G458" s="169"/>
      <c r="P458" s="68"/>
      <c r="Q458" s="68"/>
      <c r="R458" s="169"/>
      <c r="S458" s="169"/>
      <c r="T458" s="169"/>
      <c r="U458" s="169"/>
    </row>
    <row r="459" spans="2:27" s="45" customFormat="1" x14ac:dyDescent="0.3">
      <c r="B459" s="48"/>
      <c r="C459" s="48"/>
      <c r="D459" s="71"/>
      <c r="E459" s="71"/>
      <c r="F459" s="71"/>
      <c r="G459" s="71"/>
      <c r="P459" s="48"/>
      <c r="Q459" s="48"/>
      <c r="R459" s="71"/>
      <c r="S459" s="71"/>
      <c r="T459" s="71"/>
      <c r="U459" s="71"/>
    </row>
    <row r="460" spans="2:27" s="45" customFormat="1" x14ac:dyDescent="0.3"/>
    <row r="461" spans="2:27" s="45" customFormat="1" x14ac:dyDescent="0.3">
      <c r="B461" s="169"/>
      <c r="C461" s="169"/>
      <c r="D461" s="169"/>
      <c r="E461" s="169"/>
      <c r="F461" s="169"/>
      <c r="G461" s="170"/>
      <c r="H461" s="170"/>
      <c r="I461" s="170"/>
      <c r="J461" s="170"/>
      <c r="K461" s="170"/>
      <c r="L461" s="170"/>
      <c r="P461" s="169"/>
      <c r="Q461" s="169"/>
      <c r="R461" s="169"/>
      <c r="S461" s="169"/>
      <c r="T461" s="169"/>
      <c r="U461" s="170"/>
      <c r="V461" s="170"/>
      <c r="W461" s="170"/>
      <c r="X461" s="170"/>
      <c r="Y461" s="170"/>
      <c r="Z461" s="170"/>
    </row>
    <row r="462" spans="2:27" s="45" customFormat="1" x14ac:dyDescent="0.3"/>
    <row r="463" spans="2:27" s="45" customFormat="1" x14ac:dyDescent="0.3">
      <c r="E463" s="171"/>
      <c r="F463" s="172"/>
      <c r="G463" s="172"/>
      <c r="H463" s="72"/>
      <c r="I463" s="173"/>
      <c r="J463" s="173"/>
      <c r="K463" s="73"/>
      <c r="L463" s="172"/>
      <c r="M463" s="172"/>
      <c r="S463" s="171"/>
      <c r="T463" s="172"/>
      <c r="U463" s="172"/>
      <c r="V463" s="72"/>
      <c r="W463" s="173"/>
      <c r="X463" s="173"/>
      <c r="Y463" s="73"/>
      <c r="Z463" s="172"/>
      <c r="AA463" s="172"/>
    </row>
    <row r="464" spans="2:27" s="45" customFormat="1" x14ac:dyDescent="0.3">
      <c r="E464" s="99"/>
      <c r="F464" s="99"/>
      <c r="G464" s="99"/>
      <c r="H464" s="99"/>
      <c r="I464" s="99"/>
      <c r="J464" s="99"/>
      <c r="K464" s="99"/>
      <c r="L464" s="99"/>
      <c r="M464" s="99"/>
      <c r="S464" s="99"/>
      <c r="T464" s="99"/>
      <c r="U464" s="99"/>
      <c r="V464" s="99"/>
      <c r="W464" s="99"/>
      <c r="X464" s="99"/>
      <c r="Y464" s="99"/>
      <c r="Z464" s="99"/>
      <c r="AA464" s="99"/>
    </row>
    <row r="465" spans="2:27" s="45" customFormat="1" x14ac:dyDescent="0.3"/>
    <row r="466" spans="2:27" s="45" customFormat="1" x14ac:dyDescent="0.3">
      <c r="B466" s="69"/>
      <c r="P466" s="69"/>
    </row>
    <row r="467" spans="2:27" s="45" customFormat="1" x14ac:dyDescent="0.3"/>
    <row r="468" spans="2:27" s="45" customFormat="1" x14ac:dyDescent="0.3">
      <c r="B468" s="99"/>
      <c r="C468" s="99"/>
      <c r="D468" s="99"/>
      <c r="E468" s="99"/>
      <c r="F468" s="99"/>
      <c r="G468" s="99"/>
      <c r="H468" s="99"/>
      <c r="I468" s="99"/>
      <c r="J468" s="48"/>
      <c r="K468" s="99"/>
      <c r="L468" s="99"/>
      <c r="M468" s="99"/>
      <c r="P468" s="99"/>
      <c r="Q468" s="99"/>
      <c r="R468" s="99"/>
      <c r="S468" s="99"/>
      <c r="T468" s="99"/>
      <c r="U468" s="99"/>
      <c r="V468" s="99"/>
      <c r="W468" s="99"/>
      <c r="X468" s="48"/>
      <c r="Y468" s="99"/>
      <c r="Z468" s="99"/>
      <c r="AA468" s="99"/>
    </row>
    <row r="469" spans="2:27" s="45" customFormat="1" x14ac:dyDescent="0.3">
      <c r="B469" s="174"/>
      <c r="C469" s="174"/>
      <c r="D469" s="174"/>
      <c r="E469" s="174"/>
      <c r="F469" s="174"/>
      <c r="G469" s="175"/>
      <c r="H469" s="175"/>
      <c r="I469" s="175"/>
      <c r="J469" s="175"/>
      <c r="K469" s="99"/>
      <c r="L469" s="99"/>
      <c r="M469" s="99"/>
      <c r="P469" s="174"/>
      <c r="Q469" s="174"/>
      <c r="R469" s="174"/>
      <c r="S469" s="174"/>
      <c r="T469" s="174"/>
      <c r="U469" s="175"/>
      <c r="V469" s="175"/>
      <c r="W469" s="175"/>
      <c r="X469" s="175"/>
      <c r="Y469" s="99"/>
      <c r="Z469" s="99"/>
      <c r="AA469" s="99"/>
    </row>
    <row r="470" spans="2:27" s="45" customFormat="1" x14ac:dyDescent="0.3">
      <c r="B470" s="174"/>
      <c r="C470" s="174"/>
      <c r="D470" s="174"/>
      <c r="E470" s="174"/>
      <c r="F470" s="174"/>
      <c r="G470" s="175"/>
      <c r="H470" s="175"/>
      <c r="I470" s="175"/>
      <c r="J470" s="175"/>
      <c r="K470" s="99"/>
      <c r="L470" s="99"/>
      <c r="M470" s="99"/>
      <c r="P470" s="174"/>
      <c r="Q470" s="174"/>
      <c r="R470" s="174"/>
      <c r="S470" s="174"/>
      <c r="T470" s="174"/>
      <c r="U470" s="175"/>
      <c r="V470" s="175"/>
      <c r="W470" s="175"/>
      <c r="X470" s="175"/>
      <c r="Y470" s="99"/>
      <c r="Z470" s="99"/>
      <c r="AA470" s="99"/>
    </row>
    <row r="471" spans="2:27" s="45" customFormat="1" x14ac:dyDescent="0.3">
      <c r="B471" s="176"/>
      <c r="C471" s="176"/>
      <c r="D471" s="176"/>
      <c r="E471" s="176"/>
      <c r="F471" s="176"/>
      <c r="G471" s="175"/>
      <c r="H471" s="175"/>
      <c r="I471" s="175"/>
      <c r="J471" s="175"/>
      <c r="K471" s="99"/>
      <c r="L471" s="99"/>
      <c r="M471" s="99"/>
      <c r="P471" s="176"/>
      <c r="Q471" s="176"/>
      <c r="R471" s="176"/>
      <c r="S471" s="176"/>
      <c r="T471" s="176"/>
      <c r="U471" s="175"/>
      <c r="V471" s="175"/>
      <c r="W471" s="175"/>
      <c r="X471" s="175"/>
      <c r="Y471" s="99"/>
      <c r="Z471" s="99"/>
      <c r="AA471" s="99"/>
    </row>
    <row r="472" spans="2:27" s="45" customFormat="1" x14ac:dyDescent="0.3">
      <c r="B472" s="176"/>
      <c r="C472" s="176"/>
      <c r="D472" s="176"/>
      <c r="E472" s="176"/>
      <c r="F472" s="176"/>
      <c r="G472" s="175"/>
      <c r="H472" s="175"/>
      <c r="I472" s="175"/>
      <c r="J472" s="175"/>
      <c r="K472" s="99"/>
      <c r="L472" s="99"/>
      <c r="M472" s="99"/>
      <c r="P472" s="176"/>
      <c r="Q472" s="176"/>
      <c r="R472" s="176"/>
      <c r="S472" s="176"/>
      <c r="T472" s="176"/>
      <c r="U472" s="175"/>
      <c r="V472" s="175"/>
      <c r="W472" s="175"/>
      <c r="X472" s="175"/>
      <c r="Y472" s="99"/>
      <c r="Z472" s="99"/>
      <c r="AA472" s="99"/>
    </row>
    <row r="473" spans="2:27" s="45" customFormat="1" x14ac:dyDescent="0.3">
      <c r="B473" s="176"/>
      <c r="C473" s="176"/>
      <c r="D473" s="176"/>
      <c r="E473" s="176"/>
      <c r="F473" s="176"/>
      <c r="G473" s="175"/>
      <c r="H473" s="175"/>
      <c r="I473" s="175"/>
      <c r="J473" s="175"/>
      <c r="K473" s="99"/>
      <c r="L473" s="99"/>
      <c r="M473" s="99"/>
      <c r="P473" s="176"/>
      <c r="Q473" s="176"/>
      <c r="R473" s="176"/>
      <c r="S473" s="176"/>
      <c r="T473" s="176"/>
      <c r="U473" s="175"/>
      <c r="V473" s="175"/>
      <c r="W473" s="175"/>
      <c r="X473" s="175"/>
      <c r="Y473" s="99"/>
      <c r="Z473" s="99"/>
      <c r="AA473" s="99"/>
    </row>
    <row r="474" spans="2:27" s="45" customFormat="1" x14ac:dyDescent="0.3">
      <c r="B474" s="174"/>
      <c r="C474" s="174"/>
      <c r="D474" s="174"/>
      <c r="E474" s="174"/>
      <c r="F474" s="174"/>
      <c r="G474" s="175"/>
      <c r="H474" s="175"/>
      <c r="I474" s="175"/>
      <c r="J474" s="175"/>
      <c r="K474" s="99"/>
      <c r="L474" s="99"/>
      <c r="M474" s="99"/>
      <c r="P474" s="174"/>
      <c r="Q474" s="174"/>
      <c r="R474" s="174"/>
      <c r="S474" s="174"/>
      <c r="T474" s="174"/>
      <c r="U474" s="175"/>
      <c r="V474" s="175"/>
      <c r="W474" s="175"/>
      <c r="X474" s="175"/>
      <c r="Y474" s="99"/>
      <c r="Z474" s="99"/>
      <c r="AA474" s="99"/>
    </row>
    <row r="475" spans="2:27" s="45" customFormat="1" x14ac:dyDescent="0.3">
      <c r="B475" s="174"/>
      <c r="C475" s="174"/>
      <c r="D475" s="174"/>
      <c r="E475" s="174"/>
      <c r="F475" s="174"/>
      <c r="G475" s="175"/>
      <c r="H475" s="175"/>
      <c r="I475" s="175"/>
      <c r="J475" s="175"/>
      <c r="K475" s="99"/>
      <c r="L475" s="99"/>
      <c r="M475" s="99"/>
      <c r="P475" s="174"/>
      <c r="Q475" s="174"/>
      <c r="R475" s="174"/>
      <c r="S475" s="174"/>
      <c r="T475" s="174"/>
      <c r="U475" s="175"/>
      <c r="V475" s="175"/>
      <c r="W475" s="175"/>
      <c r="X475" s="175"/>
      <c r="Y475" s="99"/>
      <c r="Z475" s="99"/>
      <c r="AA475" s="99"/>
    </row>
    <row r="476" spans="2:27" s="45" customFormat="1" x14ac:dyDescent="0.3"/>
    <row r="477" spans="2:27" s="45" customFormat="1" x14ac:dyDescent="0.3"/>
    <row r="478" spans="2:27" s="45" customFormat="1" x14ac:dyDescent="0.3">
      <c r="B478" s="69"/>
      <c r="P478" s="69"/>
    </row>
    <row r="479" spans="2:27" s="45" customFormat="1" x14ac:dyDescent="0.3">
      <c r="B479" s="177"/>
      <c r="C479" s="177"/>
      <c r="D479" s="177"/>
      <c r="E479" s="177"/>
      <c r="F479" s="177"/>
      <c r="G479" s="177"/>
      <c r="H479" s="177"/>
      <c r="I479" s="177"/>
      <c r="J479" s="177"/>
      <c r="K479" s="177"/>
      <c r="L479" s="177"/>
      <c r="P479" s="177"/>
      <c r="Q479" s="177"/>
      <c r="R479" s="177"/>
      <c r="S479" s="177"/>
      <c r="T479" s="177"/>
      <c r="U479" s="177"/>
      <c r="V479" s="177"/>
      <c r="W479" s="177"/>
      <c r="X479" s="177"/>
      <c r="Y479" s="177"/>
      <c r="Z479" s="177"/>
    </row>
    <row r="480" spans="2:27" s="45" customFormat="1" x14ac:dyDescent="0.3">
      <c r="B480" s="177"/>
      <c r="C480" s="177"/>
      <c r="D480" s="177"/>
      <c r="E480" s="177"/>
      <c r="F480" s="177"/>
      <c r="G480" s="177"/>
      <c r="H480" s="177"/>
      <c r="I480" s="177"/>
      <c r="J480" s="177"/>
      <c r="K480" s="177"/>
      <c r="L480" s="177"/>
      <c r="P480" s="177"/>
      <c r="Q480" s="177"/>
      <c r="R480" s="177"/>
      <c r="S480" s="177"/>
      <c r="T480" s="177"/>
      <c r="U480" s="177"/>
      <c r="V480" s="177"/>
      <c r="W480" s="177"/>
      <c r="X480" s="177"/>
      <c r="Y480" s="177"/>
      <c r="Z480" s="177"/>
    </row>
    <row r="481" spans="3:26" s="45" customFormat="1" x14ac:dyDescent="0.3"/>
    <row r="482" spans="3:26" s="45" customFormat="1" x14ac:dyDescent="0.3"/>
    <row r="483" spans="3:26" s="45" customFormat="1" x14ac:dyDescent="0.3"/>
    <row r="484" spans="3:26" s="45" customFormat="1" x14ac:dyDescent="0.3"/>
    <row r="485" spans="3:26" s="45" customFormat="1" x14ac:dyDescent="0.3"/>
    <row r="486" spans="3:26" s="45" customFormat="1" x14ac:dyDescent="0.3">
      <c r="C486" s="172"/>
      <c r="D486" s="172"/>
      <c r="E486" s="172"/>
      <c r="F486" s="172"/>
      <c r="Q486" s="172"/>
      <c r="R486" s="172"/>
      <c r="S486" s="172"/>
      <c r="T486" s="172"/>
    </row>
    <row r="487" spans="3:26" s="45" customFormat="1" x14ac:dyDescent="0.3">
      <c r="F487" s="68"/>
      <c r="G487" s="68"/>
      <c r="J487" s="169"/>
      <c r="K487" s="169"/>
      <c r="L487" s="169"/>
      <c r="T487" s="68"/>
      <c r="U487" s="68"/>
      <c r="X487" s="169"/>
      <c r="Y487" s="169"/>
      <c r="Z487" s="169"/>
    </row>
    <row r="488" spans="3:26" s="45" customFormat="1" x14ac:dyDescent="0.3">
      <c r="C488" s="99"/>
      <c r="D488" s="99"/>
      <c r="E488" s="99"/>
      <c r="F488" s="99"/>
      <c r="Q488" s="99"/>
      <c r="R488" s="99"/>
      <c r="S488" s="99"/>
      <c r="T488" s="99"/>
    </row>
    <row r="489" spans="3:26" s="45" customFormat="1" x14ac:dyDescent="0.3"/>
    <row r="490" spans="3:26" s="45" customFormat="1" x14ac:dyDescent="0.3"/>
    <row r="491" spans="3:26" s="45" customFormat="1" x14ac:dyDescent="0.3"/>
    <row r="492" spans="3:26" s="45" customFormat="1" x14ac:dyDescent="0.3"/>
    <row r="493" spans="3:26" s="45" customFormat="1" x14ac:dyDescent="0.3"/>
    <row r="494" spans="3:26" s="45" customFormat="1" x14ac:dyDescent="0.3"/>
    <row r="495" spans="3:26" s="45" customFormat="1" x14ac:dyDescent="0.3"/>
    <row r="496" spans="3:26" s="45" customFormat="1" x14ac:dyDescent="0.3"/>
    <row r="497" spans="2:26" s="45" customFormat="1" x14ac:dyDescent="0.3"/>
    <row r="498" spans="2:26" s="45" customFormat="1" x14ac:dyDescent="0.3"/>
    <row r="499" spans="2:26" s="45" customFormat="1" x14ac:dyDescent="0.3"/>
    <row r="500" spans="2:26" s="45" customFormat="1" x14ac:dyDescent="0.3"/>
    <row r="501" spans="2:26" s="45" customFormat="1" x14ac:dyDescent="0.3"/>
    <row r="502" spans="2:26" s="45" customFormat="1" ht="18" x14ac:dyDescent="0.35">
      <c r="D502" s="67"/>
      <c r="R502" s="67"/>
    </row>
    <row r="503" spans="2:26" s="45" customFormat="1" x14ac:dyDescent="0.3">
      <c r="C503" s="99"/>
      <c r="D503" s="99"/>
      <c r="E503" s="99"/>
      <c r="F503" s="99"/>
      <c r="G503" s="99"/>
      <c r="H503" s="99"/>
      <c r="I503" s="99"/>
      <c r="J503" s="99"/>
      <c r="K503" s="99"/>
      <c r="Q503" s="99"/>
      <c r="R503" s="99"/>
      <c r="S503" s="99"/>
      <c r="T503" s="99"/>
      <c r="U503" s="99"/>
      <c r="V503" s="99"/>
      <c r="W503" s="99"/>
      <c r="X503" s="99"/>
      <c r="Y503" s="99"/>
    </row>
    <row r="504" spans="2:26" s="45" customFormat="1" x14ac:dyDescent="0.3"/>
    <row r="505" spans="2:26" s="45" customFormat="1" x14ac:dyDescent="0.3"/>
    <row r="506" spans="2:26" s="45" customFormat="1" x14ac:dyDescent="0.3">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3"/>
    <row r="508" spans="2:26" s="45" customFormat="1" x14ac:dyDescent="0.3">
      <c r="B508" s="68"/>
      <c r="C508" s="68"/>
      <c r="D508" s="169"/>
      <c r="E508" s="169"/>
      <c r="F508" s="169"/>
      <c r="G508" s="169"/>
      <c r="P508" s="68"/>
      <c r="Q508" s="68"/>
      <c r="R508" s="169"/>
      <c r="S508" s="169"/>
      <c r="T508" s="169"/>
      <c r="U508" s="169"/>
    </row>
    <row r="509" spans="2:26" s="45" customFormat="1" x14ac:dyDescent="0.3">
      <c r="B509" s="48"/>
      <c r="C509" s="48"/>
      <c r="D509" s="71"/>
      <c r="E509" s="71"/>
      <c r="F509" s="71"/>
      <c r="G509" s="71"/>
      <c r="P509" s="48"/>
      <c r="Q509" s="48"/>
      <c r="R509" s="71"/>
      <c r="S509" s="71"/>
      <c r="T509" s="71"/>
      <c r="U509" s="71"/>
    </row>
    <row r="510" spans="2:26" s="45" customFormat="1" x14ac:dyDescent="0.3"/>
    <row r="511" spans="2:26" s="45" customFormat="1" x14ac:dyDescent="0.3">
      <c r="B511" s="169"/>
      <c r="C511" s="169"/>
      <c r="D511" s="169"/>
      <c r="E511" s="169"/>
      <c r="F511" s="169"/>
      <c r="G511" s="170"/>
      <c r="H511" s="170"/>
      <c r="I511" s="170"/>
      <c r="J511" s="170"/>
      <c r="K511" s="170"/>
      <c r="L511" s="170"/>
      <c r="P511" s="169"/>
      <c r="Q511" s="169"/>
      <c r="R511" s="169"/>
      <c r="S511" s="169"/>
      <c r="T511" s="169"/>
      <c r="U511" s="170"/>
      <c r="V511" s="170"/>
      <c r="W511" s="170"/>
      <c r="X511" s="170"/>
      <c r="Y511" s="170"/>
      <c r="Z511" s="170"/>
    </row>
    <row r="512" spans="2:26" s="45" customFormat="1" x14ac:dyDescent="0.3"/>
    <row r="513" spans="2:27" s="45" customFormat="1" x14ac:dyDescent="0.3">
      <c r="E513" s="171"/>
      <c r="F513" s="172"/>
      <c r="G513" s="172"/>
      <c r="H513" s="72"/>
      <c r="I513" s="173"/>
      <c r="J513" s="173"/>
      <c r="K513" s="73"/>
      <c r="L513" s="172"/>
      <c r="M513" s="172"/>
      <c r="S513" s="171"/>
      <c r="T513" s="172"/>
      <c r="U513" s="172"/>
      <c r="V513" s="72"/>
      <c r="W513" s="173"/>
      <c r="X513" s="173"/>
      <c r="Y513" s="73"/>
      <c r="Z513" s="172"/>
      <c r="AA513" s="172"/>
    </row>
    <row r="514" spans="2:27" s="45" customFormat="1" x14ac:dyDescent="0.3">
      <c r="E514" s="99"/>
      <c r="F514" s="99"/>
      <c r="G514" s="99"/>
      <c r="H514" s="99"/>
      <c r="I514" s="99"/>
      <c r="J514" s="99"/>
      <c r="K514" s="99"/>
      <c r="L514" s="99"/>
      <c r="M514" s="99"/>
      <c r="S514" s="99"/>
      <c r="T514" s="99"/>
      <c r="U514" s="99"/>
      <c r="V514" s="99"/>
      <c r="W514" s="99"/>
      <c r="X514" s="99"/>
      <c r="Y514" s="99"/>
      <c r="Z514" s="99"/>
      <c r="AA514" s="99"/>
    </row>
    <row r="515" spans="2:27" s="45" customFormat="1" x14ac:dyDescent="0.3"/>
    <row r="516" spans="2:27" s="45" customFormat="1" x14ac:dyDescent="0.3">
      <c r="B516" s="69"/>
      <c r="P516" s="69"/>
    </row>
    <row r="517" spans="2:27" s="45" customFormat="1" x14ac:dyDescent="0.3"/>
    <row r="518" spans="2:27" s="45" customFormat="1" x14ac:dyDescent="0.3">
      <c r="B518" s="99"/>
      <c r="C518" s="99"/>
      <c r="D518" s="99"/>
      <c r="E518" s="99"/>
      <c r="F518" s="99"/>
      <c r="G518" s="99"/>
      <c r="H518" s="99"/>
      <c r="I518" s="99"/>
      <c r="J518" s="48"/>
      <c r="K518" s="99"/>
      <c r="L518" s="99"/>
      <c r="M518" s="99"/>
      <c r="P518" s="99"/>
      <c r="Q518" s="99"/>
      <c r="R518" s="99"/>
      <c r="S518" s="99"/>
      <c r="T518" s="99"/>
      <c r="U518" s="99"/>
      <c r="V518" s="99"/>
      <c r="W518" s="99"/>
      <c r="X518" s="48"/>
      <c r="Y518" s="99"/>
      <c r="Z518" s="99"/>
      <c r="AA518" s="99"/>
    </row>
    <row r="519" spans="2:27" s="45" customFormat="1" x14ac:dyDescent="0.3">
      <c r="B519" s="174"/>
      <c r="C519" s="174"/>
      <c r="D519" s="174"/>
      <c r="E519" s="174"/>
      <c r="F519" s="174"/>
      <c r="G519" s="175"/>
      <c r="H519" s="175"/>
      <c r="I519" s="175"/>
      <c r="J519" s="175"/>
      <c r="K519" s="99"/>
      <c r="L519" s="99"/>
      <c r="M519" s="99"/>
      <c r="P519" s="174"/>
      <c r="Q519" s="174"/>
      <c r="R519" s="174"/>
      <c r="S519" s="174"/>
      <c r="T519" s="174"/>
      <c r="U519" s="175"/>
      <c r="V519" s="175"/>
      <c r="W519" s="175"/>
      <c r="X519" s="175"/>
      <c r="Y519" s="99"/>
      <c r="Z519" s="99"/>
      <c r="AA519" s="99"/>
    </row>
    <row r="520" spans="2:27" s="45" customFormat="1" x14ac:dyDescent="0.3">
      <c r="B520" s="174"/>
      <c r="C520" s="174"/>
      <c r="D520" s="174"/>
      <c r="E520" s="174"/>
      <c r="F520" s="174"/>
      <c r="G520" s="175"/>
      <c r="H520" s="175"/>
      <c r="I520" s="175"/>
      <c r="J520" s="175"/>
      <c r="K520" s="99"/>
      <c r="L520" s="99"/>
      <c r="M520" s="99"/>
      <c r="P520" s="174"/>
      <c r="Q520" s="174"/>
      <c r="R520" s="174"/>
      <c r="S520" s="174"/>
      <c r="T520" s="174"/>
      <c r="U520" s="175"/>
      <c r="V520" s="175"/>
      <c r="W520" s="175"/>
      <c r="X520" s="175"/>
      <c r="Y520" s="99"/>
      <c r="Z520" s="99"/>
      <c r="AA520" s="99"/>
    </row>
    <row r="521" spans="2:27" s="45" customFormat="1" x14ac:dyDescent="0.3">
      <c r="B521" s="176"/>
      <c r="C521" s="176"/>
      <c r="D521" s="176"/>
      <c r="E521" s="176"/>
      <c r="F521" s="176"/>
      <c r="G521" s="175"/>
      <c r="H521" s="175"/>
      <c r="I521" s="175"/>
      <c r="J521" s="175"/>
      <c r="K521" s="99"/>
      <c r="L521" s="99"/>
      <c r="M521" s="99"/>
      <c r="P521" s="176"/>
      <c r="Q521" s="176"/>
      <c r="R521" s="176"/>
      <c r="S521" s="176"/>
      <c r="T521" s="176"/>
      <c r="U521" s="175"/>
      <c r="V521" s="175"/>
      <c r="W521" s="175"/>
      <c r="X521" s="175"/>
      <c r="Y521" s="99"/>
      <c r="Z521" s="99"/>
      <c r="AA521" s="99"/>
    </row>
    <row r="522" spans="2:27" s="45" customFormat="1" x14ac:dyDescent="0.3">
      <c r="B522" s="176"/>
      <c r="C522" s="176"/>
      <c r="D522" s="176"/>
      <c r="E522" s="176"/>
      <c r="F522" s="176"/>
      <c r="G522" s="175"/>
      <c r="H522" s="175"/>
      <c r="I522" s="175"/>
      <c r="J522" s="175"/>
      <c r="K522" s="99"/>
      <c r="L522" s="99"/>
      <c r="M522" s="99"/>
      <c r="P522" s="176"/>
      <c r="Q522" s="176"/>
      <c r="R522" s="176"/>
      <c r="S522" s="176"/>
      <c r="T522" s="176"/>
      <c r="U522" s="175"/>
      <c r="V522" s="175"/>
      <c r="W522" s="175"/>
      <c r="X522" s="175"/>
      <c r="Y522" s="99"/>
      <c r="Z522" s="99"/>
      <c r="AA522" s="99"/>
    </row>
    <row r="523" spans="2:27" s="45" customFormat="1" x14ac:dyDescent="0.3">
      <c r="B523" s="176"/>
      <c r="C523" s="176"/>
      <c r="D523" s="176"/>
      <c r="E523" s="176"/>
      <c r="F523" s="176"/>
      <c r="G523" s="175"/>
      <c r="H523" s="175"/>
      <c r="I523" s="175"/>
      <c r="J523" s="175"/>
      <c r="K523" s="99"/>
      <c r="L523" s="99"/>
      <c r="M523" s="99"/>
      <c r="P523" s="176"/>
      <c r="Q523" s="176"/>
      <c r="R523" s="176"/>
      <c r="S523" s="176"/>
      <c r="T523" s="176"/>
      <c r="U523" s="175"/>
      <c r="V523" s="175"/>
      <c r="W523" s="175"/>
      <c r="X523" s="175"/>
      <c r="Y523" s="99"/>
      <c r="Z523" s="99"/>
      <c r="AA523" s="99"/>
    </row>
    <row r="524" spans="2:27" s="45" customFormat="1" x14ac:dyDescent="0.3">
      <c r="B524" s="174"/>
      <c r="C524" s="174"/>
      <c r="D524" s="174"/>
      <c r="E524" s="174"/>
      <c r="F524" s="174"/>
      <c r="G524" s="175"/>
      <c r="H524" s="175"/>
      <c r="I524" s="175"/>
      <c r="J524" s="175"/>
      <c r="K524" s="99"/>
      <c r="L524" s="99"/>
      <c r="M524" s="99"/>
      <c r="P524" s="174"/>
      <c r="Q524" s="174"/>
      <c r="R524" s="174"/>
      <c r="S524" s="174"/>
      <c r="T524" s="174"/>
      <c r="U524" s="175"/>
      <c r="V524" s="175"/>
      <c r="W524" s="175"/>
      <c r="X524" s="175"/>
      <c r="Y524" s="99"/>
      <c r="Z524" s="99"/>
      <c r="AA524" s="99"/>
    </row>
    <row r="525" spans="2:27" s="45" customFormat="1" x14ac:dyDescent="0.3">
      <c r="B525" s="174"/>
      <c r="C525" s="174"/>
      <c r="D525" s="174"/>
      <c r="E525" s="174"/>
      <c r="F525" s="174"/>
      <c r="G525" s="175"/>
      <c r="H525" s="175"/>
      <c r="I525" s="175"/>
      <c r="J525" s="175"/>
      <c r="K525" s="99"/>
      <c r="L525" s="99"/>
      <c r="M525" s="99"/>
      <c r="P525" s="174"/>
      <c r="Q525" s="174"/>
      <c r="R525" s="174"/>
      <c r="S525" s="174"/>
      <c r="T525" s="174"/>
      <c r="U525" s="175"/>
      <c r="V525" s="175"/>
      <c r="W525" s="175"/>
      <c r="X525" s="175"/>
      <c r="Y525" s="99"/>
      <c r="Z525" s="99"/>
      <c r="AA525" s="99"/>
    </row>
    <row r="526" spans="2:27" s="45" customFormat="1" x14ac:dyDescent="0.3"/>
    <row r="527" spans="2:27" s="45" customFormat="1" x14ac:dyDescent="0.3"/>
    <row r="528" spans="2:27" s="45" customFormat="1" x14ac:dyDescent="0.3">
      <c r="B528" s="69"/>
      <c r="P528" s="69"/>
    </row>
    <row r="529" spans="2:26" s="45" customFormat="1" x14ac:dyDescent="0.3">
      <c r="B529" s="177"/>
      <c r="C529" s="177"/>
      <c r="D529" s="177"/>
      <c r="E529" s="177"/>
      <c r="F529" s="177"/>
      <c r="G529" s="177"/>
      <c r="H529" s="177"/>
      <c r="I529" s="177"/>
      <c r="J529" s="177"/>
      <c r="K529" s="177"/>
      <c r="L529" s="177"/>
      <c r="P529" s="177"/>
      <c r="Q529" s="177"/>
      <c r="R529" s="177"/>
      <c r="S529" s="177"/>
      <c r="T529" s="177"/>
      <c r="U529" s="177"/>
      <c r="V529" s="177"/>
      <c r="W529" s="177"/>
      <c r="X529" s="177"/>
      <c r="Y529" s="177"/>
      <c r="Z529" s="177"/>
    </row>
    <row r="530" spans="2:26" s="45" customFormat="1" x14ac:dyDescent="0.3">
      <c r="B530" s="177"/>
      <c r="C530" s="177"/>
      <c r="D530" s="177"/>
      <c r="E530" s="177"/>
      <c r="F530" s="177"/>
      <c r="G530" s="177"/>
      <c r="H530" s="177"/>
      <c r="I530" s="177"/>
      <c r="J530" s="177"/>
      <c r="K530" s="177"/>
      <c r="L530" s="177"/>
      <c r="P530" s="177"/>
      <c r="Q530" s="177"/>
      <c r="R530" s="177"/>
      <c r="S530" s="177"/>
      <c r="T530" s="177"/>
      <c r="U530" s="177"/>
      <c r="V530" s="177"/>
      <c r="W530" s="177"/>
      <c r="X530" s="177"/>
      <c r="Y530" s="177"/>
      <c r="Z530" s="177"/>
    </row>
    <row r="531" spans="2:26" s="45" customFormat="1" x14ac:dyDescent="0.3"/>
    <row r="532" spans="2:26" s="45" customFormat="1" x14ac:dyDescent="0.3"/>
    <row r="533" spans="2:26" s="45" customFormat="1" x14ac:dyDescent="0.3"/>
    <row r="534" spans="2:26" s="45" customFormat="1" x14ac:dyDescent="0.3"/>
    <row r="535" spans="2:26" s="45" customFormat="1" x14ac:dyDescent="0.3"/>
    <row r="536" spans="2:26" s="45" customFormat="1" x14ac:dyDescent="0.3">
      <c r="C536" s="172"/>
      <c r="D536" s="172"/>
      <c r="E536" s="172"/>
      <c r="F536" s="172"/>
      <c r="Q536" s="172"/>
      <c r="R536" s="172"/>
      <c r="S536" s="172"/>
      <c r="T536" s="172"/>
    </row>
    <row r="537" spans="2:26" s="45" customFormat="1" x14ac:dyDescent="0.3">
      <c r="F537" s="68"/>
      <c r="G537" s="68"/>
      <c r="J537" s="169"/>
      <c r="K537" s="169"/>
      <c r="L537" s="169"/>
      <c r="T537" s="68"/>
      <c r="U537" s="68"/>
      <c r="X537" s="169"/>
      <c r="Y537" s="169"/>
      <c r="Z537" s="169"/>
    </row>
    <row r="538" spans="2:26" s="45" customFormat="1" x14ac:dyDescent="0.3">
      <c r="C538" s="99"/>
      <c r="D538" s="99"/>
      <c r="E538" s="99"/>
      <c r="F538" s="99"/>
      <c r="Q538" s="99"/>
      <c r="R538" s="99"/>
      <c r="S538" s="99"/>
      <c r="T538" s="99"/>
    </row>
    <row r="539" spans="2:26" s="45" customFormat="1" x14ac:dyDescent="0.3"/>
    <row r="540" spans="2:26" s="45" customFormat="1" x14ac:dyDescent="0.3"/>
    <row r="541" spans="2:26" s="45" customFormat="1" x14ac:dyDescent="0.3"/>
    <row r="542" spans="2:26" s="45" customFormat="1" x14ac:dyDescent="0.3"/>
    <row r="543" spans="2:26" s="45" customFormat="1" x14ac:dyDescent="0.3"/>
    <row r="544" spans="2:26" s="45" customFormat="1" x14ac:dyDescent="0.3"/>
    <row r="545" spans="2:25" s="45" customFormat="1" x14ac:dyDescent="0.3"/>
    <row r="546" spans="2:25" s="45" customFormat="1" x14ac:dyDescent="0.3"/>
    <row r="547" spans="2:25" s="45" customFormat="1" x14ac:dyDescent="0.3"/>
    <row r="548" spans="2:25" s="45" customFormat="1" x14ac:dyDescent="0.3"/>
    <row r="549" spans="2:25" s="45" customFormat="1" x14ac:dyDescent="0.3"/>
    <row r="550" spans="2:25" s="45" customFormat="1" x14ac:dyDescent="0.3"/>
    <row r="551" spans="2:25" s="45" customFormat="1" x14ac:dyDescent="0.3"/>
    <row r="552" spans="2:25" s="45" customFormat="1" ht="18" x14ac:dyDescent="0.35">
      <c r="D552" s="67"/>
      <c r="R552" s="67"/>
    </row>
    <row r="553" spans="2:25" s="45" customFormat="1" x14ac:dyDescent="0.3">
      <c r="C553" s="99"/>
      <c r="D553" s="99"/>
      <c r="E553" s="99"/>
      <c r="F553" s="99"/>
      <c r="G553" s="99"/>
      <c r="H553" s="99"/>
      <c r="I553" s="99"/>
      <c r="J553" s="99"/>
      <c r="K553" s="99"/>
      <c r="Q553" s="99"/>
      <c r="R553" s="99"/>
      <c r="S553" s="99"/>
      <c r="T553" s="99"/>
      <c r="U553" s="99"/>
      <c r="V553" s="99"/>
      <c r="W553" s="99"/>
      <c r="X553" s="99"/>
      <c r="Y553" s="99"/>
    </row>
    <row r="554" spans="2:25" s="45" customFormat="1" x14ac:dyDescent="0.3"/>
    <row r="555" spans="2:25" s="45" customFormat="1" x14ac:dyDescent="0.3"/>
    <row r="556" spans="2:25" s="45" customFormat="1" x14ac:dyDescent="0.3">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3"/>
    <row r="558" spans="2:25" s="45" customFormat="1" x14ac:dyDescent="0.3">
      <c r="B558" s="68"/>
      <c r="C558" s="68"/>
      <c r="D558" s="169"/>
      <c r="E558" s="169"/>
      <c r="F558" s="169"/>
      <c r="G558" s="169"/>
      <c r="P558" s="68"/>
      <c r="Q558" s="68"/>
      <c r="R558" s="169"/>
      <c r="S558" s="169"/>
      <c r="T558" s="169"/>
      <c r="U558" s="169"/>
    </row>
    <row r="559" spans="2:25" s="45" customFormat="1" x14ac:dyDescent="0.3">
      <c r="B559" s="48"/>
      <c r="C559" s="48"/>
      <c r="D559" s="71"/>
      <c r="E559" s="71"/>
      <c r="F559" s="71"/>
      <c r="G559" s="71"/>
      <c r="P559" s="48"/>
      <c r="Q559" s="48"/>
      <c r="R559" s="71"/>
      <c r="S559" s="71"/>
      <c r="T559" s="71"/>
      <c r="U559" s="71"/>
    </row>
    <row r="560" spans="2:25" s="45" customFormat="1" x14ac:dyDescent="0.3"/>
    <row r="561" spans="2:27" s="45" customFormat="1" x14ac:dyDescent="0.3">
      <c r="B561" s="169"/>
      <c r="C561" s="169"/>
      <c r="D561" s="169"/>
      <c r="E561" s="169"/>
      <c r="F561" s="169"/>
      <c r="G561" s="170"/>
      <c r="H561" s="170"/>
      <c r="I561" s="170"/>
      <c r="J561" s="170"/>
      <c r="K561" s="170"/>
      <c r="L561" s="170"/>
      <c r="P561" s="169"/>
      <c r="Q561" s="169"/>
      <c r="R561" s="169"/>
      <c r="S561" s="169"/>
      <c r="T561" s="169"/>
      <c r="U561" s="170"/>
      <c r="V561" s="170"/>
      <c r="W561" s="170"/>
      <c r="X561" s="170"/>
      <c r="Y561" s="170"/>
      <c r="Z561" s="170"/>
    </row>
    <row r="562" spans="2:27" s="45" customFormat="1" x14ac:dyDescent="0.3"/>
    <row r="563" spans="2:27" s="45" customFormat="1" x14ac:dyDescent="0.3">
      <c r="E563" s="171"/>
      <c r="F563" s="172"/>
      <c r="G563" s="172"/>
      <c r="H563" s="72"/>
      <c r="I563" s="173"/>
      <c r="J563" s="173"/>
      <c r="K563" s="73"/>
      <c r="L563" s="172"/>
      <c r="M563" s="172"/>
      <c r="S563" s="171"/>
      <c r="T563" s="172"/>
      <c r="U563" s="172"/>
      <c r="V563" s="72"/>
      <c r="W563" s="173"/>
      <c r="X563" s="173"/>
      <c r="Y563" s="73"/>
      <c r="Z563" s="172"/>
      <c r="AA563" s="172"/>
    </row>
    <row r="564" spans="2:27" s="45" customFormat="1" x14ac:dyDescent="0.3">
      <c r="E564" s="99"/>
      <c r="F564" s="99"/>
      <c r="G564" s="99"/>
      <c r="H564" s="99"/>
      <c r="I564" s="99"/>
      <c r="J564" s="99"/>
      <c r="K564" s="99"/>
      <c r="L564" s="99"/>
      <c r="M564" s="99"/>
      <c r="S564" s="99"/>
      <c r="T564" s="99"/>
      <c r="U564" s="99"/>
      <c r="V564" s="99"/>
      <c r="W564" s="99"/>
      <c r="X564" s="99"/>
      <c r="Y564" s="99"/>
      <c r="Z564" s="99"/>
      <c r="AA564" s="99"/>
    </row>
    <row r="565" spans="2:27" s="45" customFormat="1" x14ac:dyDescent="0.3"/>
    <row r="566" spans="2:27" s="45" customFormat="1" x14ac:dyDescent="0.3">
      <c r="B566" s="69"/>
      <c r="P566" s="69"/>
    </row>
    <row r="567" spans="2:27" s="45" customFormat="1" x14ac:dyDescent="0.3"/>
    <row r="568" spans="2:27" s="45" customFormat="1" x14ac:dyDescent="0.3">
      <c r="B568" s="99"/>
      <c r="C568" s="99"/>
      <c r="D568" s="99"/>
      <c r="E568" s="99"/>
      <c r="F568" s="99"/>
      <c r="G568" s="99"/>
      <c r="H568" s="99"/>
      <c r="I568" s="99"/>
      <c r="J568" s="48"/>
      <c r="K568" s="99"/>
      <c r="L568" s="99"/>
      <c r="M568" s="99"/>
      <c r="P568" s="99"/>
      <c r="Q568" s="99"/>
      <c r="R568" s="99"/>
      <c r="S568" s="99"/>
      <c r="T568" s="99"/>
      <c r="U568" s="99"/>
      <c r="V568" s="99"/>
      <c r="W568" s="99"/>
      <c r="X568" s="48"/>
      <c r="Y568" s="99"/>
      <c r="Z568" s="99"/>
      <c r="AA568" s="99"/>
    </row>
    <row r="569" spans="2:27" s="45" customFormat="1" x14ac:dyDescent="0.3">
      <c r="B569" s="174"/>
      <c r="C569" s="174"/>
      <c r="D569" s="174"/>
      <c r="E569" s="174"/>
      <c r="F569" s="174"/>
      <c r="G569" s="175"/>
      <c r="H569" s="175"/>
      <c r="I569" s="175"/>
      <c r="J569" s="175"/>
      <c r="K569" s="99"/>
      <c r="L569" s="99"/>
      <c r="M569" s="99"/>
      <c r="P569" s="174"/>
      <c r="Q569" s="174"/>
      <c r="R569" s="174"/>
      <c r="S569" s="174"/>
      <c r="T569" s="174"/>
      <c r="U569" s="175"/>
      <c r="V569" s="175"/>
      <c r="W569" s="175"/>
      <c r="X569" s="175"/>
      <c r="Y569" s="99"/>
      <c r="Z569" s="99"/>
      <c r="AA569" s="99"/>
    </row>
    <row r="570" spans="2:27" s="45" customFormat="1" x14ac:dyDescent="0.3">
      <c r="B570" s="174"/>
      <c r="C570" s="174"/>
      <c r="D570" s="174"/>
      <c r="E570" s="174"/>
      <c r="F570" s="174"/>
      <c r="G570" s="175"/>
      <c r="H570" s="175"/>
      <c r="I570" s="175"/>
      <c r="J570" s="175"/>
      <c r="K570" s="99"/>
      <c r="L570" s="99"/>
      <c r="M570" s="99"/>
      <c r="P570" s="174"/>
      <c r="Q570" s="174"/>
      <c r="R570" s="174"/>
      <c r="S570" s="174"/>
      <c r="T570" s="174"/>
      <c r="U570" s="175"/>
      <c r="V570" s="175"/>
      <c r="W570" s="175"/>
      <c r="X570" s="175"/>
      <c r="Y570" s="99"/>
      <c r="Z570" s="99"/>
      <c r="AA570" s="99"/>
    </row>
    <row r="571" spans="2:27" s="45" customFormat="1" x14ac:dyDescent="0.3">
      <c r="B571" s="176"/>
      <c r="C571" s="176"/>
      <c r="D571" s="176"/>
      <c r="E571" s="176"/>
      <c r="F571" s="176"/>
      <c r="G571" s="175"/>
      <c r="H571" s="175"/>
      <c r="I571" s="175"/>
      <c r="J571" s="175"/>
      <c r="K571" s="99"/>
      <c r="L571" s="99"/>
      <c r="M571" s="99"/>
      <c r="P571" s="176"/>
      <c r="Q571" s="176"/>
      <c r="R571" s="176"/>
      <c r="S571" s="176"/>
      <c r="T571" s="176"/>
      <c r="U571" s="175"/>
      <c r="V571" s="175"/>
      <c r="W571" s="175"/>
      <c r="X571" s="175"/>
      <c r="Y571" s="99"/>
      <c r="Z571" s="99"/>
      <c r="AA571" s="99"/>
    </row>
    <row r="572" spans="2:27" s="45" customFormat="1" x14ac:dyDescent="0.3">
      <c r="B572" s="176"/>
      <c r="C572" s="176"/>
      <c r="D572" s="176"/>
      <c r="E572" s="176"/>
      <c r="F572" s="176"/>
      <c r="G572" s="175"/>
      <c r="H572" s="175"/>
      <c r="I572" s="175"/>
      <c r="J572" s="175"/>
      <c r="K572" s="99"/>
      <c r="L572" s="99"/>
      <c r="M572" s="99"/>
      <c r="P572" s="176"/>
      <c r="Q572" s="176"/>
      <c r="R572" s="176"/>
      <c r="S572" s="176"/>
      <c r="T572" s="176"/>
      <c r="U572" s="175"/>
      <c r="V572" s="175"/>
      <c r="W572" s="175"/>
      <c r="X572" s="175"/>
      <c r="Y572" s="99"/>
      <c r="Z572" s="99"/>
      <c r="AA572" s="99"/>
    </row>
    <row r="573" spans="2:27" s="45" customFormat="1" x14ac:dyDescent="0.3">
      <c r="B573" s="176"/>
      <c r="C573" s="176"/>
      <c r="D573" s="176"/>
      <c r="E573" s="176"/>
      <c r="F573" s="176"/>
      <c r="G573" s="175"/>
      <c r="H573" s="175"/>
      <c r="I573" s="175"/>
      <c r="J573" s="175"/>
      <c r="K573" s="99"/>
      <c r="L573" s="99"/>
      <c r="M573" s="99"/>
      <c r="P573" s="176"/>
      <c r="Q573" s="176"/>
      <c r="R573" s="176"/>
      <c r="S573" s="176"/>
      <c r="T573" s="176"/>
      <c r="U573" s="175"/>
      <c r="V573" s="175"/>
      <c r="W573" s="175"/>
      <c r="X573" s="175"/>
      <c r="Y573" s="99"/>
      <c r="Z573" s="99"/>
      <c r="AA573" s="99"/>
    </row>
    <row r="574" spans="2:27" s="45" customFormat="1" x14ac:dyDescent="0.3">
      <c r="B574" s="174"/>
      <c r="C574" s="174"/>
      <c r="D574" s="174"/>
      <c r="E574" s="174"/>
      <c r="F574" s="174"/>
      <c r="G574" s="175"/>
      <c r="H574" s="175"/>
      <c r="I574" s="175"/>
      <c r="J574" s="175"/>
      <c r="K574" s="99"/>
      <c r="L574" s="99"/>
      <c r="M574" s="99"/>
      <c r="P574" s="174"/>
      <c r="Q574" s="174"/>
      <c r="R574" s="174"/>
      <c r="S574" s="174"/>
      <c r="T574" s="174"/>
      <c r="U574" s="175"/>
      <c r="V574" s="175"/>
      <c r="W574" s="175"/>
      <c r="X574" s="175"/>
      <c r="Y574" s="99"/>
      <c r="Z574" s="99"/>
      <c r="AA574" s="99"/>
    </row>
    <row r="575" spans="2:27" s="45" customFormat="1" x14ac:dyDescent="0.3">
      <c r="B575" s="174"/>
      <c r="C575" s="174"/>
      <c r="D575" s="174"/>
      <c r="E575" s="174"/>
      <c r="F575" s="174"/>
      <c r="G575" s="175"/>
      <c r="H575" s="175"/>
      <c r="I575" s="175"/>
      <c r="J575" s="175"/>
      <c r="K575" s="99"/>
      <c r="L575" s="99"/>
      <c r="M575" s="99"/>
      <c r="P575" s="174"/>
      <c r="Q575" s="174"/>
      <c r="R575" s="174"/>
      <c r="S575" s="174"/>
      <c r="T575" s="174"/>
      <c r="U575" s="175"/>
      <c r="V575" s="175"/>
      <c r="W575" s="175"/>
      <c r="X575" s="175"/>
      <c r="Y575" s="99"/>
      <c r="Z575" s="99"/>
      <c r="AA575" s="99"/>
    </row>
    <row r="576" spans="2:27" s="45" customFormat="1" x14ac:dyDescent="0.3"/>
    <row r="577" spans="2:26" s="45" customFormat="1" x14ac:dyDescent="0.3"/>
    <row r="578" spans="2:26" s="45" customFormat="1" x14ac:dyDescent="0.3">
      <c r="B578" s="69"/>
      <c r="P578" s="69"/>
    </row>
    <row r="579" spans="2:26" s="45" customFormat="1" x14ac:dyDescent="0.3">
      <c r="B579" s="177"/>
      <c r="C579" s="177"/>
      <c r="D579" s="177"/>
      <c r="E579" s="177"/>
      <c r="F579" s="177"/>
      <c r="G579" s="177"/>
      <c r="H579" s="177"/>
      <c r="I579" s="177"/>
      <c r="J579" s="177"/>
      <c r="K579" s="177"/>
      <c r="L579" s="177"/>
      <c r="P579" s="177"/>
      <c r="Q579" s="177"/>
      <c r="R579" s="177"/>
      <c r="S579" s="177"/>
      <c r="T579" s="177"/>
      <c r="U579" s="177"/>
      <c r="V579" s="177"/>
      <c r="W579" s="177"/>
      <c r="X579" s="177"/>
      <c r="Y579" s="177"/>
      <c r="Z579" s="177"/>
    </row>
    <row r="580" spans="2:26" s="45" customFormat="1" x14ac:dyDescent="0.3">
      <c r="B580" s="177"/>
      <c r="C580" s="177"/>
      <c r="D580" s="177"/>
      <c r="E580" s="177"/>
      <c r="F580" s="177"/>
      <c r="G580" s="177"/>
      <c r="H580" s="177"/>
      <c r="I580" s="177"/>
      <c r="J580" s="177"/>
      <c r="K580" s="177"/>
      <c r="L580" s="177"/>
      <c r="P580" s="177"/>
      <c r="Q580" s="177"/>
      <c r="R580" s="177"/>
      <c r="S580" s="177"/>
      <c r="T580" s="177"/>
      <c r="U580" s="177"/>
      <c r="V580" s="177"/>
      <c r="W580" s="177"/>
      <c r="X580" s="177"/>
      <c r="Y580" s="177"/>
      <c r="Z580" s="177"/>
    </row>
    <row r="581" spans="2:26" s="45" customFormat="1" x14ac:dyDescent="0.3"/>
    <row r="582" spans="2:26" s="45" customFormat="1" x14ac:dyDescent="0.3"/>
    <row r="583" spans="2:26" s="45" customFormat="1" x14ac:dyDescent="0.3"/>
    <row r="584" spans="2:26" s="45" customFormat="1" x14ac:dyDescent="0.3"/>
    <row r="585" spans="2:26" s="45" customFormat="1" x14ac:dyDescent="0.3"/>
    <row r="586" spans="2:26" s="45" customFormat="1" x14ac:dyDescent="0.3">
      <c r="C586" s="172"/>
      <c r="D586" s="172"/>
      <c r="E586" s="172"/>
      <c r="F586" s="172"/>
      <c r="Q586" s="172"/>
      <c r="R586" s="172"/>
      <c r="S586" s="172"/>
      <c r="T586" s="172"/>
    </row>
    <row r="587" spans="2:26" s="45" customFormat="1" x14ac:dyDescent="0.3">
      <c r="F587" s="68"/>
      <c r="G587" s="68"/>
      <c r="J587" s="169"/>
      <c r="K587" s="169"/>
      <c r="L587" s="169"/>
      <c r="T587" s="68"/>
      <c r="U587" s="68"/>
      <c r="X587" s="169"/>
      <c r="Y587" s="169"/>
      <c r="Z587" s="169"/>
    </row>
    <row r="588" spans="2:26" s="45" customFormat="1" x14ac:dyDescent="0.3">
      <c r="C588" s="99"/>
      <c r="D588" s="99"/>
      <c r="E588" s="99"/>
      <c r="F588" s="99"/>
      <c r="Q588" s="99"/>
      <c r="R588" s="99"/>
      <c r="S588" s="99"/>
      <c r="T588" s="99"/>
    </row>
    <row r="589" spans="2:26" s="45" customFormat="1" x14ac:dyDescent="0.3"/>
    <row r="590" spans="2:26" s="45" customFormat="1" x14ac:dyDescent="0.3"/>
    <row r="591" spans="2:26" s="45" customFormat="1" x14ac:dyDescent="0.3"/>
    <row r="592" spans="2:26" s="45" customFormat="1" x14ac:dyDescent="0.3"/>
    <row r="593" spans="2:25" s="45" customFormat="1" x14ac:dyDescent="0.3"/>
    <row r="594" spans="2:25" s="45" customFormat="1" x14ac:dyDescent="0.3"/>
    <row r="595" spans="2:25" s="45" customFormat="1" x14ac:dyDescent="0.3"/>
    <row r="596" spans="2:25" s="45" customFormat="1" x14ac:dyDescent="0.3"/>
    <row r="597" spans="2:25" s="45" customFormat="1" x14ac:dyDescent="0.3"/>
    <row r="598" spans="2:25" s="45" customFormat="1" x14ac:dyDescent="0.3"/>
    <row r="599" spans="2:25" s="45" customFormat="1" x14ac:dyDescent="0.3"/>
    <row r="600" spans="2:25" s="45" customFormat="1" x14ac:dyDescent="0.3"/>
    <row r="601" spans="2:25" s="45" customFormat="1" x14ac:dyDescent="0.3"/>
    <row r="602" spans="2:25" s="45" customFormat="1" ht="18" x14ac:dyDescent="0.35">
      <c r="D602" s="67"/>
      <c r="R602" s="67"/>
    </row>
    <row r="603" spans="2:25" s="45" customFormat="1" x14ac:dyDescent="0.3">
      <c r="C603" s="99"/>
      <c r="D603" s="99"/>
      <c r="E603" s="99"/>
      <c r="F603" s="99"/>
      <c r="G603" s="99"/>
      <c r="H603" s="99"/>
      <c r="I603" s="99"/>
      <c r="J603" s="99"/>
      <c r="K603" s="99"/>
      <c r="Q603" s="99"/>
      <c r="R603" s="99"/>
      <c r="S603" s="99"/>
      <c r="T603" s="99"/>
      <c r="U603" s="99"/>
      <c r="V603" s="99"/>
      <c r="W603" s="99"/>
      <c r="X603" s="99"/>
      <c r="Y603" s="99"/>
    </row>
    <row r="604" spans="2:25" s="45" customFormat="1" x14ac:dyDescent="0.3"/>
    <row r="605" spans="2:25" s="45" customFormat="1" x14ac:dyDescent="0.3"/>
    <row r="606" spans="2:25" s="45" customFormat="1" x14ac:dyDescent="0.3">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3"/>
    <row r="608" spans="2:25" s="45" customFormat="1" x14ac:dyDescent="0.3">
      <c r="B608" s="68"/>
      <c r="C608" s="68"/>
      <c r="D608" s="169"/>
      <c r="E608" s="169"/>
      <c r="F608" s="169"/>
      <c r="G608" s="169"/>
      <c r="P608" s="68"/>
      <c r="Q608" s="68"/>
      <c r="R608" s="169"/>
      <c r="S608" s="169"/>
      <c r="T608" s="169"/>
      <c r="U608" s="169"/>
    </row>
    <row r="609" spans="2:27" s="45" customFormat="1" x14ac:dyDescent="0.3">
      <c r="B609" s="48"/>
      <c r="C609" s="48"/>
      <c r="D609" s="71"/>
      <c r="E609" s="71"/>
      <c r="F609" s="71"/>
      <c r="G609" s="71"/>
      <c r="P609" s="48"/>
      <c r="Q609" s="48"/>
      <c r="R609" s="71"/>
      <c r="S609" s="71"/>
      <c r="T609" s="71"/>
      <c r="U609" s="71"/>
    </row>
    <row r="610" spans="2:27" s="45" customFormat="1" x14ac:dyDescent="0.3"/>
    <row r="611" spans="2:27" s="45" customFormat="1" x14ac:dyDescent="0.3">
      <c r="B611" s="169"/>
      <c r="C611" s="169"/>
      <c r="D611" s="169"/>
      <c r="E611" s="169"/>
      <c r="F611" s="169"/>
      <c r="G611" s="170"/>
      <c r="H611" s="170"/>
      <c r="I611" s="170"/>
      <c r="J611" s="170"/>
      <c r="K611" s="170"/>
      <c r="L611" s="170"/>
      <c r="P611" s="169"/>
      <c r="Q611" s="169"/>
      <c r="R611" s="169"/>
      <c r="S611" s="169"/>
      <c r="T611" s="169"/>
      <c r="U611" s="170"/>
      <c r="V611" s="170"/>
      <c r="W611" s="170"/>
      <c r="X611" s="170"/>
      <c r="Y611" s="170"/>
      <c r="Z611" s="170"/>
    </row>
    <row r="612" spans="2:27" s="45" customFormat="1" x14ac:dyDescent="0.3"/>
    <row r="613" spans="2:27" s="45" customFormat="1" x14ac:dyDescent="0.3">
      <c r="E613" s="171"/>
      <c r="F613" s="172"/>
      <c r="G613" s="172"/>
      <c r="H613" s="72"/>
      <c r="I613" s="173"/>
      <c r="J613" s="173"/>
      <c r="K613" s="73"/>
      <c r="L613" s="172"/>
      <c r="M613" s="172"/>
      <c r="S613" s="171"/>
      <c r="T613" s="172"/>
      <c r="U613" s="172"/>
      <c r="V613" s="72"/>
      <c r="W613" s="173"/>
      <c r="X613" s="173"/>
      <c r="Y613" s="73"/>
      <c r="Z613" s="172"/>
      <c r="AA613" s="172"/>
    </row>
    <row r="614" spans="2:27" s="45" customFormat="1" x14ac:dyDescent="0.3">
      <c r="E614" s="99"/>
      <c r="F614" s="99"/>
      <c r="G614" s="99"/>
      <c r="H614" s="99"/>
      <c r="I614" s="99"/>
      <c r="J614" s="99"/>
      <c r="K614" s="99"/>
      <c r="L614" s="99"/>
      <c r="M614" s="99"/>
      <c r="S614" s="99"/>
      <c r="T614" s="99"/>
      <c r="U614" s="99"/>
      <c r="V614" s="99"/>
      <c r="W614" s="99"/>
      <c r="X614" s="99"/>
      <c r="Y614" s="99"/>
      <c r="Z614" s="99"/>
      <c r="AA614" s="99"/>
    </row>
    <row r="615" spans="2:27" s="45" customFormat="1" x14ac:dyDescent="0.3"/>
    <row r="616" spans="2:27" s="45" customFormat="1" x14ac:dyDescent="0.3">
      <c r="B616" s="69"/>
      <c r="P616" s="69"/>
    </row>
    <row r="617" spans="2:27" s="45" customFormat="1" x14ac:dyDescent="0.3"/>
    <row r="618" spans="2:27" s="45" customFormat="1" x14ac:dyDescent="0.3">
      <c r="B618" s="99"/>
      <c r="C618" s="99"/>
      <c r="D618" s="99"/>
      <c r="E618" s="99"/>
      <c r="F618" s="99"/>
      <c r="G618" s="99"/>
      <c r="H618" s="99"/>
      <c r="I618" s="99"/>
      <c r="J618" s="48"/>
      <c r="K618" s="99"/>
      <c r="L618" s="99"/>
      <c r="M618" s="99"/>
      <c r="P618" s="99"/>
      <c r="Q618" s="99"/>
      <c r="R618" s="99"/>
      <c r="S618" s="99"/>
      <c r="T618" s="99"/>
      <c r="U618" s="99"/>
      <c r="V618" s="99"/>
      <c r="W618" s="99"/>
      <c r="X618" s="48"/>
      <c r="Y618" s="99"/>
      <c r="Z618" s="99"/>
      <c r="AA618" s="99"/>
    </row>
    <row r="619" spans="2:27" s="45" customFormat="1" x14ac:dyDescent="0.3">
      <c r="B619" s="174"/>
      <c r="C619" s="174"/>
      <c r="D619" s="174"/>
      <c r="E619" s="174"/>
      <c r="F619" s="174"/>
      <c r="G619" s="175"/>
      <c r="H619" s="175"/>
      <c r="I619" s="175"/>
      <c r="J619" s="175"/>
      <c r="K619" s="99"/>
      <c r="L619" s="99"/>
      <c r="M619" s="99"/>
      <c r="P619" s="174"/>
      <c r="Q619" s="174"/>
      <c r="R619" s="174"/>
      <c r="S619" s="174"/>
      <c r="T619" s="174"/>
      <c r="U619" s="175"/>
      <c r="V619" s="175"/>
      <c r="W619" s="175"/>
      <c r="X619" s="175"/>
      <c r="Y619" s="99"/>
      <c r="Z619" s="99"/>
      <c r="AA619" s="99"/>
    </row>
    <row r="620" spans="2:27" s="45" customFormat="1" x14ac:dyDescent="0.3">
      <c r="B620" s="174"/>
      <c r="C620" s="174"/>
      <c r="D620" s="174"/>
      <c r="E620" s="174"/>
      <c r="F620" s="174"/>
      <c r="G620" s="175"/>
      <c r="H620" s="175"/>
      <c r="I620" s="175"/>
      <c r="J620" s="175"/>
      <c r="K620" s="99"/>
      <c r="L620" s="99"/>
      <c r="M620" s="99"/>
      <c r="P620" s="174"/>
      <c r="Q620" s="174"/>
      <c r="R620" s="174"/>
      <c r="S620" s="174"/>
      <c r="T620" s="174"/>
      <c r="U620" s="175"/>
      <c r="V620" s="175"/>
      <c r="W620" s="175"/>
      <c r="X620" s="175"/>
      <c r="Y620" s="99"/>
      <c r="Z620" s="99"/>
      <c r="AA620" s="99"/>
    </row>
    <row r="621" spans="2:27" s="45" customFormat="1" x14ac:dyDescent="0.3">
      <c r="B621" s="176"/>
      <c r="C621" s="176"/>
      <c r="D621" s="176"/>
      <c r="E621" s="176"/>
      <c r="F621" s="176"/>
      <c r="G621" s="175"/>
      <c r="H621" s="175"/>
      <c r="I621" s="175"/>
      <c r="J621" s="175"/>
      <c r="K621" s="99"/>
      <c r="L621" s="99"/>
      <c r="M621" s="99"/>
      <c r="P621" s="176"/>
      <c r="Q621" s="176"/>
      <c r="R621" s="176"/>
      <c r="S621" s="176"/>
      <c r="T621" s="176"/>
      <c r="U621" s="175"/>
      <c r="V621" s="175"/>
      <c r="W621" s="175"/>
      <c r="X621" s="175"/>
      <c r="Y621" s="99"/>
      <c r="Z621" s="99"/>
      <c r="AA621" s="99"/>
    </row>
    <row r="622" spans="2:27" s="45" customFormat="1" x14ac:dyDescent="0.3">
      <c r="B622" s="176"/>
      <c r="C622" s="176"/>
      <c r="D622" s="176"/>
      <c r="E622" s="176"/>
      <c r="F622" s="176"/>
      <c r="G622" s="175"/>
      <c r="H622" s="175"/>
      <c r="I622" s="175"/>
      <c r="J622" s="175"/>
      <c r="K622" s="99"/>
      <c r="L622" s="99"/>
      <c r="M622" s="99"/>
      <c r="P622" s="176"/>
      <c r="Q622" s="176"/>
      <c r="R622" s="176"/>
      <c r="S622" s="176"/>
      <c r="T622" s="176"/>
      <c r="U622" s="175"/>
      <c r="V622" s="175"/>
      <c r="W622" s="175"/>
      <c r="X622" s="175"/>
      <c r="Y622" s="99"/>
      <c r="Z622" s="99"/>
      <c r="AA622" s="99"/>
    </row>
    <row r="623" spans="2:27" s="45" customFormat="1" x14ac:dyDescent="0.3">
      <c r="B623" s="176"/>
      <c r="C623" s="176"/>
      <c r="D623" s="176"/>
      <c r="E623" s="176"/>
      <c r="F623" s="176"/>
      <c r="G623" s="175"/>
      <c r="H623" s="175"/>
      <c r="I623" s="175"/>
      <c r="J623" s="175"/>
      <c r="K623" s="99"/>
      <c r="L623" s="99"/>
      <c r="M623" s="99"/>
      <c r="P623" s="176"/>
      <c r="Q623" s="176"/>
      <c r="R623" s="176"/>
      <c r="S623" s="176"/>
      <c r="T623" s="176"/>
      <c r="U623" s="175"/>
      <c r="V623" s="175"/>
      <c r="W623" s="175"/>
      <c r="X623" s="175"/>
      <c r="Y623" s="99"/>
      <c r="Z623" s="99"/>
      <c r="AA623" s="99"/>
    </row>
    <row r="624" spans="2:27" s="45" customFormat="1" x14ac:dyDescent="0.3">
      <c r="B624" s="174"/>
      <c r="C624" s="174"/>
      <c r="D624" s="174"/>
      <c r="E624" s="174"/>
      <c r="F624" s="174"/>
      <c r="G624" s="175"/>
      <c r="H624" s="175"/>
      <c r="I624" s="175"/>
      <c r="J624" s="175"/>
      <c r="K624" s="99"/>
      <c r="L624" s="99"/>
      <c r="M624" s="99"/>
      <c r="P624" s="174"/>
      <c r="Q624" s="174"/>
      <c r="R624" s="174"/>
      <c r="S624" s="174"/>
      <c r="T624" s="174"/>
      <c r="U624" s="175"/>
      <c r="V624" s="175"/>
      <c r="W624" s="175"/>
      <c r="X624" s="175"/>
      <c r="Y624" s="99"/>
      <c r="Z624" s="99"/>
      <c r="AA624" s="99"/>
    </row>
    <row r="625" spans="2:27" s="45" customFormat="1" x14ac:dyDescent="0.3">
      <c r="B625" s="174"/>
      <c r="C625" s="174"/>
      <c r="D625" s="174"/>
      <c r="E625" s="174"/>
      <c r="F625" s="174"/>
      <c r="G625" s="175"/>
      <c r="H625" s="175"/>
      <c r="I625" s="175"/>
      <c r="J625" s="175"/>
      <c r="K625" s="99"/>
      <c r="L625" s="99"/>
      <c r="M625" s="99"/>
      <c r="P625" s="174"/>
      <c r="Q625" s="174"/>
      <c r="R625" s="174"/>
      <c r="S625" s="174"/>
      <c r="T625" s="174"/>
      <c r="U625" s="175"/>
      <c r="V625" s="175"/>
      <c r="W625" s="175"/>
      <c r="X625" s="175"/>
      <c r="Y625" s="99"/>
      <c r="Z625" s="99"/>
      <c r="AA625" s="99"/>
    </row>
    <row r="626" spans="2:27" s="45" customFormat="1" x14ac:dyDescent="0.3"/>
    <row r="627" spans="2:27" s="45" customFormat="1" x14ac:dyDescent="0.3"/>
    <row r="628" spans="2:27" s="45" customFormat="1" x14ac:dyDescent="0.3">
      <c r="B628" s="69"/>
      <c r="P628" s="69"/>
    </row>
    <row r="629" spans="2:27" s="45" customFormat="1" x14ac:dyDescent="0.3">
      <c r="B629" s="177"/>
      <c r="C629" s="177"/>
      <c r="D629" s="177"/>
      <c r="E629" s="177"/>
      <c r="F629" s="177"/>
      <c r="G629" s="177"/>
      <c r="H629" s="177"/>
      <c r="I629" s="177"/>
      <c r="J629" s="177"/>
      <c r="K629" s="177"/>
      <c r="L629" s="177"/>
      <c r="P629" s="177"/>
      <c r="Q629" s="177"/>
      <c r="R629" s="177"/>
      <c r="S629" s="177"/>
      <c r="T629" s="177"/>
      <c r="U629" s="177"/>
      <c r="V629" s="177"/>
      <c r="W629" s="177"/>
      <c r="X629" s="177"/>
      <c r="Y629" s="177"/>
      <c r="Z629" s="177"/>
    </row>
    <row r="630" spans="2:27" s="45" customFormat="1" x14ac:dyDescent="0.3">
      <c r="B630" s="177"/>
      <c r="C630" s="177"/>
      <c r="D630" s="177"/>
      <c r="E630" s="177"/>
      <c r="F630" s="177"/>
      <c r="G630" s="177"/>
      <c r="H630" s="177"/>
      <c r="I630" s="177"/>
      <c r="J630" s="177"/>
      <c r="K630" s="177"/>
      <c r="L630" s="177"/>
      <c r="P630" s="177"/>
      <c r="Q630" s="177"/>
      <c r="R630" s="177"/>
      <c r="S630" s="177"/>
      <c r="T630" s="177"/>
      <c r="U630" s="177"/>
      <c r="V630" s="177"/>
      <c r="W630" s="177"/>
      <c r="X630" s="177"/>
      <c r="Y630" s="177"/>
      <c r="Z630" s="177"/>
    </row>
    <row r="631" spans="2:27" s="45" customFormat="1" x14ac:dyDescent="0.3"/>
    <row r="632" spans="2:27" s="45" customFormat="1" x14ac:dyDescent="0.3"/>
    <row r="633" spans="2:27" s="45" customFormat="1" x14ac:dyDescent="0.3"/>
    <row r="634" spans="2:27" s="45" customFormat="1" x14ac:dyDescent="0.3"/>
    <row r="635" spans="2:27" s="45" customFormat="1" x14ac:dyDescent="0.3"/>
    <row r="636" spans="2:27" s="45" customFormat="1" x14ac:dyDescent="0.3">
      <c r="C636" s="172"/>
      <c r="D636" s="172"/>
      <c r="E636" s="172"/>
      <c r="F636" s="172"/>
      <c r="Q636" s="172"/>
      <c r="R636" s="172"/>
      <c r="S636" s="172"/>
      <c r="T636" s="172"/>
    </row>
    <row r="637" spans="2:27" s="45" customFormat="1" x14ac:dyDescent="0.3">
      <c r="F637" s="68"/>
      <c r="G637" s="68"/>
      <c r="J637" s="169"/>
      <c r="K637" s="169"/>
      <c r="L637" s="169"/>
      <c r="T637" s="68"/>
      <c r="U637" s="68"/>
      <c r="X637" s="169"/>
      <c r="Y637" s="169"/>
      <c r="Z637" s="169"/>
    </row>
    <row r="638" spans="2:27" s="45" customFormat="1" x14ac:dyDescent="0.3">
      <c r="C638" s="99"/>
      <c r="D638" s="99"/>
      <c r="E638" s="99"/>
      <c r="F638" s="99"/>
      <c r="Q638" s="99"/>
      <c r="R638" s="99"/>
      <c r="S638" s="99"/>
      <c r="T638" s="99"/>
    </row>
    <row r="639" spans="2:27" s="45" customFormat="1" x14ac:dyDescent="0.3"/>
    <row r="640" spans="2:27" s="45" customFormat="1" x14ac:dyDescent="0.3"/>
    <row r="641" spans="2:25" s="45" customFormat="1" x14ac:dyDescent="0.3"/>
    <row r="642" spans="2:25" s="45" customFormat="1" x14ac:dyDescent="0.3"/>
    <row r="643" spans="2:25" s="45" customFormat="1" x14ac:dyDescent="0.3"/>
    <row r="644" spans="2:25" s="45" customFormat="1" x14ac:dyDescent="0.3"/>
    <row r="645" spans="2:25" s="45" customFormat="1" x14ac:dyDescent="0.3"/>
    <row r="646" spans="2:25" s="45" customFormat="1" x14ac:dyDescent="0.3"/>
    <row r="647" spans="2:25" s="45" customFormat="1" x14ac:dyDescent="0.3"/>
    <row r="648" spans="2:25" s="45" customFormat="1" x14ac:dyDescent="0.3"/>
    <row r="649" spans="2:25" s="45" customFormat="1" x14ac:dyDescent="0.3"/>
    <row r="650" spans="2:25" s="45" customFormat="1" x14ac:dyDescent="0.3"/>
    <row r="651" spans="2:25" s="45" customFormat="1" x14ac:dyDescent="0.3"/>
    <row r="652" spans="2:25" s="45" customFormat="1" ht="18" x14ac:dyDescent="0.35">
      <c r="D652" s="67"/>
      <c r="R652" s="67"/>
    </row>
    <row r="653" spans="2:25" s="45" customFormat="1" x14ac:dyDescent="0.3">
      <c r="C653" s="99"/>
      <c r="D653" s="99"/>
      <c r="E653" s="99"/>
      <c r="F653" s="99"/>
      <c r="G653" s="99"/>
      <c r="H653" s="99"/>
      <c r="I653" s="99"/>
      <c r="J653" s="99"/>
      <c r="K653" s="99"/>
      <c r="Q653" s="99"/>
      <c r="R653" s="99"/>
      <c r="S653" s="99"/>
      <c r="T653" s="99"/>
      <c r="U653" s="99"/>
      <c r="V653" s="99"/>
      <c r="W653" s="99"/>
      <c r="X653" s="99"/>
      <c r="Y653" s="99"/>
    </row>
    <row r="654" spans="2:25" s="45" customFormat="1" x14ac:dyDescent="0.3"/>
    <row r="655" spans="2:25" s="45" customFormat="1" x14ac:dyDescent="0.3"/>
    <row r="656" spans="2:25" s="45" customFormat="1" x14ac:dyDescent="0.3">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3"/>
    <row r="658" spans="2:27" s="45" customFormat="1" x14ac:dyDescent="0.3">
      <c r="B658" s="68"/>
      <c r="C658" s="68"/>
      <c r="D658" s="169"/>
      <c r="E658" s="169"/>
      <c r="F658" s="169"/>
      <c r="G658" s="169"/>
      <c r="P658" s="68"/>
      <c r="Q658" s="68"/>
      <c r="R658" s="169"/>
      <c r="S658" s="169"/>
      <c r="T658" s="169"/>
      <c r="U658" s="169"/>
    </row>
    <row r="659" spans="2:27" s="45" customFormat="1" x14ac:dyDescent="0.3">
      <c r="B659" s="48"/>
      <c r="C659" s="48"/>
      <c r="D659" s="71"/>
      <c r="E659" s="71"/>
      <c r="F659" s="71"/>
      <c r="G659" s="71"/>
      <c r="P659" s="48"/>
      <c r="Q659" s="48"/>
      <c r="R659" s="71"/>
      <c r="S659" s="71"/>
      <c r="T659" s="71"/>
      <c r="U659" s="71"/>
    </row>
    <row r="660" spans="2:27" s="45" customFormat="1" x14ac:dyDescent="0.3"/>
    <row r="661" spans="2:27" s="45" customFormat="1" x14ac:dyDescent="0.3">
      <c r="B661" s="169"/>
      <c r="C661" s="169"/>
      <c r="D661" s="169"/>
      <c r="E661" s="169"/>
      <c r="F661" s="169"/>
      <c r="G661" s="170"/>
      <c r="H661" s="170"/>
      <c r="I661" s="170"/>
      <c r="J661" s="170"/>
      <c r="K661" s="170"/>
      <c r="L661" s="170"/>
      <c r="P661" s="169"/>
      <c r="Q661" s="169"/>
      <c r="R661" s="169"/>
      <c r="S661" s="169"/>
      <c r="T661" s="169"/>
      <c r="U661" s="170"/>
      <c r="V661" s="170"/>
      <c r="W661" s="170"/>
      <c r="X661" s="170"/>
      <c r="Y661" s="170"/>
      <c r="Z661" s="170"/>
    </row>
    <row r="662" spans="2:27" s="45" customFormat="1" x14ac:dyDescent="0.3"/>
    <row r="663" spans="2:27" s="45" customFormat="1" x14ac:dyDescent="0.3">
      <c r="E663" s="171"/>
      <c r="F663" s="172"/>
      <c r="G663" s="172"/>
      <c r="H663" s="72"/>
      <c r="I663" s="173"/>
      <c r="J663" s="173"/>
      <c r="K663" s="73"/>
      <c r="L663" s="172"/>
      <c r="M663" s="172"/>
      <c r="S663" s="171"/>
      <c r="T663" s="172"/>
      <c r="U663" s="172"/>
      <c r="V663" s="72"/>
      <c r="W663" s="173"/>
      <c r="X663" s="173"/>
      <c r="Y663" s="73"/>
      <c r="Z663" s="172"/>
      <c r="AA663" s="172"/>
    </row>
    <row r="664" spans="2:27" s="45" customFormat="1" x14ac:dyDescent="0.3">
      <c r="E664" s="99"/>
      <c r="F664" s="99"/>
      <c r="G664" s="99"/>
      <c r="H664" s="99"/>
      <c r="I664" s="99"/>
      <c r="J664" s="99"/>
      <c r="K664" s="99"/>
      <c r="L664" s="99"/>
      <c r="M664" s="99"/>
      <c r="S664" s="99"/>
      <c r="T664" s="99"/>
      <c r="U664" s="99"/>
      <c r="V664" s="99"/>
      <c r="W664" s="99"/>
      <c r="X664" s="99"/>
      <c r="Y664" s="99"/>
      <c r="Z664" s="99"/>
      <c r="AA664" s="99"/>
    </row>
    <row r="665" spans="2:27" s="45" customFormat="1" x14ac:dyDescent="0.3"/>
    <row r="666" spans="2:27" s="45" customFormat="1" x14ac:dyDescent="0.3">
      <c r="B666" s="69"/>
      <c r="P666" s="69"/>
    </row>
    <row r="667" spans="2:27" s="45" customFormat="1" x14ac:dyDescent="0.3"/>
    <row r="668" spans="2:27" s="45" customFormat="1" x14ac:dyDescent="0.3">
      <c r="B668" s="99"/>
      <c r="C668" s="99"/>
      <c r="D668" s="99"/>
      <c r="E668" s="99"/>
      <c r="F668" s="99"/>
      <c r="G668" s="99"/>
      <c r="H668" s="99"/>
      <c r="I668" s="99"/>
      <c r="J668" s="48"/>
      <c r="K668" s="99"/>
      <c r="L668" s="99"/>
      <c r="M668" s="99"/>
      <c r="P668" s="99"/>
      <c r="Q668" s="99"/>
      <c r="R668" s="99"/>
      <c r="S668" s="99"/>
      <c r="T668" s="99"/>
      <c r="U668" s="99"/>
      <c r="V668" s="99"/>
      <c r="W668" s="99"/>
      <c r="X668" s="48"/>
      <c r="Y668" s="99"/>
      <c r="Z668" s="99"/>
      <c r="AA668" s="99"/>
    </row>
    <row r="669" spans="2:27" s="45" customFormat="1" x14ac:dyDescent="0.3">
      <c r="B669" s="174"/>
      <c r="C669" s="174"/>
      <c r="D669" s="174"/>
      <c r="E669" s="174"/>
      <c r="F669" s="174"/>
      <c r="G669" s="175"/>
      <c r="H669" s="175"/>
      <c r="I669" s="175"/>
      <c r="J669" s="175"/>
      <c r="K669" s="99"/>
      <c r="L669" s="99"/>
      <c r="M669" s="99"/>
      <c r="P669" s="174"/>
      <c r="Q669" s="174"/>
      <c r="R669" s="174"/>
      <c r="S669" s="174"/>
      <c r="T669" s="174"/>
      <c r="U669" s="175"/>
      <c r="V669" s="175"/>
      <c r="W669" s="175"/>
      <c r="X669" s="175"/>
      <c r="Y669" s="99"/>
      <c r="Z669" s="99"/>
      <c r="AA669" s="99"/>
    </row>
    <row r="670" spans="2:27" s="45" customFormat="1" x14ac:dyDescent="0.3">
      <c r="B670" s="174"/>
      <c r="C670" s="174"/>
      <c r="D670" s="174"/>
      <c r="E670" s="174"/>
      <c r="F670" s="174"/>
      <c r="G670" s="175"/>
      <c r="H670" s="175"/>
      <c r="I670" s="175"/>
      <c r="J670" s="175"/>
      <c r="K670" s="99"/>
      <c r="L670" s="99"/>
      <c r="M670" s="99"/>
      <c r="P670" s="174"/>
      <c r="Q670" s="174"/>
      <c r="R670" s="174"/>
      <c r="S670" s="174"/>
      <c r="T670" s="174"/>
      <c r="U670" s="175"/>
      <c r="V670" s="175"/>
      <c r="W670" s="175"/>
      <c r="X670" s="175"/>
      <c r="Y670" s="99"/>
      <c r="Z670" s="99"/>
      <c r="AA670" s="99"/>
    </row>
    <row r="671" spans="2:27" s="45" customFormat="1" x14ac:dyDescent="0.3">
      <c r="B671" s="176"/>
      <c r="C671" s="176"/>
      <c r="D671" s="176"/>
      <c r="E671" s="176"/>
      <c r="F671" s="176"/>
      <c r="G671" s="175"/>
      <c r="H671" s="175"/>
      <c r="I671" s="175"/>
      <c r="J671" s="175"/>
      <c r="K671" s="99"/>
      <c r="L671" s="99"/>
      <c r="M671" s="99"/>
      <c r="P671" s="176"/>
      <c r="Q671" s="176"/>
      <c r="R671" s="176"/>
      <c r="S671" s="176"/>
      <c r="T671" s="176"/>
      <c r="U671" s="175"/>
      <c r="V671" s="175"/>
      <c r="W671" s="175"/>
      <c r="X671" s="175"/>
      <c r="Y671" s="99"/>
      <c r="Z671" s="99"/>
      <c r="AA671" s="99"/>
    </row>
    <row r="672" spans="2:27" s="45" customFormat="1" x14ac:dyDescent="0.3">
      <c r="B672" s="176"/>
      <c r="C672" s="176"/>
      <c r="D672" s="176"/>
      <c r="E672" s="176"/>
      <c r="F672" s="176"/>
      <c r="G672" s="175"/>
      <c r="H672" s="175"/>
      <c r="I672" s="175"/>
      <c r="J672" s="175"/>
      <c r="K672" s="99"/>
      <c r="L672" s="99"/>
      <c r="M672" s="99"/>
      <c r="P672" s="176"/>
      <c r="Q672" s="176"/>
      <c r="R672" s="176"/>
      <c r="S672" s="176"/>
      <c r="T672" s="176"/>
      <c r="U672" s="175"/>
      <c r="V672" s="175"/>
      <c r="W672" s="175"/>
      <c r="X672" s="175"/>
      <c r="Y672" s="99"/>
      <c r="Z672" s="99"/>
      <c r="AA672" s="99"/>
    </row>
    <row r="673" spans="2:27" s="45" customFormat="1" x14ac:dyDescent="0.3">
      <c r="B673" s="176"/>
      <c r="C673" s="176"/>
      <c r="D673" s="176"/>
      <c r="E673" s="176"/>
      <c r="F673" s="176"/>
      <c r="G673" s="175"/>
      <c r="H673" s="175"/>
      <c r="I673" s="175"/>
      <c r="J673" s="175"/>
      <c r="K673" s="99"/>
      <c r="L673" s="99"/>
      <c r="M673" s="99"/>
      <c r="P673" s="176"/>
      <c r="Q673" s="176"/>
      <c r="R673" s="176"/>
      <c r="S673" s="176"/>
      <c r="T673" s="176"/>
      <c r="U673" s="175"/>
      <c r="V673" s="175"/>
      <c r="W673" s="175"/>
      <c r="X673" s="175"/>
      <c r="Y673" s="99"/>
      <c r="Z673" s="99"/>
      <c r="AA673" s="99"/>
    </row>
    <row r="674" spans="2:27" s="45" customFormat="1" x14ac:dyDescent="0.3">
      <c r="B674" s="174"/>
      <c r="C674" s="174"/>
      <c r="D674" s="174"/>
      <c r="E674" s="174"/>
      <c r="F674" s="174"/>
      <c r="G674" s="175"/>
      <c r="H674" s="175"/>
      <c r="I674" s="175"/>
      <c r="J674" s="175"/>
      <c r="K674" s="99"/>
      <c r="L674" s="99"/>
      <c r="M674" s="99"/>
      <c r="P674" s="174"/>
      <c r="Q674" s="174"/>
      <c r="R674" s="174"/>
      <c r="S674" s="174"/>
      <c r="T674" s="174"/>
      <c r="U674" s="175"/>
      <c r="V674" s="175"/>
      <c r="W674" s="175"/>
      <c r="X674" s="175"/>
      <c r="Y674" s="99"/>
      <c r="Z674" s="99"/>
      <c r="AA674" s="99"/>
    </row>
    <row r="675" spans="2:27" s="45" customFormat="1" x14ac:dyDescent="0.3">
      <c r="B675" s="174"/>
      <c r="C675" s="174"/>
      <c r="D675" s="174"/>
      <c r="E675" s="174"/>
      <c r="F675" s="174"/>
      <c r="G675" s="175"/>
      <c r="H675" s="175"/>
      <c r="I675" s="175"/>
      <c r="J675" s="175"/>
      <c r="K675" s="99"/>
      <c r="L675" s="99"/>
      <c r="M675" s="99"/>
      <c r="P675" s="174"/>
      <c r="Q675" s="174"/>
      <c r="R675" s="174"/>
      <c r="S675" s="174"/>
      <c r="T675" s="174"/>
      <c r="U675" s="175"/>
      <c r="V675" s="175"/>
      <c r="W675" s="175"/>
      <c r="X675" s="175"/>
      <c r="Y675" s="99"/>
      <c r="Z675" s="99"/>
      <c r="AA675" s="99"/>
    </row>
    <row r="676" spans="2:27" s="45" customFormat="1" x14ac:dyDescent="0.3"/>
    <row r="677" spans="2:27" s="45" customFormat="1" x14ac:dyDescent="0.3"/>
    <row r="678" spans="2:27" s="45" customFormat="1" x14ac:dyDescent="0.3">
      <c r="B678" s="69"/>
      <c r="P678" s="69"/>
    </row>
    <row r="679" spans="2:27" s="45" customFormat="1" x14ac:dyDescent="0.3">
      <c r="B679" s="177"/>
      <c r="C679" s="177"/>
      <c r="D679" s="177"/>
      <c r="E679" s="177"/>
      <c r="F679" s="177"/>
      <c r="G679" s="177"/>
      <c r="H679" s="177"/>
      <c r="I679" s="177"/>
      <c r="J679" s="177"/>
      <c r="K679" s="177"/>
      <c r="L679" s="177"/>
      <c r="P679" s="177"/>
      <c r="Q679" s="177"/>
      <c r="R679" s="177"/>
      <c r="S679" s="177"/>
      <c r="T679" s="177"/>
      <c r="U679" s="177"/>
      <c r="V679" s="177"/>
      <c r="W679" s="177"/>
      <c r="X679" s="177"/>
      <c r="Y679" s="177"/>
      <c r="Z679" s="177"/>
    </row>
    <row r="680" spans="2:27" s="45" customFormat="1" x14ac:dyDescent="0.3">
      <c r="B680" s="177"/>
      <c r="C680" s="177"/>
      <c r="D680" s="177"/>
      <c r="E680" s="177"/>
      <c r="F680" s="177"/>
      <c r="G680" s="177"/>
      <c r="H680" s="177"/>
      <c r="I680" s="177"/>
      <c r="J680" s="177"/>
      <c r="K680" s="177"/>
      <c r="L680" s="177"/>
      <c r="P680" s="177"/>
      <c r="Q680" s="177"/>
      <c r="R680" s="177"/>
      <c r="S680" s="177"/>
      <c r="T680" s="177"/>
      <c r="U680" s="177"/>
      <c r="V680" s="177"/>
      <c r="W680" s="177"/>
      <c r="X680" s="177"/>
      <c r="Y680" s="177"/>
      <c r="Z680" s="177"/>
    </row>
    <row r="681" spans="2:27" s="45" customFormat="1" x14ac:dyDescent="0.3"/>
    <row r="682" spans="2:27" s="45" customFormat="1" x14ac:dyDescent="0.3"/>
    <row r="683" spans="2:27" s="45" customFormat="1" x14ac:dyDescent="0.3"/>
    <row r="684" spans="2:27" s="45" customFormat="1" x14ac:dyDescent="0.3"/>
    <row r="685" spans="2:27" s="45" customFormat="1" x14ac:dyDescent="0.3"/>
    <row r="686" spans="2:27" s="45" customFormat="1" x14ac:dyDescent="0.3">
      <c r="C686" s="172"/>
      <c r="D686" s="172"/>
      <c r="E686" s="172"/>
      <c r="F686" s="172"/>
      <c r="Q686" s="172"/>
      <c r="R686" s="172"/>
      <c r="S686" s="172"/>
      <c r="T686" s="172"/>
    </row>
    <row r="687" spans="2:27" s="45" customFormat="1" x14ac:dyDescent="0.3">
      <c r="F687" s="68"/>
      <c r="G687" s="68"/>
      <c r="J687" s="169"/>
      <c r="K687" s="169"/>
      <c r="L687" s="169"/>
      <c r="T687" s="68"/>
      <c r="U687" s="68"/>
      <c r="X687" s="169"/>
      <c r="Y687" s="169"/>
      <c r="Z687" s="169"/>
    </row>
    <row r="688" spans="2:27" s="45" customFormat="1" x14ac:dyDescent="0.3">
      <c r="C688" s="99"/>
      <c r="D688" s="99"/>
      <c r="E688" s="99"/>
      <c r="F688" s="99"/>
      <c r="Q688" s="99"/>
      <c r="R688" s="99"/>
      <c r="S688" s="99"/>
      <c r="T688" s="99"/>
    </row>
    <row r="689" s="45" customFormat="1" x14ac:dyDescent="0.3"/>
    <row r="690" s="45" customFormat="1" x14ac:dyDescent="0.3"/>
    <row r="691" s="45" customFormat="1" x14ac:dyDescent="0.3"/>
    <row r="692" s="45" customFormat="1" x14ac:dyDescent="0.3"/>
    <row r="693" s="45" customFormat="1" x14ac:dyDescent="0.3"/>
    <row r="694" s="45" customFormat="1" x14ac:dyDescent="0.3"/>
    <row r="695" s="45" customFormat="1" x14ac:dyDescent="0.3"/>
  </sheetData>
  <mergeCells count="840">
    <mergeCell ref="Q686:T686"/>
    <mergeCell ref="X687:Z687"/>
    <mergeCell ref="Q688:T688"/>
    <mergeCell ref="P674:T675"/>
    <mergeCell ref="U674:W675"/>
    <mergeCell ref="X674:X675"/>
    <mergeCell ref="Y674:AA675"/>
    <mergeCell ref="P679:U680"/>
    <mergeCell ref="V679:Z680"/>
    <mergeCell ref="P669:T670"/>
    <mergeCell ref="U669:W670"/>
    <mergeCell ref="X669:X670"/>
    <mergeCell ref="Y669:AA670"/>
    <mergeCell ref="P671:T673"/>
    <mergeCell ref="U671:W673"/>
    <mergeCell ref="X671:X673"/>
    <mergeCell ref="Y671:AA673"/>
    <mergeCell ref="S664:T664"/>
    <mergeCell ref="U664:X664"/>
    <mergeCell ref="Y664:AA664"/>
    <mergeCell ref="P668:T668"/>
    <mergeCell ref="U668:W668"/>
    <mergeCell ref="Y668:AA668"/>
    <mergeCell ref="P661:T661"/>
    <mergeCell ref="U661:Z661"/>
    <mergeCell ref="S663:U663"/>
    <mergeCell ref="W663:X663"/>
    <mergeCell ref="Z663:AA663"/>
    <mergeCell ref="Q636:T636"/>
    <mergeCell ref="X637:Z637"/>
    <mergeCell ref="Q638:T638"/>
    <mergeCell ref="Q653:Y653"/>
    <mergeCell ref="R658:U658"/>
    <mergeCell ref="P624:T625"/>
    <mergeCell ref="U624:W625"/>
    <mergeCell ref="X624:X625"/>
    <mergeCell ref="Y624:AA625"/>
    <mergeCell ref="P629:U630"/>
    <mergeCell ref="V629:Z630"/>
    <mergeCell ref="P619:T620"/>
    <mergeCell ref="U619:W620"/>
    <mergeCell ref="X619:X620"/>
    <mergeCell ref="Y619:AA620"/>
    <mergeCell ref="P621:T623"/>
    <mergeCell ref="U621:W623"/>
    <mergeCell ref="X621:X623"/>
    <mergeCell ref="Y621:AA623"/>
    <mergeCell ref="S614:T614"/>
    <mergeCell ref="U614:X614"/>
    <mergeCell ref="Y614:AA614"/>
    <mergeCell ref="P618:T618"/>
    <mergeCell ref="U618:W618"/>
    <mergeCell ref="Y618:AA618"/>
    <mergeCell ref="P611:T611"/>
    <mergeCell ref="U611:Z611"/>
    <mergeCell ref="S613:U613"/>
    <mergeCell ref="W613:X613"/>
    <mergeCell ref="Z613:AA613"/>
    <mergeCell ref="Q586:T586"/>
    <mergeCell ref="X587:Z587"/>
    <mergeCell ref="Q588:T588"/>
    <mergeCell ref="Q603:Y603"/>
    <mergeCell ref="R608:U608"/>
    <mergeCell ref="P574:T575"/>
    <mergeCell ref="U574:W575"/>
    <mergeCell ref="X574:X575"/>
    <mergeCell ref="Y574:AA575"/>
    <mergeCell ref="P579:U580"/>
    <mergeCell ref="V579:Z580"/>
    <mergeCell ref="P569:T570"/>
    <mergeCell ref="U569:W570"/>
    <mergeCell ref="X569:X570"/>
    <mergeCell ref="Y569:AA570"/>
    <mergeCell ref="P571:T573"/>
    <mergeCell ref="U571:W573"/>
    <mergeCell ref="X571:X573"/>
    <mergeCell ref="Y571:AA573"/>
    <mergeCell ref="S564:T564"/>
    <mergeCell ref="U564:X564"/>
    <mergeCell ref="Y564:AA564"/>
    <mergeCell ref="P568:T568"/>
    <mergeCell ref="U568:W568"/>
    <mergeCell ref="Y568:AA568"/>
    <mergeCell ref="P561:T561"/>
    <mergeCell ref="U561:Z561"/>
    <mergeCell ref="S563:U563"/>
    <mergeCell ref="W563:X563"/>
    <mergeCell ref="Z563:AA563"/>
    <mergeCell ref="Q536:T536"/>
    <mergeCell ref="X537:Z537"/>
    <mergeCell ref="Q538:T538"/>
    <mergeCell ref="Q553:Y553"/>
    <mergeCell ref="R558:U558"/>
    <mergeCell ref="P524:T525"/>
    <mergeCell ref="U524:W525"/>
    <mergeCell ref="X524:X525"/>
    <mergeCell ref="Y524:AA525"/>
    <mergeCell ref="P529:U530"/>
    <mergeCell ref="V529:Z530"/>
    <mergeCell ref="P519:T520"/>
    <mergeCell ref="U519:W520"/>
    <mergeCell ref="X519:X520"/>
    <mergeCell ref="Y519:AA520"/>
    <mergeCell ref="P521:T523"/>
    <mergeCell ref="U521:W523"/>
    <mergeCell ref="X521:X523"/>
    <mergeCell ref="Y521:AA523"/>
    <mergeCell ref="S514:T514"/>
    <mergeCell ref="U514:X514"/>
    <mergeCell ref="Y514:AA514"/>
    <mergeCell ref="P518:T518"/>
    <mergeCell ref="U518:W518"/>
    <mergeCell ref="Y518:AA518"/>
    <mergeCell ref="P511:T511"/>
    <mergeCell ref="U511:Z511"/>
    <mergeCell ref="S513:U513"/>
    <mergeCell ref="W513:X513"/>
    <mergeCell ref="Z513:AA513"/>
    <mergeCell ref="Q486:T486"/>
    <mergeCell ref="X487:Z487"/>
    <mergeCell ref="Q488:T488"/>
    <mergeCell ref="Q503:Y503"/>
    <mergeCell ref="R508:U508"/>
    <mergeCell ref="P474:T475"/>
    <mergeCell ref="U474:W475"/>
    <mergeCell ref="X474:X475"/>
    <mergeCell ref="Y474:AA475"/>
    <mergeCell ref="P479:U480"/>
    <mergeCell ref="V479:Z480"/>
    <mergeCell ref="P469:T470"/>
    <mergeCell ref="U469:W470"/>
    <mergeCell ref="X469:X470"/>
    <mergeCell ref="Y469:AA470"/>
    <mergeCell ref="P471:T473"/>
    <mergeCell ref="U471:W473"/>
    <mergeCell ref="X471:X473"/>
    <mergeCell ref="Y471:AA473"/>
    <mergeCell ref="S464:T464"/>
    <mergeCell ref="U464:X464"/>
    <mergeCell ref="Y464:AA464"/>
    <mergeCell ref="P468:T468"/>
    <mergeCell ref="U468:W468"/>
    <mergeCell ref="Y468:AA468"/>
    <mergeCell ref="P461:T461"/>
    <mergeCell ref="U461:Z461"/>
    <mergeCell ref="S463:U463"/>
    <mergeCell ref="W463:X463"/>
    <mergeCell ref="Z463:AA463"/>
    <mergeCell ref="Q436:T436"/>
    <mergeCell ref="X437:Z437"/>
    <mergeCell ref="Q438:T438"/>
    <mergeCell ref="Q453:Y453"/>
    <mergeCell ref="R458:U458"/>
    <mergeCell ref="P424:T425"/>
    <mergeCell ref="U424:W425"/>
    <mergeCell ref="X424:X425"/>
    <mergeCell ref="Y424:AA425"/>
    <mergeCell ref="P429:U430"/>
    <mergeCell ref="V429:Z430"/>
    <mergeCell ref="P419:T420"/>
    <mergeCell ref="U419:W420"/>
    <mergeCell ref="X419:X420"/>
    <mergeCell ref="Y419:AA420"/>
    <mergeCell ref="P421:T423"/>
    <mergeCell ref="U421:W423"/>
    <mergeCell ref="X421:X423"/>
    <mergeCell ref="Y421:AA423"/>
    <mergeCell ref="S414:T414"/>
    <mergeCell ref="U414:X414"/>
    <mergeCell ref="Y414:AA414"/>
    <mergeCell ref="P418:T418"/>
    <mergeCell ref="U418:W418"/>
    <mergeCell ref="Y418:AA418"/>
    <mergeCell ref="P411:T411"/>
    <mergeCell ref="U411:Z411"/>
    <mergeCell ref="S413:U413"/>
    <mergeCell ref="W413:X413"/>
    <mergeCell ref="Z413:AA413"/>
    <mergeCell ref="Q386:T386"/>
    <mergeCell ref="X387:Z387"/>
    <mergeCell ref="Q388:T388"/>
    <mergeCell ref="Q403:Y403"/>
    <mergeCell ref="R408:U408"/>
    <mergeCell ref="P374:T375"/>
    <mergeCell ref="U374:W375"/>
    <mergeCell ref="X374:X375"/>
    <mergeCell ref="Y374:AA375"/>
    <mergeCell ref="P379:U380"/>
    <mergeCell ref="V379:Z380"/>
    <mergeCell ref="P369:T370"/>
    <mergeCell ref="U369:W370"/>
    <mergeCell ref="X369:X370"/>
    <mergeCell ref="Y369:AA370"/>
    <mergeCell ref="P371:T373"/>
    <mergeCell ref="U371:W373"/>
    <mergeCell ref="X371:X373"/>
    <mergeCell ref="Y371:AA373"/>
    <mergeCell ref="S364:T364"/>
    <mergeCell ref="U364:X364"/>
    <mergeCell ref="Y364:AA364"/>
    <mergeCell ref="P368:T368"/>
    <mergeCell ref="U368:W368"/>
    <mergeCell ref="Y368:AA368"/>
    <mergeCell ref="P361:T361"/>
    <mergeCell ref="U361:Z361"/>
    <mergeCell ref="S363:U363"/>
    <mergeCell ref="W363:X363"/>
    <mergeCell ref="Z363:AA363"/>
    <mergeCell ref="Q336:T336"/>
    <mergeCell ref="X337:Z337"/>
    <mergeCell ref="Q338:T338"/>
    <mergeCell ref="Q353:Y353"/>
    <mergeCell ref="R358:U358"/>
    <mergeCell ref="P324:T325"/>
    <mergeCell ref="U324:W325"/>
    <mergeCell ref="X324:X325"/>
    <mergeCell ref="Y324:AA325"/>
    <mergeCell ref="P329:U330"/>
    <mergeCell ref="V329:Z330"/>
    <mergeCell ref="P319:T320"/>
    <mergeCell ref="U319:W320"/>
    <mergeCell ref="X319:X320"/>
    <mergeCell ref="Y319:AA320"/>
    <mergeCell ref="P321:T323"/>
    <mergeCell ref="U321:W323"/>
    <mergeCell ref="X321:X323"/>
    <mergeCell ref="Y321:AA323"/>
    <mergeCell ref="S314:T314"/>
    <mergeCell ref="U314:X314"/>
    <mergeCell ref="Y314:AA314"/>
    <mergeCell ref="P318:T318"/>
    <mergeCell ref="U318:W318"/>
    <mergeCell ref="Y318:AA318"/>
    <mergeCell ref="P311:T311"/>
    <mergeCell ref="U311:Z311"/>
    <mergeCell ref="S313:U313"/>
    <mergeCell ref="W313:X313"/>
    <mergeCell ref="Z313:AA313"/>
    <mergeCell ref="Q286:T286"/>
    <mergeCell ref="X287:Z287"/>
    <mergeCell ref="Q288:T288"/>
    <mergeCell ref="Q303:Y303"/>
    <mergeCell ref="R308:U308"/>
    <mergeCell ref="P274:T275"/>
    <mergeCell ref="U274:W275"/>
    <mergeCell ref="X274:X275"/>
    <mergeCell ref="Y274:AA275"/>
    <mergeCell ref="P279:U280"/>
    <mergeCell ref="V279:Z280"/>
    <mergeCell ref="P269:T270"/>
    <mergeCell ref="U269:W270"/>
    <mergeCell ref="X269:X270"/>
    <mergeCell ref="Y269:AA270"/>
    <mergeCell ref="P271:T273"/>
    <mergeCell ref="U271:W273"/>
    <mergeCell ref="X271:X273"/>
    <mergeCell ref="Y271:AA273"/>
    <mergeCell ref="S264:T264"/>
    <mergeCell ref="U264:X264"/>
    <mergeCell ref="Y264:AA264"/>
    <mergeCell ref="P268:T268"/>
    <mergeCell ref="U268:W268"/>
    <mergeCell ref="Y268:AA268"/>
    <mergeCell ref="P261:T261"/>
    <mergeCell ref="U261:Z261"/>
    <mergeCell ref="S263:U263"/>
    <mergeCell ref="W263:X263"/>
    <mergeCell ref="Z263:AA263"/>
    <mergeCell ref="Q236:T236"/>
    <mergeCell ref="X237:Z237"/>
    <mergeCell ref="Q238:T238"/>
    <mergeCell ref="Q253:Y253"/>
    <mergeCell ref="R258:U258"/>
    <mergeCell ref="P224:T225"/>
    <mergeCell ref="U224:W225"/>
    <mergeCell ref="X224:X225"/>
    <mergeCell ref="Y224:AA225"/>
    <mergeCell ref="P229:U230"/>
    <mergeCell ref="V229:Z230"/>
    <mergeCell ref="P219:T220"/>
    <mergeCell ref="U219:W220"/>
    <mergeCell ref="X219:X220"/>
    <mergeCell ref="Y219:AA220"/>
    <mergeCell ref="P221:T223"/>
    <mergeCell ref="U221:W223"/>
    <mergeCell ref="X221:X223"/>
    <mergeCell ref="Y221:AA223"/>
    <mergeCell ref="C686:F686"/>
    <mergeCell ref="J687:L687"/>
    <mergeCell ref="C688:F688"/>
    <mergeCell ref="Q203:Y203"/>
    <mergeCell ref="R208:U208"/>
    <mergeCell ref="P211:T211"/>
    <mergeCell ref="U211:Z211"/>
    <mergeCell ref="S213:U213"/>
    <mergeCell ref="W213:X213"/>
    <mergeCell ref="Z213:AA213"/>
    <mergeCell ref="S214:T214"/>
    <mergeCell ref="U214:X214"/>
    <mergeCell ref="Y214:AA214"/>
    <mergeCell ref="P218:T218"/>
    <mergeCell ref="U218:W218"/>
    <mergeCell ref="Y218:AA218"/>
    <mergeCell ref="B674:F675"/>
    <mergeCell ref="G674:I675"/>
    <mergeCell ref="J674:J675"/>
    <mergeCell ref="K674:M675"/>
    <mergeCell ref="B679:G680"/>
    <mergeCell ref="H679:L680"/>
    <mergeCell ref="B669:F670"/>
    <mergeCell ref="G669:I670"/>
    <mergeCell ref="J669:J670"/>
    <mergeCell ref="K669:M670"/>
    <mergeCell ref="B671:F673"/>
    <mergeCell ref="G671:I673"/>
    <mergeCell ref="J671:J673"/>
    <mergeCell ref="K671:M673"/>
    <mergeCell ref="E664:F664"/>
    <mergeCell ref="G664:J664"/>
    <mergeCell ref="K664:M664"/>
    <mergeCell ref="B668:F668"/>
    <mergeCell ref="G668:I668"/>
    <mergeCell ref="K668:M668"/>
    <mergeCell ref="B661:F661"/>
    <mergeCell ref="G661:L661"/>
    <mergeCell ref="E663:G663"/>
    <mergeCell ref="I663:J663"/>
    <mergeCell ref="L663:M663"/>
    <mergeCell ref="C636:F636"/>
    <mergeCell ref="J637:L637"/>
    <mergeCell ref="C638:F638"/>
    <mergeCell ref="C653:K653"/>
    <mergeCell ref="D658:G658"/>
    <mergeCell ref="B624:F625"/>
    <mergeCell ref="G624:I625"/>
    <mergeCell ref="J624:J625"/>
    <mergeCell ref="K624:M625"/>
    <mergeCell ref="B629:G630"/>
    <mergeCell ref="H629:L630"/>
    <mergeCell ref="B619:F620"/>
    <mergeCell ref="G619:I620"/>
    <mergeCell ref="J619:J620"/>
    <mergeCell ref="K619:M620"/>
    <mergeCell ref="B621:F623"/>
    <mergeCell ref="G621:I623"/>
    <mergeCell ref="J621:J623"/>
    <mergeCell ref="K621:M623"/>
    <mergeCell ref="E614:F614"/>
    <mergeCell ref="G614:J614"/>
    <mergeCell ref="K614:M614"/>
    <mergeCell ref="B618:F618"/>
    <mergeCell ref="G618:I618"/>
    <mergeCell ref="K618:M618"/>
    <mergeCell ref="B611:F611"/>
    <mergeCell ref="G611:L611"/>
    <mergeCell ref="E613:G613"/>
    <mergeCell ref="I613:J613"/>
    <mergeCell ref="L613:M613"/>
    <mergeCell ref="C586:F586"/>
    <mergeCell ref="J587:L587"/>
    <mergeCell ref="C588:F588"/>
    <mergeCell ref="C603:K603"/>
    <mergeCell ref="D608:G608"/>
    <mergeCell ref="B574:F575"/>
    <mergeCell ref="G574:I575"/>
    <mergeCell ref="J574:J575"/>
    <mergeCell ref="K574:M575"/>
    <mergeCell ref="B579:G580"/>
    <mergeCell ref="H579:L580"/>
    <mergeCell ref="B569:F570"/>
    <mergeCell ref="G569:I570"/>
    <mergeCell ref="J569:J570"/>
    <mergeCell ref="K569:M570"/>
    <mergeCell ref="B571:F573"/>
    <mergeCell ref="G571:I573"/>
    <mergeCell ref="J571:J573"/>
    <mergeCell ref="K571:M573"/>
    <mergeCell ref="E564:F564"/>
    <mergeCell ref="G564:J564"/>
    <mergeCell ref="K564:M564"/>
    <mergeCell ref="B568:F568"/>
    <mergeCell ref="G568:I568"/>
    <mergeCell ref="K568:M568"/>
    <mergeCell ref="B561:F561"/>
    <mergeCell ref="G561:L561"/>
    <mergeCell ref="E563:G563"/>
    <mergeCell ref="I563:J563"/>
    <mergeCell ref="L563:M563"/>
    <mergeCell ref="C536:F536"/>
    <mergeCell ref="J537:L537"/>
    <mergeCell ref="C538:F538"/>
    <mergeCell ref="C553:K553"/>
    <mergeCell ref="D558:G558"/>
    <mergeCell ref="B524:F525"/>
    <mergeCell ref="G524:I525"/>
    <mergeCell ref="J524:J525"/>
    <mergeCell ref="K524:M525"/>
    <mergeCell ref="B529:G530"/>
    <mergeCell ref="H529:L530"/>
    <mergeCell ref="B519:F520"/>
    <mergeCell ref="G519:I520"/>
    <mergeCell ref="J519:J520"/>
    <mergeCell ref="K519:M520"/>
    <mergeCell ref="B521:F523"/>
    <mergeCell ref="G521:I523"/>
    <mergeCell ref="J521:J523"/>
    <mergeCell ref="K521:M523"/>
    <mergeCell ref="E514:F514"/>
    <mergeCell ref="G514:J514"/>
    <mergeCell ref="K514:M514"/>
    <mergeCell ref="B518:F518"/>
    <mergeCell ref="G518:I518"/>
    <mergeCell ref="K518:M518"/>
    <mergeCell ref="B511:F511"/>
    <mergeCell ref="G511:L511"/>
    <mergeCell ref="E513:G513"/>
    <mergeCell ref="I513:J513"/>
    <mergeCell ref="L513:M513"/>
    <mergeCell ref="C486:F486"/>
    <mergeCell ref="J487:L487"/>
    <mergeCell ref="C488:F488"/>
    <mergeCell ref="C503:K503"/>
    <mergeCell ref="D508:G508"/>
    <mergeCell ref="B474:F475"/>
    <mergeCell ref="G474:I475"/>
    <mergeCell ref="J474:J475"/>
    <mergeCell ref="K474:M475"/>
    <mergeCell ref="B479:G480"/>
    <mergeCell ref="H479:L480"/>
    <mergeCell ref="B469:F470"/>
    <mergeCell ref="G469:I470"/>
    <mergeCell ref="J469:J470"/>
    <mergeCell ref="K469:M470"/>
    <mergeCell ref="B471:F473"/>
    <mergeCell ref="G471:I473"/>
    <mergeCell ref="J471:J473"/>
    <mergeCell ref="K471:M473"/>
    <mergeCell ref="E464:F464"/>
    <mergeCell ref="G464:J464"/>
    <mergeCell ref="K464:M464"/>
    <mergeCell ref="B468:F468"/>
    <mergeCell ref="G468:I468"/>
    <mergeCell ref="K468:M468"/>
    <mergeCell ref="B461:F461"/>
    <mergeCell ref="G461:L461"/>
    <mergeCell ref="E463:G463"/>
    <mergeCell ref="I463:J463"/>
    <mergeCell ref="L463:M463"/>
    <mergeCell ref="C436:F436"/>
    <mergeCell ref="J437:L437"/>
    <mergeCell ref="C438:F438"/>
    <mergeCell ref="C453:K453"/>
    <mergeCell ref="D458:G458"/>
    <mergeCell ref="B424:F425"/>
    <mergeCell ref="G424:I425"/>
    <mergeCell ref="J424:J425"/>
    <mergeCell ref="K424:M425"/>
    <mergeCell ref="B429:G430"/>
    <mergeCell ref="H429:L430"/>
    <mergeCell ref="B419:F420"/>
    <mergeCell ref="G419:I420"/>
    <mergeCell ref="J419:J420"/>
    <mergeCell ref="K419:M420"/>
    <mergeCell ref="B421:F423"/>
    <mergeCell ref="G421:I423"/>
    <mergeCell ref="J421:J423"/>
    <mergeCell ref="K421:M423"/>
    <mergeCell ref="E414:F414"/>
    <mergeCell ref="G414:J414"/>
    <mergeCell ref="K414:M414"/>
    <mergeCell ref="B418:F418"/>
    <mergeCell ref="G418:I418"/>
    <mergeCell ref="K418:M418"/>
    <mergeCell ref="B411:F411"/>
    <mergeCell ref="G411:L411"/>
    <mergeCell ref="E413:G413"/>
    <mergeCell ref="I413:J413"/>
    <mergeCell ref="L413:M413"/>
    <mergeCell ref="C386:F386"/>
    <mergeCell ref="J387:L387"/>
    <mergeCell ref="C388:F388"/>
    <mergeCell ref="C403:K403"/>
    <mergeCell ref="D408:G408"/>
    <mergeCell ref="B374:F375"/>
    <mergeCell ref="G374:I375"/>
    <mergeCell ref="J374:J375"/>
    <mergeCell ref="K374:M375"/>
    <mergeCell ref="B379:G380"/>
    <mergeCell ref="H379:L380"/>
    <mergeCell ref="B369:F370"/>
    <mergeCell ref="G369:I370"/>
    <mergeCell ref="J369:J370"/>
    <mergeCell ref="K369:M370"/>
    <mergeCell ref="B371:F373"/>
    <mergeCell ref="G371:I373"/>
    <mergeCell ref="J371:J373"/>
    <mergeCell ref="K371:M373"/>
    <mergeCell ref="E364:F364"/>
    <mergeCell ref="G364:J364"/>
    <mergeCell ref="K364:M364"/>
    <mergeCell ref="B368:F368"/>
    <mergeCell ref="G368:I368"/>
    <mergeCell ref="K368:M368"/>
    <mergeCell ref="B361:F361"/>
    <mergeCell ref="G361:L361"/>
    <mergeCell ref="E363:G363"/>
    <mergeCell ref="I363:J363"/>
    <mergeCell ref="L363:M363"/>
    <mergeCell ref="C336:F336"/>
    <mergeCell ref="J337:L337"/>
    <mergeCell ref="C338:F338"/>
    <mergeCell ref="C353:K353"/>
    <mergeCell ref="D358:G358"/>
    <mergeCell ref="B324:F325"/>
    <mergeCell ref="G324:I325"/>
    <mergeCell ref="J324:J325"/>
    <mergeCell ref="K324:M325"/>
    <mergeCell ref="B329:G330"/>
    <mergeCell ref="H329:L330"/>
    <mergeCell ref="B319:F320"/>
    <mergeCell ref="G319:I320"/>
    <mergeCell ref="J319:J320"/>
    <mergeCell ref="K319:M320"/>
    <mergeCell ref="B321:F323"/>
    <mergeCell ref="G321:I323"/>
    <mergeCell ref="J321:J323"/>
    <mergeCell ref="K321:M323"/>
    <mergeCell ref="E314:F314"/>
    <mergeCell ref="G314:J314"/>
    <mergeCell ref="K314:M314"/>
    <mergeCell ref="B318:F318"/>
    <mergeCell ref="G318:I318"/>
    <mergeCell ref="K318:M318"/>
    <mergeCell ref="B311:F311"/>
    <mergeCell ref="G311:L311"/>
    <mergeCell ref="E313:G313"/>
    <mergeCell ref="I313:J313"/>
    <mergeCell ref="L313:M313"/>
    <mergeCell ref="C286:F286"/>
    <mergeCell ref="J287:L287"/>
    <mergeCell ref="C288:F288"/>
    <mergeCell ref="C303:K303"/>
    <mergeCell ref="D308:G308"/>
    <mergeCell ref="B274:F275"/>
    <mergeCell ref="G274:I275"/>
    <mergeCell ref="J274:J275"/>
    <mergeCell ref="K274:M275"/>
    <mergeCell ref="B279:G280"/>
    <mergeCell ref="H279:L280"/>
    <mergeCell ref="B269:F270"/>
    <mergeCell ref="G269:I270"/>
    <mergeCell ref="J269:J270"/>
    <mergeCell ref="K269:M270"/>
    <mergeCell ref="B271:F273"/>
    <mergeCell ref="G271:I273"/>
    <mergeCell ref="J271:J273"/>
    <mergeCell ref="K271:M273"/>
    <mergeCell ref="E264:F264"/>
    <mergeCell ref="G264:J264"/>
    <mergeCell ref="K264:M264"/>
    <mergeCell ref="B268:F268"/>
    <mergeCell ref="G268:I268"/>
    <mergeCell ref="K268:M268"/>
    <mergeCell ref="B261:F261"/>
    <mergeCell ref="G261:L261"/>
    <mergeCell ref="E263:G263"/>
    <mergeCell ref="I263:J263"/>
    <mergeCell ref="L263:M263"/>
    <mergeCell ref="C236:F236"/>
    <mergeCell ref="J237:L237"/>
    <mergeCell ref="C238:F238"/>
    <mergeCell ref="C253:K253"/>
    <mergeCell ref="D258:G258"/>
    <mergeCell ref="B224:F225"/>
    <mergeCell ref="G224:I225"/>
    <mergeCell ref="J224:J225"/>
    <mergeCell ref="K224:M225"/>
    <mergeCell ref="B229:G230"/>
    <mergeCell ref="H229:L230"/>
    <mergeCell ref="B219:F220"/>
    <mergeCell ref="G219:I220"/>
    <mergeCell ref="J219:J220"/>
    <mergeCell ref="K219:M220"/>
    <mergeCell ref="B221:F223"/>
    <mergeCell ref="G221:I223"/>
    <mergeCell ref="J221:J223"/>
    <mergeCell ref="K221:M223"/>
    <mergeCell ref="E214:F214"/>
    <mergeCell ref="G214:J214"/>
    <mergeCell ref="K214:M214"/>
    <mergeCell ref="B218:F218"/>
    <mergeCell ref="G218:I218"/>
    <mergeCell ref="K218:M218"/>
    <mergeCell ref="B211:F211"/>
    <mergeCell ref="G211:L211"/>
    <mergeCell ref="E213:G213"/>
    <mergeCell ref="I213:J213"/>
    <mergeCell ref="L213:M213"/>
    <mergeCell ref="C203:K203"/>
    <mergeCell ref="D208:G208"/>
    <mergeCell ref="Q186:T186"/>
    <mergeCell ref="X187:Z187"/>
    <mergeCell ref="Q188:T188"/>
    <mergeCell ref="P174:T175"/>
    <mergeCell ref="U174:W175"/>
    <mergeCell ref="X174:X175"/>
    <mergeCell ref="Y174:AA175"/>
    <mergeCell ref="P179:U180"/>
    <mergeCell ref="V179:Z180"/>
    <mergeCell ref="C186:F186"/>
    <mergeCell ref="J187:L187"/>
    <mergeCell ref="C188:F188"/>
    <mergeCell ref="B174:F175"/>
    <mergeCell ref="G174:I175"/>
    <mergeCell ref="J174:J175"/>
    <mergeCell ref="K174:M175"/>
    <mergeCell ref="B179:G180"/>
    <mergeCell ref="H179:L180"/>
    <mergeCell ref="P169:T170"/>
    <mergeCell ref="U169:W170"/>
    <mergeCell ref="X169:X170"/>
    <mergeCell ref="Y169:AA170"/>
    <mergeCell ref="P171:T173"/>
    <mergeCell ref="U171:W173"/>
    <mergeCell ref="X171:X173"/>
    <mergeCell ref="Y171:AA173"/>
    <mergeCell ref="S164:T164"/>
    <mergeCell ref="U164:X164"/>
    <mergeCell ref="Y164:AA164"/>
    <mergeCell ref="P168:T168"/>
    <mergeCell ref="U168:W168"/>
    <mergeCell ref="Y168:AA168"/>
    <mergeCell ref="P161:T161"/>
    <mergeCell ref="U161:Z161"/>
    <mergeCell ref="S163:U163"/>
    <mergeCell ref="W163:X163"/>
    <mergeCell ref="Z163:AA163"/>
    <mergeCell ref="Q136:T136"/>
    <mergeCell ref="X137:Z137"/>
    <mergeCell ref="Q138:T138"/>
    <mergeCell ref="Q153:Y153"/>
    <mergeCell ref="R158:U158"/>
    <mergeCell ref="P129:U130"/>
    <mergeCell ref="V129:Z130"/>
    <mergeCell ref="P119:T120"/>
    <mergeCell ref="U119:W120"/>
    <mergeCell ref="X119:X120"/>
    <mergeCell ref="Y119:AA120"/>
    <mergeCell ref="P121:T123"/>
    <mergeCell ref="U121:W123"/>
    <mergeCell ref="X121:X123"/>
    <mergeCell ref="Y121:AA123"/>
    <mergeCell ref="P111:T111"/>
    <mergeCell ref="U111:Z111"/>
    <mergeCell ref="S113:U113"/>
    <mergeCell ref="W113:X113"/>
    <mergeCell ref="Z113:AA113"/>
    <mergeCell ref="S114:T114"/>
    <mergeCell ref="U114:X114"/>
    <mergeCell ref="Y114:AA114"/>
    <mergeCell ref="P124:T125"/>
    <mergeCell ref="U124:W125"/>
    <mergeCell ref="X124:X125"/>
    <mergeCell ref="Y124:AA125"/>
    <mergeCell ref="P118:T118"/>
    <mergeCell ref="U118:W118"/>
    <mergeCell ref="Y118:AA118"/>
    <mergeCell ref="B169:F170"/>
    <mergeCell ref="G169:I170"/>
    <mergeCell ref="J169:J170"/>
    <mergeCell ref="K169:M170"/>
    <mergeCell ref="B171:F173"/>
    <mergeCell ref="G171:I173"/>
    <mergeCell ref="J171:J173"/>
    <mergeCell ref="K171:M173"/>
    <mergeCell ref="E164:F164"/>
    <mergeCell ref="G164:J164"/>
    <mergeCell ref="K164:M164"/>
    <mergeCell ref="B168:F168"/>
    <mergeCell ref="G168:I168"/>
    <mergeCell ref="K168:M168"/>
    <mergeCell ref="B161:F161"/>
    <mergeCell ref="G161:L161"/>
    <mergeCell ref="E163:G163"/>
    <mergeCell ref="I163:J163"/>
    <mergeCell ref="L163:M163"/>
    <mergeCell ref="C136:F136"/>
    <mergeCell ref="J137:L137"/>
    <mergeCell ref="C138:F138"/>
    <mergeCell ref="C153:K153"/>
    <mergeCell ref="D158:G158"/>
    <mergeCell ref="B124:F125"/>
    <mergeCell ref="G124:I125"/>
    <mergeCell ref="J124:J125"/>
    <mergeCell ref="K124:M125"/>
    <mergeCell ref="B129:G130"/>
    <mergeCell ref="H129:L130"/>
    <mergeCell ref="B119:F120"/>
    <mergeCell ref="G119:I120"/>
    <mergeCell ref="J119:J120"/>
    <mergeCell ref="K119:M120"/>
    <mergeCell ref="B121:F123"/>
    <mergeCell ref="G121:I123"/>
    <mergeCell ref="J121:J123"/>
    <mergeCell ref="K121:M123"/>
    <mergeCell ref="E114:F114"/>
    <mergeCell ref="G114:J114"/>
    <mergeCell ref="K114:M114"/>
    <mergeCell ref="B118:F118"/>
    <mergeCell ref="G118:I118"/>
    <mergeCell ref="K118:M118"/>
    <mergeCell ref="B111:F111"/>
    <mergeCell ref="G111:L111"/>
    <mergeCell ref="E113:G113"/>
    <mergeCell ref="I113:J113"/>
    <mergeCell ref="L113:M113"/>
    <mergeCell ref="Q86:T86"/>
    <mergeCell ref="X87:Z87"/>
    <mergeCell ref="Q88:T88"/>
    <mergeCell ref="C103:K103"/>
    <mergeCell ref="D108:G108"/>
    <mergeCell ref="P74:T75"/>
    <mergeCell ref="U74:W75"/>
    <mergeCell ref="X74:X75"/>
    <mergeCell ref="Y74:AA75"/>
    <mergeCell ref="P79:U80"/>
    <mergeCell ref="V79:Z80"/>
    <mergeCell ref="C88:F88"/>
    <mergeCell ref="Q103:Y103"/>
    <mergeCell ref="R108:U108"/>
    <mergeCell ref="J87:L87"/>
    <mergeCell ref="P69:T70"/>
    <mergeCell ref="U69:W70"/>
    <mergeCell ref="X69:X70"/>
    <mergeCell ref="Y69:AA70"/>
    <mergeCell ref="P71:T73"/>
    <mergeCell ref="U71:W73"/>
    <mergeCell ref="X71:X73"/>
    <mergeCell ref="Y71:AA73"/>
    <mergeCell ref="S64:T64"/>
    <mergeCell ref="U64:X64"/>
    <mergeCell ref="Y64:AA64"/>
    <mergeCell ref="P68:T68"/>
    <mergeCell ref="U68:W68"/>
    <mergeCell ref="Y68:AA68"/>
    <mergeCell ref="P61:T61"/>
    <mergeCell ref="U61:Z61"/>
    <mergeCell ref="S63:U63"/>
    <mergeCell ref="W63:X63"/>
    <mergeCell ref="Z63:AA63"/>
    <mergeCell ref="Q37:T37"/>
    <mergeCell ref="X38:Z38"/>
    <mergeCell ref="Q39:T39"/>
    <mergeCell ref="Q53:Y53"/>
    <mergeCell ref="R58:U58"/>
    <mergeCell ref="C39:F39"/>
    <mergeCell ref="C37:F37"/>
    <mergeCell ref="I63:J63"/>
    <mergeCell ref="L63:M63"/>
    <mergeCell ref="C86:F86"/>
    <mergeCell ref="B74:F75"/>
    <mergeCell ref="G74:I75"/>
    <mergeCell ref="J74:J75"/>
    <mergeCell ref="K74:M75"/>
    <mergeCell ref="B79:G80"/>
    <mergeCell ref="H79:L80"/>
    <mergeCell ref="B69:F70"/>
    <mergeCell ref="G69:I70"/>
    <mergeCell ref="J69:J70"/>
    <mergeCell ref="K69:M70"/>
    <mergeCell ref="B71:F73"/>
    <mergeCell ref="G71:I73"/>
    <mergeCell ref="J71:J73"/>
    <mergeCell ref="K71:M73"/>
    <mergeCell ref="E64:F64"/>
    <mergeCell ref="G64:J64"/>
    <mergeCell ref="K64:M64"/>
    <mergeCell ref="B68:F68"/>
    <mergeCell ref="G68:I68"/>
    <mergeCell ref="K68:M68"/>
    <mergeCell ref="C53:K53"/>
    <mergeCell ref="D58:G58"/>
    <mergeCell ref="B61:F61"/>
    <mergeCell ref="G61:L61"/>
    <mergeCell ref="E63:G63"/>
    <mergeCell ref="Q4:Y4"/>
    <mergeCell ref="R9:U9"/>
    <mergeCell ref="P12:T12"/>
    <mergeCell ref="U12:Z12"/>
    <mergeCell ref="X20:X21"/>
    <mergeCell ref="Y20:AA21"/>
    <mergeCell ref="P22:T24"/>
    <mergeCell ref="U22:W24"/>
    <mergeCell ref="X22:X24"/>
    <mergeCell ref="Y22:AA24"/>
    <mergeCell ref="P20:T21"/>
    <mergeCell ref="U20:W21"/>
    <mergeCell ref="S14:U14"/>
    <mergeCell ref="W14:X14"/>
    <mergeCell ref="Z14:AA14"/>
    <mergeCell ref="S15:T15"/>
    <mergeCell ref="U15:X15"/>
    <mergeCell ref="Y15:AA15"/>
    <mergeCell ref="P19:T19"/>
    <mergeCell ref="U19:W19"/>
    <mergeCell ref="Y19:AA19"/>
    <mergeCell ref="P25:T26"/>
    <mergeCell ref="U25:W26"/>
    <mergeCell ref="X25:X26"/>
    <mergeCell ref="Y25:AA26"/>
    <mergeCell ref="P30:U31"/>
    <mergeCell ref="V30:Z31"/>
    <mergeCell ref="B30:G31"/>
    <mergeCell ref="H30:L31"/>
    <mergeCell ref="J38:L38"/>
    <mergeCell ref="K20:M21"/>
    <mergeCell ref="K22:M24"/>
    <mergeCell ref="K25:M26"/>
    <mergeCell ref="G15:J15"/>
    <mergeCell ref="G19:I19"/>
    <mergeCell ref="I14:J14"/>
    <mergeCell ref="B20:F21"/>
    <mergeCell ref="B22:F24"/>
    <mergeCell ref="B25:F26"/>
    <mergeCell ref="J20:J21"/>
    <mergeCell ref="J22:J24"/>
    <mergeCell ref="J25:J26"/>
    <mergeCell ref="G20:I21"/>
    <mergeCell ref="G22:I24"/>
    <mergeCell ref="G25:I26"/>
    <mergeCell ref="L14:M14"/>
    <mergeCell ref="D9:G9"/>
    <mergeCell ref="C4:K4"/>
    <mergeCell ref="B12:F12"/>
    <mergeCell ref="G12:L12"/>
    <mergeCell ref="E14:G14"/>
    <mergeCell ref="K19:M19"/>
    <mergeCell ref="B19:F19"/>
    <mergeCell ref="K15:M15"/>
    <mergeCell ref="E15:F15"/>
  </mergeCells>
  <dataValidations count="4">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xr:uid="{00000000-0002-0000-0700-000000000000}">
      <formula1>jour</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xr:uid="{00000000-0002-0000-0700-000001000000}">
      <formula1>mois</formula1>
    </dataValidation>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xr:uid="{00000000-0002-0000-0700-000002000000}">
      <formula1>année</formula1>
    </dataValidation>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xr:uid="{00000000-0002-0000-0700-000003000000}"/>
  </dataValidations>
  <pageMargins left="0.25" right="0.25"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3:AA695"/>
  <sheetViews>
    <sheetView topLeftCell="A25" workbookViewId="0">
      <selection activeCell="X107" sqref="X107"/>
    </sheetView>
  </sheetViews>
  <sheetFormatPr baseColWidth="10" defaultRowHeight="14.4" x14ac:dyDescent="0.3"/>
  <cols>
    <col min="1" max="1" width="3.6640625" customWidth="1"/>
    <col min="2" max="2" width="18.88671875" customWidth="1"/>
    <col min="3" max="3" width="2.6640625" customWidth="1"/>
    <col min="4" max="4" width="4.33203125" customWidth="1"/>
    <col min="5" max="5" width="3.33203125" customWidth="1"/>
    <col min="6" max="6" width="10.6640625" customWidth="1"/>
    <col min="7" max="7" width="5" customWidth="1"/>
    <col min="8" max="8" width="5.109375" customWidth="1"/>
    <col min="9" max="9" width="3.33203125" customWidth="1"/>
    <col min="10" max="10" width="11" customWidth="1"/>
    <col min="11" max="11" width="5" customWidth="1"/>
    <col min="14" max="15" width="3.6640625" customWidth="1"/>
    <col min="16" max="16" width="18.88671875" customWidth="1"/>
    <col min="17" max="17" width="2.6640625" customWidth="1"/>
    <col min="18" max="18" width="4.33203125" customWidth="1"/>
    <col min="19" max="19" width="3.33203125" customWidth="1"/>
    <col min="20" max="20" width="10.6640625" customWidth="1"/>
    <col min="21" max="21" width="5" customWidth="1"/>
    <col min="22" max="22" width="5.109375" customWidth="1"/>
    <col min="23" max="23" width="3.33203125" customWidth="1"/>
    <col min="24" max="24" width="11" customWidth="1"/>
    <col min="25" max="25" width="5" customWidth="1"/>
    <col min="28" max="28" width="3.6640625" customWidth="1"/>
  </cols>
  <sheetData>
    <row r="3" spans="1:27" ht="18" x14ac:dyDescent="0.35">
      <c r="D3" s="1"/>
      <c r="R3" s="1"/>
    </row>
    <row r="4" spans="1:27" x14ac:dyDescent="0.3">
      <c r="C4" s="111" t="s">
        <v>0</v>
      </c>
      <c r="D4" s="111"/>
      <c r="E4" s="111"/>
      <c r="F4" s="111"/>
      <c r="G4" s="111"/>
      <c r="H4" s="111"/>
      <c r="I4" s="111"/>
      <c r="J4" s="111"/>
      <c r="K4" s="111"/>
      <c r="Q4" s="111" t="s">
        <v>0</v>
      </c>
      <c r="R4" s="111"/>
      <c r="S4" s="111"/>
      <c r="T4" s="111"/>
      <c r="U4" s="111"/>
      <c r="V4" s="111"/>
      <c r="W4" s="111"/>
      <c r="X4" s="111"/>
      <c r="Y4" s="111"/>
    </row>
    <row r="7" spans="1:27" x14ac:dyDescent="0.3">
      <c r="B7" s="4" t="s">
        <v>1</v>
      </c>
      <c r="C7" s="4"/>
      <c r="D7" s="19" t="s">
        <v>2</v>
      </c>
      <c r="E7" s="64"/>
      <c r="F7" s="65"/>
      <c r="G7" s="65"/>
      <c r="H7" s="19" t="s">
        <v>3</v>
      </c>
      <c r="I7" s="65"/>
      <c r="J7" s="65"/>
      <c r="K7" s="65"/>
      <c r="P7" s="4" t="s">
        <v>1</v>
      </c>
      <c r="Q7" s="4"/>
      <c r="R7" s="19" t="s">
        <v>2</v>
      </c>
      <c r="S7" s="64"/>
      <c r="T7" s="65"/>
      <c r="U7" s="65"/>
      <c r="V7" s="19" t="s">
        <v>3</v>
      </c>
      <c r="W7" s="65"/>
      <c r="X7" s="65"/>
      <c r="Y7" s="65"/>
    </row>
    <row r="9" spans="1:27" x14ac:dyDescent="0.3">
      <c r="B9" s="4" t="s">
        <v>4</v>
      </c>
      <c r="C9" s="4"/>
      <c r="D9" s="129" t="s">
        <v>5</v>
      </c>
      <c r="E9" s="129"/>
      <c r="F9" s="129"/>
      <c r="G9" s="129"/>
      <c r="P9" s="4" t="s">
        <v>4</v>
      </c>
      <c r="Q9" s="4"/>
      <c r="R9" s="129" t="s">
        <v>5</v>
      </c>
      <c r="S9" s="129"/>
      <c r="T9" s="129"/>
      <c r="U9" s="129"/>
    </row>
    <row r="10" spans="1:27" x14ac:dyDescent="0.3">
      <c r="B10" s="19"/>
      <c r="C10" s="19"/>
      <c r="D10" s="21"/>
      <c r="E10" s="21"/>
      <c r="F10" s="21"/>
      <c r="G10" s="21"/>
      <c r="P10" s="19"/>
      <c r="Q10" s="19"/>
      <c r="R10" s="21"/>
      <c r="S10" s="21"/>
      <c r="T10" s="21"/>
      <c r="U10" s="21"/>
    </row>
    <row r="11" spans="1:27" x14ac:dyDescent="0.3">
      <c r="A11" s="10"/>
      <c r="B11" s="10"/>
      <c r="C11" s="10"/>
      <c r="D11" s="10"/>
      <c r="E11" s="10"/>
      <c r="F11" s="10"/>
      <c r="G11" s="10"/>
      <c r="H11" s="10"/>
      <c r="O11" s="10"/>
      <c r="P11" s="10"/>
      <c r="Q11" s="10"/>
      <c r="R11" s="10"/>
      <c r="S11" s="10"/>
      <c r="T11" s="10"/>
      <c r="U11" s="10"/>
      <c r="V11" s="10"/>
    </row>
    <row r="12" spans="1:27" x14ac:dyDescent="0.3">
      <c r="A12" s="10"/>
      <c r="B12" s="130" t="s">
        <v>6</v>
      </c>
      <c r="C12" s="130"/>
      <c r="D12" s="130"/>
      <c r="E12" s="130"/>
      <c r="F12" s="130"/>
      <c r="G12" s="131"/>
      <c r="H12" s="131"/>
      <c r="I12" s="131"/>
      <c r="J12" s="131"/>
      <c r="K12" s="131"/>
      <c r="L12" s="131"/>
      <c r="O12" s="10"/>
      <c r="P12" s="130" t="s">
        <v>6</v>
      </c>
      <c r="Q12" s="130"/>
      <c r="R12" s="130"/>
      <c r="S12" s="130"/>
      <c r="T12" s="130"/>
      <c r="U12" s="131"/>
      <c r="V12" s="131"/>
      <c r="W12" s="131"/>
      <c r="X12" s="131"/>
      <c r="Y12" s="131"/>
      <c r="Z12" s="131"/>
    </row>
    <row r="13" spans="1:27" x14ac:dyDescent="0.3">
      <c r="A13" s="10"/>
      <c r="B13" s="10"/>
      <c r="C13" s="10"/>
      <c r="D13" s="10"/>
      <c r="E13" s="10"/>
      <c r="F13" s="10"/>
      <c r="G13" s="10"/>
      <c r="H13" s="10"/>
      <c r="O13" s="10"/>
      <c r="P13" s="10"/>
      <c r="Q13" s="10"/>
      <c r="R13" s="10"/>
      <c r="S13" s="10"/>
      <c r="T13" s="10"/>
      <c r="U13" s="10"/>
      <c r="V13" s="10"/>
    </row>
    <row r="14" spans="1:27" x14ac:dyDescent="0.3">
      <c r="A14" s="10"/>
      <c r="B14" s="10" t="s">
        <v>7</v>
      </c>
      <c r="C14" s="10"/>
      <c r="E14" s="132"/>
      <c r="F14" s="133"/>
      <c r="G14" s="133"/>
      <c r="H14" s="62" t="s">
        <v>8</v>
      </c>
      <c r="I14" s="145"/>
      <c r="J14" s="145"/>
      <c r="K14" s="63" t="s">
        <v>73</v>
      </c>
      <c r="L14" s="133" t="str">
        <f>'Récap inscriptions'!F2</f>
        <v>LOIRE ATLANTIQUE</v>
      </c>
      <c r="M14" s="133"/>
      <c r="O14" s="10"/>
      <c r="P14" s="10" t="s">
        <v>7</v>
      </c>
      <c r="Q14" s="10"/>
      <c r="S14" s="132"/>
      <c r="T14" s="133"/>
      <c r="U14" s="133"/>
      <c r="V14" s="62" t="s">
        <v>8</v>
      </c>
      <c r="W14" s="145"/>
      <c r="X14" s="145"/>
      <c r="Y14" s="63" t="s">
        <v>73</v>
      </c>
      <c r="Z14" s="133">
        <f>'Récap inscriptions'!T2</f>
        <v>0</v>
      </c>
      <c r="AA14" s="133"/>
    </row>
    <row r="15" spans="1:27" x14ac:dyDescent="0.3">
      <c r="A15" s="10"/>
      <c r="B15" s="10"/>
      <c r="C15" s="10"/>
      <c r="D15" s="10"/>
      <c r="E15" s="98"/>
      <c r="F15" s="98"/>
      <c r="G15" s="98"/>
      <c r="H15" s="98"/>
      <c r="I15" s="98"/>
      <c r="J15" s="98"/>
      <c r="K15" s="111"/>
      <c r="L15" s="111"/>
      <c r="M15" s="111"/>
      <c r="O15" s="10"/>
      <c r="P15" s="10"/>
      <c r="Q15" s="10"/>
      <c r="R15" s="10"/>
      <c r="S15" s="98"/>
      <c r="T15" s="98"/>
      <c r="U15" s="98"/>
      <c r="V15" s="98"/>
      <c r="W15" s="98"/>
      <c r="X15" s="98"/>
      <c r="Y15" s="111"/>
      <c r="Z15" s="111"/>
      <c r="AA15" s="111"/>
    </row>
    <row r="17" spans="2:27" x14ac:dyDescent="0.3">
      <c r="B17" s="64" t="s">
        <v>9</v>
      </c>
      <c r="P17" s="64" t="s">
        <v>9</v>
      </c>
    </row>
    <row r="19" spans="2:27" x14ac:dyDescent="0.3">
      <c r="B19" s="135" t="s">
        <v>10</v>
      </c>
      <c r="C19" s="136"/>
      <c r="D19" s="136"/>
      <c r="E19" s="136"/>
      <c r="F19" s="137"/>
      <c r="G19" s="134" t="s">
        <v>12</v>
      </c>
      <c r="H19" s="134"/>
      <c r="I19" s="134"/>
      <c r="J19" s="20" t="s">
        <v>11</v>
      </c>
      <c r="K19" s="134" t="s">
        <v>13</v>
      </c>
      <c r="L19" s="134"/>
      <c r="M19" s="134"/>
      <c r="P19" s="135" t="s">
        <v>10</v>
      </c>
      <c r="Q19" s="136"/>
      <c r="R19" s="136"/>
      <c r="S19" s="136"/>
      <c r="T19" s="137"/>
      <c r="U19" s="134" t="s">
        <v>12</v>
      </c>
      <c r="V19" s="134"/>
      <c r="W19" s="134"/>
      <c r="X19" s="20" t="s">
        <v>11</v>
      </c>
      <c r="Y19" s="134" t="s">
        <v>13</v>
      </c>
      <c r="Z19" s="134"/>
      <c r="AA19" s="134"/>
    </row>
    <row r="20" spans="2:27" ht="30" customHeight="1" x14ac:dyDescent="0.3">
      <c r="B20" s="146" t="s">
        <v>14</v>
      </c>
      <c r="C20" s="147"/>
      <c r="D20" s="147"/>
      <c r="E20" s="147"/>
      <c r="F20" s="148"/>
      <c r="G20" s="162" t="s">
        <v>49</v>
      </c>
      <c r="H20" s="163"/>
      <c r="I20" s="164"/>
      <c r="J20" s="161"/>
      <c r="K20" s="134"/>
      <c r="L20" s="134"/>
      <c r="M20" s="134"/>
      <c r="P20" s="146" t="s">
        <v>14</v>
      </c>
      <c r="Q20" s="147"/>
      <c r="R20" s="147"/>
      <c r="S20" s="147"/>
      <c r="T20" s="148"/>
      <c r="U20" s="162" t="s">
        <v>49</v>
      </c>
      <c r="V20" s="163"/>
      <c r="W20" s="164"/>
      <c r="X20" s="161"/>
      <c r="Y20" s="134"/>
      <c r="Z20" s="134"/>
      <c r="AA20" s="134"/>
    </row>
    <row r="21" spans="2:27" x14ac:dyDescent="0.3">
      <c r="B21" s="149"/>
      <c r="C21" s="150"/>
      <c r="D21" s="150"/>
      <c r="E21" s="150"/>
      <c r="F21" s="151"/>
      <c r="G21" s="165"/>
      <c r="H21" s="166"/>
      <c r="I21" s="167"/>
      <c r="J21" s="161"/>
      <c r="K21" s="134"/>
      <c r="L21" s="134"/>
      <c r="M21" s="134"/>
      <c r="P21" s="149"/>
      <c r="Q21" s="150"/>
      <c r="R21" s="150"/>
      <c r="S21" s="150"/>
      <c r="T21" s="151"/>
      <c r="U21" s="165"/>
      <c r="V21" s="166"/>
      <c r="W21" s="167"/>
      <c r="X21" s="161"/>
      <c r="Y21" s="134"/>
      <c r="Z21" s="134"/>
      <c r="AA21" s="134"/>
    </row>
    <row r="22" spans="2:27" ht="15" customHeight="1" x14ac:dyDescent="0.3">
      <c r="B22" s="152" t="s">
        <v>15</v>
      </c>
      <c r="C22" s="153"/>
      <c r="D22" s="153"/>
      <c r="E22" s="153"/>
      <c r="F22" s="154"/>
      <c r="G22" s="161" t="s">
        <v>49</v>
      </c>
      <c r="H22" s="161"/>
      <c r="I22" s="161"/>
      <c r="J22" s="161"/>
      <c r="K22" s="134"/>
      <c r="L22" s="134"/>
      <c r="M22" s="134"/>
      <c r="P22" s="152" t="s">
        <v>15</v>
      </c>
      <c r="Q22" s="153"/>
      <c r="R22" s="153"/>
      <c r="S22" s="153"/>
      <c r="T22" s="154"/>
      <c r="U22" s="161" t="s">
        <v>49</v>
      </c>
      <c r="V22" s="161"/>
      <c r="W22" s="161"/>
      <c r="X22" s="161"/>
      <c r="Y22" s="134"/>
      <c r="Z22" s="134"/>
      <c r="AA22" s="134"/>
    </row>
    <row r="23" spans="2:27" x14ac:dyDescent="0.3">
      <c r="B23" s="155"/>
      <c r="C23" s="156"/>
      <c r="D23" s="156"/>
      <c r="E23" s="156"/>
      <c r="F23" s="157"/>
      <c r="G23" s="161"/>
      <c r="H23" s="161"/>
      <c r="I23" s="161"/>
      <c r="J23" s="161"/>
      <c r="K23" s="134"/>
      <c r="L23" s="134"/>
      <c r="M23" s="134"/>
      <c r="P23" s="155"/>
      <c r="Q23" s="156"/>
      <c r="R23" s="156"/>
      <c r="S23" s="156"/>
      <c r="T23" s="157"/>
      <c r="U23" s="161"/>
      <c r="V23" s="161"/>
      <c r="W23" s="161"/>
      <c r="X23" s="161"/>
      <c r="Y23" s="134"/>
      <c r="Z23" s="134"/>
      <c r="AA23" s="134"/>
    </row>
    <row r="24" spans="2:27" x14ac:dyDescent="0.3">
      <c r="B24" s="158"/>
      <c r="C24" s="159"/>
      <c r="D24" s="159"/>
      <c r="E24" s="159"/>
      <c r="F24" s="160"/>
      <c r="G24" s="161"/>
      <c r="H24" s="161"/>
      <c r="I24" s="161"/>
      <c r="J24" s="161"/>
      <c r="K24" s="134"/>
      <c r="L24" s="134"/>
      <c r="M24" s="134"/>
      <c r="P24" s="158"/>
      <c r="Q24" s="159"/>
      <c r="R24" s="159"/>
      <c r="S24" s="159"/>
      <c r="T24" s="160"/>
      <c r="U24" s="161"/>
      <c r="V24" s="161"/>
      <c r="W24" s="161"/>
      <c r="X24" s="161"/>
      <c r="Y24" s="134"/>
      <c r="Z24" s="134"/>
      <c r="AA24" s="134"/>
    </row>
    <row r="25" spans="2:27" ht="15" customHeight="1" x14ac:dyDescent="0.3">
      <c r="B25" s="146" t="s">
        <v>16</v>
      </c>
      <c r="C25" s="147"/>
      <c r="D25" s="147"/>
      <c r="E25" s="147"/>
      <c r="F25" s="148"/>
      <c r="G25" s="161" t="s">
        <v>49</v>
      </c>
      <c r="H25" s="161"/>
      <c r="I25" s="161"/>
      <c r="J25" s="161"/>
      <c r="K25" s="134"/>
      <c r="L25" s="134"/>
      <c r="M25" s="134"/>
      <c r="P25" s="146" t="s">
        <v>16</v>
      </c>
      <c r="Q25" s="147"/>
      <c r="R25" s="147"/>
      <c r="S25" s="147"/>
      <c r="T25" s="148"/>
      <c r="U25" s="161" t="s">
        <v>49</v>
      </c>
      <c r="V25" s="161"/>
      <c r="W25" s="161"/>
      <c r="X25" s="161"/>
      <c r="Y25" s="134"/>
      <c r="Z25" s="134"/>
      <c r="AA25" s="134"/>
    </row>
    <row r="26" spans="2:27" x14ac:dyDescent="0.3">
      <c r="B26" s="149"/>
      <c r="C26" s="150"/>
      <c r="D26" s="150"/>
      <c r="E26" s="150"/>
      <c r="F26" s="151"/>
      <c r="G26" s="161"/>
      <c r="H26" s="161"/>
      <c r="I26" s="161"/>
      <c r="J26" s="161"/>
      <c r="K26" s="134"/>
      <c r="L26" s="134"/>
      <c r="M26" s="134"/>
      <c r="P26" s="149"/>
      <c r="Q26" s="150"/>
      <c r="R26" s="150"/>
      <c r="S26" s="150"/>
      <c r="T26" s="151"/>
      <c r="U26" s="161"/>
      <c r="V26" s="161"/>
      <c r="W26" s="161"/>
      <c r="X26" s="161"/>
      <c r="Y26" s="134"/>
      <c r="Z26" s="134"/>
      <c r="AA26" s="134"/>
    </row>
    <row r="27" spans="2:27" x14ac:dyDescent="0.3">
      <c r="B27" t="s">
        <v>17</v>
      </c>
      <c r="P27" t="s">
        <v>17</v>
      </c>
    </row>
    <row r="29" spans="2:27" x14ac:dyDescent="0.3">
      <c r="B29" s="64" t="s">
        <v>18</v>
      </c>
      <c r="P29" s="64" t="s">
        <v>18</v>
      </c>
    </row>
    <row r="30" spans="2:27" ht="15" customHeight="1" x14ac:dyDescent="0.3">
      <c r="B30" s="138" t="s">
        <v>19</v>
      </c>
      <c r="C30" s="139"/>
      <c r="D30" s="139"/>
      <c r="E30" s="139"/>
      <c r="F30" s="139"/>
      <c r="G30" s="139"/>
      <c r="H30" s="139" t="s">
        <v>48</v>
      </c>
      <c r="I30" s="139"/>
      <c r="J30" s="139"/>
      <c r="K30" s="139"/>
      <c r="L30" s="142"/>
      <c r="P30" s="138" t="s">
        <v>19</v>
      </c>
      <c r="Q30" s="139"/>
      <c r="R30" s="139"/>
      <c r="S30" s="139"/>
      <c r="T30" s="139"/>
      <c r="U30" s="139"/>
      <c r="V30" s="139" t="s">
        <v>48</v>
      </c>
      <c r="W30" s="139"/>
      <c r="X30" s="139"/>
      <c r="Y30" s="139"/>
      <c r="Z30" s="142"/>
    </row>
    <row r="31" spans="2:27" x14ac:dyDescent="0.3">
      <c r="B31" s="140"/>
      <c r="C31" s="141"/>
      <c r="D31" s="141"/>
      <c r="E31" s="141"/>
      <c r="F31" s="141"/>
      <c r="G31" s="141"/>
      <c r="H31" s="141"/>
      <c r="I31" s="141"/>
      <c r="J31" s="141"/>
      <c r="K31" s="141"/>
      <c r="L31" s="143"/>
      <c r="P31" s="140"/>
      <c r="Q31" s="141"/>
      <c r="R31" s="141"/>
      <c r="S31" s="141"/>
      <c r="T31" s="141"/>
      <c r="U31" s="141"/>
      <c r="V31" s="141"/>
      <c r="W31" s="141"/>
      <c r="X31" s="141"/>
      <c r="Y31" s="141"/>
      <c r="Z31" s="143"/>
    </row>
    <row r="32" spans="2:27" x14ac:dyDescent="0.3">
      <c r="B32" t="s">
        <v>20</v>
      </c>
      <c r="P32" t="s">
        <v>20</v>
      </c>
    </row>
    <row r="34" spans="2:26" x14ac:dyDescent="0.3">
      <c r="B34" s="10"/>
      <c r="C34" s="10"/>
      <c r="D34" s="10"/>
      <c r="E34" s="10"/>
      <c r="F34" s="10"/>
      <c r="G34" s="10"/>
      <c r="H34" s="10"/>
      <c r="I34" s="10"/>
      <c r="P34" s="10"/>
      <c r="Q34" s="10"/>
      <c r="R34" s="10"/>
      <c r="S34" s="10"/>
      <c r="T34" s="10"/>
      <c r="U34" s="10"/>
      <c r="V34" s="10"/>
      <c r="W34" s="10"/>
    </row>
    <row r="35" spans="2:26" x14ac:dyDescent="0.3">
      <c r="B35" s="6" t="s">
        <v>21</v>
      </c>
      <c r="C35" s="7"/>
      <c r="D35" s="7"/>
      <c r="E35" s="7"/>
      <c r="F35" s="7"/>
      <c r="G35" s="7"/>
      <c r="H35" s="8"/>
      <c r="I35" s="6"/>
      <c r="J35" s="7"/>
      <c r="K35" s="7"/>
      <c r="L35" s="8"/>
      <c r="P35" s="6" t="s">
        <v>21</v>
      </c>
      <c r="Q35" s="7"/>
      <c r="R35" s="7"/>
      <c r="S35" s="7"/>
      <c r="T35" s="7"/>
      <c r="U35" s="7"/>
      <c r="V35" s="8"/>
      <c r="W35" s="6"/>
      <c r="X35" s="7"/>
      <c r="Y35" s="7"/>
      <c r="Z35" s="8"/>
    </row>
    <row r="36" spans="2:26" x14ac:dyDescent="0.3">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3">
      <c r="B37" s="9"/>
      <c r="C37" s="168" t="s">
        <v>22</v>
      </c>
      <c r="D37" s="168"/>
      <c r="E37" s="168"/>
      <c r="F37" s="168"/>
      <c r="G37" s="10"/>
      <c r="H37" s="11"/>
      <c r="I37" s="9"/>
      <c r="J37" s="10"/>
      <c r="K37" s="10"/>
      <c r="L37" s="11"/>
      <c r="P37" s="9"/>
      <c r="Q37" s="168" t="s">
        <v>22</v>
      </c>
      <c r="R37" s="168"/>
      <c r="S37" s="168"/>
      <c r="T37" s="168"/>
      <c r="U37" s="10"/>
      <c r="V37" s="11"/>
      <c r="W37" s="9"/>
      <c r="X37" s="10"/>
      <c r="Y37" s="10"/>
      <c r="Z37" s="11"/>
    </row>
    <row r="38" spans="2:26" x14ac:dyDescent="0.3">
      <c r="B38" s="9"/>
      <c r="C38" s="10"/>
      <c r="D38" s="10"/>
      <c r="E38" s="10"/>
      <c r="F38" s="22"/>
      <c r="G38" s="22"/>
      <c r="H38" s="11"/>
      <c r="I38" s="9"/>
      <c r="J38" s="130" t="s">
        <v>25</v>
      </c>
      <c r="K38" s="130"/>
      <c r="L38" s="144"/>
      <c r="P38" s="9"/>
      <c r="Q38" s="10"/>
      <c r="R38" s="10"/>
      <c r="S38" s="10"/>
      <c r="T38" s="22"/>
      <c r="U38" s="22"/>
      <c r="V38" s="11"/>
      <c r="W38" s="9"/>
      <c r="X38" s="130" t="s">
        <v>25</v>
      </c>
      <c r="Y38" s="130"/>
      <c r="Z38" s="144"/>
    </row>
    <row r="39" spans="2:26" x14ac:dyDescent="0.3">
      <c r="B39" s="9" t="s">
        <v>23</v>
      </c>
      <c r="C39" s="98"/>
      <c r="D39" s="98"/>
      <c r="E39" s="98"/>
      <c r="F39" s="98"/>
      <c r="G39" s="10"/>
      <c r="H39" s="11"/>
      <c r="I39" s="9"/>
      <c r="J39" s="10"/>
      <c r="K39" s="10"/>
      <c r="L39" s="11"/>
      <c r="P39" s="9" t="s">
        <v>23</v>
      </c>
      <c r="Q39" s="98"/>
      <c r="R39" s="98"/>
      <c r="S39" s="98"/>
      <c r="T39" s="98"/>
      <c r="U39" s="10"/>
      <c r="V39" s="11"/>
      <c r="W39" s="9"/>
      <c r="X39" s="10"/>
      <c r="Y39" s="10"/>
      <c r="Z39" s="11"/>
    </row>
    <row r="40" spans="2:26" x14ac:dyDescent="0.3">
      <c r="B40" s="9"/>
      <c r="C40" s="10"/>
      <c r="D40" s="10"/>
      <c r="E40" s="10"/>
      <c r="F40" s="10"/>
      <c r="G40" s="10"/>
      <c r="H40" s="11"/>
      <c r="I40" s="9"/>
      <c r="J40" s="10"/>
      <c r="K40" s="10"/>
      <c r="L40" s="11"/>
      <c r="P40" s="9"/>
      <c r="Q40" s="10"/>
      <c r="R40" s="10"/>
      <c r="S40" s="10"/>
      <c r="T40" s="10"/>
      <c r="U40" s="10"/>
      <c r="V40" s="11"/>
      <c r="W40" s="9"/>
      <c r="X40" s="10"/>
      <c r="Y40" s="10"/>
      <c r="Z40" s="11"/>
    </row>
    <row r="41" spans="2:26" x14ac:dyDescent="0.3">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3">
      <c r="B42" s="9"/>
      <c r="C42" s="10"/>
      <c r="D42" s="10"/>
      <c r="E42" s="10"/>
      <c r="F42" s="10"/>
      <c r="G42" s="10"/>
      <c r="H42" s="11"/>
      <c r="I42" s="9"/>
      <c r="J42" s="10"/>
      <c r="K42" s="10"/>
      <c r="L42" s="11"/>
      <c r="P42" s="9"/>
      <c r="Q42" s="10"/>
      <c r="R42" s="10"/>
      <c r="S42" s="10"/>
      <c r="T42" s="10"/>
      <c r="U42" s="10"/>
      <c r="V42" s="11"/>
      <c r="W42" s="9"/>
      <c r="X42" s="10"/>
      <c r="Y42" s="10"/>
      <c r="Z42" s="11"/>
    </row>
    <row r="43" spans="2:26" x14ac:dyDescent="0.3">
      <c r="B43" s="13"/>
      <c r="C43" s="14"/>
      <c r="D43" s="14"/>
      <c r="E43" s="14"/>
      <c r="F43" s="14"/>
      <c r="G43" s="14"/>
      <c r="H43" s="15"/>
      <c r="I43" s="13"/>
      <c r="J43" s="14"/>
      <c r="K43" s="14"/>
      <c r="L43" s="15"/>
      <c r="P43" s="13"/>
      <c r="Q43" s="14"/>
      <c r="R43" s="14"/>
      <c r="S43" s="14"/>
      <c r="T43" s="14"/>
      <c r="U43" s="14"/>
      <c r="V43" s="15"/>
      <c r="W43" s="13"/>
      <c r="X43" s="14"/>
      <c r="Y43" s="14"/>
      <c r="Z43" s="15"/>
    </row>
    <row r="44" spans="2:26" x14ac:dyDescent="0.3">
      <c r="B44" s="10"/>
      <c r="C44" s="10"/>
      <c r="D44" s="10"/>
      <c r="E44" s="10"/>
      <c r="F44" s="10"/>
      <c r="G44" s="10"/>
      <c r="H44" s="10"/>
      <c r="I44" s="10"/>
      <c r="P44" s="10"/>
      <c r="Q44" s="10"/>
      <c r="R44" s="10"/>
      <c r="S44" s="10"/>
      <c r="T44" s="10"/>
      <c r="U44" s="10"/>
      <c r="V44" s="10"/>
      <c r="W44" s="10"/>
    </row>
    <row r="52" spans="1:27" ht="18" x14ac:dyDescent="0.35">
      <c r="D52" s="1"/>
      <c r="R52" s="1"/>
    </row>
    <row r="53" spans="1:27" x14ac:dyDescent="0.3">
      <c r="C53" s="111" t="s">
        <v>0</v>
      </c>
      <c r="D53" s="111"/>
      <c r="E53" s="111"/>
      <c r="F53" s="111"/>
      <c r="G53" s="111"/>
      <c r="H53" s="111"/>
      <c r="I53" s="111"/>
      <c r="J53" s="111"/>
      <c r="K53" s="111"/>
      <c r="Q53" s="111" t="s">
        <v>0</v>
      </c>
      <c r="R53" s="111"/>
      <c r="S53" s="111"/>
      <c r="T53" s="111"/>
      <c r="U53" s="111"/>
      <c r="V53" s="111"/>
      <c r="W53" s="111"/>
      <c r="X53" s="111"/>
      <c r="Y53" s="111"/>
    </row>
    <row r="56" spans="1:27" x14ac:dyDescent="0.3">
      <c r="B56" s="4" t="s">
        <v>1</v>
      </c>
      <c r="C56" s="4"/>
      <c r="D56" s="19" t="s">
        <v>2</v>
      </c>
      <c r="E56" s="64"/>
      <c r="F56" s="65"/>
      <c r="G56" s="65"/>
      <c r="H56" s="19" t="s">
        <v>3</v>
      </c>
      <c r="I56" s="65"/>
      <c r="J56" s="65"/>
      <c r="K56" s="65"/>
      <c r="P56" s="4" t="s">
        <v>1</v>
      </c>
      <c r="Q56" s="4"/>
      <c r="R56" s="19" t="s">
        <v>2</v>
      </c>
      <c r="S56" s="64"/>
      <c r="T56" s="65"/>
      <c r="U56" s="65"/>
      <c r="V56" s="19" t="s">
        <v>3</v>
      </c>
      <c r="W56" s="65"/>
      <c r="X56" s="65"/>
      <c r="Y56" s="65"/>
    </row>
    <row r="58" spans="1:27" x14ac:dyDescent="0.3">
      <c r="B58" s="4" t="s">
        <v>4</v>
      </c>
      <c r="C58" s="4"/>
      <c r="D58" s="129" t="s">
        <v>5</v>
      </c>
      <c r="E58" s="129"/>
      <c r="F58" s="129"/>
      <c r="G58" s="129"/>
      <c r="P58" s="4" t="s">
        <v>4</v>
      </c>
      <c r="Q58" s="4"/>
      <c r="R58" s="129" t="s">
        <v>5</v>
      </c>
      <c r="S58" s="129"/>
      <c r="T58" s="129"/>
      <c r="U58" s="129"/>
    </row>
    <row r="59" spans="1:27" x14ac:dyDescent="0.3">
      <c r="B59" s="19"/>
      <c r="C59" s="19"/>
      <c r="D59" s="21"/>
      <c r="E59" s="21"/>
      <c r="F59" s="21"/>
      <c r="G59" s="21"/>
      <c r="P59" s="19"/>
      <c r="Q59" s="19"/>
      <c r="R59" s="21"/>
      <c r="S59" s="21"/>
      <c r="T59" s="21"/>
      <c r="U59" s="21"/>
    </row>
    <row r="60" spans="1:27" x14ac:dyDescent="0.3">
      <c r="A60" s="10"/>
      <c r="B60" s="10"/>
      <c r="C60" s="10"/>
      <c r="D60" s="10"/>
      <c r="E60" s="10"/>
      <c r="F60" s="10"/>
      <c r="G60" s="10"/>
      <c r="H60" s="10"/>
      <c r="O60" s="10"/>
      <c r="P60" s="10"/>
      <c r="Q60" s="10"/>
      <c r="R60" s="10"/>
      <c r="S60" s="10"/>
      <c r="T60" s="10"/>
      <c r="U60" s="10"/>
      <c r="V60" s="10"/>
    </row>
    <row r="61" spans="1:27" x14ac:dyDescent="0.3">
      <c r="A61" s="10"/>
      <c r="B61" s="130" t="s">
        <v>6</v>
      </c>
      <c r="C61" s="130"/>
      <c r="D61" s="130"/>
      <c r="E61" s="130"/>
      <c r="F61" s="130"/>
      <c r="G61" s="131"/>
      <c r="H61" s="131"/>
      <c r="I61" s="131"/>
      <c r="J61" s="131"/>
      <c r="K61" s="131"/>
      <c r="L61" s="131"/>
      <c r="O61" s="10"/>
      <c r="P61" s="130" t="s">
        <v>6</v>
      </c>
      <c r="Q61" s="130"/>
      <c r="R61" s="130"/>
      <c r="S61" s="130"/>
      <c r="T61" s="130"/>
      <c r="U61" s="131"/>
      <c r="V61" s="131"/>
      <c r="W61" s="131"/>
      <c r="X61" s="131"/>
      <c r="Y61" s="131"/>
      <c r="Z61" s="131"/>
    </row>
    <row r="62" spans="1:27" x14ac:dyDescent="0.3">
      <c r="A62" s="10"/>
      <c r="B62" s="10"/>
      <c r="C62" s="10"/>
      <c r="D62" s="10"/>
      <c r="E62" s="10"/>
      <c r="F62" s="10"/>
      <c r="G62" s="10"/>
      <c r="H62" s="10"/>
      <c r="O62" s="10"/>
      <c r="P62" s="10"/>
      <c r="Q62" s="10"/>
      <c r="R62" s="10"/>
      <c r="S62" s="10"/>
      <c r="T62" s="10"/>
      <c r="U62" s="10"/>
      <c r="V62" s="10"/>
    </row>
    <row r="63" spans="1:27" x14ac:dyDescent="0.3">
      <c r="A63" s="10"/>
      <c r="B63" s="10" t="s">
        <v>7</v>
      </c>
      <c r="C63" s="10"/>
      <c r="E63" s="132"/>
      <c r="F63" s="133"/>
      <c r="G63" s="133"/>
      <c r="H63" s="62" t="s">
        <v>8</v>
      </c>
      <c r="I63" s="145"/>
      <c r="J63" s="145"/>
      <c r="K63" s="63" t="s">
        <v>73</v>
      </c>
      <c r="L63" s="133" t="str">
        <f>'Récap inscriptions'!F51</f>
        <v/>
      </c>
      <c r="M63" s="133"/>
      <c r="O63" s="10"/>
      <c r="P63" s="10" t="s">
        <v>7</v>
      </c>
      <c r="Q63" s="10"/>
      <c r="S63" s="132"/>
      <c r="T63" s="133"/>
      <c r="U63" s="133"/>
      <c r="V63" s="62" t="s">
        <v>8</v>
      </c>
      <c r="W63" s="145"/>
      <c r="X63" s="145"/>
      <c r="Y63" s="63" t="s">
        <v>73</v>
      </c>
      <c r="Z63" s="133">
        <f>'Récap inscriptions'!T51</f>
        <v>0</v>
      </c>
      <c r="AA63" s="133"/>
    </row>
    <row r="64" spans="1:27" x14ac:dyDescent="0.3">
      <c r="A64" s="10"/>
      <c r="B64" s="10"/>
      <c r="C64" s="10"/>
      <c r="D64" s="10"/>
      <c r="E64" s="98"/>
      <c r="F64" s="98"/>
      <c r="G64" s="98"/>
      <c r="H64" s="98"/>
      <c r="I64" s="98"/>
      <c r="J64" s="98"/>
      <c r="K64" s="111"/>
      <c r="L64" s="111"/>
      <c r="M64" s="111"/>
      <c r="O64" s="10"/>
      <c r="P64" s="10"/>
      <c r="Q64" s="10"/>
      <c r="R64" s="10"/>
      <c r="S64" s="98"/>
      <c r="T64" s="98"/>
      <c r="U64" s="98"/>
      <c r="V64" s="98"/>
      <c r="W64" s="98"/>
      <c r="X64" s="98"/>
      <c r="Y64" s="111"/>
      <c r="Z64" s="111"/>
      <c r="AA64" s="111"/>
    </row>
    <row r="66" spans="2:27" x14ac:dyDescent="0.3">
      <c r="B66" s="64" t="s">
        <v>9</v>
      </c>
      <c r="P66" s="64" t="s">
        <v>9</v>
      </c>
    </row>
    <row r="68" spans="2:27" x14ac:dyDescent="0.3">
      <c r="B68" s="135" t="s">
        <v>10</v>
      </c>
      <c r="C68" s="136"/>
      <c r="D68" s="136"/>
      <c r="E68" s="136"/>
      <c r="F68" s="137"/>
      <c r="G68" s="134" t="s">
        <v>12</v>
      </c>
      <c r="H68" s="134"/>
      <c r="I68" s="134"/>
      <c r="J68" s="20" t="s">
        <v>11</v>
      </c>
      <c r="K68" s="134" t="s">
        <v>13</v>
      </c>
      <c r="L68" s="134"/>
      <c r="M68" s="134"/>
      <c r="P68" s="135" t="s">
        <v>10</v>
      </c>
      <c r="Q68" s="136"/>
      <c r="R68" s="136"/>
      <c r="S68" s="136"/>
      <c r="T68" s="137"/>
      <c r="U68" s="134" t="s">
        <v>12</v>
      </c>
      <c r="V68" s="134"/>
      <c r="W68" s="134"/>
      <c r="X68" s="20" t="s">
        <v>11</v>
      </c>
      <c r="Y68" s="134" t="s">
        <v>13</v>
      </c>
      <c r="Z68" s="134"/>
      <c r="AA68" s="134"/>
    </row>
    <row r="69" spans="2:27" ht="15" customHeight="1" x14ac:dyDescent="0.3">
      <c r="B69" s="146" t="s">
        <v>14</v>
      </c>
      <c r="C69" s="147"/>
      <c r="D69" s="147"/>
      <c r="E69" s="147"/>
      <c r="F69" s="148"/>
      <c r="G69" s="162" t="s">
        <v>49</v>
      </c>
      <c r="H69" s="163"/>
      <c r="I69" s="164"/>
      <c r="J69" s="161"/>
      <c r="K69" s="134"/>
      <c r="L69" s="134"/>
      <c r="M69" s="134"/>
      <c r="P69" s="146" t="s">
        <v>14</v>
      </c>
      <c r="Q69" s="147"/>
      <c r="R69" s="147"/>
      <c r="S69" s="147"/>
      <c r="T69" s="148"/>
      <c r="U69" s="162" t="s">
        <v>49</v>
      </c>
      <c r="V69" s="163"/>
      <c r="W69" s="164"/>
      <c r="X69" s="161"/>
      <c r="Y69" s="134"/>
      <c r="Z69" s="134"/>
      <c r="AA69" s="134"/>
    </row>
    <row r="70" spans="2:27" x14ac:dyDescent="0.3">
      <c r="B70" s="149"/>
      <c r="C70" s="150"/>
      <c r="D70" s="150"/>
      <c r="E70" s="150"/>
      <c r="F70" s="151"/>
      <c r="G70" s="165"/>
      <c r="H70" s="166"/>
      <c r="I70" s="167"/>
      <c r="J70" s="161"/>
      <c r="K70" s="134"/>
      <c r="L70" s="134"/>
      <c r="M70" s="134"/>
      <c r="P70" s="149"/>
      <c r="Q70" s="150"/>
      <c r="R70" s="150"/>
      <c r="S70" s="150"/>
      <c r="T70" s="151"/>
      <c r="U70" s="165"/>
      <c r="V70" s="166"/>
      <c r="W70" s="167"/>
      <c r="X70" s="161"/>
      <c r="Y70" s="134"/>
      <c r="Z70" s="134"/>
      <c r="AA70" s="134"/>
    </row>
    <row r="71" spans="2:27" ht="15" customHeight="1" x14ac:dyDescent="0.3">
      <c r="B71" s="152" t="s">
        <v>15</v>
      </c>
      <c r="C71" s="153"/>
      <c r="D71" s="153"/>
      <c r="E71" s="153"/>
      <c r="F71" s="154"/>
      <c r="G71" s="161" t="s">
        <v>49</v>
      </c>
      <c r="H71" s="161"/>
      <c r="I71" s="161"/>
      <c r="J71" s="161"/>
      <c r="K71" s="134"/>
      <c r="L71" s="134"/>
      <c r="M71" s="134"/>
      <c r="P71" s="152" t="s">
        <v>15</v>
      </c>
      <c r="Q71" s="153"/>
      <c r="R71" s="153"/>
      <c r="S71" s="153"/>
      <c r="T71" s="154"/>
      <c r="U71" s="161" t="s">
        <v>49</v>
      </c>
      <c r="V71" s="161"/>
      <c r="W71" s="161"/>
      <c r="X71" s="161"/>
      <c r="Y71" s="134"/>
      <c r="Z71" s="134"/>
      <c r="AA71" s="134"/>
    </row>
    <row r="72" spans="2:27" x14ac:dyDescent="0.3">
      <c r="B72" s="155"/>
      <c r="C72" s="156"/>
      <c r="D72" s="156"/>
      <c r="E72" s="156"/>
      <c r="F72" s="157"/>
      <c r="G72" s="161"/>
      <c r="H72" s="161"/>
      <c r="I72" s="161"/>
      <c r="J72" s="161"/>
      <c r="K72" s="134"/>
      <c r="L72" s="134"/>
      <c r="M72" s="134"/>
      <c r="P72" s="155"/>
      <c r="Q72" s="156"/>
      <c r="R72" s="156"/>
      <c r="S72" s="156"/>
      <c r="T72" s="157"/>
      <c r="U72" s="161"/>
      <c r="V72" s="161"/>
      <c r="W72" s="161"/>
      <c r="X72" s="161"/>
      <c r="Y72" s="134"/>
      <c r="Z72" s="134"/>
      <c r="AA72" s="134"/>
    </row>
    <row r="73" spans="2:27" x14ac:dyDescent="0.3">
      <c r="B73" s="158"/>
      <c r="C73" s="159"/>
      <c r="D73" s="159"/>
      <c r="E73" s="159"/>
      <c r="F73" s="160"/>
      <c r="G73" s="161"/>
      <c r="H73" s="161"/>
      <c r="I73" s="161"/>
      <c r="J73" s="161"/>
      <c r="K73" s="134"/>
      <c r="L73" s="134"/>
      <c r="M73" s="134"/>
      <c r="P73" s="158"/>
      <c r="Q73" s="159"/>
      <c r="R73" s="159"/>
      <c r="S73" s="159"/>
      <c r="T73" s="160"/>
      <c r="U73" s="161"/>
      <c r="V73" s="161"/>
      <c r="W73" s="161"/>
      <c r="X73" s="161"/>
      <c r="Y73" s="134"/>
      <c r="Z73" s="134"/>
      <c r="AA73" s="134"/>
    </row>
    <row r="74" spans="2:27" ht="15" customHeight="1" x14ac:dyDescent="0.3">
      <c r="B74" s="146" t="s">
        <v>16</v>
      </c>
      <c r="C74" s="147"/>
      <c r="D74" s="147"/>
      <c r="E74" s="147"/>
      <c r="F74" s="148"/>
      <c r="G74" s="161" t="s">
        <v>49</v>
      </c>
      <c r="H74" s="161"/>
      <c r="I74" s="161"/>
      <c r="J74" s="161"/>
      <c r="K74" s="134"/>
      <c r="L74" s="134"/>
      <c r="M74" s="134"/>
      <c r="P74" s="146" t="s">
        <v>16</v>
      </c>
      <c r="Q74" s="147"/>
      <c r="R74" s="147"/>
      <c r="S74" s="147"/>
      <c r="T74" s="148"/>
      <c r="U74" s="161" t="s">
        <v>49</v>
      </c>
      <c r="V74" s="161"/>
      <c r="W74" s="161"/>
      <c r="X74" s="161"/>
      <c r="Y74" s="134"/>
      <c r="Z74" s="134"/>
      <c r="AA74" s="134"/>
    </row>
    <row r="75" spans="2:27" x14ac:dyDescent="0.3">
      <c r="B75" s="149"/>
      <c r="C75" s="150"/>
      <c r="D75" s="150"/>
      <c r="E75" s="150"/>
      <c r="F75" s="151"/>
      <c r="G75" s="161"/>
      <c r="H75" s="161"/>
      <c r="I75" s="161"/>
      <c r="J75" s="161"/>
      <c r="K75" s="134"/>
      <c r="L75" s="134"/>
      <c r="M75" s="134"/>
      <c r="P75" s="149"/>
      <c r="Q75" s="150"/>
      <c r="R75" s="150"/>
      <c r="S75" s="150"/>
      <c r="T75" s="151"/>
      <c r="U75" s="161"/>
      <c r="V75" s="161"/>
      <c r="W75" s="161"/>
      <c r="X75" s="161"/>
      <c r="Y75" s="134"/>
      <c r="Z75" s="134"/>
      <c r="AA75" s="134"/>
    </row>
    <row r="76" spans="2:27" x14ac:dyDescent="0.3">
      <c r="B76" t="s">
        <v>17</v>
      </c>
      <c r="P76" t="s">
        <v>17</v>
      </c>
    </row>
    <row r="78" spans="2:27" x14ac:dyDescent="0.3">
      <c r="B78" s="64" t="s">
        <v>18</v>
      </c>
      <c r="P78" s="64" t="s">
        <v>18</v>
      </c>
    </row>
    <row r="79" spans="2:27" ht="15" customHeight="1" x14ac:dyDescent="0.3">
      <c r="B79" s="138" t="s">
        <v>19</v>
      </c>
      <c r="C79" s="139"/>
      <c r="D79" s="139"/>
      <c r="E79" s="139"/>
      <c r="F79" s="139"/>
      <c r="G79" s="139"/>
      <c r="H79" s="139" t="s">
        <v>48</v>
      </c>
      <c r="I79" s="139"/>
      <c r="J79" s="139"/>
      <c r="K79" s="139"/>
      <c r="L79" s="142"/>
      <c r="P79" s="138" t="s">
        <v>19</v>
      </c>
      <c r="Q79" s="139"/>
      <c r="R79" s="139"/>
      <c r="S79" s="139"/>
      <c r="T79" s="139"/>
      <c r="U79" s="139"/>
      <c r="V79" s="139" t="s">
        <v>48</v>
      </c>
      <c r="W79" s="139"/>
      <c r="X79" s="139"/>
      <c r="Y79" s="139"/>
      <c r="Z79" s="142"/>
    </row>
    <row r="80" spans="2:27" x14ac:dyDescent="0.3">
      <c r="B80" s="140"/>
      <c r="C80" s="141"/>
      <c r="D80" s="141"/>
      <c r="E80" s="141"/>
      <c r="F80" s="141"/>
      <c r="G80" s="141"/>
      <c r="H80" s="141"/>
      <c r="I80" s="141"/>
      <c r="J80" s="141"/>
      <c r="K80" s="141"/>
      <c r="L80" s="143"/>
      <c r="P80" s="140"/>
      <c r="Q80" s="141"/>
      <c r="R80" s="141"/>
      <c r="S80" s="141"/>
      <c r="T80" s="141"/>
      <c r="U80" s="141"/>
      <c r="V80" s="141"/>
      <c r="W80" s="141"/>
      <c r="X80" s="141"/>
      <c r="Y80" s="141"/>
      <c r="Z80" s="143"/>
    </row>
    <row r="81" spans="2:26" x14ac:dyDescent="0.3">
      <c r="B81" t="s">
        <v>20</v>
      </c>
      <c r="P81" t="s">
        <v>20</v>
      </c>
    </row>
    <row r="83" spans="2:26" x14ac:dyDescent="0.3">
      <c r="B83" s="10"/>
      <c r="C83" s="10"/>
      <c r="D83" s="10"/>
      <c r="E83" s="10"/>
      <c r="F83" s="10"/>
      <c r="G83" s="10"/>
      <c r="H83" s="10"/>
      <c r="I83" s="10"/>
      <c r="P83" s="10"/>
      <c r="Q83" s="10"/>
      <c r="R83" s="10"/>
      <c r="S83" s="10"/>
      <c r="T83" s="10"/>
      <c r="U83" s="10"/>
      <c r="V83" s="10"/>
      <c r="W83" s="10"/>
    </row>
    <row r="84" spans="2:26" x14ac:dyDescent="0.3">
      <c r="B84" s="6" t="s">
        <v>21</v>
      </c>
      <c r="C84" s="7"/>
      <c r="D84" s="7"/>
      <c r="E84" s="7"/>
      <c r="F84" s="7"/>
      <c r="G84" s="7"/>
      <c r="H84" s="8"/>
      <c r="I84" s="6"/>
      <c r="J84" s="7"/>
      <c r="K84" s="7"/>
      <c r="L84" s="8"/>
      <c r="P84" s="6" t="s">
        <v>21</v>
      </c>
      <c r="Q84" s="7"/>
      <c r="R84" s="7"/>
      <c r="S84" s="7"/>
      <c r="T84" s="7"/>
      <c r="U84" s="7"/>
      <c r="V84" s="8"/>
      <c r="W84" s="6"/>
      <c r="X84" s="7"/>
      <c r="Y84" s="7"/>
      <c r="Z84" s="8"/>
    </row>
    <row r="85" spans="2:26" x14ac:dyDescent="0.3">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3">
      <c r="B86" s="9"/>
      <c r="C86" s="168" t="s">
        <v>22</v>
      </c>
      <c r="D86" s="168"/>
      <c r="E86" s="168"/>
      <c r="F86" s="168"/>
      <c r="G86" s="10"/>
      <c r="H86" s="11"/>
      <c r="I86" s="9"/>
      <c r="J86" s="10"/>
      <c r="K86" s="10"/>
      <c r="L86" s="11"/>
      <c r="P86" s="9"/>
      <c r="Q86" s="168" t="s">
        <v>22</v>
      </c>
      <c r="R86" s="168"/>
      <c r="S86" s="168"/>
      <c r="T86" s="168"/>
      <c r="U86" s="10"/>
      <c r="V86" s="11"/>
      <c r="W86" s="9"/>
      <c r="X86" s="10"/>
      <c r="Y86" s="10"/>
      <c r="Z86" s="11"/>
    </row>
    <row r="87" spans="2:26" x14ac:dyDescent="0.3">
      <c r="B87" s="9"/>
      <c r="C87" s="10"/>
      <c r="D87" s="10"/>
      <c r="E87" s="10"/>
      <c r="F87" s="22"/>
      <c r="G87" s="22"/>
      <c r="H87" s="11"/>
      <c r="I87" s="9"/>
      <c r="J87" s="130" t="s">
        <v>25</v>
      </c>
      <c r="K87" s="130"/>
      <c r="L87" s="144"/>
      <c r="P87" s="9"/>
      <c r="Q87" s="10"/>
      <c r="R87" s="10"/>
      <c r="S87" s="10"/>
      <c r="T87" s="22"/>
      <c r="U87" s="22"/>
      <c r="V87" s="11"/>
      <c r="W87" s="9"/>
      <c r="X87" s="130" t="s">
        <v>25</v>
      </c>
      <c r="Y87" s="130"/>
      <c r="Z87" s="144"/>
    </row>
    <row r="88" spans="2:26" x14ac:dyDescent="0.3">
      <c r="B88" s="9" t="s">
        <v>23</v>
      </c>
      <c r="C88" s="98"/>
      <c r="D88" s="98"/>
      <c r="E88" s="98"/>
      <c r="F88" s="98"/>
      <c r="G88" s="10"/>
      <c r="H88" s="11"/>
      <c r="I88" s="9"/>
      <c r="J88" s="10"/>
      <c r="K88" s="10"/>
      <c r="L88" s="11"/>
      <c r="P88" s="9" t="s">
        <v>23</v>
      </c>
      <c r="Q88" s="98"/>
      <c r="R88" s="98"/>
      <c r="S88" s="98"/>
      <c r="T88" s="98"/>
      <c r="U88" s="10"/>
      <c r="V88" s="11"/>
      <c r="W88" s="9"/>
      <c r="X88" s="10"/>
      <c r="Y88" s="10"/>
      <c r="Z88" s="11"/>
    </row>
    <row r="89" spans="2:26" x14ac:dyDescent="0.3">
      <c r="B89" s="9"/>
      <c r="C89" s="10"/>
      <c r="D89" s="10"/>
      <c r="E89" s="10"/>
      <c r="F89" s="10"/>
      <c r="G89" s="10"/>
      <c r="H89" s="11"/>
      <c r="I89" s="9"/>
      <c r="J89" s="10"/>
      <c r="K89" s="10"/>
      <c r="L89" s="11"/>
      <c r="P89" s="9"/>
      <c r="Q89" s="10"/>
      <c r="R89" s="10"/>
      <c r="S89" s="10"/>
      <c r="T89" s="10"/>
      <c r="U89" s="10"/>
      <c r="V89" s="11"/>
      <c r="W89" s="9"/>
      <c r="X89" s="10"/>
      <c r="Y89" s="10"/>
      <c r="Z89" s="11"/>
    </row>
    <row r="90" spans="2:26" x14ac:dyDescent="0.3">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3">
      <c r="B91" s="9"/>
      <c r="C91" s="10"/>
      <c r="D91" s="10"/>
      <c r="E91" s="10"/>
      <c r="F91" s="10"/>
      <c r="G91" s="10"/>
      <c r="H91" s="11"/>
      <c r="I91" s="9"/>
      <c r="J91" s="10"/>
      <c r="K91" s="10"/>
      <c r="L91" s="11"/>
      <c r="P91" s="9"/>
      <c r="Q91" s="10"/>
      <c r="R91" s="10"/>
      <c r="S91" s="10"/>
      <c r="T91" s="10"/>
      <c r="U91" s="10"/>
      <c r="V91" s="11"/>
      <c r="W91" s="9"/>
      <c r="X91" s="10"/>
      <c r="Y91" s="10"/>
      <c r="Z91" s="11"/>
    </row>
    <row r="92" spans="2:26" x14ac:dyDescent="0.3">
      <c r="B92" s="13"/>
      <c r="C92" s="14"/>
      <c r="D92" s="14"/>
      <c r="E92" s="14"/>
      <c r="F92" s="14"/>
      <c r="G92" s="14"/>
      <c r="H92" s="15"/>
      <c r="I92" s="13"/>
      <c r="J92" s="14"/>
      <c r="K92" s="14"/>
      <c r="L92" s="15"/>
      <c r="P92" s="13"/>
      <c r="Q92" s="14"/>
      <c r="R92" s="14"/>
      <c r="S92" s="14"/>
      <c r="T92" s="14"/>
      <c r="U92" s="14"/>
      <c r="V92" s="15"/>
      <c r="W92" s="13"/>
      <c r="X92" s="14"/>
      <c r="Y92" s="14"/>
      <c r="Z92" s="15"/>
    </row>
    <row r="93" spans="2:26" x14ac:dyDescent="0.3">
      <c r="B93" s="10"/>
      <c r="C93" s="10"/>
      <c r="D93" s="10"/>
      <c r="E93" s="10"/>
      <c r="F93" s="10"/>
      <c r="G93" s="10"/>
      <c r="H93" s="10"/>
      <c r="I93" s="10"/>
      <c r="P93" s="10"/>
      <c r="Q93" s="10"/>
      <c r="R93" s="10"/>
      <c r="S93" s="10"/>
      <c r="T93" s="10"/>
      <c r="U93" s="10"/>
      <c r="V93" s="10"/>
      <c r="W93" s="10"/>
    </row>
    <row r="102" spans="1:26" ht="18" x14ac:dyDescent="0.35">
      <c r="D102" s="1"/>
      <c r="R102" s="1"/>
    </row>
    <row r="103" spans="1:26" x14ac:dyDescent="0.3">
      <c r="C103" s="111" t="s">
        <v>0</v>
      </c>
      <c r="D103" s="111"/>
      <c r="E103" s="111"/>
      <c r="F103" s="111"/>
      <c r="G103" s="111"/>
      <c r="H103" s="111"/>
      <c r="I103" s="111"/>
      <c r="J103" s="111"/>
      <c r="K103" s="111"/>
      <c r="Q103" s="111" t="s">
        <v>0</v>
      </c>
      <c r="R103" s="111"/>
      <c r="S103" s="111"/>
      <c r="T103" s="111"/>
      <c r="U103" s="111"/>
      <c r="V103" s="111"/>
      <c r="W103" s="111"/>
      <c r="X103" s="111"/>
      <c r="Y103" s="111"/>
    </row>
    <row r="106" spans="1:26" x14ac:dyDescent="0.3">
      <c r="B106" s="4" t="s">
        <v>1</v>
      </c>
      <c r="C106" s="4"/>
      <c r="D106" s="19" t="s">
        <v>2</v>
      </c>
      <c r="E106" s="64"/>
      <c r="F106" s="65"/>
      <c r="G106" s="65"/>
      <c r="H106" s="19" t="s">
        <v>3</v>
      </c>
      <c r="I106" s="65"/>
      <c r="J106" s="65"/>
      <c r="K106" s="65"/>
      <c r="P106" s="4" t="s">
        <v>1</v>
      </c>
      <c r="Q106" s="4"/>
      <c r="R106" s="19" t="s">
        <v>2</v>
      </c>
      <c r="S106" s="64"/>
      <c r="T106" s="65"/>
      <c r="U106" s="65"/>
      <c r="V106" s="19" t="s">
        <v>3</v>
      </c>
      <c r="W106" s="65"/>
      <c r="X106" s="65"/>
      <c r="Y106" s="65"/>
    </row>
    <row r="108" spans="1:26" x14ac:dyDescent="0.3">
      <c r="B108" s="4" t="s">
        <v>4</v>
      </c>
      <c r="C108" s="4"/>
      <c r="D108" s="129" t="s">
        <v>5</v>
      </c>
      <c r="E108" s="129"/>
      <c r="F108" s="129"/>
      <c r="G108" s="129"/>
      <c r="P108" s="4" t="s">
        <v>4</v>
      </c>
      <c r="Q108" s="4"/>
      <c r="R108" s="129" t="s">
        <v>5</v>
      </c>
      <c r="S108" s="129"/>
      <c r="T108" s="129"/>
      <c r="U108" s="129"/>
    </row>
    <row r="109" spans="1:26" x14ac:dyDescent="0.3">
      <c r="B109" s="19"/>
      <c r="C109" s="19"/>
      <c r="D109" s="21"/>
      <c r="E109" s="21"/>
      <c r="F109" s="21"/>
      <c r="G109" s="21"/>
      <c r="P109" s="19"/>
      <c r="Q109" s="19"/>
      <c r="R109" s="21"/>
      <c r="S109" s="21"/>
      <c r="T109" s="21"/>
      <c r="U109" s="21"/>
    </row>
    <row r="110" spans="1:26" x14ac:dyDescent="0.3">
      <c r="A110" s="10"/>
      <c r="B110" s="10"/>
      <c r="C110" s="10"/>
      <c r="D110" s="10"/>
      <c r="E110" s="10"/>
      <c r="F110" s="10"/>
      <c r="G110" s="10"/>
      <c r="H110" s="10"/>
      <c r="O110" s="10"/>
      <c r="P110" s="10"/>
      <c r="Q110" s="10"/>
      <c r="R110" s="10"/>
      <c r="S110" s="10"/>
      <c r="T110" s="10"/>
      <c r="U110" s="10"/>
      <c r="V110" s="10"/>
    </row>
    <row r="111" spans="1:26" x14ac:dyDescent="0.3">
      <c r="A111" s="10"/>
      <c r="B111" s="130" t="s">
        <v>6</v>
      </c>
      <c r="C111" s="130"/>
      <c r="D111" s="130"/>
      <c r="E111" s="130"/>
      <c r="F111" s="130"/>
      <c r="G111" s="131"/>
      <c r="H111" s="131"/>
      <c r="I111" s="131"/>
      <c r="J111" s="131"/>
      <c r="K111" s="131"/>
      <c r="L111" s="131"/>
      <c r="O111" s="10"/>
      <c r="P111" s="130" t="s">
        <v>6</v>
      </c>
      <c r="Q111" s="130"/>
      <c r="R111" s="130"/>
      <c r="S111" s="130"/>
      <c r="T111" s="130"/>
      <c r="U111" s="131"/>
      <c r="V111" s="131"/>
      <c r="W111" s="131"/>
      <c r="X111" s="131"/>
      <c r="Y111" s="131"/>
      <c r="Z111" s="131"/>
    </row>
    <row r="112" spans="1:26" x14ac:dyDescent="0.3">
      <c r="A112" s="10"/>
      <c r="B112" s="10"/>
      <c r="C112" s="10"/>
      <c r="D112" s="10"/>
      <c r="E112" s="10"/>
      <c r="F112" s="10"/>
      <c r="G112" s="10"/>
      <c r="H112" s="10"/>
      <c r="O112" s="10"/>
      <c r="P112" s="10"/>
      <c r="Q112" s="10"/>
      <c r="R112" s="10"/>
      <c r="S112" s="10"/>
      <c r="T112" s="10"/>
      <c r="U112" s="10"/>
      <c r="V112" s="10"/>
    </row>
    <row r="113" spans="1:27" x14ac:dyDescent="0.3">
      <c r="A113" s="10"/>
      <c r="B113" s="10" t="s">
        <v>7</v>
      </c>
      <c r="C113" s="10"/>
      <c r="E113" s="132"/>
      <c r="F113" s="133"/>
      <c r="G113" s="133"/>
      <c r="H113" s="62" t="s">
        <v>8</v>
      </c>
      <c r="I113" s="145"/>
      <c r="J113" s="145"/>
      <c r="K113" s="63" t="s">
        <v>73</v>
      </c>
      <c r="L113" s="133">
        <f>'Récap inscriptions'!F101</f>
        <v>0</v>
      </c>
      <c r="M113" s="133"/>
      <c r="O113" s="10"/>
      <c r="P113" s="10" t="s">
        <v>7</v>
      </c>
      <c r="Q113" s="10"/>
      <c r="S113" s="132"/>
      <c r="T113" s="133"/>
      <c r="U113" s="133"/>
      <c r="V113" s="62" t="s">
        <v>8</v>
      </c>
      <c r="W113" s="145"/>
      <c r="X113" s="145"/>
      <c r="Y113" s="63" t="s">
        <v>73</v>
      </c>
      <c r="Z113" s="133">
        <f>'Récap inscriptions'!T101</f>
        <v>0</v>
      </c>
      <c r="AA113" s="133"/>
    </row>
    <row r="114" spans="1:27" x14ac:dyDescent="0.3">
      <c r="A114" s="10"/>
      <c r="B114" s="10"/>
      <c r="C114" s="10"/>
      <c r="D114" s="10"/>
      <c r="E114" s="98"/>
      <c r="F114" s="98"/>
      <c r="G114" s="98"/>
      <c r="H114" s="98"/>
      <c r="I114" s="98"/>
      <c r="J114" s="98"/>
      <c r="K114" s="111"/>
      <c r="L114" s="111"/>
      <c r="M114" s="111"/>
      <c r="O114" s="10"/>
      <c r="P114" s="10"/>
      <c r="Q114" s="10"/>
      <c r="R114" s="10"/>
      <c r="S114" s="98"/>
      <c r="T114" s="98"/>
      <c r="U114" s="98"/>
      <c r="V114" s="98"/>
      <c r="W114" s="98"/>
      <c r="X114" s="98"/>
      <c r="Y114" s="111"/>
      <c r="Z114" s="111"/>
      <c r="AA114" s="111"/>
    </row>
    <row r="116" spans="1:27" x14ac:dyDescent="0.3">
      <c r="B116" s="64" t="s">
        <v>9</v>
      </c>
      <c r="P116" s="64" t="s">
        <v>9</v>
      </c>
    </row>
    <row r="118" spans="1:27" x14ac:dyDescent="0.3">
      <c r="B118" s="135" t="s">
        <v>10</v>
      </c>
      <c r="C118" s="136"/>
      <c r="D118" s="136"/>
      <c r="E118" s="136"/>
      <c r="F118" s="137"/>
      <c r="G118" s="134" t="s">
        <v>12</v>
      </c>
      <c r="H118" s="134"/>
      <c r="I118" s="134"/>
      <c r="J118" s="20" t="s">
        <v>11</v>
      </c>
      <c r="K118" s="134" t="s">
        <v>13</v>
      </c>
      <c r="L118" s="134"/>
      <c r="M118" s="134"/>
      <c r="P118" s="135" t="s">
        <v>10</v>
      </c>
      <c r="Q118" s="136"/>
      <c r="R118" s="136"/>
      <c r="S118" s="136"/>
      <c r="T118" s="137"/>
      <c r="U118" s="134" t="s">
        <v>12</v>
      </c>
      <c r="V118" s="134"/>
      <c r="W118" s="134"/>
      <c r="X118" s="20" t="s">
        <v>11</v>
      </c>
      <c r="Y118" s="134" t="s">
        <v>13</v>
      </c>
      <c r="Z118" s="134"/>
      <c r="AA118" s="134"/>
    </row>
    <row r="119" spans="1:27" ht="15" customHeight="1" x14ac:dyDescent="0.3">
      <c r="B119" s="146" t="s">
        <v>14</v>
      </c>
      <c r="C119" s="147"/>
      <c r="D119" s="147"/>
      <c r="E119" s="147"/>
      <c r="F119" s="148"/>
      <c r="G119" s="162" t="s">
        <v>49</v>
      </c>
      <c r="H119" s="163"/>
      <c r="I119" s="164"/>
      <c r="J119" s="161"/>
      <c r="K119" s="134"/>
      <c r="L119" s="134"/>
      <c r="M119" s="134"/>
      <c r="P119" s="146" t="s">
        <v>14</v>
      </c>
      <c r="Q119" s="147"/>
      <c r="R119" s="147"/>
      <c r="S119" s="147"/>
      <c r="T119" s="148"/>
      <c r="U119" s="162" t="s">
        <v>49</v>
      </c>
      <c r="V119" s="163"/>
      <c r="W119" s="164"/>
      <c r="X119" s="161"/>
      <c r="Y119" s="134"/>
      <c r="Z119" s="134"/>
      <c r="AA119" s="134"/>
    </row>
    <row r="120" spans="1:27" x14ac:dyDescent="0.3">
      <c r="B120" s="149"/>
      <c r="C120" s="150"/>
      <c r="D120" s="150"/>
      <c r="E120" s="150"/>
      <c r="F120" s="151"/>
      <c r="G120" s="165"/>
      <c r="H120" s="166"/>
      <c r="I120" s="167"/>
      <c r="J120" s="161"/>
      <c r="K120" s="134"/>
      <c r="L120" s="134"/>
      <c r="M120" s="134"/>
      <c r="P120" s="149"/>
      <c r="Q120" s="150"/>
      <c r="R120" s="150"/>
      <c r="S120" s="150"/>
      <c r="T120" s="151"/>
      <c r="U120" s="165"/>
      <c r="V120" s="166"/>
      <c r="W120" s="167"/>
      <c r="X120" s="161"/>
      <c r="Y120" s="134"/>
      <c r="Z120" s="134"/>
      <c r="AA120" s="134"/>
    </row>
    <row r="121" spans="1:27" ht="15" customHeight="1" x14ac:dyDescent="0.3">
      <c r="B121" s="152" t="s">
        <v>15</v>
      </c>
      <c r="C121" s="153"/>
      <c r="D121" s="153"/>
      <c r="E121" s="153"/>
      <c r="F121" s="154"/>
      <c r="G121" s="161" t="s">
        <v>49</v>
      </c>
      <c r="H121" s="161"/>
      <c r="I121" s="161"/>
      <c r="J121" s="161"/>
      <c r="K121" s="134"/>
      <c r="L121" s="134"/>
      <c r="M121" s="134"/>
      <c r="P121" s="152" t="s">
        <v>15</v>
      </c>
      <c r="Q121" s="153"/>
      <c r="R121" s="153"/>
      <c r="S121" s="153"/>
      <c r="T121" s="154"/>
      <c r="U121" s="161" t="s">
        <v>49</v>
      </c>
      <c r="V121" s="161"/>
      <c r="W121" s="161"/>
      <c r="X121" s="161"/>
      <c r="Y121" s="134"/>
      <c r="Z121" s="134"/>
      <c r="AA121" s="134"/>
    </row>
    <row r="122" spans="1:27" x14ac:dyDescent="0.3">
      <c r="B122" s="155"/>
      <c r="C122" s="156"/>
      <c r="D122" s="156"/>
      <c r="E122" s="156"/>
      <c r="F122" s="157"/>
      <c r="G122" s="161"/>
      <c r="H122" s="161"/>
      <c r="I122" s="161"/>
      <c r="J122" s="161"/>
      <c r="K122" s="134"/>
      <c r="L122" s="134"/>
      <c r="M122" s="134"/>
      <c r="P122" s="155"/>
      <c r="Q122" s="156"/>
      <c r="R122" s="156"/>
      <c r="S122" s="156"/>
      <c r="T122" s="157"/>
      <c r="U122" s="161"/>
      <c r="V122" s="161"/>
      <c r="W122" s="161"/>
      <c r="X122" s="161"/>
      <c r="Y122" s="134"/>
      <c r="Z122" s="134"/>
      <c r="AA122" s="134"/>
    </row>
    <row r="123" spans="1:27" x14ac:dyDescent="0.3">
      <c r="B123" s="158"/>
      <c r="C123" s="159"/>
      <c r="D123" s="159"/>
      <c r="E123" s="159"/>
      <c r="F123" s="160"/>
      <c r="G123" s="161"/>
      <c r="H123" s="161"/>
      <c r="I123" s="161"/>
      <c r="J123" s="161"/>
      <c r="K123" s="134"/>
      <c r="L123" s="134"/>
      <c r="M123" s="134"/>
      <c r="P123" s="158"/>
      <c r="Q123" s="159"/>
      <c r="R123" s="159"/>
      <c r="S123" s="159"/>
      <c r="T123" s="160"/>
      <c r="U123" s="161"/>
      <c r="V123" s="161"/>
      <c r="W123" s="161"/>
      <c r="X123" s="161"/>
      <c r="Y123" s="134"/>
      <c r="Z123" s="134"/>
      <c r="AA123" s="134"/>
    </row>
    <row r="124" spans="1:27" ht="15" customHeight="1" x14ac:dyDescent="0.3">
      <c r="B124" s="146" t="s">
        <v>16</v>
      </c>
      <c r="C124" s="147"/>
      <c r="D124" s="147"/>
      <c r="E124" s="147"/>
      <c r="F124" s="148"/>
      <c r="G124" s="161" t="s">
        <v>49</v>
      </c>
      <c r="H124" s="161"/>
      <c r="I124" s="161"/>
      <c r="J124" s="161"/>
      <c r="K124" s="134"/>
      <c r="L124" s="134"/>
      <c r="M124" s="134"/>
      <c r="P124" s="146" t="s">
        <v>16</v>
      </c>
      <c r="Q124" s="147"/>
      <c r="R124" s="147"/>
      <c r="S124" s="147"/>
      <c r="T124" s="148"/>
      <c r="U124" s="161" t="s">
        <v>49</v>
      </c>
      <c r="V124" s="161"/>
      <c r="W124" s="161"/>
      <c r="X124" s="161"/>
      <c r="Y124" s="134"/>
      <c r="Z124" s="134"/>
      <c r="AA124" s="134"/>
    </row>
    <row r="125" spans="1:27" x14ac:dyDescent="0.3">
      <c r="B125" s="149"/>
      <c r="C125" s="150"/>
      <c r="D125" s="150"/>
      <c r="E125" s="150"/>
      <c r="F125" s="151"/>
      <c r="G125" s="161"/>
      <c r="H125" s="161"/>
      <c r="I125" s="161"/>
      <c r="J125" s="161"/>
      <c r="K125" s="134"/>
      <c r="L125" s="134"/>
      <c r="M125" s="134"/>
      <c r="P125" s="149"/>
      <c r="Q125" s="150"/>
      <c r="R125" s="150"/>
      <c r="S125" s="150"/>
      <c r="T125" s="151"/>
      <c r="U125" s="161"/>
      <c r="V125" s="161"/>
      <c r="W125" s="161"/>
      <c r="X125" s="161"/>
      <c r="Y125" s="134"/>
      <c r="Z125" s="134"/>
      <c r="AA125" s="134"/>
    </row>
    <row r="126" spans="1:27" x14ac:dyDescent="0.3">
      <c r="B126" t="s">
        <v>17</v>
      </c>
      <c r="P126" t="s">
        <v>17</v>
      </c>
    </row>
    <row r="128" spans="1:27" x14ac:dyDescent="0.3">
      <c r="B128" s="64" t="s">
        <v>18</v>
      </c>
      <c r="P128" s="64" t="s">
        <v>18</v>
      </c>
    </row>
    <row r="129" spans="2:26" ht="15" customHeight="1" x14ac:dyDescent="0.3">
      <c r="B129" s="138" t="s">
        <v>19</v>
      </c>
      <c r="C129" s="139"/>
      <c r="D129" s="139"/>
      <c r="E129" s="139"/>
      <c r="F129" s="139"/>
      <c r="G129" s="139"/>
      <c r="H129" s="139" t="s">
        <v>48</v>
      </c>
      <c r="I129" s="139"/>
      <c r="J129" s="139"/>
      <c r="K129" s="139"/>
      <c r="L129" s="142"/>
      <c r="P129" s="138" t="s">
        <v>19</v>
      </c>
      <c r="Q129" s="139"/>
      <c r="R129" s="139"/>
      <c r="S129" s="139"/>
      <c r="T129" s="139"/>
      <c r="U129" s="139"/>
      <c r="V129" s="139" t="s">
        <v>48</v>
      </c>
      <c r="W129" s="139"/>
      <c r="X129" s="139"/>
      <c r="Y129" s="139"/>
      <c r="Z129" s="142"/>
    </row>
    <row r="130" spans="2:26" x14ac:dyDescent="0.3">
      <c r="B130" s="140"/>
      <c r="C130" s="141"/>
      <c r="D130" s="141"/>
      <c r="E130" s="141"/>
      <c r="F130" s="141"/>
      <c r="G130" s="141"/>
      <c r="H130" s="141"/>
      <c r="I130" s="141"/>
      <c r="J130" s="141"/>
      <c r="K130" s="141"/>
      <c r="L130" s="143"/>
      <c r="P130" s="140"/>
      <c r="Q130" s="141"/>
      <c r="R130" s="141"/>
      <c r="S130" s="141"/>
      <c r="T130" s="141"/>
      <c r="U130" s="141"/>
      <c r="V130" s="141"/>
      <c r="W130" s="141"/>
      <c r="X130" s="141"/>
      <c r="Y130" s="141"/>
      <c r="Z130" s="143"/>
    </row>
    <row r="131" spans="2:26" x14ac:dyDescent="0.3">
      <c r="B131" t="s">
        <v>20</v>
      </c>
      <c r="P131" t="s">
        <v>20</v>
      </c>
    </row>
    <row r="133" spans="2:26" x14ac:dyDescent="0.3">
      <c r="B133" s="10"/>
      <c r="C133" s="10"/>
      <c r="D133" s="10"/>
      <c r="E133" s="10"/>
      <c r="F133" s="10"/>
      <c r="G133" s="10"/>
      <c r="H133" s="10"/>
      <c r="I133" s="10"/>
      <c r="P133" s="10"/>
      <c r="Q133" s="10"/>
      <c r="R133" s="10"/>
      <c r="S133" s="10"/>
      <c r="T133" s="10"/>
      <c r="U133" s="10"/>
      <c r="V133" s="10"/>
      <c r="W133" s="10"/>
    </row>
    <row r="134" spans="2:26" x14ac:dyDescent="0.3">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3">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3">
      <c r="B136" s="9"/>
      <c r="C136" s="168" t="s">
        <v>22</v>
      </c>
      <c r="D136" s="168"/>
      <c r="E136" s="168"/>
      <c r="F136" s="168"/>
      <c r="G136" s="10"/>
      <c r="H136" s="11"/>
      <c r="I136" s="9"/>
      <c r="J136" s="10"/>
      <c r="K136" s="10"/>
      <c r="L136" s="11"/>
      <c r="P136" s="9"/>
      <c r="Q136" s="168" t="s">
        <v>22</v>
      </c>
      <c r="R136" s="168"/>
      <c r="S136" s="168"/>
      <c r="T136" s="168"/>
      <c r="U136" s="10"/>
      <c r="V136" s="11"/>
      <c r="W136" s="9"/>
      <c r="X136" s="10"/>
      <c r="Y136" s="10"/>
      <c r="Z136" s="11"/>
    </row>
    <row r="137" spans="2:26" x14ac:dyDescent="0.3">
      <c r="B137" s="9"/>
      <c r="C137" s="10"/>
      <c r="D137" s="10"/>
      <c r="E137" s="10"/>
      <c r="F137" s="22"/>
      <c r="G137" s="22"/>
      <c r="H137" s="11"/>
      <c r="I137" s="9"/>
      <c r="J137" s="130" t="s">
        <v>25</v>
      </c>
      <c r="K137" s="130"/>
      <c r="L137" s="144"/>
      <c r="P137" s="9"/>
      <c r="Q137" s="10"/>
      <c r="R137" s="10"/>
      <c r="S137" s="10"/>
      <c r="T137" s="22"/>
      <c r="U137" s="22"/>
      <c r="V137" s="11"/>
      <c r="W137" s="9"/>
      <c r="X137" s="130" t="s">
        <v>25</v>
      </c>
      <c r="Y137" s="130"/>
      <c r="Z137" s="144"/>
    </row>
    <row r="138" spans="2:26" x14ac:dyDescent="0.3">
      <c r="B138" s="9" t="s">
        <v>23</v>
      </c>
      <c r="C138" s="98"/>
      <c r="D138" s="98"/>
      <c r="E138" s="98"/>
      <c r="F138" s="98"/>
      <c r="G138" s="10"/>
      <c r="H138" s="11"/>
      <c r="I138" s="9"/>
      <c r="J138" s="10"/>
      <c r="K138" s="10"/>
      <c r="L138" s="11"/>
      <c r="P138" s="9" t="s">
        <v>23</v>
      </c>
      <c r="Q138" s="98"/>
      <c r="R138" s="98"/>
      <c r="S138" s="98"/>
      <c r="T138" s="98"/>
      <c r="U138" s="10"/>
      <c r="V138" s="11"/>
      <c r="W138" s="9"/>
      <c r="X138" s="10"/>
      <c r="Y138" s="10"/>
      <c r="Z138" s="11"/>
    </row>
    <row r="139" spans="2:26" x14ac:dyDescent="0.3">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3">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3">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3">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3">
      <c r="B143" s="10"/>
      <c r="C143" s="10"/>
      <c r="D143" s="10"/>
      <c r="E143" s="10"/>
      <c r="F143" s="10"/>
      <c r="G143" s="10"/>
      <c r="H143" s="10"/>
      <c r="I143" s="10"/>
      <c r="P143" s="10"/>
      <c r="Q143" s="10"/>
      <c r="R143" s="10"/>
      <c r="S143" s="10"/>
      <c r="T143" s="10"/>
      <c r="U143" s="10"/>
      <c r="V143" s="10"/>
      <c r="W143" s="10"/>
    </row>
    <row r="152" spans="1:25" ht="18" x14ac:dyDescent="0.35">
      <c r="D152" s="1"/>
      <c r="R152" s="1"/>
    </row>
    <row r="153" spans="1:25" x14ac:dyDescent="0.3">
      <c r="C153" s="111" t="s">
        <v>0</v>
      </c>
      <c r="D153" s="111"/>
      <c r="E153" s="111"/>
      <c r="F153" s="111"/>
      <c r="G153" s="111"/>
      <c r="H153" s="111"/>
      <c r="I153" s="111"/>
      <c r="J153" s="111"/>
      <c r="K153" s="111"/>
      <c r="Q153" s="111" t="s">
        <v>0</v>
      </c>
      <c r="R153" s="111"/>
      <c r="S153" s="111"/>
      <c r="T153" s="111"/>
      <c r="U153" s="111"/>
      <c r="V153" s="111"/>
      <c r="W153" s="111"/>
      <c r="X153" s="111"/>
      <c r="Y153" s="111"/>
    </row>
    <row r="156" spans="1:25" x14ac:dyDescent="0.3">
      <c r="B156" s="4" t="s">
        <v>1</v>
      </c>
      <c r="C156" s="4"/>
      <c r="D156" s="19" t="s">
        <v>2</v>
      </c>
      <c r="E156" s="64"/>
      <c r="F156" s="65"/>
      <c r="G156" s="65"/>
      <c r="H156" s="19" t="s">
        <v>3</v>
      </c>
      <c r="I156" s="65"/>
      <c r="J156" s="65"/>
      <c r="K156" s="65"/>
      <c r="P156" s="4" t="s">
        <v>1</v>
      </c>
      <c r="Q156" s="4"/>
      <c r="R156" s="19" t="s">
        <v>2</v>
      </c>
      <c r="S156" s="64"/>
      <c r="T156" s="65"/>
      <c r="U156" s="65"/>
      <c r="V156" s="19" t="s">
        <v>3</v>
      </c>
      <c r="W156" s="65"/>
      <c r="X156" s="65"/>
      <c r="Y156" s="65"/>
    </row>
    <row r="158" spans="1:25" x14ac:dyDescent="0.3">
      <c r="B158" s="4" t="s">
        <v>4</v>
      </c>
      <c r="C158" s="4"/>
      <c r="D158" s="129" t="s">
        <v>5</v>
      </c>
      <c r="E158" s="129"/>
      <c r="F158" s="129"/>
      <c r="G158" s="129"/>
      <c r="P158" s="4" t="s">
        <v>4</v>
      </c>
      <c r="Q158" s="4"/>
      <c r="R158" s="129" t="s">
        <v>5</v>
      </c>
      <c r="S158" s="129"/>
      <c r="T158" s="129"/>
      <c r="U158" s="129"/>
    </row>
    <row r="159" spans="1:25" x14ac:dyDescent="0.3">
      <c r="B159" s="19"/>
      <c r="C159" s="19"/>
      <c r="D159" s="21"/>
      <c r="E159" s="21"/>
      <c r="F159" s="21"/>
      <c r="G159" s="21"/>
      <c r="P159" s="19"/>
      <c r="Q159" s="19"/>
      <c r="R159" s="21"/>
      <c r="S159" s="21"/>
      <c r="T159" s="21"/>
      <c r="U159" s="21"/>
    </row>
    <row r="160" spans="1:25" x14ac:dyDescent="0.3">
      <c r="A160" s="10"/>
      <c r="B160" s="10"/>
      <c r="C160" s="10"/>
      <c r="D160" s="10"/>
      <c r="E160" s="10"/>
      <c r="F160" s="10"/>
      <c r="G160" s="10"/>
      <c r="H160" s="10"/>
      <c r="O160" s="10"/>
      <c r="P160" s="10"/>
      <c r="Q160" s="10"/>
      <c r="R160" s="10"/>
      <c r="S160" s="10"/>
      <c r="T160" s="10"/>
      <c r="U160" s="10"/>
      <c r="V160" s="10"/>
    </row>
    <row r="161" spans="1:27" x14ac:dyDescent="0.3">
      <c r="A161" s="10"/>
      <c r="B161" s="130" t="s">
        <v>6</v>
      </c>
      <c r="C161" s="130"/>
      <c r="D161" s="130"/>
      <c r="E161" s="130"/>
      <c r="F161" s="130"/>
      <c r="G161" s="131"/>
      <c r="H161" s="131"/>
      <c r="I161" s="131"/>
      <c r="J161" s="131"/>
      <c r="K161" s="131"/>
      <c r="L161" s="131"/>
      <c r="O161" s="10"/>
      <c r="P161" s="130" t="s">
        <v>6</v>
      </c>
      <c r="Q161" s="130"/>
      <c r="R161" s="130"/>
      <c r="S161" s="130"/>
      <c r="T161" s="130"/>
      <c r="U161" s="131"/>
      <c r="V161" s="131"/>
      <c r="W161" s="131"/>
      <c r="X161" s="131"/>
      <c r="Y161" s="131"/>
      <c r="Z161" s="131"/>
    </row>
    <row r="162" spans="1:27" x14ac:dyDescent="0.3">
      <c r="A162" s="10"/>
      <c r="B162" s="10"/>
      <c r="C162" s="10"/>
      <c r="D162" s="10"/>
      <c r="E162" s="10"/>
      <c r="F162" s="10"/>
      <c r="G162" s="10"/>
      <c r="H162" s="10"/>
      <c r="O162" s="10"/>
      <c r="P162" s="10"/>
      <c r="Q162" s="10"/>
      <c r="R162" s="10"/>
      <c r="S162" s="10"/>
      <c r="T162" s="10"/>
      <c r="U162" s="10"/>
      <c r="V162" s="10"/>
    </row>
    <row r="163" spans="1:27" x14ac:dyDescent="0.3">
      <c r="A163" s="10"/>
      <c r="B163" s="10" t="s">
        <v>7</v>
      </c>
      <c r="C163" s="10"/>
      <c r="E163" s="132"/>
      <c r="F163" s="133"/>
      <c r="G163" s="133"/>
      <c r="H163" s="62" t="s">
        <v>8</v>
      </c>
      <c r="I163" s="145"/>
      <c r="J163" s="145"/>
      <c r="K163" s="63" t="s">
        <v>73</v>
      </c>
      <c r="L163" s="133">
        <f>'Récap inscriptions'!F151</f>
        <v>0</v>
      </c>
      <c r="M163" s="133"/>
      <c r="O163" s="10"/>
      <c r="P163" s="10" t="s">
        <v>7</v>
      </c>
      <c r="Q163" s="10"/>
      <c r="S163" s="132"/>
      <c r="T163" s="133"/>
      <c r="U163" s="133"/>
      <c r="V163" s="62" t="s">
        <v>8</v>
      </c>
      <c r="W163" s="145"/>
      <c r="X163" s="145"/>
      <c r="Y163" s="63" t="s">
        <v>73</v>
      </c>
      <c r="Z163" s="133">
        <f>'Récap inscriptions'!T151</f>
        <v>0</v>
      </c>
      <c r="AA163" s="133"/>
    </row>
    <row r="164" spans="1:27" x14ac:dyDescent="0.3">
      <c r="A164" s="10"/>
      <c r="B164" s="10"/>
      <c r="C164" s="10"/>
      <c r="D164" s="10"/>
      <c r="E164" s="98"/>
      <c r="F164" s="98"/>
      <c r="G164" s="98"/>
      <c r="H164" s="98"/>
      <c r="I164" s="98"/>
      <c r="J164" s="98"/>
      <c r="K164" s="111"/>
      <c r="L164" s="111"/>
      <c r="M164" s="111"/>
      <c r="O164" s="10"/>
      <c r="P164" s="10"/>
      <c r="Q164" s="10"/>
      <c r="R164" s="10"/>
      <c r="S164" s="98"/>
      <c r="T164" s="98"/>
      <c r="U164" s="98"/>
      <c r="V164" s="98"/>
      <c r="W164" s="98"/>
      <c r="X164" s="98"/>
      <c r="Y164" s="111"/>
      <c r="Z164" s="111"/>
      <c r="AA164" s="111"/>
    </row>
    <row r="166" spans="1:27" x14ac:dyDescent="0.3">
      <c r="B166" s="64" t="s">
        <v>9</v>
      </c>
      <c r="P166" s="64" t="s">
        <v>9</v>
      </c>
    </row>
    <row r="168" spans="1:27" x14ac:dyDescent="0.3">
      <c r="B168" s="135" t="s">
        <v>10</v>
      </c>
      <c r="C168" s="136"/>
      <c r="D168" s="136"/>
      <c r="E168" s="136"/>
      <c r="F168" s="137"/>
      <c r="G168" s="134" t="s">
        <v>12</v>
      </c>
      <c r="H168" s="134"/>
      <c r="I168" s="134"/>
      <c r="J168" s="20" t="s">
        <v>11</v>
      </c>
      <c r="K168" s="134" t="s">
        <v>13</v>
      </c>
      <c r="L168" s="134"/>
      <c r="M168" s="134"/>
      <c r="P168" s="135" t="s">
        <v>10</v>
      </c>
      <c r="Q168" s="136"/>
      <c r="R168" s="136"/>
      <c r="S168" s="136"/>
      <c r="T168" s="137"/>
      <c r="U168" s="134" t="s">
        <v>12</v>
      </c>
      <c r="V168" s="134"/>
      <c r="W168" s="134"/>
      <c r="X168" s="20" t="s">
        <v>11</v>
      </c>
      <c r="Y168" s="134" t="s">
        <v>13</v>
      </c>
      <c r="Z168" s="134"/>
      <c r="AA168" s="134"/>
    </row>
    <row r="169" spans="1:27" ht="15" customHeight="1" x14ac:dyDescent="0.3">
      <c r="B169" s="146" t="s">
        <v>14</v>
      </c>
      <c r="C169" s="147"/>
      <c r="D169" s="147"/>
      <c r="E169" s="147"/>
      <c r="F169" s="148"/>
      <c r="G169" s="162" t="s">
        <v>49</v>
      </c>
      <c r="H169" s="163"/>
      <c r="I169" s="164"/>
      <c r="J169" s="161"/>
      <c r="K169" s="134"/>
      <c r="L169" s="134"/>
      <c r="M169" s="134"/>
      <c r="P169" s="146" t="s">
        <v>14</v>
      </c>
      <c r="Q169" s="147"/>
      <c r="R169" s="147"/>
      <c r="S169" s="147"/>
      <c r="T169" s="148"/>
      <c r="U169" s="162" t="s">
        <v>49</v>
      </c>
      <c r="V169" s="163"/>
      <c r="W169" s="164"/>
      <c r="X169" s="161"/>
      <c r="Y169" s="134"/>
      <c r="Z169" s="134"/>
      <c r="AA169" s="134"/>
    </row>
    <row r="170" spans="1:27" x14ac:dyDescent="0.3">
      <c r="B170" s="149"/>
      <c r="C170" s="150"/>
      <c r="D170" s="150"/>
      <c r="E170" s="150"/>
      <c r="F170" s="151"/>
      <c r="G170" s="165"/>
      <c r="H170" s="166"/>
      <c r="I170" s="167"/>
      <c r="J170" s="161"/>
      <c r="K170" s="134"/>
      <c r="L170" s="134"/>
      <c r="M170" s="134"/>
      <c r="P170" s="149"/>
      <c r="Q170" s="150"/>
      <c r="R170" s="150"/>
      <c r="S170" s="150"/>
      <c r="T170" s="151"/>
      <c r="U170" s="165"/>
      <c r="V170" s="166"/>
      <c r="W170" s="167"/>
      <c r="X170" s="161"/>
      <c r="Y170" s="134"/>
      <c r="Z170" s="134"/>
      <c r="AA170" s="134"/>
    </row>
    <row r="171" spans="1:27" ht="15" customHeight="1" x14ac:dyDescent="0.3">
      <c r="B171" s="152" t="s">
        <v>15</v>
      </c>
      <c r="C171" s="153"/>
      <c r="D171" s="153"/>
      <c r="E171" s="153"/>
      <c r="F171" s="154"/>
      <c r="G171" s="161" t="s">
        <v>49</v>
      </c>
      <c r="H171" s="161"/>
      <c r="I171" s="161"/>
      <c r="J171" s="161"/>
      <c r="K171" s="134"/>
      <c r="L171" s="134"/>
      <c r="M171" s="134"/>
      <c r="P171" s="152" t="s">
        <v>15</v>
      </c>
      <c r="Q171" s="153"/>
      <c r="R171" s="153"/>
      <c r="S171" s="153"/>
      <c r="T171" s="154"/>
      <c r="U171" s="161" t="s">
        <v>49</v>
      </c>
      <c r="V171" s="161"/>
      <c r="W171" s="161"/>
      <c r="X171" s="161"/>
      <c r="Y171" s="134"/>
      <c r="Z171" s="134"/>
      <c r="AA171" s="134"/>
    </row>
    <row r="172" spans="1:27" x14ac:dyDescent="0.3">
      <c r="B172" s="155"/>
      <c r="C172" s="156"/>
      <c r="D172" s="156"/>
      <c r="E172" s="156"/>
      <c r="F172" s="157"/>
      <c r="G172" s="161"/>
      <c r="H172" s="161"/>
      <c r="I172" s="161"/>
      <c r="J172" s="161"/>
      <c r="K172" s="134"/>
      <c r="L172" s="134"/>
      <c r="M172" s="134"/>
      <c r="P172" s="155"/>
      <c r="Q172" s="156"/>
      <c r="R172" s="156"/>
      <c r="S172" s="156"/>
      <c r="T172" s="157"/>
      <c r="U172" s="161"/>
      <c r="V172" s="161"/>
      <c r="W172" s="161"/>
      <c r="X172" s="161"/>
      <c r="Y172" s="134"/>
      <c r="Z172" s="134"/>
      <c r="AA172" s="134"/>
    </row>
    <row r="173" spans="1:27" x14ac:dyDescent="0.3">
      <c r="B173" s="158"/>
      <c r="C173" s="159"/>
      <c r="D173" s="159"/>
      <c r="E173" s="159"/>
      <c r="F173" s="160"/>
      <c r="G173" s="161"/>
      <c r="H173" s="161"/>
      <c r="I173" s="161"/>
      <c r="J173" s="161"/>
      <c r="K173" s="134"/>
      <c r="L173" s="134"/>
      <c r="M173" s="134"/>
      <c r="P173" s="158"/>
      <c r="Q173" s="159"/>
      <c r="R173" s="159"/>
      <c r="S173" s="159"/>
      <c r="T173" s="160"/>
      <c r="U173" s="161"/>
      <c r="V173" s="161"/>
      <c r="W173" s="161"/>
      <c r="X173" s="161"/>
      <c r="Y173" s="134"/>
      <c r="Z173" s="134"/>
      <c r="AA173" s="134"/>
    </row>
    <row r="174" spans="1:27" ht="15" customHeight="1" x14ac:dyDescent="0.3">
      <c r="B174" s="146" t="s">
        <v>16</v>
      </c>
      <c r="C174" s="147"/>
      <c r="D174" s="147"/>
      <c r="E174" s="147"/>
      <c r="F174" s="148"/>
      <c r="G174" s="161" t="s">
        <v>49</v>
      </c>
      <c r="H174" s="161"/>
      <c r="I174" s="161"/>
      <c r="J174" s="161"/>
      <c r="K174" s="134"/>
      <c r="L174" s="134"/>
      <c r="M174" s="134"/>
      <c r="P174" s="146" t="s">
        <v>16</v>
      </c>
      <c r="Q174" s="147"/>
      <c r="R174" s="147"/>
      <c r="S174" s="147"/>
      <c r="T174" s="148"/>
      <c r="U174" s="161" t="s">
        <v>49</v>
      </c>
      <c r="V174" s="161"/>
      <c r="W174" s="161"/>
      <c r="X174" s="161"/>
      <c r="Y174" s="134"/>
      <c r="Z174" s="134"/>
      <c r="AA174" s="134"/>
    </row>
    <row r="175" spans="1:27" x14ac:dyDescent="0.3">
      <c r="B175" s="149"/>
      <c r="C175" s="150"/>
      <c r="D175" s="150"/>
      <c r="E175" s="150"/>
      <c r="F175" s="151"/>
      <c r="G175" s="161"/>
      <c r="H175" s="161"/>
      <c r="I175" s="161"/>
      <c r="J175" s="161"/>
      <c r="K175" s="134"/>
      <c r="L175" s="134"/>
      <c r="M175" s="134"/>
      <c r="P175" s="149"/>
      <c r="Q175" s="150"/>
      <c r="R175" s="150"/>
      <c r="S175" s="150"/>
      <c r="T175" s="151"/>
      <c r="U175" s="161"/>
      <c r="V175" s="161"/>
      <c r="W175" s="161"/>
      <c r="X175" s="161"/>
      <c r="Y175" s="134"/>
      <c r="Z175" s="134"/>
      <c r="AA175" s="134"/>
    </row>
    <row r="176" spans="1:27" x14ac:dyDescent="0.3">
      <c r="B176" t="s">
        <v>17</v>
      </c>
      <c r="P176" t="s">
        <v>17</v>
      </c>
    </row>
    <row r="178" spans="2:26" x14ac:dyDescent="0.3">
      <c r="B178" s="64" t="s">
        <v>18</v>
      </c>
      <c r="P178" s="64" t="s">
        <v>18</v>
      </c>
    </row>
    <row r="179" spans="2:26" ht="15" customHeight="1" x14ac:dyDescent="0.3">
      <c r="B179" s="138" t="s">
        <v>19</v>
      </c>
      <c r="C179" s="139"/>
      <c r="D179" s="139"/>
      <c r="E179" s="139"/>
      <c r="F179" s="139"/>
      <c r="G179" s="139"/>
      <c r="H179" s="139" t="s">
        <v>48</v>
      </c>
      <c r="I179" s="139"/>
      <c r="J179" s="139"/>
      <c r="K179" s="139"/>
      <c r="L179" s="142"/>
      <c r="P179" s="138" t="s">
        <v>19</v>
      </c>
      <c r="Q179" s="139"/>
      <c r="R179" s="139"/>
      <c r="S179" s="139"/>
      <c r="T179" s="139"/>
      <c r="U179" s="139"/>
      <c r="V179" s="139" t="s">
        <v>48</v>
      </c>
      <c r="W179" s="139"/>
      <c r="X179" s="139"/>
      <c r="Y179" s="139"/>
      <c r="Z179" s="142"/>
    </row>
    <row r="180" spans="2:26" x14ac:dyDescent="0.3">
      <c r="B180" s="140"/>
      <c r="C180" s="141"/>
      <c r="D180" s="141"/>
      <c r="E180" s="141"/>
      <c r="F180" s="141"/>
      <c r="G180" s="141"/>
      <c r="H180" s="141"/>
      <c r="I180" s="141"/>
      <c r="J180" s="141"/>
      <c r="K180" s="141"/>
      <c r="L180" s="143"/>
      <c r="P180" s="140"/>
      <c r="Q180" s="141"/>
      <c r="R180" s="141"/>
      <c r="S180" s="141"/>
      <c r="T180" s="141"/>
      <c r="U180" s="141"/>
      <c r="V180" s="141"/>
      <c r="W180" s="141"/>
      <c r="X180" s="141"/>
      <c r="Y180" s="141"/>
      <c r="Z180" s="143"/>
    </row>
    <row r="181" spans="2:26" x14ac:dyDescent="0.3">
      <c r="B181" t="s">
        <v>20</v>
      </c>
      <c r="P181" t="s">
        <v>20</v>
      </c>
    </row>
    <row r="183" spans="2:26" x14ac:dyDescent="0.3">
      <c r="B183" s="10"/>
      <c r="C183" s="10"/>
      <c r="D183" s="10"/>
      <c r="E183" s="10"/>
      <c r="F183" s="10"/>
      <c r="G183" s="10"/>
      <c r="H183" s="10"/>
      <c r="I183" s="10"/>
      <c r="P183" s="10"/>
      <c r="Q183" s="10"/>
      <c r="R183" s="10"/>
      <c r="S183" s="10"/>
      <c r="T183" s="10"/>
      <c r="U183" s="10"/>
      <c r="V183" s="10"/>
      <c r="W183" s="10"/>
    </row>
    <row r="184" spans="2:26" x14ac:dyDescent="0.3">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3">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3">
      <c r="B186" s="9"/>
      <c r="C186" s="168" t="s">
        <v>22</v>
      </c>
      <c r="D186" s="168"/>
      <c r="E186" s="168"/>
      <c r="F186" s="168"/>
      <c r="G186" s="10"/>
      <c r="H186" s="11"/>
      <c r="I186" s="9"/>
      <c r="J186" s="10"/>
      <c r="K186" s="10"/>
      <c r="L186" s="11"/>
      <c r="P186" s="9"/>
      <c r="Q186" s="168" t="s">
        <v>22</v>
      </c>
      <c r="R186" s="168"/>
      <c r="S186" s="168"/>
      <c r="T186" s="168"/>
      <c r="U186" s="10"/>
      <c r="V186" s="11"/>
      <c r="W186" s="9"/>
      <c r="X186" s="10"/>
      <c r="Y186" s="10"/>
      <c r="Z186" s="11"/>
    </row>
    <row r="187" spans="2:26" x14ac:dyDescent="0.3">
      <c r="B187" s="9"/>
      <c r="C187" s="10"/>
      <c r="D187" s="10"/>
      <c r="E187" s="10"/>
      <c r="F187" s="22"/>
      <c r="G187" s="22"/>
      <c r="H187" s="11"/>
      <c r="I187" s="9"/>
      <c r="J187" s="130" t="s">
        <v>25</v>
      </c>
      <c r="K187" s="130"/>
      <c r="L187" s="144"/>
      <c r="P187" s="9"/>
      <c r="Q187" s="10"/>
      <c r="R187" s="10"/>
      <c r="S187" s="10"/>
      <c r="T187" s="22"/>
      <c r="U187" s="22"/>
      <c r="V187" s="11"/>
      <c r="W187" s="9"/>
      <c r="X187" s="130" t="s">
        <v>25</v>
      </c>
      <c r="Y187" s="130"/>
      <c r="Z187" s="144"/>
    </row>
    <row r="188" spans="2:26" x14ac:dyDescent="0.3">
      <c r="B188" s="9" t="s">
        <v>23</v>
      </c>
      <c r="C188" s="98"/>
      <c r="D188" s="98"/>
      <c r="E188" s="98"/>
      <c r="F188" s="98"/>
      <c r="G188" s="10"/>
      <c r="H188" s="11"/>
      <c r="I188" s="9"/>
      <c r="J188" s="10"/>
      <c r="K188" s="10"/>
      <c r="L188" s="11"/>
      <c r="P188" s="9" t="s">
        <v>23</v>
      </c>
      <c r="Q188" s="98"/>
      <c r="R188" s="98"/>
      <c r="S188" s="98"/>
      <c r="T188" s="98"/>
      <c r="U188" s="10"/>
      <c r="V188" s="11"/>
      <c r="W188" s="9"/>
      <c r="X188" s="10"/>
      <c r="Y188" s="10"/>
      <c r="Z188" s="11"/>
    </row>
    <row r="189" spans="2:26" x14ac:dyDescent="0.3">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3">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3">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3">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3">
      <c r="B193" s="10"/>
      <c r="C193" s="10"/>
      <c r="D193" s="10"/>
      <c r="E193" s="10"/>
      <c r="F193" s="10"/>
      <c r="G193" s="10"/>
      <c r="H193" s="10"/>
      <c r="I193" s="10"/>
      <c r="P193" s="10"/>
      <c r="Q193" s="10"/>
      <c r="R193" s="10"/>
      <c r="S193" s="10"/>
      <c r="T193" s="10"/>
      <c r="U193" s="10"/>
      <c r="V193" s="10"/>
      <c r="W193" s="10"/>
    </row>
    <row r="202" spans="2:25" ht="18" x14ac:dyDescent="0.35">
      <c r="D202" s="1"/>
      <c r="R202" s="1"/>
    </row>
    <row r="203" spans="2:25" x14ac:dyDescent="0.3">
      <c r="C203" s="111" t="s">
        <v>0</v>
      </c>
      <c r="D203" s="111"/>
      <c r="E203" s="111"/>
      <c r="F203" s="111"/>
      <c r="G203" s="111"/>
      <c r="H203" s="111"/>
      <c r="I203" s="111"/>
      <c r="J203" s="111"/>
      <c r="K203" s="111"/>
      <c r="Q203" s="111" t="s">
        <v>0</v>
      </c>
      <c r="R203" s="111"/>
      <c r="S203" s="111"/>
      <c r="T203" s="111"/>
      <c r="U203" s="111"/>
      <c r="V203" s="111"/>
      <c r="W203" s="111"/>
      <c r="X203" s="111"/>
      <c r="Y203" s="111"/>
    </row>
    <row r="206" spans="2:25" x14ac:dyDescent="0.3">
      <c r="B206" s="4" t="s">
        <v>1</v>
      </c>
      <c r="C206" s="4"/>
      <c r="D206" s="19" t="s">
        <v>2</v>
      </c>
      <c r="E206" s="64"/>
      <c r="F206" s="65"/>
      <c r="G206" s="65"/>
      <c r="H206" s="19" t="s">
        <v>3</v>
      </c>
      <c r="I206" s="65"/>
      <c r="J206" s="65"/>
      <c r="K206" s="65"/>
      <c r="P206" s="4" t="s">
        <v>1</v>
      </c>
      <c r="Q206" s="4"/>
      <c r="R206" s="19" t="s">
        <v>2</v>
      </c>
      <c r="S206" s="64"/>
      <c r="T206" s="65"/>
      <c r="U206" s="65"/>
      <c r="V206" s="19" t="s">
        <v>3</v>
      </c>
      <c r="W206" s="65"/>
      <c r="X206" s="65"/>
      <c r="Y206" s="65"/>
    </row>
    <row r="208" spans="2:25" x14ac:dyDescent="0.3">
      <c r="B208" s="4" t="s">
        <v>4</v>
      </c>
      <c r="C208" s="4"/>
      <c r="D208" s="129" t="s">
        <v>5</v>
      </c>
      <c r="E208" s="129"/>
      <c r="F208" s="129"/>
      <c r="G208" s="129"/>
      <c r="P208" s="4" t="s">
        <v>4</v>
      </c>
      <c r="Q208" s="4"/>
      <c r="R208" s="129" t="s">
        <v>5</v>
      </c>
      <c r="S208" s="129"/>
      <c r="T208" s="129"/>
      <c r="U208" s="129"/>
    </row>
    <row r="209" spans="1:27" x14ac:dyDescent="0.3">
      <c r="B209" s="19"/>
      <c r="C209" s="19"/>
      <c r="D209" s="21"/>
      <c r="E209" s="21"/>
      <c r="F209" s="21"/>
      <c r="G209" s="21"/>
      <c r="P209" s="19"/>
      <c r="Q209" s="19"/>
      <c r="R209" s="21"/>
      <c r="S209" s="21"/>
      <c r="T209" s="21"/>
      <c r="U209" s="21"/>
    </row>
    <row r="210" spans="1:27" x14ac:dyDescent="0.3">
      <c r="A210" s="10"/>
      <c r="B210" s="10"/>
      <c r="C210" s="10"/>
      <c r="D210" s="10"/>
      <c r="E210" s="10"/>
      <c r="F210" s="10"/>
      <c r="G210" s="10"/>
      <c r="H210" s="10"/>
      <c r="O210" s="10"/>
      <c r="P210" s="10"/>
      <c r="Q210" s="10"/>
      <c r="R210" s="10"/>
      <c r="S210" s="10"/>
      <c r="T210" s="10"/>
      <c r="U210" s="10"/>
      <c r="V210" s="10"/>
    </row>
    <row r="211" spans="1:27" x14ac:dyDescent="0.3">
      <c r="A211" s="10"/>
      <c r="B211" s="130" t="s">
        <v>6</v>
      </c>
      <c r="C211" s="130"/>
      <c r="D211" s="130"/>
      <c r="E211" s="130"/>
      <c r="F211" s="130"/>
      <c r="G211" s="131"/>
      <c r="H211" s="131"/>
      <c r="I211" s="131"/>
      <c r="J211" s="131"/>
      <c r="K211" s="131"/>
      <c r="L211" s="131"/>
      <c r="O211" s="10"/>
      <c r="P211" s="130" t="s">
        <v>6</v>
      </c>
      <c r="Q211" s="130"/>
      <c r="R211" s="130"/>
      <c r="S211" s="130"/>
      <c r="T211" s="130"/>
      <c r="U211" s="131"/>
      <c r="V211" s="131"/>
      <c r="W211" s="131"/>
      <c r="X211" s="131"/>
      <c r="Y211" s="131"/>
      <c r="Z211" s="131"/>
    </row>
    <row r="212" spans="1:27" x14ac:dyDescent="0.3">
      <c r="A212" s="10"/>
      <c r="B212" s="10"/>
      <c r="C212" s="10"/>
      <c r="D212" s="10"/>
      <c r="E212" s="10"/>
      <c r="F212" s="10"/>
      <c r="G212" s="10"/>
      <c r="H212" s="10"/>
      <c r="O212" s="10"/>
      <c r="P212" s="10"/>
      <c r="Q212" s="10"/>
      <c r="R212" s="10"/>
      <c r="S212" s="10"/>
      <c r="T212" s="10"/>
      <c r="U212" s="10"/>
      <c r="V212" s="10"/>
    </row>
    <row r="213" spans="1:27" x14ac:dyDescent="0.3">
      <c r="A213" s="10"/>
      <c r="B213" s="10" t="s">
        <v>7</v>
      </c>
      <c r="C213" s="10"/>
      <c r="E213" s="132"/>
      <c r="F213" s="133"/>
      <c r="G213" s="133"/>
      <c r="H213" s="62" t="s">
        <v>8</v>
      </c>
      <c r="I213" s="145"/>
      <c r="J213" s="145"/>
      <c r="K213" s="63" t="s">
        <v>73</v>
      </c>
      <c r="L213" s="133">
        <f>'Récap inscriptions'!F201</f>
        <v>0</v>
      </c>
      <c r="M213" s="133"/>
      <c r="O213" s="10"/>
      <c r="P213" s="10" t="s">
        <v>7</v>
      </c>
      <c r="Q213" s="10"/>
      <c r="S213" s="132"/>
      <c r="T213" s="133"/>
      <c r="U213" s="133"/>
      <c r="V213" s="62" t="s">
        <v>8</v>
      </c>
      <c r="W213" s="145"/>
      <c r="X213" s="145"/>
      <c r="Y213" s="63" t="s">
        <v>73</v>
      </c>
      <c r="Z213" s="133">
        <f>'Récap inscriptions'!T201</f>
        <v>0</v>
      </c>
      <c r="AA213" s="133"/>
    </row>
    <row r="214" spans="1:27" x14ac:dyDescent="0.3">
      <c r="A214" s="10"/>
      <c r="B214" s="10"/>
      <c r="C214" s="10"/>
      <c r="D214" s="10"/>
      <c r="E214" s="98"/>
      <c r="F214" s="98"/>
      <c r="G214" s="98"/>
      <c r="H214" s="98"/>
      <c r="I214" s="98"/>
      <c r="J214" s="98"/>
      <c r="K214" s="111"/>
      <c r="L214" s="111"/>
      <c r="M214" s="111"/>
      <c r="O214" s="10"/>
      <c r="P214" s="10"/>
      <c r="Q214" s="10"/>
      <c r="R214" s="10"/>
      <c r="S214" s="98"/>
      <c r="T214" s="98"/>
      <c r="U214" s="98"/>
      <c r="V214" s="98"/>
      <c r="W214" s="98"/>
      <c r="X214" s="98"/>
      <c r="Y214" s="111"/>
      <c r="Z214" s="111"/>
      <c r="AA214" s="111"/>
    </row>
    <row r="216" spans="1:27" x14ac:dyDescent="0.3">
      <c r="B216" s="64" t="s">
        <v>9</v>
      </c>
      <c r="P216" s="64" t="s">
        <v>9</v>
      </c>
    </row>
    <row r="218" spans="1:27" x14ac:dyDescent="0.3">
      <c r="B218" s="135" t="s">
        <v>10</v>
      </c>
      <c r="C218" s="136"/>
      <c r="D218" s="136"/>
      <c r="E218" s="136"/>
      <c r="F218" s="137"/>
      <c r="G218" s="134" t="s">
        <v>12</v>
      </c>
      <c r="H218" s="134"/>
      <c r="I218" s="134"/>
      <c r="J218" s="20" t="s">
        <v>11</v>
      </c>
      <c r="K218" s="134" t="s">
        <v>13</v>
      </c>
      <c r="L218" s="134"/>
      <c r="M218" s="134"/>
      <c r="P218" s="135" t="s">
        <v>10</v>
      </c>
      <c r="Q218" s="136"/>
      <c r="R218" s="136"/>
      <c r="S218" s="136"/>
      <c r="T218" s="137"/>
      <c r="U218" s="134" t="s">
        <v>12</v>
      </c>
      <c r="V218" s="134"/>
      <c r="W218" s="134"/>
      <c r="X218" s="20" t="s">
        <v>11</v>
      </c>
      <c r="Y218" s="134" t="s">
        <v>13</v>
      </c>
      <c r="Z218" s="134"/>
      <c r="AA218" s="134"/>
    </row>
    <row r="219" spans="1:27" x14ac:dyDescent="0.3">
      <c r="B219" s="146" t="s">
        <v>14</v>
      </c>
      <c r="C219" s="147"/>
      <c r="D219" s="147"/>
      <c r="E219" s="147"/>
      <c r="F219" s="148"/>
      <c r="G219" s="162" t="s">
        <v>49</v>
      </c>
      <c r="H219" s="163"/>
      <c r="I219" s="164"/>
      <c r="J219" s="161"/>
      <c r="K219" s="134"/>
      <c r="L219" s="134"/>
      <c r="M219" s="134"/>
      <c r="P219" s="146" t="s">
        <v>14</v>
      </c>
      <c r="Q219" s="147"/>
      <c r="R219" s="147"/>
      <c r="S219" s="147"/>
      <c r="T219" s="148"/>
      <c r="U219" s="162" t="s">
        <v>49</v>
      </c>
      <c r="V219" s="163"/>
      <c r="W219" s="164"/>
      <c r="X219" s="161"/>
      <c r="Y219" s="134"/>
      <c r="Z219" s="134"/>
      <c r="AA219" s="134"/>
    </row>
    <row r="220" spans="1:27" x14ac:dyDescent="0.3">
      <c r="B220" s="149"/>
      <c r="C220" s="150"/>
      <c r="D220" s="150"/>
      <c r="E220" s="150"/>
      <c r="F220" s="151"/>
      <c r="G220" s="165"/>
      <c r="H220" s="166"/>
      <c r="I220" s="167"/>
      <c r="J220" s="161"/>
      <c r="K220" s="134"/>
      <c r="L220" s="134"/>
      <c r="M220" s="134"/>
      <c r="P220" s="149"/>
      <c r="Q220" s="150"/>
      <c r="R220" s="150"/>
      <c r="S220" s="150"/>
      <c r="T220" s="151"/>
      <c r="U220" s="165"/>
      <c r="V220" s="166"/>
      <c r="W220" s="167"/>
      <c r="X220" s="161"/>
      <c r="Y220" s="134"/>
      <c r="Z220" s="134"/>
      <c r="AA220" s="134"/>
    </row>
    <row r="221" spans="1:27" x14ac:dyDescent="0.3">
      <c r="B221" s="152" t="s">
        <v>15</v>
      </c>
      <c r="C221" s="153"/>
      <c r="D221" s="153"/>
      <c r="E221" s="153"/>
      <c r="F221" s="154"/>
      <c r="G221" s="161" t="s">
        <v>49</v>
      </c>
      <c r="H221" s="161"/>
      <c r="I221" s="161"/>
      <c r="J221" s="161"/>
      <c r="K221" s="134"/>
      <c r="L221" s="134"/>
      <c r="M221" s="134"/>
      <c r="P221" s="152" t="s">
        <v>15</v>
      </c>
      <c r="Q221" s="153"/>
      <c r="R221" s="153"/>
      <c r="S221" s="153"/>
      <c r="T221" s="154"/>
      <c r="U221" s="161" t="s">
        <v>49</v>
      </c>
      <c r="V221" s="161"/>
      <c r="W221" s="161"/>
      <c r="X221" s="161"/>
      <c r="Y221" s="134"/>
      <c r="Z221" s="134"/>
      <c r="AA221" s="134"/>
    </row>
    <row r="222" spans="1:27" x14ac:dyDescent="0.3">
      <c r="B222" s="155"/>
      <c r="C222" s="156"/>
      <c r="D222" s="156"/>
      <c r="E222" s="156"/>
      <c r="F222" s="157"/>
      <c r="G222" s="161"/>
      <c r="H222" s="161"/>
      <c r="I222" s="161"/>
      <c r="J222" s="161"/>
      <c r="K222" s="134"/>
      <c r="L222" s="134"/>
      <c r="M222" s="134"/>
      <c r="P222" s="155"/>
      <c r="Q222" s="156"/>
      <c r="R222" s="156"/>
      <c r="S222" s="156"/>
      <c r="T222" s="157"/>
      <c r="U222" s="161"/>
      <c r="V222" s="161"/>
      <c r="W222" s="161"/>
      <c r="X222" s="161"/>
      <c r="Y222" s="134"/>
      <c r="Z222" s="134"/>
      <c r="AA222" s="134"/>
    </row>
    <row r="223" spans="1:27" x14ac:dyDescent="0.3">
      <c r="B223" s="158"/>
      <c r="C223" s="159"/>
      <c r="D223" s="159"/>
      <c r="E223" s="159"/>
      <c r="F223" s="160"/>
      <c r="G223" s="161"/>
      <c r="H223" s="161"/>
      <c r="I223" s="161"/>
      <c r="J223" s="161"/>
      <c r="K223" s="134"/>
      <c r="L223" s="134"/>
      <c r="M223" s="134"/>
      <c r="P223" s="158"/>
      <c r="Q223" s="159"/>
      <c r="R223" s="159"/>
      <c r="S223" s="159"/>
      <c r="T223" s="160"/>
      <c r="U223" s="161"/>
      <c r="V223" s="161"/>
      <c r="W223" s="161"/>
      <c r="X223" s="161"/>
      <c r="Y223" s="134"/>
      <c r="Z223" s="134"/>
      <c r="AA223" s="134"/>
    </row>
    <row r="224" spans="1:27" x14ac:dyDescent="0.3">
      <c r="B224" s="146" t="s">
        <v>16</v>
      </c>
      <c r="C224" s="147"/>
      <c r="D224" s="147"/>
      <c r="E224" s="147"/>
      <c r="F224" s="148"/>
      <c r="G224" s="161" t="s">
        <v>49</v>
      </c>
      <c r="H224" s="161"/>
      <c r="I224" s="161"/>
      <c r="J224" s="161"/>
      <c r="K224" s="134"/>
      <c r="L224" s="134"/>
      <c r="M224" s="134"/>
      <c r="P224" s="146" t="s">
        <v>16</v>
      </c>
      <c r="Q224" s="147"/>
      <c r="R224" s="147"/>
      <c r="S224" s="147"/>
      <c r="T224" s="148"/>
      <c r="U224" s="161" t="s">
        <v>49</v>
      </c>
      <c r="V224" s="161"/>
      <c r="W224" s="161"/>
      <c r="X224" s="161"/>
      <c r="Y224" s="134"/>
      <c r="Z224" s="134"/>
      <c r="AA224" s="134"/>
    </row>
    <row r="225" spans="2:27" x14ac:dyDescent="0.3">
      <c r="B225" s="149"/>
      <c r="C225" s="150"/>
      <c r="D225" s="150"/>
      <c r="E225" s="150"/>
      <c r="F225" s="151"/>
      <c r="G225" s="161"/>
      <c r="H225" s="161"/>
      <c r="I225" s="161"/>
      <c r="J225" s="161"/>
      <c r="K225" s="134"/>
      <c r="L225" s="134"/>
      <c r="M225" s="134"/>
      <c r="P225" s="149"/>
      <c r="Q225" s="150"/>
      <c r="R225" s="150"/>
      <c r="S225" s="150"/>
      <c r="T225" s="151"/>
      <c r="U225" s="161"/>
      <c r="V225" s="161"/>
      <c r="W225" s="161"/>
      <c r="X225" s="161"/>
      <c r="Y225" s="134"/>
      <c r="Z225" s="134"/>
      <c r="AA225" s="134"/>
    </row>
    <row r="226" spans="2:27" x14ac:dyDescent="0.3">
      <c r="B226" t="s">
        <v>17</v>
      </c>
      <c r="P226" t="s">
        <v>17</v>
      </c>
    </row>
    <row r="228" spans="2:27" x14ac:dyDescent="0.3">
      <c r="B228" s="64" t="s">
        <v>18</v>
      </c>
      <c r="P228" s="64" t="s">
        <v>18</v>
      </c>
    </row>
    <row r="229" spans="2:27" x14ac:dyDescent="0.3">
      <c r="B229" s="138" t="s">
        <v>19</v>
      </c>
      <c r="C229" s="139"/>
      <c r="D229" s="139"/>
      <c r="E229" s="139"/>
      <c r="F229" s="139"/>
      <c r="G229" s="139"/>
      <c r="H229" s="139" t="s">
        <v>48</v>
      </c>
      <c r="I229" s="139"/>
      <c r="J229" s="139"/>
      <c r="K229" s="139"/>
      <c r="L229" s="142"/>
      <c r="P229" s="138" t="s">
        <v>19</v>
      </c>
      <c r="Q229" s="139"/>
      <c r="R229" s="139"/>
      <c r="S229" s="139"/>
      <c r="T229" s="139"/>
      <c r="U229" s="139"/>
      <c r="V229" s="139" t="s">
        <v>48</v>
      </c>
      <c r="W229" s="139"/>
      <c r="X229" s="139"/>
      <c r="Y229" s="139"/>
      <c r="Z229" s="142"/>
    </row>
    <row r="230" spans="2:27" x14ac:dyDescent="0.3">
      <c r="B230" s="140"/>
      <c r="C230" s="141"/>
      <c r="D230" s="141"/>
      <c r="E230" s="141"/>
      <c r="F230" s="141"/>
      <c r="G230" s="141"/>
      <c r="H230" s="141"/>
      <c r="I230" s="141"/>
      <c r="J230" s="141"/>
      <c r="K230" s="141"/>
      <c r="L230" s="143"/>
      <c r="P230" s="140"/>
      <c r="Q230" s="141"/>
      <c r="R230" s="141"/>
      <c r="S230" s="141"/>
      <c r="T230" s="141"/>
      <c r="U230" s="141"/>
      <c r="V230" s="141"/>
      <c r="W230" s="141"/>
      <c r="X230" s="141"/>
      <c r="Y230" s="141"/>
      <c r="Z230" s="143"/>
    </row>
    <row r="231" spans="2:27" x14ac:dyDescent="0.3">
      <c r="B231" t="s">
        <v>20</v>
      </c>
      <c r="P231" t="s">
        <v>20</v>
      </c>
    </row>
    <row r="233" spans="2:27" x14ac:dyDescent="0.3">
      <c r="B233" s="10"/>
      <c r="C233" s="10"/>
      <c r="D233" s="10"/>
      <c r="E233" s="10"/>
      <c r="F233" s="10"/>
      <c r="G233" s="10"/>
      <c r="H233" s="10"/>
      <c r="I233" s="10"/>
      <c r="P233" s="10"/>
      <c r="Q233" s="10"/>
      <c r="R233" s="10"/>
      <c r="S233" s="10"/>
      <c r="T233" s="10"/>
      <c r="U233" s="10"/>
      <c r="V233" s="10"/>
      <c r="W233" s="10"/>
    </row>
    <row r="234" spans="2:27" x14ac:dyDescent="0.3">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3">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3">
      <c r="B236" s="9"/>
      <c r="C236" s="168" t="s">
        <v>22</v>
      </c>
      <c r="D236" s="168"/>
      <c r="E236" s="168"/>
      <c r="F236" s="168"/>
      <c r="G236" s="10"/>
      <c r="H236" s="11"/>
      <c r="I236" s="9"/>
      <c r="J236" s="10"/>
      <c r="K236" s="10"/>
      <c r="L236" s="11"/>
      <c r="P236" s="9"/>
      <c r="Q236" s="168" t="s">
        <v>22</v>
      </c>
      <c r="R236" s="168"/>
      <c r="S236" s="168"/>
      <c r="T236" s="168"/>
      <c r="U236" s="10"/>
      <c r="V236" s="11"/>
      <c r="W236" s="9"/>
      <c r="X236" s="10"/>
      <c r="Y236" s="10"/>
      <c r="Z236" s="11"/>
    </row>
    <row r="237" spans="2:27" x14ac:dyDescent="0.3">
      <c r="B237" s="9"/>
      <c r="C237" s="10"/>
      <c r="D237" s="10"/>
      <c r="E237" s="10"/>
      <c r="F237" s="22"/>
      <c r="G237" s="22"/>
      <c r="H237" s="11"/>
      <c r="I237" s="9"/>
      <c r="J237" s="130" t="s">
        <v>25</v>
      </c>
      <c r="K237" s="130"/>
      <c r="L237" s="144"/>
      <c r="P237" s="9"/>
      <c r="Q237" s="10"/>
      <c r="R237" s="10"/>
      <c r="S237" s="10"/>
      <c r="T237" s="22"/>
      <c r="U237" s="22"/>
      <c r="V237" s="11"/>
      <c r="W237" s="9"/>
      <c r="X237" s="130" t="s">
        <v>25</v>
      </c>
      <c r="Y237" s="130"/>
      <c r="Z237" s="144"/>
    </row>
    <row r="238" spans="2:27" x14ac:dyDescent="0.3">
      <c r="B238" s="9" t="s">
        <v>23</v>
      </c>
      <c r="C238" s="98"/>
      <c r="D238" s="98"/>
      <c r="E238" s="98"/>
      <c r="F238" s="98"/>
      <c r="G238" s="10"/>
      <c r="H238" s="11"/>
      <c r="I238" s="9"/>
      <c r="J238" s="10"/>
      <c r="K238" s="10"/>
      <c r="L238" s="11"/>
      <c r="P238" s="9" t="s">
        <v>23</v>
      </c>
      <c r="Q238" s="98"/>
      <c r="R238" s="98"/>
      <c r="S238" s="98"/>
      <c r="T238" s="98"/>
      <c r="U238" s="10"/>
      <c r="V238" s="11"/>
      <c r="W238" s="9"/>
      <c r="X238" s="10"/>
      <c r="Y238" s="10"/>
      <c r="Z238" s="11"/>
    </row>
    <row r="239" spans="2:27" x14ac:dyDescent="0.3">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3">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3">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3">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3">
      <c r="B243" s="10"/>
      <c r="C243" s="10"/>
      <c r="D243" s="10"/>
      <c r="E243" s="10"/>
      <c r="F243" s="10"/>
      <c r="G243" s="10"/>
      <c r="H243" s="10"/>
      <c r="I243" s="10"/>
      <c r="P243" s="10"/>
      <c r="Q243" s="10"/>
      <c r="R243" s="10"/>
      <c r="S243" s="10"/>
      <c r="T243" s="10"/>
      <c r="U243" s="10"/>
      <c r="V243" s="10"/>
      <c r="W243" s="10"/>
    </row>
    <row r="249" spans="2:26" s="45" customFormat="1" x14ac:dyDescent="0.3"/>
    <row r="250" spans="2:26" s="45" customFormat="1" x14ac:dyDescent="0.3"/>
    <row r="251" spans="2:26" s="45" customFormat="1" x14ac:dyDescent="0.3"/>
    <row r="252" spans="2:26" s="45" customFormat="1" ht="18" x14ac:dyDescent="0.35">
      <c r="D252" s="67"/>
      <c r="R252" s="67"/>
    </row>
    <row r="253" spans="2:26" s="45" customFormat="1" x14ac:dyDescent="0.3">
      <c r="C253" s="99"/>
      <c r="D253" s="99"/>
      <c r="E253" s="99"/>
      <c r="F253" s="99"/>
      <c r="G253" s="99"/>
      <c r="H253" s="99"/>
      <c r="I253" s="99"/>
      <c r="J253" s="99"/>
      <c r="K253" s="99"/>
      <c r="Q253" s="99"/>
      <c r="R253" s="99"/>
      <c r="S253" s="99"/>
      <c r="T253" s="99"/>
      <c r="U253" s="99"/>
      <c r="V253" s="99"/>
      <c r="W253" s="99"/>
      <c r="X253" s="99"/>
      <c r="Y253" s="99"/>
    </row>
    <row r="254" spans="2:26" s="45" customFormat="1" x14ac:dyDescent="0.3"/>
    <row r="255" spans="2:26" s="45" customFormat="1" x14ac:dyDescent="0.3"/>
    <row r="256" spans="2:26" s="45" customFormat="1" x14ac:dyDescent="0.3">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3"/>
    <row r="258" spans="2:27" s="45" customFormat="1" x14ac:dyDescent="0.3">
      <c r="B258" s="68"/>
      <c r="C258" s="68"/>
      <c r="D258" s="169"/>
      <c r="E258" s="169"/>
      <c r="F258" s="169"/>
      <c r="G258" s="169"/>
      <c r="P258" s="68"/>
      <c r="Q258" s="68"/>
      <c r="R258" s="169"/>
      <c r="S258" s="169"/>
      <c r="T258" s="169"/>
      <c r="U258" s="169"/>
    </row>
    <row r="259" spans="2:27" s="45" customFormat="1" x14ac:dyDescent="0.3">
      <c r="B259" s="48"/>
      <c r="C259" s="48"/>
      <c r="D259" s="71"/>
      <c r="E259" s="71"/>
      <c r="F259" s="71"/>
      <c r="G259" s="71"/>
      <c r="P259" s="48"/>
      <c r="Q259" s="48"/>
      <c r="R259" s="71"/>
      <c r="S259" s="71"/>
      <c r="T259" s="71"/>
      <c r="U259" s="71"/>
    </row>
    <row r="260" spans="2:27" s="45" customFormat="1" x14ac:dyDescent="0.3"/>
    <row r="261" spans="2:27" s="45" customFormat="1" x14ac:dyDescent="0.3">
      <c r="B261" s="169"/>
      <c r="C261" s="169"/>
      <c r="D261" s="169"/>
      <c r="E261" s="169"/>
      <c r="F261" s="169"/>
      <c r="G261" s="170"/>
      <c r="H261" s="170"/>
      <c r="I261" s="170"/>
      <c r="J261" s="170"/>
      <c r="K261" s="170"/>
      <c r="L261" s="170"/>
      <c r="P261" s="169"/>
      <c r="Q261" s="169"/>
      <c r="R261" s="169"/>
      <c r="S261" s="169"/>
      <c r="T261" s="169"/>
      <c r="U261" s="170"/>
      <c r="V261" s="170"/>
      <c r="W261" s="170"/>
      <c r="X261" s="170"/>
      <c r="Y261" s="170"/>
      <c r="Z261" s="170"/>
    </row>
    <row r="262" spans="2:27" s="45" customFormat="1" x14ac:dyDescent="0.3"/>
    <row r="263" spans="2:27" s="45" customFormat="1" x14ac:dyDescent="0.3">
      <c r="E263" s="171"/>
      <c r="F263" s="172"/>
      <c r="G263" s="172"/>
      <c r="H263" s="72"/>
      <c r="I263" s="173"/>
      <c r="J263" s="173"/>
      <c r="K263" s="73"/>
      <c r="L263" s="172"/>
      <c r="M263" s="172"/>
      <c r="S263" s="171"/>
      <c r="T263" s="172"/>
      <c r="U263" s="172"/>
      <c r="V263" s="72"/>
      <c r="W263" s="173"/>
      <c r="X263" s="173"/>
      <c r="Y263" s="73"/>
      <c r="Z263" s="172"/>
      <c r="AA263" s="172"/>
    </row>
    <row r="264" spans="2:27" s="45" customFormat="1" x14ac:dyDescent="0.3">
      <c r="E264" s="99"/>
      <c r="F264" s="99"/>
      <c r="G264" s="99"/>
      <c r="H264" s="99"/>
      <c r="I264" s="99"/>
      <c r="J264" s="99"/>
      <c r="K264" s="99"/>
      <c r="L264" s="99"/>
      <c r="M264" s="99"/>
      <c r="S264" s="99"/>
      <c r="T264" s="99"/>
      <c r="U264" s="99"/>
      <c r="V264" s="99"/>
      <c r="W264" s="99"/>
      <c r="X264" s="99"/>
      <c r="Y264" s="99"/>
      <c r="Z264" s="99"/>
      <c r="AA264" s="99"/>
    </row>
    <row r="265" spans="2:27" s="45" customFormat="1" x14ac:dyDescent="0.3"/>
    <row r="266" spans="2:27" s="45" customFormat="1" x14ac:dyDescent="0.3">
      <c r="B266" s="69"/>
      <c r="P266" s="69"/>
    </row>
    <row r="267" spans="2:27" s="45" customFormat="1" x14ac:dyDescent="0.3"/>
    <row r="268" spans="2:27" s="45" customFormat="1" x14ac:dyDescent="0.3">
      <c r="B268" s="99"/>
      <c r="C268" s="99"/>
      <c r="D268" s="99"/>
      <c r="E268" s="99"/>
      <c r="F268" s="99"/>
      <c r="G268" s="99"/>
      <c r="H268" s="99"/>
      <c r="I268" s="99"/>
      <c r="J268" s="48"/>
      <c r="K268" s="99"/>
      <c r="L268" s="99"/>
      <c r="M268" s="99"/>
      <c r="P268" s="99"/>
      <c r="Q268" s="99"/>
      <c r="R268" s="99"/>
      <c r="S268" s="99"/>
      <c r="T268" s="99"/>
      <c r="U268" s="99"/>
      <c r="V268" s="99"/>
      <c r="W268" s="99"/>
      <c r="X268" s="48"/>
      <c r="Y268" s="99"/>
      <c r="Z268" s="99"/>
      <c r="AA268" s="99"/>
    </row>
    <row r="269" spans="2:27" s="45" customFormat="1" x14ac:dyDescent="0.3">
      <c r="B269" s="174"/>
      <c r="C269" s="174"/>
      <c r="D269" s="174"/>
      <c r="E269" s="174"/>
      <c r="F269" s="174"/>
      <c r="G269" s="175"/>
      <c r="H269" s="175"/>
      <c r="I269" s="175"/>
      <c r="J269" s="175"/>
      <c r="K269" s="99"/>
      <c r="L269" s="99"/>
      <c r="M269" s="99"/>
      <c r="P269" s="174"/>
      <c r="Q269" s="174"/>
      <c r="R269" s="174"/>
      <c r="S269" s="174"/>
      <c r="T269" s="174"/>
      <c r="U269" s="175"/>
      <c r="V269" s="175"/>
      <c r="W269" s="175"/>
      <c r="X269" s="175"/>
      <c r="Y269" s="99"/>
      <c r="Z269" s="99"/>
      <c r="AA269" s="99"/>
    </row>
    <row r="270" spans="2:27" s="45" customFormat="1" x14ac:dyDescent="0.3">
      <c r="B270" s="174"/>
      <c r="C270" s="174"/>
      <c r="D270" s="174"/>
      <c r="E270" s="174"/>
      <c r="F270" s="174"/>
      <c r="G270" s="175"/>
      <c r="H270" s="175"/>
      <c r="I270" s="175"/>
      <c r="J270" s="175"/>
      <c r="K270" s="99"/>
      <c r="L270" s="99"/>
      <c r="M270" s="99"/>
      <c r="P270" s="174"/>
      <c r="Q270" s="174"/>
      <c r="R270" s="174"/>
      <c r="S270" s="174"/>
      <c r="T270" s="174"/>
      <c r="U270" s="175"/>
      <c r="V270" s="175"/>
      <c r="W270" s="175"/>
      <c r="X270" s="175"/>
      <c r="Y270" s="99"/>
      <c r="Z270" s="99"/>
      <c r="AA270" s="99"/>
    </row>
    <row r="271" spans="2:27" s="45" customFormat="1" x14ac:dyDescent="0.3">
      <c r="B271" s="176"/>
      <c r="C271" s="176"/>
      <c r="D271" s="176"/>
      <c r="E271" s="176"/>
      <c r="F271" s="176"/>
      <c r="G271" s="175"/>
      <c r="H271" s="175"/>
      <c r="I271" s="175"/>
      <c r="J271" s="175"/>
      <c r="K271" s="99"/>
      <c r="L271" s="99"/>
      <c r="M271" s="99"/>
      <c r="P271" s="176"/>
      <c r="Q271" s="176"/>
      <c r="R271" s="176"/>
      <c r="S271" s="176"/>
      <c r="T271" s="176"/>
      <c r="U271" s="175"/>
      <c r="V271" s="175"/>
      <c r="W271" s="175"/>
      <c r="X271" s="175"/>
      <c r="Y271" s="99"/>
      <c r="Z271" s="99"/>
      <c r="AA271" s="99"/>
    </row>
    <row r="272" spans="2:27" s="45" customFormat="1" x14ac:dyDescent="0.3">
      <c r="B272" s="176"/>
      <c r="C272" s="176"/>
      <c r="D272" s="176"/>
      <c r="E272" s="176"/>
      <c r="F272" s="176"/>
      <c r="G272" s="175"/>
      <c r="H272" s="175"/>
      <c r="I272" s="175"/>
      <c r="J272" s="175"/>
      <c r="K272" s="99"/>
      <c r="L272" s="99"/>
      <c r="M272" s="99"/>
      <c r="P272" s="176"/>
      <c r="Q272" s="176"/>
      <c r="R272" s="176"/>
      <c r="S272" s="176"/>
      <c r="T272" s="176"/>
      <c r="U272" s="175"/>
      <c r="V272" s="175"/>
      <c r="W272" s="175"/>
      <c r="X272" s="175"/>
      <c r="Y272" s="99"/>
      <c r="Z272" s="99"/>
      <c r="AA272" s="99"/>
    </row>
    <row r="273" spans="2:27" s="45" customFormat="1" x14ac:dyDescent="0.3">
      <c r="B273" s="176"/>
      <c r="C273" s="176"/>
      <c r="D273" s="176"/>
      <c r="E273" s="176"/>
      <c r="F273" s="176"/>
      <c r="G273" s="175"/>
      <c r="H273" s="175"/>
      <c r="I273" s="175"/>
      <c r="J273" s="175"/>
      <c r="K273" s="99"/>
      <c r="L273" s="99"/>
      <c r="M273" s="99"/>
      <c r="P273" s="176"/>
      <c r="Q273" s="176"/>
      <c r="R273" s="176"/>
      <c r="S273" s="176"/>
      <c r="T273" s="176"/>
      <c r="U273" s="175"/>
      <c r="V273" s="175"/>
      <c r="W273" s="175"/>
      <c r="X273" s="175"/>
      <c r="Y273" s="99"/>
      <c r="Z273" s="99"/>
      <c r="AA273" s="99"/>
    </row>
    <row r="274" spans="2:27" s="45" customFormat="1" x14ac:dyDescent="0.3">
      <c r="B274" s="174"/>
      <c r="C274" s="174"/>
      <c r="D274" s="174"/>
      <c r="E274" s="174"/>
      <c r="F274" s="174"/>
      <c r="G274" s="175"/>
      <c r="H274" s="175"/>
      <c r="I274" s="175"/>
      <c r="J274" s="175"/>
      <c r="K274" s="99"/>
      <c r="L274" s="99"/>
      <c r="M274" s="99"/>
      <c r="P274" s="174"/>
      <c r="Q274" s="174"/>
      <c r="R274" s="174"/>
      <c r="S274" s="174"/>
      <c r="T274" s="174"/>
      <c r="U274" s="175"/>
      <c r="V274" s="175"/>
      <c r="W274" s="175"/>
      <c r="X274" s="175"/>
      <c r="Y274" s="99"/>
      <c r="Z274" s="99"/>
      <c r="AA274" s="99"/>
    </row>
    <row r="275" spans="2:27" s="45" customFormat="1" x14ac:dyDescent="0.3">
      <c r="B275" s="174"/>
      <c r="C275" s="174"/>
      <c r="D275" s="174"/>
      <c r="E275" s="174"/>
      <c r="F275" s="174"/>
      <c r="G275" s="175"/>
      <c r="H275" s="175"/>
      <c r="I275" s="175"/>
      <c r="J275" s="175"/>
      <c r="K275" s="99"/>
      <c r="L275" s="99"/>
      <c r="M275" s="99"/>
      <c r="P275" s="174"/>
      <c r="Q275" s="174"/>
      <c r="R275" s="174"/>
      <c r="S275" s="174"/>
      <c r="T275" s="174"/>
      <c r="U275" s="175"/>
      <c r="V275" s="175"/>
      <c r="W275" s="175"/>
      <c r="X275" s="175"/>
      <c r="Y275" s="99"/>
      <c r="Z275" s="99"/>
      <c r="AA275" s="99"/>
    </row>
    <row r="276" spans="2:27" s="45" customFormat="1" x14ac:dyDescent="0.3"/>
    <row r="277" spans="2:27" s="45" customFormat="1" x14ac:dyDescent="0.3"/>
    <row r="278" spans="2:27" s="45" customFormat="1" x14ac:dyDescent="0.3">
      <c r="B278" s="69"/>
      <c r="P278" s="69"/>
    </row>
    <row r="279" spans="2:27" s="45" customFormat="1" x14ac:dyDescent="0.3">
      <c r="B279" s="177"/>
      <c r="C279" s="177"/>
      <c r="D279" s="177"/>
      <c r="E279" s="177"/>
      <c r="F279" s="177"/>
      <c r="G279" s="177"/>
      <c r="H279" s="177"/>
      <c r="I279" s="177"/>
      <c r="J279" s="177"/>
      <c r="K279" s="177"/>
      <c r="L279" s="177"/>
      <c r="P279" s="177"/>
      <c r="Q279" s="177"/>
      <c r="R279" s="177"/>
      <c r="S279" s="177"/>
      <c r="T279" s="177"/>
      <c r="U279" s="177"/>
      <c r="V279" s="177"/>
      <c r="W279" s="177"/>
      <c r="X279" s="177"/>
      <c r="Y279" s="177"/>
      <c r="Z279" s="177"/>
    </row>
    <row r="280" spans="2:27" s="45" customFormat="1" x14ac:dyDescent="0.3">
      <c r="B280" s="177"/>
      <c r="C280" s="177"/>
      <c r="D280" s="177"/>
      <c r="E280" s="177"/>
      <c r="F280" s="177"/>
      <c r="G280" s="177"/>
      <c r="H280" s="177"/>
      <c r="I280" s="177"/>
      <c r="J280" s="177"/>
      <c r="K280" s="177"/>
      <c r="L280" s="177"/>
      <c r="P280" s="177"/>
      <c r="Q280" s="177"/>
      <c r="R280" s="177"/>
      <c r="S280" s="177"/>
      <c r="T280" s="177"/>
      <c r="U280" s="177"/>
      <c r="V280" s="177"/>
      <c r="W280" s="177"/>
      <c r="X280" s="177"/>
      <c r="Y280" s="177"/>
      <c r="Z280" s="177"/>
    </row>
    <row r="281" spans="2:27" s="45" customFormat="1" x14ac:dyDescent="0.3"/>
    <row r="282" spans="2:27" s="45" customFormat="1" x14ac:dyDescent="0.3"/>
    <row r="283" spans="2:27" s="45" customFormat="1" x14ac:dyDescent="0.3"/>
    <row r="284" spans="2:27" s="45" customFormat="1" x14ac:dyDescent="0.3"/>
    <row r="285" spans="2:27" s="45" customFormat="1" x14ac:dyDescent="0.3"/>
    <row r="286" spans="2:27" s="45" customFormat="1" x14ac:dyDescent="0.3">
      <c r="C286" s="172"/>
      <c r="D286" s="172"/>
      <c r="E286" s="172"/>
      <c r="F286" s="172"/>
      <c r="Q286" s="172"/>
      <c r="R286" s="172"/>
      <c r="S286" s="172"/>
      <c r="T286" s="172"/>
    </row>
    <row r="287" spans="2:27" s="45" customFormat="1" x14ac:dyDescent="0.3">
      <c r="F287" s="68"/>
      <c r="G287" s="68"/>
      <c r="J287" s="169"/>
      <c r="K287" s="169"/>
      <c r="L287" s="169"/>
      <c r="T287" s="68"/>
      <c r="U287" s="68"/>
      <c r="X287" s="169"/>
      <c r="Y287" s="169"/>
      <c r="Z287" s="169"/>
    </row>
    <row r="288" spans="2:27" s="45" customFormat="1" x14ac:dyDescent="0.3">
      <c r="C288" s="99"/>
      <c r="D288" s="99"/>
      <c r="E288" s="99"/>
      <c r="F288" s="99"/>
      <c r="Q288" s="99"/>
      <c r="R288" s="99"/>
      <c r="S288" s="99"/>
      <c r="T288" s="99"/>
    </row>
    <row r="289" spans="3:25" s="45" customFormat="1" x14ac:dyDescent="0.3"/>
    <row r="290" spans="3:25" s="45" customFormat="1" x14ac:dyDescent="0.3"/>
    <row r="291" spans="3:25" s="45" customFormat="1" x14ac:dyDescent="0.3"/>
    <row r="292" spans="3:25" s="45" customFormat="1" x14ac:dyDescent="0.3"/>
    <row r="293" spans="3:25" s="45" customFormat="1" x14ac:dyDescent="0.3"/>
    <row r="294" spans="3:25" s="45" customFormat="1" x14ac:dyDescent="0.3"/>
    <row r="295" spans="3:25" s="45" customFormat="1" x14ac:dyDescent="0.3"/>
    <row r="296" spans="3:25" s="45" customFormat="1" x14ac:dyDescent="0.3"/>
    <row r="297" spans="3:25" s="45" customFormat="1" x14ac:dyDescent="0.3"/>
    <row r="298" spans="3:25" s="45" customFormat="1" x14ac:dyDescent="0.3"/>
    <row r="299" spans="3:25" s="45" customFormat="1" x14ac:dyDescent="0.3"/>
    <row r="300" spans="3:25" s="45" customFormat="1" x14ac:dyDescent="0.3"/>
    <row r="301" spans="3:25" s="45" customFormat="1" x14ac:dyDescent="0.3"/>
    <row r="302" spans="3:25" s="45" customFormat="1" ht="18" x14ac:dyDescent="0.35">
      <c r="D302" s="67"/>
      <c r="R302" s="67"/>
    </row>
    <row r="303" spans="3:25" s="45" customFormat="1" x14ac:dyDescent="0.3">
      <c r="C303" s="99"/>
      <c r="D303" s="99"/>
      <c r="E303" s="99"/>
      <c r="F303" s="99"/>
      <c r="G303" s="99"/>
      <c r="H303" s="99"/>
      <c r="I303" s="99"/>
      <c r="J303" s="99"/>
      <c r="K303" s="99"/>
      <c r="Q303" s="99"/>
      <c r="R303" s="99"/>
      <c r="S303" s="99"/>
      <c r="T303" s="99"/>
      <c r="U303" s="99"/>
      <c r="V303" s="99"/>
      <c r="W303" s="99"/>
      <c r="X303" s="99"/>
      <c r="Y303" s="99"/>
    </row>
    <row r="304" spans="3:25" s="45" customFormat="1" x14ac:dyDescent="0.3"/>
    <row r="305" spans="2:27" s="45" customFormat="1" x14ac:dyDescent="0.3"/>
    <row r="306" spans="2:27" s="45" customFormat="1" x14ac:dyDescent="0.3">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3"/>
    <row r="308" spans="2:27" s="45" customFormat="1" x14ac:dyDescent="0.3">
      <c r="B308" s="68"/>
      <c r="C308" s="68"/>
      <c r="D308" s="169"/>
      <c r="E308" s="169"/>
      <c r="F308" s="169"/>
      <c r="G308" s="169"/>
      <c r="P308" s="68"/>
      <c r="Q308" s="68"/>
      <c r="R308" s="169"/>
      <c r="S308" s="169"/>
      <c r="T308" s="169"/>
      <c r="U308" s="169"/>
    </row>
    <row r="309" spans="2:27" s="45" customFormat="1" x14ac:dyDescent="0.3">
      <c r="B309" s="48"/>
      <c r="C309" s="48"/>
      <c r="D309" s="71"/>
      <c r="E309" s="71"/>
      <c r="F309" s="71"/>
      <c r="G309" s="71"/>
      <c r="P309" s="48"/>
      <c r="Q309" s="48"/>
      <c r="R309" s="71"/>
      <c r="S309" s="71"/>
      <c r="T309" s="71"/>
      <c r="U309" s="71"/>
    </row>
    <row r="310" spans="2:27" s="45" customFormat="1" x14ac:dyDescent="0.3"/>
    <row r="311" spans="2:27" s="45" customFormat="1" x14ac:dyDescent="0.3">
      <c r="B311" s="169"/>
      <c r="C311" s="169"/>
      <c r="D311" s="169"/>
      <c r="E311" s="169"/>
      <c r="F311" s="169"/>
      <c r="G311" s="170"/>
      <c r="H311" s="170"/>
      <c r="I311" s="170"/>
      <c r="J311" s="170"/>
      <c r="K311" s="170"/>
      <c r="L311" s="170"/>
      <c r="P311" s="169"/>
      <c r="Q311" s="169"/>
      <c r="R311" s="169"/>
      <c r="S311" s="169"/>
      <c r="T311" s="169"/>
      <c r="U311" s="170"/>
      <c r="V311" s="170"/>
      <c r="W311" s="170"/>
      <c r="X311" s="170"/>
      <c r="Y311" s="170"/>
      <c r="Z311" s="170"/>
    </row>
    <row r="312" spans="2:27" s="45" customFormat="1" x14ac:dyDescent="0.3"/>
    <row r="313" spans="2:27" s="45" customFormat="1" x14ac:dyDescent="0.3">
      <c r="E313" s="171"/>
      <c r="F313" s="172"/>
      <c r="G313" s="172"/>
      <c r="H313" s="72"/>
      <c r="I313" s="173"/>
      <c r="J313" s="173"/>
      <c r="K313" s="73"/>
      <c r="L313" s="172"/>
      <c r="M313" s="172"/>
      <c r="S313" s="171"/>
      <c r="T313" s="172"/>
      <c r="U313" s="172"/>
      <c r="V313" s="72"/>
      <c r="W313" s="173"/>
      <c r="X313" s="173"/>
      <c r="Y313" s="73"/>
      <c r="Z313" s="172"/>
      <c r="AA313" s="172"/>
    </row>
    <row r="314" spans="2:27" s="45" customFormat="1" x14ac:dyDescent="0.3">
      <c r="E314" s="99"/>
      <c r="F314" s="99"/>
      <c r="G314" s="99"/>
      <c r="H314" s="99"/>
      <c r="I314" s="99"/>
      <c r="J314" s="99"/>
      <c r="K314" s="99"/>
      <c r="L314" s="99"/>
      <c r="M314" s="99"/>
      <c r="S314" s="99"/>
      <c r="T314" s="99"/>
      <c r="U314" s="99"/>
      <c r="V314" s="99"/>
      <c r="W314" s="99"/>
      <c r="X314" s="99"/>
      <c r="Y314" s="99"/>
      <c r="Z314" s="99"/>
      <c r="AA314" s="99"/>
    </row>
    <row r="315" spans="2:27" s="45" customFormat="1" x14ac:dyDescent="0.3"/>
    <row r="316" spans="2:27" s="45" customFormat="1" x14ac:dyDescent="0.3">
      <c r="B316" s="69"/>
      <c r="P316" s="69"/>
    </row>
    <row r="317" spans="2:27" s="45" customFormat="1" x14ac:dyDescent="0.3"/>
    <row r="318" spans="2:27" s="45" customFormat="1" x14ac:dyDescent="0.3">
      <c r="B318" s="99"/>
      <c r="C318" s="99"/>
      <c r="D318" s="99"/>
      <c r="E318" s="99"/>
      <c r="F318" s="99"/>
      <c r="G318" s="99"/>
      <c r="H318" s="99"/>
      <c r="I318" s="99"/>
      <c r="J318" s="48"/>
      <c r="K318" s="99"/>
      <c r="L318" s="99"/>
      <c r="M318" s="99"/>
      <c r="P318" s="99"/>
      <c r="Q318" s="99"/>
      <c r="R318" s="99"/>
      <c r="S318" s="99"/>
      <c r="T318" s="99"/>
      <c r="U318" s="99"/>
      <c r="V318" s="99"/>
      <c r="W318" s="99"/>
      <c r="X318" s="48"/>
      <c r="Y318" s="99"/>
      <c r="Z318" s="99"/>
      <c r="AA318" s="99"/>
    </row>
    <row r="319" spans="2:27" s="45" customFormat="1" x14ac:dyDescent="0.3">
      <c r="B319" s="174"/>
      <c r="C319" s="174"/>
      <c r="D319" s="174"/>
      <c r="E319" s="174"/>
      <c r="F319" s="174"/>
      <c r="G319" s="175"/>
      <c r="H319" s="175"/>
      <c r="I319" s="175"/>
      <c r="J319" s="175"/>
      <c r="K319" s="99"/>
      <c r="L319" s="99"/>
      <c r="M319" s="99"/>
      <c r="P319" s="174"/>
      <c r="Q319" s="174"/>
      <c r="R319" s="174"/>
      <c r="S319" s="174"/>
      <c r="T319" s="174"/>
      <c r="U319" s="175"/>
      <c r="V319" s="175"/>
      <c r="W319" s="175"/>
      <c r="X319" s="175"/>
      <c r="Y319" s="99"/>
      <c r="Z319" s="99"/>
      <c r="AA319" s="99"/>
    </row>
    <row r="320" spans="2:27" s="45" customFormat="1" x14ac:dyDescent="0.3">
      <c r="B320" s="174"/>
      <c r="C320" s="174"/>
      <c r="D320" s="174"/>
      <c r="E320" s="174"/>
      <c r="F320" s="174"/>
      <c r="G320" s="175"/>
      <c r="H320" s="175"/>
      <c r="I320" s="175"/>
      <c r="J320" s="175"/>
      <c r="K320" s="99"/>
      <c r="L320" s="99"/>
      <c r="M320" s="99"/>
      <c r="P320" s="174"/>
      <c r="Q320" s="174"/>
      <c r="R320" s="174"/>
      <c r="S320" s="174"/>
      <c r="T320" s="174"/>
      <c r="U320" s="175"/>
      <c r="V320" s="175"/>
      <c r="W320" s="175"/>
      <c r="X320" s="175"/>
      <c r="Y320" s="99"/>
      <c r="Z320" s="99"/>
      <c r="AA320" s="99"/>
    </row>
    <row r="321" spans="2:27" s="45" customFormat="1" x14ac:dyDescent="0.3">
      <c r="B321" s="176"/>
      <c r="C321" s="176"/>
      <c r="D321" s="176"/>
      <c r="E321" s="176"/>
      <c r="F321" s="176"/>
      <c r="G321" s="175"/>
      <c r="H321" s="175"/>
      <c r="I321" s="175"/>
      <c r="J321" s="175"/>
      <c r="K321" s="99"/>
      <c r="L321" s="99"/>
      <c r="M321" s="99"/>
      <c r="P321" s="176"/>
      <c r="Q321" s="176"/>
      <c r="R321" s="176"/>
      <c r="S321" s="176"/>
      <c r="T321" s="176"/>
      <c r="U321" s="175"/>
      <c r="V321" s="175"/>
      <c r="W321" s="175"/>
      <c r="X321" s="175"/>
      <c r="Y321" s="99"/>
      <c r="Z321" s="99"/>
      <c r="AA321" s="99"/>
    </row>
    <row r="322" spans="2:27" s="45" customFormat="1" x14ac:dyDescent="0.3">
      <c r="B322" s="176"/>
      <c r="C322" s="176"/>
      <c r="D322" s="176"/>
      <c r="E322" s="176"/>
      <c r="F322" s="176"/>
      <c r="G322" s="175"/>
      <c r="H322" s="175"/>
      <c r="I322" s="175"/>
      <c r="J322" s="175"/>
      <c r="K322" s="99"/>
      <c r="L322" s="99"/>
      <c r="M322" s="99"/>
      <c r="P322" s="176"/>
      <c r="Q322" s="176"/>
      <c r="R322" s="176"/>
      <c r="S322" s="176"/>
      <c r="T322" s="176"/>
      <c r="U322" s="175"/>
      <c r="V322" s="175"/>
      <c r="W322" s="175"/>
      <c r="X322" s="175"/>
      <c r="Y322" s="99"/>
      <c r="Z322" s="99"/>
      <c r="AA322" s="99"/>
    </row>
    <row r="323" spans="2:27" s="45" customFormat="1" x14ac:dyDescent="0.3">
      <c r="B323" s="176"/>
      <c r="C323" s="176"/>
      <c r="D323" s="176"/>
      <c r="E323" s="176"/>
      <c r="F323" s="176"/>
      <c r="G323" s="175"/>
      <c r="H323" s="175"/>
      <c r="I323" s="175"/>
      <c r="J323" s="175"/>
      <c r="K323" s="99"/>
      <c r="L323" s="99"/>
      <c r="M323" s="99"/>
      <c r="P323" s="176"/>
      <c r="Q323" s="176"/>
      <c r="R323" s="176"/>
      <c r="S323" s="176"/>
      <c r="T323" s="176"/>
      <c r="U323" s="175"/>
      <c r="V323" s="175"/>
      <c r="W323" s="175"/>
      <c r="X323" s="175"/>
      <c r="Y323" s="99"/>
      <c r="Z323" s="99"/>
      <c r="AA323" s="99"/>
    </row>
    <row r="324" spans="2:27" s="45" customFormat="1" x14ac:dyDescent="0.3">
      <c r="B324" s="174"/>
      <c r="C324" s="174"/>
      <c r="D324" s="174"/>
      <c r="E324" s="174"/>
      <c r="F324" s="174"/>
      <c r="G324" s="175"/>
      <c r="H324" s="175"/>
      <c r="I324" s="175"/>
      <c r="J324" s="175"/>
      <c r="K324" s="99"/>
      <c r="L324" s="99"/>
      <c r="M324" s="99"/>
      <c r="P324" s="174"/>
      <c r="Q324" s="174"/>
      <c r="R324" s="174"/>
      <c r="S324" s="174"/>
      <c r="T324" s="174"/>
      <c r="U324" s="175"/>
      <c r="V324" s="175"/>
      <c r="W324" s="175"/>
      <c r="X324" s="175"/>
      <c r="Y324" s="99"/>
      <c r="Z324" s="99"/>
      <c r="AA324" s="99"/>
    </row>
    <row r="325" spans="2:27" s="45" customFormat="1" x14ac:dyDescent="0.3">
      <c r="B325" s="174"/>
      <c r="C325" s="174"/>
      <c r="D325" s="174"/>
      <c r="E325" s="174"/>
      <c r="F325" s="174"/>
      <c r="G325" s="175"/>
      <c r="H325" s="175"/>
      <c r="I325" s="175"/>
      <c r="J325" s="175"/>
      <c r="K325" s="99"/>
      <c r="L325" s="99"/>
      <c r="M325" s="99"/>
      <c r="P325" s="174"/>
      <c r="Q325" s="174"/>
      <c r="R325" s="174"/>
      <c r="S325" s="174"/>
      <c r="T325" s="174"/>
      <c r="U325" s="175"/>
      <c r="V325" s="175"/>
      <c r="W325" s="175"/>
      <c r="X325" s="175"/>
      <c r="Y325" s="99"/>
      <c r="Z325" s="99"/>
      <c r="AA325" s="99"/>
    </row>
    <row r="326" spans="2:27" s="45" customFormat="1" x14ac:dyDescent="0.3"/>
    <row r="327" spans="2:27" s="45" customFormat="1" x14ac:dyDescent="0.3"/>
    <row r="328" spans="2:27" s="45" customFormat="1" x14ac:dyDescent="0.3">
      <c r="B328" s="69"/>
      <c r="P328" s="69"/>
    </row>
    <row r="329" spans="2:27" s="45" customFormat="1" x14ac:dyDescent="0.3">
      <c r="B329" s="177"/>
      <c r="C329" s="177"/>
      <c r="D329" s="177"/>
      <c r="E329" s="177"/>
      <c r="F329" s="177"/>
      <c r="G329" s="177"/>
      <c r="H329" s="177"/>
      <c r="I329" s="177"/>
      <c r="J329" s="177"/>
      <c r="K329" s="177"/>
      <c r="L329" s="177"/>
      <c r="P329" s="177"/>
      <c r="Q329" s="177"/>
      <c r="R329" s="177"/>
      <c r="S329" s="177"/>
      <c r="T329" s="177"/>
      <c r="U329" s="177"/>
      <c r="V329" s="177"/>
      <c r="W329" s="177"/>
      <c r="X329" s="177"/>
      <c r="Y329" s="177"/>
      <c r="Z329" s="177"/>
    </row>
    <row r="330" spans="2:27" s="45" customFormat="1" x14ac:dyDescent="0.3">
      <c r="B330" s="177"/>
      <c r="C330" s="177"/>
      <c r="D330" s="177"/>
      <c r="E330" s="177"/>
      <c r="F330" s="177"/>
      <c r="G330" s="177"/>
      <c r="H330" s="177"/>
      <c r="I330" s="177"/>
      <c r="J330" s="177"/>
      <c r="K330" s="177"/>
      <c r="L330" s="177"/>
      <c r="P330" s="177"/>
      <c r="Q330" s="177"/>
      <c r="R330" s="177"/>
      <c r="S330" s="177"/>
      <c r="T330" s="177"/>
      <c r="U330" s="177"/>
      <c r="V330" s="177"/>
      <c r="W330" s="177"/>
      <c r="X330" s="177"/>
      <c r="Y330" s="177"/>
      <c r="Z330" s="177"/>
    </row>
    <row r="331" spans="2:27" s="45" customFormat="1" x14ac:dyDescent="0.3"/>
    <row r="332" spans="2:27" s="45" customFormat="1" x14ac:dyDescent="0.3"/>
    <row r="333" spans="2:27" s="45" customFormat="1" x14ac:dyDescent="0.3"/>
    <row r="334" spans="2:27" s="45" customFormat="1" x14ac:dyDescent="0.3"/>
    <row r="335" spans="2:27" s="45" customFormat="1" x14ac:dyDescent="0.3"/>
    <row r="336" spans="2:27" s="45" customFormat="1" x14ac:dyDescent="0.3">
      <c r="C336" s="172"/>
      <c r="D336" s="172"/>
      <c r="E336" s="172"/>
      <c r="F336" s="172"/>
      <c r="Q336" s="172"/>
      <c r="R336" s="172"/>
      <c r="S336" s="172"/>
      <c r="T336" s="172"/>
    </row>
    <row r="337" spans="3:26" s="45" customFormat="1" x14ac:dyDescent="0.3">
      <c r="F337" s="68"/>
      <c r="G337" s="68"/>
      <c r="J337" s="169"/>
      <c r="K337" s="169"/>
      <c r="L337" s="169"/>
      <c r="T337" s="68"/>
      <c r="U337" s="68"/>
      <c r="X337" s="169"/>
      <c r="Y337" s="169"/>
      <c r="Z337" s="169"/>
    </row>
    <row r="338" spans="3:26" s="45" customFormat="1" x14ac:dyDescent="0.3">
      <c r="C338" s="99"/>
      <c r="D338" s="99"/>
      <c r="E338" s="99"/>
      <c r="F338" s="99"/>
      <c r="Q338" s="99"/>
      <c r="R338" s="99"/>
      <c r="S338" s="99"/>
      <c r="T338" s="99"/>
    </row>
    <row r="339" spans="3:26" s="45" customFormat="1" x14ac:dyDescent="0.3"/>
    <row r="340" spans="3:26" s="45" customFormat="1" x14ac:dyDescent="0.3"/>
    <row r="341" spans="3:26" s="45" customFormat="1" x14ac:dyDescent="0.3"/>
    <row r="342" spans="3:26" s="45" customFormat="1" x14ac:dyDescent="0.3"/>
    <row r="343" spans="3:26" s="45" customFormat="1" x14ac:dyDescent="0.3"/>
    <row r="344" spans="3:26" s="45" customFormat="1" x14ac:dyDescent="0.3"/>
    <row r="345" spans="3:26" s="45" customFormat="1" x14ac:dyDescent="0.3"/>
    <row r="346" spans="3:26" s="45" customFormat="1" x14ac:dyDescent="0.3"/>
    <row r="347" spans="3:26" s="45" customFormat="1" x14ac:dyDescent="0.3"/>
    <row r="348" spans="3:26" s="45" customFormat="1" x14ac:dyDescent="0.3"/>
    <row r="349" spans="3:26" s="45" customFormat="1" x14ac:dyDescent="0.3"/>
    <row r="350" spans="3:26" s="45" customFormat="1" x14ac:dyDescent="0.3"/>
    <row r="351" spans="3:26" s="45" customFormat="1" x14ac:dyDescent="0.3"/>
    <row r="352" spans="3:26" s="45" customFormat="1" ht="18" x14ac:dyDescent="0.35">
      <c r="D352" s="67"/>
      <c r="R352" s="67"/>
    </row>
    <row r="353" spans="2:27" s="45" customFormat="1" x14ac:dyDescent="0.3">
      <c r="C353" s="99"/>
      <c r="D353" s="99"/>
      <c r="E353" s="99"/>
      <c r="F353" s="99"/>
      <c r="G353" s="99"/>
      <c r="H353" s="99"/>
      <c r="I353" s="99"/>
      <c r="J353" s="99"/>
      <c r="K353" s="99"/>
      <c r="Q353" s="99"/>
      <c r="R353" s="99"/>
      <c r="S353" s="99"/>
      <c r="T353" s="99"/>
      <c r="U353" s="99"/>
      <c r="V353" s="99"/>
      <c r="W353" s="99"/>
      <c r="X353" s="99"/>
      <c r="Y353" s="99"/>
    </row>
    <row r="354" spans="2:27" s="45" customFormat="1" x14ac:dyDescent="0.3"/>
    <row r="355" spans="2:27" s="45" customFormat="1" x14ac:dyDescent="0.3"/>
    <row r="356" spans="2:27" s="45" customFormat="1" x14ac:dyDescent="0.3">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3"/>
    <row r="358" spans="2:27" s="45" customFormat="1" x14ac:dyDescent="0.3">
      <c r="B358" s="68"/>
      <c r="C358" s="68"/>
      <c r="D358" s="169"/>
      <c r="E358" s="169"/>
      <c r="F358" s="169"/>
      <c r="G358" s="169"/>
      <c r="P358" s="68"/>
      <c r="Q358" s="68"/>
      <c r="R358" s="169"/>
      <c r="S358" s="169"/>
      <c r="T358" s="169"/>
      <c r="U358" s="169"/>
    </row>
    <row r="359" spans="2:27" s="45" customFormat="1" x14ac:dyDescent="0.3">
      <c r="B359" s="48"/>
      <c r="C359" s="48"/>
      <c r="D359" s="71"/>
      <c r="E359" s="71"/>
      <c r="F359" s="71"/>
      <c r="G359" s="71"/>
      <c r="P359" s="48"/>
      <c r="Q359" s="48"/>
      <c r="R359" s="71"/>
      <c r="S359" s="71"/>
      <c r="T359" s="71"/>
      <c r="U359" s="71"/>
    </row>
    <row r="360" spans="2:27" s="45" customFormat="1" x14ac:dyDescent="0.3"/>
    <row r="361" spans="2:27" s="45" customFormat="1" x14ac:dyDescent="0.3">
      <c r="B361" s="169"/>
      <c r="C361" s="169"/>
      <c r="D361" s="169"/>
      <c r="E361" s="169"/>
      <c r="F361" s="169"/>
      <c r="G361" s="170"/>
      <c r="H361" s="170"/>
      <c r="I361" s="170"/>
      <c r="J361" s="170"/>
      <c r="K361" s="170"/>
      <c r="L361" s="170"/>
      <c r="P361" s="169"/>
      <c r="Q361" s="169"/>
      <c r="R361" s="169"/>
      <c r="S361" s="169"/>
      <c r="T361" s="169"/>
      <c r="U361" s="170"/>
      <c r="V361" s="170"/>
      <c r="W361" s="170"/>
      <c r="X361" s="170"/>
      <c r="Y361" s="170"/>
      <c r="Z361" s="170"/>
    </row>
    <row r="362" spans="2:27" s="45" customFormat="1" x14ac:dyDescent="0.3"/>
    <row r="363" spans="2:27" s="45" customFormat="1" x14ac:dyDescent="0.3">
      <c r="E363" s="171"/>
      <c r="F363" s="172"/>
      <c r="G363" s="172"/>
      <c r="H363" s="72"/>
      <c r="I363" s="173"/>
      <c r="J363" s="173"/>
      <c r="K363" s="73"/>
      <c r="L363" s="172"/>
      <c r="M363" s="172"/>
      <c r="S363" s="171"/>
      <c r="T363" s="172"/>
      <c r="U363" s="172"/>
      <c r="V363" s="72"/>
      <c r="W363" s="173"/>
      <c r="X363" s="173"/>
      <c r="Y363" s="73"/>
      <c r="Z363" s="172"/>
      <c r="AA363" s="172"/>
    </row>
    <row r="364" spans="2:27" s="45" customFormat="1" x14ac:dyDescent="0.3">
      <c r="E364" s="99"/>
      <c r="F364" s="99"/>
      <c r="G364" s="99"/>
      <c r="H364" s="99"/>
      <c r="I364" s="99"/>
      <c r="J364" s="99"/>
      <c r="K364" s="99"/>
      <c r="L364" s="99"/>
      <c r="M364" s="99"/>
      <c r="S364" s="99"/>
      <c r="T364" s="99"/>
      <c r="U364" s="99"/>
      <c r="V364" s="99"/>
      <c r="W364" s="99"/>
      <c r="X364" s="99"/>
      <c r="Y364" s="99"/>
      <c r="Z364" s="99"/>
      <c r="AA364" s="99"/>
    </row>
    <row r="365" spans="2:27" s="45" customFormat="1" x14ac:dyDescent="0.3"/>
    <row r="366" spans="2:27" s="45" customFormat="1" x14ac:dyDescent="0.3">
      <c r="B366" s="69"/>
      <c r="P366" s="69"/>
    </row>
    <row r="367" spans="2:27" s="45" customFormat="1" x14ac:dyDescent="0.3"/>
    <row r="368" spans="2:27" s="45" customFormat="1" x14ac:dyDescent="0.3">
      <c r="B368" s="99"/>
      <c r="C368" s="99"/>
      <c r="D368" s="99"/>
      <c r="E368" s="99"/>
      <c r="F368" s="99"/>
      <c r="G368" s="99"/>
      <c r="H368" s="99"/>
      <c r="I368" s="99"/>
      <c r="J368" s="48"/>
      <c r="K368" s="99"/>
      <c r="L368" s="99"/>
      <c r="M368" s="99"/>
      <c r="P368" s="99"/>
      <c r="Q368" s="99"/>
      <c r="R368" s="99"/>
      <c r="S368" s="99"/>
      <c r="T368" s="99"/>
      <c r="U368" s="99"/>
      <c r="V368" s="99"/>
      <c r="W368" s="99"/>
      <c r="X368" s="48"/>
      <c r="Y368" s="99"/>
      <c r="Z368" s="99"/>
      <c r="AA368" s="99"/>
    </row>
    <row r="369" spans="2:27" s="45" customFormat="1" x14ac:dyDescent="0.3">
      <c r="B369" s="174"/>
      <c r="C369" s="174"/>
      <c r="D369" s="174"/>
      <c r="E369" s="174"/>
      <c r="F369" s="174"/>
      <c r="G369" s="175"/>
      <c r="H369" s="175"/>
      <c r="I369" s="175"/>
      <c r="J369" s="175"/>
      <c r="K369" s="99"/>
      <c r="L369" s="99"/>
      <c r="M369" s="99"/>
      <c r="P369" s="174"/>
      <c r="Q369" s="174"/>
      <c r="R369" s="174"/>
      <c r="S369" s="174"/>
      <c r="T369" s="174"/>
      <c r="U369" s="175"/>
      <c r="V369" s="175"/>
      <c r="W369" s="175"/>
      <c r="X369" s="175"/>
      <c r="Y369" s="99"/>
      <c r="Z369" s="99"/>
      <c r="AA369" s="99"/>
    </row>
    <row r="370" spans="2:27" s="45" customFormat="1" x14ac:dyDescent="0.3">
      <c r="B370" s="174"/>
      <c r="C370" s="174"/>
      <c r="D370" s="174"/>
      <c r="E370" s="174"/>
      <c r="F370" s="174"/>
      <c r="G370" s="175"/>
      <c r="H370" s="175"/>
      <c r="I370" s="175"/>
      <c r="J370" s="175"/>
      <c r="K370" s="99"/>
      <c r="L370" s="99"/>
      <c r="M370" s="99"/>
      <c r="P370" s="174"/>
      <c r="Q370" s="174"/>
      <c r="R370" s="174"/>
      <c r="S370" s="174"/>
      <c r="T370" s="174"/>
      <c r="U370" s="175"/>
      <c r="V370" s="175"/>
      <c r="W370" s="175"/>
      <c r="X370" s="175"/>
      <c r="Y370" s="99"/>
      <c r="Z370" s="99"/>
      <c r="AA370" s="99"/>
    </row>
    <row r="371" spans="2:27" s="45" customFormat="1" x14ac:dyDescent="0.3">
      <c r="B371" s="176"/>
      <c r="C371" s="176"/>
      <c r="D371" s="176"/>
      <c r="E371" s="176"/>
      <c r="F371" s="176"/>
      <c r="G371" s="175"/>
      <c r="H371" s="175"/>
      <c r="I371" s="175"/>
      <c r="J371" s="175"/>
      <c r="K371" s="99"/>
      <c r="L371" s="99"/>
      <c r="M371" s="99"/>
      <c r="P371" s="176"/>
      <c r="Q371" s="176"/>
      <c r="R371" s="176"/>
      <c r="S371" s="176"/>
      <c r="T371" s="176"/>
      <c r="U371" s="175"/>
      <c r="V371" s="175"/>
      <c r="W371" s="175"/>
      <c r="X371" s="175"/>
      <c r="Y371" s="99"/>
      <c r="Z371" s="99"/>
      <c r="AA371" s="99"/>
    </row>
    <row r="372" spans="2:27" s="45" customFormat="1" x14ac:dyDescent="0.3">
      <c r="B372" s="176"/>
      <c r="C372" s="176"/>
      <c r="D372" s="176"/>
      <c r="E372" s="176"/>
      <c r="F372" s="176"/>
      <c r="G372" s="175"/>
      <c r="H372" s="175"/>
      <c r="I372" s="175"/>
      <c r="J372" s="175"/>
      <c r="K372" s="99"/>
      <c r="L372" s="99"/>
      <c r="M372" s="99"/>
      <c r="P372" s="176"/>
      <c r="Q372" s="176"/>
      <c r="R372" s="176"/>
      <c r="S372" s="176"/>
      <c r="T372" s="176"/>
      <c r="U372" s="175"/>
      <c r="V372" s="175"/>
      <c r="W372" s="175"/>
      <c r="X372" s="175"/>
      <c r="Y372" s="99"/>
      <c r="Z372" s="99"/>
      <c r="AA372" s="99"/>
    </row>
    <row r="373" spans="2:27" s="45" customFormat="1" x14ac:dyDescent="0.3">
      <c r="B373" s="176"/>
      <c r="C373" s="176"/>
      <c r="D373" s="176"/>
      <c r="E373" s="176"/>
      <c r="F373" s="176"/>
      <c r="G373" s="175"/>
      <c r="H373" s="175"/>
      <c r="I373" s="175"/>
      <c r="J373" s="175"/>
      <c r="K373" s="99"/>
      <c r="L373" s="99"/>
      <c r="M373" s="99"/>
      <c r="P373" s="176"/>
      <c r="Q373" s="176"/>
      <c r="R373" s="176"/>
      <c r="S373" s="176"/>
      <c r="T373" s="176"/>
      <c r="U373" s="175"/>
      <c r="V373" s="175"/>
      <c r="W373" s="175"/>
      <c r="X373" s="175"/>
      <c r="Y373" s="99"/>
      <c r="Z373" s="99"/>
      <c r="AA373" s="99"/>
    </row>
    <row r="374" spans="2:27" s="45" customFormat="1" x14ac:dyDescent="0.3">
      <c r="B374" s="174"/>
      <c r="C374" s="174"/>
      <c r="D374" s="174"/>
      <c r="E374" s="174"/>
      <c r="F374" s="174"/>
      <c r="G374" s="175"/>
      <c r="H374" s="175"/>
      <c r="I374" s="175"/>
      <c r="J374" s="175"/>
      <c r="K374" s="99"/>
      <c r="L374" s="99"/>
      <c r="M374" s="99"/>
      <c r="P374" s="174"/>
      <c r="Q374" s="174"/>
      <c r="R374" s="174"/>
      <c r="S374" s="174"/>
      <c r="T374" s="174"/>
      <c r="U374" s="175"/>
      <c r="V374" s="175"/>
      <c r="W374" s="175"/>
      <c r="X374" s="175"/>
      <c r="Y374" s="99"/>
      <c r="Z374" s="99"/>
      <c r="AA374" s="99"/>
    </row>
    <row r="375" spans="2:27" s="45" customFormat="1" x14ac:dyDescent="0.3">
      <c r="B375" s="174"/>
      <c r="C375" s="174"/>
      <c r="D375" s="174"/>
      <c r="E375" s="174"/>
      <c r="F375" s="174"/>
      <c r="G375" s="175"/>
      <c r="H375" s="175"/>
      <c r="I375" s="175"/>
      <c r="J375" s="175"/>
      <c r="K375" s="99"/>
      <c r="L375" s="99"/>
      <c r="M375" s="99"/>
      <c r="P375" s="174"/>
      <c r="Q375" s="174"/>
      <c r="R375" s="174"/>
      <c r="S375" s="174"/>
      <c r="T375" s="174"/>
      <c r="U375" s="175"/>
      <c r="V375" s="175"/>
      <c r="W375" s="175"/>
      <c r="X375" s="175"/>
      <c r="Y375" s="99"/>
      <c r="Z375" s="99"/>
      <c r="AA375" s="99"/>
    </row>
    <row r="376" spans="2:27" s="45" customFormat="1" x14ac:dyDescent="0.3"/>
    <row r="377" spans="2:27" s="45" customFormat="1" x14ac:dyDescent="0.3"/>
    <row r="378" spans="2:27" s="45" customFormat="1" x14ac:dyDescent="0.3">
      <c r="B378" s="69"/>
      <c r="P378" s="69"/>
    </row>
    <row r="379" spans="2:27" s="45" customFormat="1" x14ac:dyDescent="0.3">
      <c r="B379" s="177"/>
      <c r="C379" s="177"/>
      <c r="D379" s="177"/>
      <c r="E379" s="177"/>
      <c r="F379" s="177"/>
      <c r="G379" s="177"/>
      <c r="H379" s="177"/>
      <c r="I379" s="177"/>
      <c r="J379" s="177"/>
      <c r="K379" s="177"/>
      <c r="L379" s="177"/>
      <c r="P379" s="177"/>
      <c r="Q379" s="177"/>
      <c r="R379" s="177"/>
      <c r="S379" s="177"/>
      <c r="T379" s="177"/>
      <c r="U379" s="177"/>
      <c r="V379" s="177"/>
      <c r="W379" s="177"/>
      <c r="X379" s="177"/>
      <c r="Y379" s="177"/>
      <c r="Z379" s="177"/>
    </row>
    <row r="380" spans="2:27" s="45" customFormat="1" x14ac:dyDescent="0.3">
      <c r="B380" s="177"/>
      <c r="C380" s="177"/>
      <c r="D380" s="177"/>
      <c r="E380" s="177"/>
      <c r="F380" s="177"/>
      <c r="G380" s="177"/>
      <c r="H380" s="177"/>
      <c r="I380" s="177"/>
      <c r="J380" s="177"/>
      <c r="K380" s="177"/>
      <c r="L380" s="177"/>
      <c r="P380" s="177"/>
      <c r="Q380" s="177"/>
      <c r="R380" s="177"/>
      <c r="S380" s="177"/>
      <c r="T380" s="177"/>
      <c r="U380" s="177"/>
      <c r="V380" s="177"/>
      <c r="W380" s="177"/>
      <c r="X380" s="177"/>
      <c r="Y380" s="177"/>
      <c r="Z380" s="177"/>
    </row>
    <row r="381" spans="2:27" s="45" customFormat="1" x14ac:dyDescent="0.3"/>
    <row r="382" spans="2:27" s="45" customFormat="1" x14ac:dyDescent="0.3"/>
    <row r="383" spans="2:27" s="45" customFormat="1" x14ac:dyDescent="0.3"/>
    <row r="384" spans="2:27" s="45" customFormat="1" x14ac:dyDescent="0.3"/>
    <row r="385" spans="3:26" s="45" customFormat="1" x14ac:dyDescent="0.3"/>
    <row r="386" spans="3:26" s="45" customFormat="1" x14ac:dyDescent="0.3">
      <c r="C386" s="172"/>
      <c r="D386" s="172"/>
      <c r="E386" s="172"/>
      <c r="F386" s="172"/>
      <c r="Q386" s="172"/>
      <c r="R386" s="172"/>
      <c r="S386" s="172"/>
      <c r="T386" s="172"/>
    </row>
    <row r="387" spans="3:26" s="45" customFormat="1" x14ac:dyDescent="0.3">
      <c r="F387" s="68"/>
      <c r="G387" s="68"/>
      <c r="J387" s="169"/>
      <c r="K387" s="169"/>
      <c r="L387" s="169"/>
      <c r="T387" s="68"/>
      <c r="U387" s="68"/>
      <c r="X387" s="169"/>
      <c r="Y387" s="169"/>
      <c r="Z387" s="169"/>
    </row>
    <row r="388" spans="3:26" s="45" customFormat="1" x14ac:dyDescent="0.3">
      <c r="C388" s="99"/>
      <c r="D388" s="99"/>
      <c r="E388" s="99"/>
      <c r="F388" s="99"/>
      <c r="Q388" s="99"/>
      <c r="R388" s="99"/>
      <c r="S388" s="99"/>
      <c r="T388" s="99"/>
    </row>
    <row r="389" spans="3:26" s="45" customFormat="1" x14ac:dyDescent="0.3"/>
    <row r="390" spans="3:26" s="45" customFormat="1" x14ac:dyDescent="0.3"/>
    <row r="391" spans="3:26" s="45" customFormat="1" x14ac:dyDescent="0.3"/>
    <row r="392" spans="3:26" s="45" customFormat="1" x14ac:dyDescent="0.3"/>
    <row r="393" spans="3:26" s="45" customFormat="1" x14ac:dyDescent="0.3"/>
    <row r="394" spans="3:26" s="45" customFormat="1" x14ac:dyDescent="0.3"/>
    <row r="395" spans="3:26" s="45" customFormat="1" x14ac:dyDescent="0.3"/>
    <row r="396" spans="3:26" s="45" customFormat="1" x14ac:dyDescent="0.3"/>
    <row r="397" spans="3:26" s="45" customFormat="1" x14ac:dyDescent="0.3"/>
    <row r="398" spans="3:26" s="45" customFormat="1" x14ac:dyDescent="0.3"/>
    <row r="399" spans="3:26" s="45" customFormat="1" x14ac:dyDescent="0.3"/>
    <row r="400" spans="3:26" s="45" customFormat="1" x14ac:dyDescent="0.3"/>
    <row r="401" spans="2:27" s="45" customFormat="1" x14ac:dyDescent="0.3"/>
    <row r="402" spans="2:27" s="45" customFormat="1" ht="18" x14ac:dyDescent="0.35">
      <c r="D402" s="67"/>
      <c r="R402" s="67"/>
    </row>
    <row r="403" spans="2:27" s="45" customFormat="1" x14ac:dyDescent="0.3">
      <c r="C403" s="99"/>
      <c r="D403" s="99"/>
      <c r="E403" s="99"/>
      <c r="F403" s="99"/>
      <c r="G403" s="99"/>
      <c r="H403" s="99"/>
      <c r="I403" s="99"/>
      <c r="J403" s="99"/>
      <c r="K403" s="99"/>
      <c r="Q403" s="99"/>
      <c r="R403" s="99"/>
      <c r="S403" s="99"/>
      <c r="T403" s="99"/>
      <c r="U403" s="99"/>
      <c r="V403" s="99"/>
      <c r="W403" s="99"/>
      <c r="X403" s="99"/>
      <c r="Y403" s="99"/>
    </row>
    <row r="404" spans="2:27" s="45" customFormat="1" x14ac:dyDescent="0.3"/>
    <row r="405" spans="2:27" s="45" customFormat="1" x14ac:dyDescent="0.3"/>
    <row r="406" spans="2:27" s="45" customFormat="1" x14ac:dyDescent="0.3">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3"/>
    <row r="408" spans="2:27" s="45" customFormat="1" x14ac:dyDescent="0.3">
      <c r="B408" s="68"/>
      <c r="C408" s="68"/>
      <c r="D408" s="169"/>
      <c r="E408" s="169"/>
      <c r="F408" s="169"/>
      <c r="G408" s="169"/>
      <c r="P408" s="68"/>
      <c r="Q408" s="68"/>
      <c r="R408" s="169"/>
      <c r="S408" s="169"/>
      <c r="T408" s="169"/>
      <c r="U408" s="169"/>
    </row>
    <row r="409" spans="2:27" s="45" customFormat="1" x14ac:dyDescent="0.3">
      <c r="B409" s="48"/>
      <c r="C409" s="48"/>
      <c r="D409" s="71"/>
      <c r="E409" s="71"/>
      <c r="F409" s="71"/>
      <c r="G409" s="71"/>
      <c r="P409" s="48"/>
      <c r="Q409" s="48"/>
      <c r="R409" s="71"/>
      <c r="S409" s="71"/>
      <c r="T409" s="71"/>
      <c r="U409" s="71"/>
    </row>
    <row r="410" spans="2:27" s="45" customFormat="1" x14ac:dyDescent="0.3"/>
    <row r="411" spans="2:27" s="45" customFormat="1" x14ac:dyDescent="0.3">
      <c r="B411" s="169"/>
      <c r="C411" s="169"/>
      <c r="D411" s="169"/>
      <c r="E411" s="169"/>
      <c r="F411" s="169"/>
      <c r="G411" s="170"/>
      <c r="H411" s="170"/>
      <c r="I411" s="170"/>
      <c r="J411" s="170"/>
      <c r="K411" s="170"/>
      <c r="L411" s="170"/>
      <c r="P411" s="169"/>
      <c r="Q411" s="169"/>
      <c r="R411" s="169"/>
      <c r="S411" s="169"/>
      <c r="T411" s="169"/>
      <c r="U411" s="170"/>
      <c r="V411" s="170"/>
      <c r="W411" s="170"/>
      <c r="X411" s="170"/>
      <c r="Y411" s="170"/>
      <c r="Z411" s="170"/>
    </row>
    <row r="412" spans="2:27" s="45" customFormat="1" x14ac:dyDescent="0.3"/>
    <row r="413" spans="2:27" s="45" customFormat="1" x14ac:dyDescent="0.3">
      <c r="E413" s="171"/>
      <c r="F413" s="172"/>
      <c r="G413" s="172"/>
      <c r="H413" s="72"/>
      <c r="I413" s="173"/>
      <c r="J413" s="173"/>
      <c r="K413" s="73"/>
      <c r="L413" s="172"/>
      <c r="M413" s="172"/>
      <c r="S413" s="171"/>
      <c r="T413" s="172"/>
      <c r="U413" s="172"/>
      <c r="V413" s="72"/>
      <c r="W413" s="173"/>
      <c r="X413" s="173"/>
      <c r="Y413" s="73"/>
      <c r="Z413" s="172"/>
      <c r="AA413" s="172"/>
    </row>
    <row r="414" spans="2:27" s="45" customFormat="1" x14ac:dyDescent="0.3">
      <c r="E414" s="99"/>
      <c r="F414" s="99"/>
      <c r="G414" s="99"/>
      <c r="H414" s="99"/>
      <c r="I414" s="99"/>
      <c r="J414" s="99"/>
      <c r="K414" s="99"/>
      <c r="L414" s="99"/>
      <c r="M414" s="99"/>
      <c r="S414" s="99"/>
      <c r="T414" s="99"/>
      <c r="U414" s="99"/>
      <c r="V414" s="99"/>
      <c r="W414" s="99"/>
      <c r="X414" s="99"/>
      <c r="Y414" s="99"/>
      <c r="Z414" s="99"/>
      <c r="AA414" s="99"/>
    </row>
    <row r="415" spans="2:27" s="45" customFormat="1" x14ac:dyDescent="0.3"/>
    <row r="416" spans="2:27" s="45" customFormat="1" x14ac:dyDescent="0.3">
      <c r="B416" s="69"/>
      <c r="P416" s="69"/>
    </row>
    <row r="417" spans="2:27" s="45" customFormat="1" x14ac:dyDescent="0.3"/>
    <row r="418" spans="2:27" s="45" customFormat="1" x14ac:dyDescent="0.3">
      <c r="B418" s="99"/>
      <c r="C418" s="99"/>
      <c r="D418" s="99"/>
      <c r="E418" s="99"/>
      <c r="F418" s="99"/>
      <c r="G418" s="99"/>
      <c r="H418" s="99"/>
      <c r="I418" s="99"/>
      <c r="J418" s="48"/>
      <c r="K418" s="99"/>
      <c r="L418" s="99"/>
      <c r="M418" s="99"/>
      <c r="P418" s="99"/>
      <c r="Q418" s="99"/>
      <c r="R418" s="99"/>
      <c r="S418" s="99"/>
      <c r="T418" s="99"/>
      <c r="U418" s="99"/>
      <c r="V418" s="99"/>
      <c r="W418" s="99"/>
      <c r="X418" s="48"/>
      <c r="Y418" s="99"/>
      <c r="Z418" s="99"/>
      <c r="AA418" s="99"/>
    </row>
    <row r="419" spans="2:27" s="45" customFormat="1" x14ac:dyDescent="0.3">
      <c r="B419" s="174"/>
      <c r="C419" s="174"/>
      <c r="D419" s="174"/>
      <c r="E419" s="174"/>
      <c r="F419" s="174"/>
      <c r="G419" s="175"/>
      <c r="H419" s="175"/>
      <c r="I419" s="175"/>
      <c r="J419" s="175"/>
      <c r="K419" s="99"/>
      <c r="L419" s="99"/>
      <c r="M419" s="99"/>
      <c r="P419" s="174"/>
      <c r="Q419" s="174"/>
      <c r="R419" s="174"/>
      <c r="S419" s="174"/>
      <c r="T419" s="174"/>
      <c r="U419" s="175"/>
      <c r="V419" s="175"/>
      <c r="W419" s="175"/>
      <c r="X419" s="175"/>
      <c r="Y419" s="99"/>
      <c r="Z419" s="99"/>
      <c r="AA419" s="99"/>
    </row>
    <row r="420" spans="2:27" s="45" customFormat="1" x14ac:dyDescent="0.3">
      <c r="B420" s="174"/>
      <c r="C420" s="174"/>
      <c r="D420" s="174"/>
      <c r="E420" s="174"/>
      <c r="F420" s="174"/>
      <c r="G420" s="175"/>
      <c r="H420" s="175"/>
      <c r="I420" s="175"/>
      <c r="J420" s="175"/>
      <c r="K420" s="99"/>
      <c r="L420" s="99"/>
      <c r="M420" s="99"/>
      <c r="P420" s="174"/>
      <c r="Q420" s="174"/>
      <c r="R420" s="174"/>
      <c r="S420" s="174"/>
      <c r="T420" s="174"/>
      <c r="U420" s="175"/>
      <c r="V420" s="175"/>
      <c r="W420" s="175"/>
      <c r="X420" s="175"/>
      <c r="Y420" s="99"/>
      <c r="Z420" s="99"/>
      <c r="AA420" s="99"/>
    </row>
    <row r="421" spans="2:27" s="45" customFormat="1" x14ac:dyDescent="0.3">
      <c r="B421" s="176"/>
      <c r="C421" s="176"/>
      <c r="D421" s="176"/>
      <c r="E421" s="176"/>
      <c r="F421" s="176"/>
      <c r="G421" s="175"/>
      <c r="H421" s="175"/>
      <c r="I421" s="175"/>
      <c r="J421" s="175"/>
      <c r="K421" s="99"/>
      <c r="L421" s="99"/>
      <c r="M421" s="99"/>
      <c r="P421" s="176"/>
      <c r="Q421" s="176"/>
      <c r="R421" s="176"/>
      <c r="S421" s="176"/>
      <c r="T421" s="176"/>
      <c r="U421" s="175"/>
      <c r="V421" s="175"/>
      <c r="W421" s="175"/>
      <c r="X421" s="175"/>
      <c r="Y421" s="99"/>
      <c r="Z421" s="99"/>
      <c r="AA421" s="99"/>
    </row>
    <row r="422" spans="2:27" s="45" customFormat="1" x14ac:dyDescent="0.3">
      <c r="B422" s="176"/>
      <c r="C422" s="176"/>
      <c r="D422" s="176"/>
      <c r="E422" s="176"/>
      <c r="F422" s="176"/>
      <c r="G422" s="175"/>
      <c r="H422" s="175"/>
      <c r="I422" s="175"/>
      <c r="J422" s="175"/>
      <c r="K422" s="99"/>
      <c r="L422" s="99"/>
      <c r="M422" s="99"/>
      <c r="P422" s="176"/>
      <c r="Q422" s="176"/>
      <c r="R422" s="176"/>
      <c r="S422" s="176"/>
      <c r="T422" s="176"/>
      <c r="U422" s="175"/>
      <c r="V422" s="175"/>
      <c r="W422" s="175"/>
      <c r="X422" s="175"/>
      <c r="Y422" s="99"/>
      <c r="Z422" s="99"/>
      <c r="AA422" s="99"/>
    </row>
    <row r="423" spans="2:27" s="45" customFormat="1" x14ac:dyDescent="0.3">
      <c r="B423" s="176"/>
      <c r="C423" s="176"/>
      <c r="D423" s="176"/>
      <c r="E423" s="176"/>
      <c r="F423" s="176"/>
      <c r="G423" s="175"/>
      <c r="H423" s="175"/>
      <c r="I423" s="175"/>
      <c r="J423" s="175"/>
      <c r="K423" s="99"/>
      <c r="L423" s="99"/>
      <c r="M423" s="99"/>
      <c r="P423" s="176"/>
      <c r="Q423" s="176"/>
      <c r="R423" s="176"/>
      <c r="S423" s="176"/>
      <c r="T423" s="176"/>
      <c r="U423" s="175"/>
      <c r="V423" s="175"/>
      <c r="W423" s="175"/>
      <c r="X423" s="175"/>
      <c r="Y423" s="99"/>
      <c r="Z423" s="99"/>
      <c r="AA423" s="99"/>
    </row>
    <row r="424" spans="2:27" s="45" customFormat="1" x14ac:dyDescent="0.3">
      <c r="B424" s="174"/>
      <c r="C424" s="174"/>
      <c r="D424" s="174"/>
      <c r="E424" s="174"/>
      <c r="F424" s="174"/>
      <c r="G424" s="175"/>
      <c r="H424" s="175"/>
      <c r="I424" s="175"/>
      <c r="J424" s="175"/>
      <c r="K424" s="99"/>
      <c r="L424" s="99"/>
      <c r="M424" s="99"/>
      <c r="P424" s="174"/>
      <c r="Q424" s="174"/>
      <c r="R424" s="174"/>
      <c r="S424" s="174"/>
      <c r="T424" s="174"/>
      <c r="U424" s="175"/>
      <c r="V424" s="175"/>
      <c r="W424" s="175"/>
      <c r="X424" s="175"/>
      <c r="Y424" s="99"/>
      <c r="Z424" s="99"/>
      <c r="AA424" s="99"/>
    </row>
    <row r="425" spans="2:27" s="45" customFormat="1" x14ac:dyDescent="0.3">
      <c r="B425" s="174"/>
      <c r="C425" s="174"/>
      <c r="D425" s="174"/>
      <c r="E425" s="174"/>
      <c r="F425" s="174"/>
      <c r="G425" s="175"/>
      <c r="H425" s="175"/>
      <c r="I425" s="175"/>
      <c r="J425" s="175"/>
      <c r="K425" s="99"/>
      <c r="L425" s="99"/>
      <c r="M425" s="99"/>
      <c r="P425" s="174"/>
      <c r="Q425" s="174"/>
      <c r="R425" s="174"/>
      <c r="S425" s="174"/>
      <c r="T425" s="174"/>
      <c r="U425" s="175"/>
      <c r="V425" s="175"/>
      <c r="W425" s="175"/>
      <c r="X425" s="175"/>
      <c r="Y425" s="99"/>
      <c r="Z425" s="99"/>
      <c r="AA425" s="99"/>
    </row>
    <row r="426" spans="2:27" s="45" customFormat="1" x14ac:dyDescent="0.3"/>
    <row r="427" spans="2:27" s="45" customFormat="1" x14ac:dyDescent="0.3"/>
    <row r="428" spans="2:27" s="45" customFormat="1" x14ac:dyDescent="0.3">
      <c r="B428" s="69"/>
      <c r="P428" s="69"/>
    </row>
    <row r="429" spans="2:27" s="45" customFormat="1" x14ac:dyDescent="0.3">
      <c r="B429" s="177"/>
      <c r="C429" s="177"/>
      <c r="D429" s="177"/>
      <c r="E429" s="177"/>
      <c r="F429" s="177"/>
      <c r="G429" s="177"/>
      <c r="H429" s="177"/>
      <c r="I429" s="177"/>
      <c r="J429" s="177"/>
      <c r="K429" s="177"/>
      <c r="L429" s="177"/>
      <c r="P429" s="177"/>
      <c r="Q429" s="177"/>
      <c r="R429" s="177"/>
      <c r="S429" s="177"/>
      <c r="T429" s="177"/>
      <c r="U429" s="177"/>
      <c r="V429" s="177"/>
      <c r="W429" s="177"/>
      <c r="X429" s="177"/>
      <c r="Y429" s="177"/>
      <c r="Z429" s="177"/>
    </row>
    <row r="430" spans="2:27" s="45" customFormat="1" x14ac:dyDescent="0.3">
      <c r="B430" s="177"/>
      <c r="C430" s="177"/>
      <c r="D430" s="177"/>
      <c r="E430" s="177"/>
      <c r="F430" s="177"/>
      <c r="G430" s="177"/>
      <c r="H430" s="177"/>
      <c r="I430" s="177"/>
      <c r="J430" s="177"/>
      <c r="K430" s="177"/>
      <c r="L430" s="177"/>
      <c r="P430" s="177"/>
      <c r="Q430" s="177"/>
      <c r="R430" s="177"/>
      <c r="S430" s="177"/>
      <c r="T430" s="177"/>
      <c r="U430" s="177"/>
      <c r="V430" s="177"/>
      <c r="W430" s="177"/>
      <c r="X430" s="177"/>
      <c r="Y430" s="177"/>
      <c r="Z430" s="177"/>
    </row>
    <row r="431" spans="2:27" s="45" customFormat="1" x14ac:dyDescent="0.3"/>
    <row r="432" spans="2:27" s="45" customFormat="1" x14ac:dyDescent="0.3"/>
    <row r="433" spans="3:26" s="45" customFormat="1" x14ac:dyDescent="0.3"/>
    <row r="434" spans="3:26" s="45" customFormat="1" x14ac:dyDescent="0.3"/>
    <row r="435" spans="3:26" s="45" customFormat="1" x14ac:dyDescent="0.3"/>
    <row r="436" spans="3:26" s="45" customFormat="1" x14ac:dyDescent="0.3">
      <c r="C436" s="172"/>
      <c r="D436" s="172"/>
      <c r="E436" s="172"/>
      <c r="F436" s="172"/>
      <c r="Q436" s="172"/>
      <c r="R436" s="172"/>
      <c r="S436" s="172"/>
      <c r="T436" s="172"/>
    </row>
    <row r="437" spans="3:26" s="45" customFormat="1" x14ac:dyDescent="0.3">
      <c r="F437" s="68"/>
      <c r="G437" s="68"/>
      <c r="J437" s="169"/>
      <c r="K437" s="169"/>
      <c r="L437" s="169"/>
      <c r="T437" s="68"/>
      <c r="U437" s="68"/>
      <c r="X437" s="169"/>
      <c r="Y437" s="169"/>
      <c r="Z437" s="169"/>
    </row>
    <row r="438" spans="3:26" s="45" customFormat="1" x14ac:dyDescent="0.3">
      <c r="C438" s="99"/>
      <c r="D438" s="99"/>
      <c r="E438" s="99"/>
      <c r="F438" s="99"/>
      <c r="Q438" s="99"/>
      <c r="R438" s="99"/>
      <c r="S438" s="99"/>
      <c r="T438" s="99"/>
    </row>
    <row r="439" spans="3:26" s="45" customFormat="1" x14ac:dyDescent="0.3"/>
    <row r="440" spans="3:26" s="45" customFormat="1" x14ac:dyDescent="0.3"/>
    <row r="441" spans="3:26" s="45" customFormat="1" x14ac:dyDescent="0.3"/>
    <row r="442" spans="3:26" s="45" customFormat="1" x14ac:dyDescent="0.3"/>
    <row r="443" spans="3:26" s="45" customFormat="1" x14ac:dyDescent="0.3"/>
    <row r="444" spans="3:26" s="45" customFormat="1" x14ac:dyDescent="0.3"/>
    <row r="445" spans="3:26" s="45" customFormat="1" x14ac:dyDescent="0.3"/>
    <row r="446" spans="3:26" s="45" customFormat="1" x14ac:dyDescent="0.3"/>
    <row r="447" spans="3:26" s="45" customFormat="1" x14ac:dyDescent="0.3"/>
    <row r="448" spans="3:26" s="45" customFormat="1" x14ac:dyDescent="0.3"/>
    <row r="449" spans="2:27" s="45" customFormat="1" x14ac:dyDescent="0.3"/>
    <row r="450" spans="2:27" s="45" customFormat="1" x14ac:dyDescent="0.3"/>
    <row r="451" spans="2:27" s="45" customFormat="1" x14ac:dyDescent="0.3"/>
    <row r="452" spans="2:27" s="45" customFormat="1" ht="18" x14ac:dyDescent="0.35">
      <c r="D452" s="67"/>
      <c r="R452" s="67"/>
    </row>
    <row r="453" spans="2:27" s="45" customFormat="1" x14ac:dyDescent="0.3">
      <c r="C453" s="99"/>
      <c r="D453" s="99"/>
      <c r="E453" s="99"/>
      <c r="F453" s="99"/>
      <c r="G453" s="99"/>
      <c r="H453" s="99"/>
      <c r="I453" s="99"/>
      <c r="J453" s="99"/>
      <c r="K453" s="99"/>
      <c r="Q453" s="99"/>
      <c r="R453" s="99"/>
      <c r="S453" s="99"/>
      <c r="T453" s="99"/>
      <c r="U453" s="99"/>
      <c r="V453" s="99"/>
      <c r="W453" s="99"/>
      <c r="X453" s="99"/>
      <c r="Y453" s="99"/>
    </row>
    <row r="454" spans="2:27" s="45" customFormat="1" x14ac:dyDescent="0.3"/>
    <row r="455" spans="2:27" s="45" customFormat="1" x14ac:dyDescent="0.3"/>
    <row r="456" spans="2:27" s="45" customFormat="1" x14ac:dyDescent="0.3">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3"/>
    <row r="458" spans="2:27" s="45" customFormat="1" x14ac:dyDescent="0.3">
      <c r="B458" s="68"/>
      <c r="C458" s="68"/>
      <c r="D458" s="169"/>
      <c r="E458" s="169"/>
      <c r="F458" s="169"/>
      <c r="G458" s="169"/>
      <c r="P458" s="68"/>
      <c r="Q458" s="68"/>
      <c r="R458" s="169"/>
      <c r="S458" s="169"/>
      <c r="T458" s="169"/>
      <c r="U458" s="169"/>
    </row>
    <row r="459" spans="2:27" s="45" customFormat="1" x14ac:dyDescent="0.3">
      <c r="B459" s="48"/>
      <c r="C459" s="48"/>
      <c r="D459" s="71"/>
      <c r="E459" s="71"/>
      <c r="F459" s="71"/>
      <c r="G459" s="71"/>
      <c r="P459" s="48"/>
      <c r="Q459" s="48"/>
      <c r="R459" s="71"/>
      <c r="S459" s="71"/>
      <c r="T459" s="71"/>
      <c r="U459" s="71"/>
    </row>
    <row r="460" spans="2:27" s="45" customFormat="1" x14ac:dyDescent="0.3"/>
    <row r="461" spans="2:27" s="45" customFormat="1" x14ac:dyDescent="0.3">
      <c r="B461" s="169"/>
      <c r="C461" s="169"/>
      <c r="D461" s="169"/>
      <c r="E461" s="169"/>
      <c r="F461" s="169"/>
      <c r="G461" s="170"/>
      <c r="H461" s="170"/>
      <c r="I461" s="170"/>
      <c r="J461" s="170"/>
      <c r="K461" s="170"/>
      <c r="L461" s="170"/>
      <c r="P461" s="169"/>
      <c r="Q461" s="169"/>
      <c r="R461" s="169"/>
      <c r="S461" s="169"/>
      <c r="T461" s="169"/>
      <c r="U461" s="170"/>
      <c r="V461" s="170"/>
      <c r="W461" s="170"/>
      <c r="X461" s="170"/>
      <c r="Y461" s="170"/>
      <c r="Z461" s="170"/>
    </row>
    <row r="462" spans="2:27" s="45" customFormat="1" x14ac:dyDescent="0.3"/>
    <row r="463" spans="2:27" s="45" customFormat="1" x14ac:dyDescent="0.3">
      <c r="E463" s="171"/>
      <c r="F463" s="172"/>
      <c r="G463" s="172"/>
      <c r="H463" s="72"/>
      <c r="I463" s="173"/>
      <c r="J463" s="173"/>
      <c r="K463" s="73"/>
      <c r="L463" s="172"/>
      <c r="M463" s="172"/>
      <c r="S463" s="171"/>
      <c r="T463" s="172"/>
      <c r="U463" s="172"/>
      <c r="V463" s="72"/>
      <c r="W463" s="173"/>
      <c r="X463" s="173"/>
      <c r="Y463" s="73"/>
      <c r="Z463" s="172"/>
      <c r="AA463" s="172"/>
    </row>
    <row r="464" spans="2:27" s="45" customFormat="1" x14ac:dyDescent="0.3">
      <c r="E464" s="99"/>
      <c r="F464" s="99"/>
      <c r="G464" s="99"/>
      <c r="H464" s="99"/>
      <c r="I464" s="99"/>
      <c r="J464" s="99"/>
      <c r="K464" s="99"/>
      <c r="L464" s="99"/>
      <c r="M464" s="99"/>
      <c r="S464" s="99"/>
      <c r="T464" s="99"/>
      <c r="U464" s="99"/>
      <c r="V464" s="99"/>
      <c r="W464" s="99"/>
      <c r="X464" s="99"/>
      <c r="Y464" s="99"/>
      <c r="Z464" s="99"/>
      <c r="AA464" s="99"/>
    </row>
    <row r="465" spans="2:27" s="45" customFormat="1" x14ac:dyDescent="0.3"/>
    <row r="466" spans="2:27" s="45" customFormat="1" x14ac:dyDescent="0.3">
      <c r="B466" s="69"/>
      <c r="P466" s="69"/>
    </row>
    <row r="467" spans="2:27" s="45" customFormat="1" x14ac:dyDescent="0.3"/>
    <row r="468" spans="2:27" s="45" customFormat="1" x14ac:dyDescent="0.3">
      <c r="B468" s="99"/>
      <c r="C468" s="99"/>
      <c r="D468" s="99"/>
      <c r="E468" s="99"/>
      <c r="F468" s="99"/>
      <c r="G468" s="99"/>
      <c r="H468" s="99"/>
      <c r="I468" s="99"/>
      <c r="J468" s="48"/>
      <c r="K468" s="99"/>
      <c r="L468" s="99"/>
      <c r="M468" s="99"/>
      <c r="P468" s="99"/>
      <c r="Q468" s="99"/>
      <c r="R468" s="99"/>
      <c r="S468" s="99"/>
      <c r="T468" s="99"/>
      <c r="U468" s="99"/>
      <c r="V468" s="99"/>
      <c r="W468" s="99"/>
      <c r="X468" s="48"/>
      <c r="Y468" s="99"/>
      <c r="Z468" s="99"/>
      <c r="AA468" s="99"/>
    </row>
    <row r="469" spans="2:27" s="45" customFormat="1" x14ac:dyDescent="0.3">
      <c r="B469" s="174"/>
      <c r="C469" s="174"/>
      <c r="D469" s="174"/>
      <c r="E469" s="174"/>
      <c r="F469" s="174"/>
      <c r="G469" s="175"/>
      <c r="H469" s="175"/>
      <c r="I469" s="175"/>
      <c r="J469" s="175"/>
      <c r="K469" s="99"/>
      <c r="L469" s="99"/>
      <c r="M469" s="99"/>
      <c r="P469" s="174"/>
      <c r="Q469" s="174"/>
      <c r="R469" s="174"/>
      <c r="S469" s="174"/>
      <c r="T469" s="174"/>
      <c r="U469" s="175"/>
      <c r="V469" s="175"/>
      <c r="W469" s="175"/>
      <c r="X469" s="175"/>
      <c r="Y469" s="99"/>
      <c r="Z469" s="99"/>
      <c r="AA469" s="99"/>
    </row>
    <row r="470" spans="2:27" s="45" customFormat="1" x14ac:dyDescent="0.3">
      <c r="B470" s="174"/>
      <c r="C470" s="174"/>
      <c r="D470" s="174"/>
      <c r="E470" s="174"/>
      <c r="F470" s="174"/>
      <c r="G470" s="175"/>
      <c r="H470" s="175"/>
      <c r="I470" s="175"/>
      <c r="J470" s="175"/>
      <c r="K470" s="99"/>
      <c r="L470" s="99"/>
      <c r="M470" s="99"/>
      <c r="P470" s="174"/>
      <c r="Q470" s="174"/>
      <c r="R470" s="174"/>
      <c r="S470" s="174"/>
      <c r="T470" s="174"/>
      <c r="U470" s="175"/>
      <c r="V470" s="175"/>
      <c r="W470" s="175"/>
      <c r="X470" s="175"/>
      <c r="Y470" s="99"/>
      <c r="Z470" s="99"/>
      <c r="AA470" s="99"/>
    </row>
    <row r="471" spans="2:27" s="45" customFormat="1" x14ac:dyDescent="0.3">
      <c r="B471" s="176"/>
      <c r="C471" s="176"/>
      <c r="D471" s="176"/>
      <c r="E471" s="176"/>
      <c r="F471" s="176"/>
      <c r="G471" s="175"/>
      <c r="H471" s="175"/>
      <c r="I471" s="175"/>
      <c r="J471" s="175"/>
      <c r="K471" s="99"/>
      <c r="L471" s="99"/>
      <c r="M471" s="99"/>
      <c r="P471" s="176"/>
      <c r="Q471" s="176"/>
      <c r="R471" s="176"/>
      <c r="S471" s="176"/>
      <c r="T471" s="176"/>
      <c r="U471" s="175"/>
      <c r="V471" s="175"/>
      <c r="W471" s="175"/>
      <c r="X471" s="175"/>
      <c r="Y471" s="99"/>
      <c r="Z471" s="99"/>
      <c r="AA471" s="99"/>
    </row>
    <row r="472" spans="2:27" s="45" customFormat="1" x14ac:dyDescent="0.3">
      <c r="B472" s="176"/>
      <c r="C472" s="176"/>
      <c r="D472" s="176"/>
      <c r="E472" s="176"/>
      <c r="F472" s="176"/>
      <c r="G472" s="175"/>
      <c r="H472" s="175"/>
      <c r="I472" s="175"/>
      <c r="J472" s="175"/>
      <c r="K472" s="99"/>
      <c r="L472" s="99"/>
      <c r="M472" s="99"/>
      <c r="P472" s="176"/>
      <c r="Q472" s="176"/>
      <c r="R472" s="176"/>
      <c r="S472" s="176"/>
      <c r="T472" s="176"/>
      <c r="U472" s="175"/>
      <c r="V472" s="175"/>
      <c r="W472" s="175"/>
      <c r="X472" s="175"/>
      <c r="Y472" s="99"/>
      <c r="Z472" s="99"/>
      <c r="AA472" s="99"/>
    </row>
    <row r="473" spans="2:27" s="45" customFormat="1" x14ac:dyDescent="0.3">
      <c r="B473" s="176"/>
      <c r="C473" s="176"/>
      <c r="D473" s="176"/>
      <c r="E473" s="176"/>
      <c r="F473" s="176"/>
      <c r="G473" s="175"/>
      <c r="H473" s="175"/>
      <c r="I473" s="175"/>
      <c r="J473" s="175"/>
      <c r="K473" s="99"/>
      <c r="L473" s="99"/>
      <c r="M473" s="99"/>
      <c r="P473" s="176"/>
      <c r="Q473" s="176"/>
      <c r="R473" s="176"/>
      <c r="S473" s="176"/>
      <c r="T473" s="176"/>
      <c r="U473" s="175"/>
      <c r="V473" s="175"/>
      <c r="W473" s="175"/>
      <c r="X473" s="175"/>
      <c r="Y473" s="99"/>
      <c r="Z473" s="99"/>
      <c r="AA473" s="99"/>
    </row>
    <row r="474" spans="2:27" s="45" customFormat="1" x14ac:dyDescent="0.3">
      <c r="B474" s="174"/>
      <c r="C474" s="174"/>
      <c r="D474" s="174"/>
      <c r="E474" s="174"/>
      <c r="F474" s="174"/>
      <c r="G474" s="175"/>
      <c r="H474" s="175"/>
      <c r="I474" s="175"/>
      <c r="J474" s="175"/>
      <c r="K474" s="99"/>
      <c r="L474" s="99"/>
      <c r="M474" s="99"/>
      <c r="P474" s="174"/>
      <c r="Q474" s="174"/>
      <c r="R474" s="174"/>
      <c r="S474" s="174"/>
      <c r="T474" s="174"/>
      <c r="U474" s="175"/>
      <c r="V474" s="175"/>
      <c r="W474" s="175"/>
      <c r="X474" s="175"/>
      <c r="Y474" s="99"/>
      <c r="Z474" s="99"/>
      <c r="AA474" s="99"/>
    </row>
    <row r="475" spans="2:27" s="45" customFormat="1" x14ac:dyDescent="0.3">
      <c r="B475" s="174"/>
      <c r="C475" s="174"/>
      <c r="D475" s="174"/>
      <c r="E475" s="174"/>
      <c r="F475" s="174"/>
      <c r="G475" s="175"/>
      <c r="H475" s="175"/>
      <c r="I475" s="175"/>
      <c r="J475" s="175"/>
      <c r="K475" s="99"/>
      <c r="L475" s="99"/>
      <c r="M475" s="99"/>
      <c r="P475" s="174"/>
      <c r="Q475" s="174"/>
      <c r="R475" s="174"/>
      <c r="S475" s="174"/>
      <c r="T475" s="174"/>
      <c r="U475" s="175"/>
      <c r="V475" s="175"/>
      <c r="W475" s="175"/>
      <c r="X475" s="175"/>
      <c r="Y475" s="99"/>
      <c r="Z475" s="99"/>
      <c r="AA475" s="99"/>
    </row>
    <row r="476" spans="2:27" s="45" customFormat="1" x14ac:dyDescent="0.3"/>
    <row r="477" spans="2:27" s="45" customFormat="1" x14ac:dyDescent="0.3"/>
    <row r="478" spans="2:27" s="45" customFormat="1" x14ac:dyDescent="0.3">
      <c r="B478" s="69"/>
      <c r="P478" s="69"/>
    </row>
    <row r="479" spans="2:27" s="45" customFormat="1" x14ac:dyDescent="0.3">
      <c r="B479" s="177"/>
      <c r="C479" s="177"/>
      <c r="D479" s="177"/>
      <c r="E479" s="177"/>
      <c r="F479" s="177"/>
      <c r="G479" s="177"/>
      <c r="H479" s="177"/>
      <c r="I479" s="177"/>
      <c r="J479" s="177"/>
      <c r="K479" s="177"/>
      <c r="L479" s="177"/>
      <c r="P479" s="177"/>
      <c r="Q479" s="177"/>
      <c r="R479" s="177"/>
      <c r="S479" s="177"/>
      <c r="T479" s="177"/>
      <c r="U479" s="177"/>
      <c r="V479" s="177"/>
      <c r="W479" s="177"/>
      <c r="X479" s="177"/>
      <c r="Y479" s="177"/>
      <c r="Z479" s="177"/>
    </row>
    <row r="480" spans="2:27" s="45" customFormat="1" x14ac:dyDescent="0.3">
      <c r="B480" s="177"/>
      <c r="C480" s="177"/>
      <c r="D480" s="177"/>
      <c r="E480" s="177"/>
      <c r="F480" s="177"/>
      <c r="G480" s="177"/>
      <c r="H480" s="177"/>
      <c r="I480" s="177"/>
      <c r="J480" s="177"/>
      <c r="K480" s="177"/>
      <c r="L480" s="177"/>
      <c r="P480" s="177"/>
      <c r="Q480" s="177"/>
      <c r="R480" s="177"/>
      <c r="S480" s="177"/>
      <c r="T480" s="177"/>
      <c r="U480" s="177"/>
      <c r="V480" s="177"/>
      <c r="W480" s="177"/>
      <c r="X480" s="177"/>
      <c r="Y480" s="177"/>
      <c r="Z480" s="177"/>
    </row>
    <row r="481" spans="3:26" s="45" customFormat="1" x14ac:dyDescent="0.3"/>
    <row r="482" spans="3:26" s="45" customFormat="1" x14ac:dyDescent="0.3"/>
    <row r="483" spans="3:26" s="45" customFormat="1" x14ac:dyDescent="0.3"/>
    <row r="484" spans="3:26" s="45" customFormat="1" x14ac:dyDescent="0.3"/>
    <row r="485" spans="3:26" s="45" customFormat="1" x14ac:dyDescent="0.3"/>
    <row r="486" spans="3:26" s="45" customFormat="1" x14ac:dyDescent="0.3">
      <c r="C486" s="172"/>
      <c r="D486" s="172"/>
      <c r="E486" s="172"/>
      <c r="F486" s="172"/>
      <c r="Q486" s="172"/>
      <c r="R486" s="172"/>
      <c r="S486" s="172"/>
      <c r="T486" s="172"/>
    </row>
    <row r="487" spans="3:26" s="45" customFormat="1" x14ac:dyDescent="0.3">
      <c r="F487" s="68"/>
      <c r="G487" s="68"/>
      <c r="J487" s="169"/>
      <c r="K487" s="169"/>
      <c r="L487" s="169"/>
      <c r="T487" s="68"/>
      <c r="U487" s="68"/>
      <c r="X487" s="169"/>
      <c r="Y487" s="169"/>
      <c r="Z487" s="169"/>
    </row>
    <row r="488" spans="3:26" s="45" customFormat="1" x14ac:dyDescent="0.3">
      <c r="C488" s="99"/>
      <c r="D488" s="99"/>
      <c r="E488" s="99"/>
      <c r="F488" s="99"/>
      <c r="Q488" s="99"/>
      <c r="R488" s="99"/>
      <c r="S488" s="99"/>
      <c r="T488" s="99"/>
    </row>
    <row r="489" spans="3:26" s="45" customFormat="1" x14ac:dyDescent="0.3"/>
    <row r="490" spans="3:26" s="45" customFormat="1" x14ac:dyDescent="0.3"/>
    <row r="491" spans="3:26" s="45" customFormat="1" x14ac:dyDescent="0.3"/>
    <row r="492" spans="3:26" s="45" customFormat="1" x14ac:dyDescent="0.3"/>
    <row r="493" spans="3:26" s="45" customFormat="1" x14ac:dyDescent="0.3"/>
    <row r="494" spans="3:26" s="45" customFormat="1" x14ac:dyDescent="0.3"/>
    <row r="495" spans="3:26" s="45" customFormat="1" x14ac:dyDescent="0.3"/>
    <row r="496" spans="3:26" s="45" customFormat="1" x14ac:dyDescent="0.3"/>
    <row r="497" spans="2:26" s="45" customFormat="1" x14ac:dyDescent="0.3"/>
    <row r="498" spans="2:26" s="45" customFormat="1" x14ac:dyDescent="0.3"/>
    <row r="499" spans="2:26" s="45" customFormat="1" x14ac:dyDescent="0.3"/>
    <row r="500" spans="2:26" s="45" customFormat="1" x14ac:dyDescent="0.3"/>
    <row r="501" spans="2:26" s="45" customFormat="1" x14ac:dyDescent="0.3"/>
    <row r="502" spans="2:26" s="45" customFormat="1" ht="18" x14ac:dyDescent="0.35">
      <c r="D502" s="67"/>
      <c r="R502" s="67"/>
    </row>
    <row r="503" spans="2:26" s="45" customFormat="1" x14ac:dyDescent="0.3">
      <c r="C503" s="99"/>
      <c r="D503" s="99"/>
      <c r="E503" s="99"/>
      <c r="F503" s="99"/>
      <c r="G503" s="99"/>
      <c r="H503" s="99"/>
      <c r="I503" s="99"/>
      <c r="J503" s="99"/>
      <c r="K503" s="99"/>
      <c r="Q503" s="99"/>
      <c r="R503" s="99"/>
      <c r="S503" s="99"/>
      <c r="T503" s="99"/>
      <c r="U503" s="99"/>
      <c r="V503" s="99"/>
      <c r="W503" s="99"/>
      <c r="X503" s="99"/>
      <c r="Y503" s="99"/>
    </row>
    <row r="504" spans="2:26" s="45" customFormat="1" x14ac:dyDescent="0.3"/>
    <row r="505" spans="2:26" s="45" customFormat="1" x14ac:dyDescent="0.3"/>
    <row r="506" spans="2:26" s="45" customFormat="1" x14ac:dyDescent="0.3">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3"/>
    <row r="508" spans="2:26" s="45" customFormat="1" x14ac:dyDescent="0.3">
      <c r="B508" s="68"/>
      <c r="C508" s="68"/>
      <c r="D508" s="169"/>
      <c r="E508" s="169"/>
      <c r="F508" s="169"/>
      <c r="G508" s="169"/>
      <c r="P508" s="68"/>
      <c r="Q508" s="68"/>
      <c r="R508" s="169"/>
      <c r="S508" s="169"/>
      <c r="T508" s="169"/>
      <c r="U508" s="169"/>
    </row>
    <row r="509" spans="2:26" s="45" customFormat="1" x14ac:dyDescent="0.3">
      <c r="B509" s="48"/>
      <c r="C509" s="48"/>
      <c r="D509" s="71"/>
      <c r="E509" s="71"/>
      <c r="F509" s="71"/>
      <c r="G509" s="71"/>
      <c r="P509" s="48"/>
      <c r="Q509" s="48"/>
      <c r="R509" s="71"/>
      <c r="S509" s="71"/>
      <c r="T509" s="71"/>
      <c r="U509" s="71"/>
    </row>
    <row r="510" spans="2:26" s="45" customFormat="1" x14ac:dyDescent="0.3"/>
    <row r="511" spans="2:26" s="45" customFormat="1" x14ac:dyDescent="0.3">
      <c r="B511" s="169"/>
      <c r="C511" s="169"/>
      <c r="D511" s="169"/>
      <c r="E511" s="169"/>
      <c r="F511" s="169"/>
      <c r="G511" s="170"/>
      <c r="H511" s="170"/>
      <c r="I511" s="170"/>
      <c r="J511" s="170"/>
      <c r="K511" s="170"/>
      <c r="L511" s="170"/>
      <c r="P511" s="169"/>
      <c r="Q511" s="169"/>
      <c r="R511" s="169"/>
      <c r="S511" s="169"/>
      <c r="T511" s="169"/>
      <c r="U511" s="170"/>
      <c r="V511" s="170"/>
      <c r="W511" s="170"/>
      <c r="X511" s="170"/>
      <c r="Y511" s="170"/>
      <c r="Z511" s="170"/>
    </row>
    <row r="512" spans="2:26" s="45" customFormat="1" x14ac:dyDescent="0.3"/>
    <row r="513" spans="2:27" s="45" customFormat="1" x14ac:dyDescent="0.3">
      <c r="E513" s="171"/>
      <c r="F513" s="172"/>
      <c r="G513" s="172"/>
      <c r="H513" s="72"/>
      <c r="I513" s="173"/>
      <c r="J513" s="173"/>
      <c r="K513" s="73"/>
      <c r="L513" s="172"/>
      <c r="M513" s="172"/>
      <c r="S513" s="171"/>
      <c r="T513" s="172"/>
      <c r="U513" s="172"/>
      <c r="V513" s="72"/>
      <c r="W513" s="173"/>
      <c r="X513" s="173"/>
      <c r="Y513" s="73"/>
      <c r="Z513" s="172"/>
      <c r="AA513" s="172"/>
    </row>
    <row r="514" spans="2:27" s="45" customFormat="1" x14ac:dyDescent="0.3">
      <c r="E514" s="99"/>
      <c r="F514" s="99"/>
      <c r="G514" s="99"/>
      <c r="H514" s="99"/>
      <c r="I514" s="99"/>
      <c r="J514" s="99"/>
      <c r="K514" s="99"/>
      <c r="L514" s="99"/>
      <c r="M514" s="99"/>
      <c r="S514" s="99"/>
      <c r="T514" s="99"/>
      <c r="U514" s="99"/>
      <c r="V514" s="99"/>
      <c r="W514" s="99"/>
      <c r="X514" s="99"/>
      <c r="Y514" s="99"/>
      <c r="Z514" s="99"/>
      <c r="AA514" s="99"/>
    </row>
    <row r="515" spans="2:27" s="45" customFormat="1" x14ac:dyDescent="0.3"/>
    <row r="516" spans="2:27" s="45" customFormat="1" x14ac:dyDescent="0.3">
      <c r="B516" s="69"/>
      <c r="P516" s="69"/>
    </row>
    <row r="517" spans="2:27" s="45" customFormat="1" x14ac:dyDescent="0.3"/>
    <row r="518" spans="2:27" s="45" customFormat="1" x14ac:dyDescent="0.3">
      <c r="B518" s="99"/>
      <c r="C518" s="99"/>
      <c r="D518" s="99"/>
      <c r="E518" s="99"/>
      <c r="F518" s="99"/>
      <c r="G518" s="99"/>
      <c r="H518" s="99"/>
      <c r="I518" s="99"/>
      <c r="J518" s="48"/>
      <c r="K518" s="99"/>
      <c r="L518" s="99"/>
      <c r="M518" s="99"/>
      <c r="P518" s="99"/>
      <c r="Q518" s="99"/>
      <c r="R518" s="99"/>
      <c r="S518" s="99"/>
      <c r="T518" s="99"/>
      <c r="U518" s="99"/>
      <c r="V518" s="99"/>
      <c r="W518" s="99"/>
      <c r="X518" s="48"/>
      <c r="Y518" s="99"/>
      <c r="Z518" s="99"/>
      <c r="AA518" s="99"/>
    </row>
    <row r="519" spans="2:27" s="45" customFormat="1" x14ac:dyDescent="0.3">
      <c r="B519" s="174"/>
      <c r="C519" s="174"/>
      <c r="D519" s="174"/>
      <c r="E519" s="174"/>
      <c r="F519" s="174"/>
      <c r="G519" s="175"/>
      <c r="H519" s="175"/>
      <c r="I519" s="175"/>
      <c r="J519" s="175"/>
      <c r="K519" s="99"/>
      <c r="L519" s="99"/>
      <c r="M519" s="99"/>
      <c r="P519" s="174"/>
      <c r="Q519" s="174"/>
      <c r="R519" s="174"/>
      <c r="S519" s="174"/>
      <c r="T519" s="174"/>
      <c r="U519" s="175"/>
      <c r="V519" s="175"/>
      <c r="W519" s="175"/>
      <c r="X519" s="175"/>
      <c r="Y519" s="99"/>
      <c r="Z519" s="99"/>
      <c r="AA519" s="99"/>
    </row>
    <row r="520" spans="2:27" s="45" customFormat="1" x14ac:dyDescent="0.3">
      <c r="B520" s="174"/>
      <c r="C520" s="174"/>
      <c r="D520" s="174"/>
      <c r="E520" s="174"/>
      <c r="F520" s="174"/>
      <c r="G520" s="175"/>
      <c r="H520" s="175"/>
      <c r="I520" s="175"/>
      <c r="J520" s="175"/>
      <c r="K520" s="99"/>
      <c r="L520" s="99"/>
      <c r="M520" s="99"/>
      <c r="P520" s="174"/>
      <c r="Q520" s="174"/>
      <c r="R520" s="174"/>
      <c r="S520" s="174"/>
      <c r="T520" s="174"/>
      <c r="U520" s="175"/>
      <c r="V520" s="175"/>
      <c r="W520" s="175"/>
      <c r="X520" s="175"/>
      <c r="Y520" s="99"/>
      <c r="Z520" s="99"/>
      <c r="AA520" s="99"/>
    </row>
    <row r="521" spans="2:27" s="45" customFormat="1" x14ac:dyDescent="0.3">
      <c r="B521" s="176"/>
      <c r="C521" s="176"/>
      <c r="D521" s="176"/>
      <c r="E521" s="176"/>
      <c r="F521" s="176"/>
      <c r="G521" s="175"/>
      <c r="H521" s="175"/>
      <c r="I521" s="175"/>
      <c r="J521" s="175"/>
      <c r="K521" s="99"/>
      <c r="L521" s="99"/>
      <c r="M521" s="99"/>
      <c r="P521" s="176"/>
      <c r="Q521" s="176"/>
      <c r="R521" s="176"/>
      <c r="S521" s="176"/>
      <c r="T521" s="176"/>
      <c r="U521" s="175"/>
      <c r="V521" s="175"/>
      <c r="W521" s="175"/>
      <c r="X521" s="175"/>
      <c r="Y521" s="99"/>
      <c r="Z521" s="99"/>
      <c r="AA521" s="99"/>
    </row>
    <row r="522" spans="2:27" s="45" customFormat="1" x14ac:dyDescent="0.3">
      <c r="B522" s="176"/>
      <c r="C522" s="176"/>
      <c r="D522" s="176"/>
      <c r="E522" s="176"/>
      <c r="F522" s="176"/>
      <c r="G522" s="175"/>
      <c r="H522" s="175"/>
      <c r="I522" s="175"/>
      <c r="J522" s="175"/>
      <c r="K522" s="99"/>
      <c r="L522" s="99"/>
      <c r="M522" s="99"/>
      <c r="P522" s="176"/>
      <c r="Q522" s="176"/>
      <c r="R522" s="176"/>
      <c r="S522" s="176"/>
      <c r="T522" s="176"/>
      <c r="U522" s="175"/>
      <c r="V522" s="175"/>
      <c r="W522" s="175"/>
      <c r="X522" s="175"/>
      <c r="Y522" s="99"/>
      <c r="Z522" s="99"/>
      <c r="AA522" s="99"/>
    </row>
    <row r="523" spans="2:27" s="45" customFormat="1" x14ac:dyDescent="0.3">
      <c r="B523" s="176"/>
      <c r="C523" s="176"/>
      <c r="D523" s="176"/>
      <c r="E523" s="176"/>
      <c r="F523" s="176"/>
      <c r="G523" s="175"/>
      <c r="H523" s="175"/>
      <c r="I523" s="175"/>
      <c r="J523" s="175"/>
      <c r="K523" s="99"/>
      <c r="L523" s="99"/>
      <c r="M523" s="99"/>
      <c r="P523" s="176"/>
      <c r="Q523" s="176"/>
      <c r="R523" s="176"/>
      <c r="S523" s="176"/>
      <c r="T523" s="176"/>
      <c r="U523" s="175"/>
      <c r="V523" s="175"/>
      <c r="W523" s="175"/>
      <c r="X523" s="175"/>
      <c r="Y523" s="99"/>
      <c r="Z523" s="99"/>
      <c r="AA523" s="99"/>
    </row>
    <row r="524" spans="2:27" s="45" customFormat="1" x14ac:dyDescent="0.3">
      <c r="B524" s="174"/>
      <c r="C524" s="174"/>
      <c r="D524" s="174"/>
      <c r="E524" s="174"/>
      <c r="F524" s="174"/>
      <c r="G524" s="175"/>
      <c r="H524" s="175"/>
      <c r="I524" s="175"/>
      <c r="J524" s="175"/>
      <c r="K524" s="99"/>
      <c r="L524" s="99"/>
      <c r="M524" s="99"/>
      <c r="P524" s="174"/>
      <c r="Q524" s="174"/>
      <c r="R524" s="174"/>
      <c r="S524" s="174"/>
      <c r="T524" s="174"/>
      <c r="U524" s="175"/>
      <c r="V524" s="175"/>
      <c r="W524" s="175"/>
      <c r="X524" s="175"/>
      <c r="Y524" s="99"/>
      <c r="Z524" s="99"/>
      <c r="AA524" s="99"/>
    </row>
    <row r="525" spans="2:27" s="45" customFormat="1" x14ac:dyDescent="0.3">
      <c r="B525" s="174"/>
      <c r="C525" s="174"/>
      <c r="D525" s="174"/>
      <c r="E525" s="174"/>
      <c r="F525" s="174"/>
      <c r="G525" s="175"/>
      <c r="H525" s="175"/>
      <c r="I525" s="175"/>
      <c r="J525" s="175"/>
      <c r="K525" s="99"/>
      <c r="L525" s="99"/>
      <c r="M525" s="99"/>
      <c r="P525" s="174"/>
      <c r="Q525" s="174"/>
      <c r="R525" s="174"/>
      <c r="S525" s="174"/>
      <c r="T525" s="174"/>
      <c r="U525" s="175"/>
      <c r="V525" s="175"/>
      <c r="W525" s="175"/>
      <c r="X525" s="175"/>
      <c r="Y525" s="99"/>
      <c r="Z525" s="99"/>
      <c r="AA525" s="99"/>
    </row>
    <row r="526" spans="2:27" s="45" customFormat="1" x14ac:dyDescent="0.3"/>
    <row r="527" spans="2:27" s="45" customFormat="1" x14ac:dyDescent="0.3"/>
    <row r="528" spans="2:27" s="45" customFormat="1" x14ac:dyDescent="0.3">
      <c r="B528" s="69"/>
      <c r="P528" s="69"/>
    </row>
    <row r="529" spans="2:26" s="45" customFormat="1" x14ac:dyDescent="0.3">
      <c r="B529" s="177"/>
      <c r="C529" s="177"/>
      <c r="D529" s="177"/>
      <c r="E529" s="177"/>
      <c r="F529" s="177"/>
      <c r="G529" s="177"/>
      <c r="H529" s="177"/>
      <c r="I529" s="177"/>
      <c r="J529" s="177"/>
      <c r="K529" s="177"/>
      <c r="L529" s="177"/>
      <c r="P529" s="177"/>
      <c r="Q529" s="177"/>
      <c r="R529" s="177"/>
      <c r="S529" s="177"/>
      <c r="T529" s="177"/>
      <c r="U529" s="177"/>
      <c r="V529" s="177"/>
      <c r="W529" s="177"/>
      <c r="X529" s="177"/>
      <c r="Y529" s="177"/>
      <c r="Z529" s="177"/>
    </row>
    <row r="530" spans="2:26" s="45" customFormat="1" x14ac:dyDescent="0.3">
      <c r="B530" s="177"/>
      <c r="C530" s="177"/>
      <c r="D530" s="177"/>
      <c r="E530" s="177"/>
      <c r="F530" s="177"/>
      <c r="G530" s="177"/>
      <c r="H530" s="177"/>
      <c r="I530" s="177"/>
      <c r="J530" s="177"/>
      <c r="K530" s="177"/>
      <c r="L530" s="177"/>
      <c r="P530" s="177"/>
      <c r="Q530" s="177"/>
      <c r="R530" s="177"/>
      <c r="S530" s="177"/>
      <c r="T530" s="177"/>
      <c r="U530" s="177"/>
      <c r="V530" s="177"/>
      <c r="W530" s="177"/>
      <c r="X530" s="177"/>
      <c r="Y530" s="177"/>
      <c r="Z530" s="177"/>
    </row>
    <row r="531" spans="2:26" s="45" customFormat="1" x14ac:dyDescent="0.3"/>
    <row r="532" spans="2:26" s="45" customFormat="1" x14ac:dyDescent="0.3"/>
    <row r="533" spans="2:26" s="45" customFormat="1" x14ac:dyDescent="0.3"/>
    <row r="534" spans="2:26" s="45" customFormat="1" x14ac:dyDescent="0.3"/>
    <row r="535" spans="2:26" s="45" customFormat="1" x14ac:dyDescent="0.3"/>
    <row r="536" spans="2:26" s="45" customFormat="1" x14ac:dyDescent="0.3">
      <c r="C536" s="172"/>
      <c r="D536" s="172"/>
      <c r="E536" s="172"/>
      <c r="F536" s="172"/>
      <c r="Q536" s="172"/>
      <c r="R536" s="172"/>
      <c r="S536" s="172"/>
      <c r="T536" s="172"/>
    </row>
    <row r="537" spans="2:26" s="45" customFormat="1" x14ac:dyDescent="0.3">
      <c r="F537" s="68"/>
      <c r="G537" s="68"/>
      <c r="J537" s="169"/>
      <c r="K537" s="169"/>
      <c r="L537" s="169"/>
      <c r="T537" s="68"/>
      <c r="U537" s="68"/>
      <c r="X537" s="169"/>
      <c r="Y537" s="169"/>
      <c r="Z537" s="169"/>
    </row>
    <row r="538" spans="2:26" s="45" customFormat="1" x14ac:dyDescent="0.3">
      <c r="C538" s="99"/>
      <c r="D538" s="99"/>
      <c r="E538" s="99"/>
      <c r="F538" s="99"/>
      <c r="Q538" s="99"/>
      <c r="R538" s="99"/>
      <c r="S538" s="99"/>
      <c r="T538" s="99"/>
    </row>
    <row r="539" spans="2:26" s="45" customFormat="1" x14ac:dyDescent="0.3"/>
    <row r="540" spans="2:26" s="45" customFormat="1" x14ac:dyDescent="0.3"/>
    <row r="541" spans="2:26" s="45" customFormat="1" x14ac:dyDescent="0.3"/>
    <row r="542" spans="2:26" s="45" customFormat="1" x14ac:dyDescent="0.3"/>
    <row r="543" spans="2:26" s="45" customFormat="1" x14ac:dyDescent="0.3"/>
    <row r="544" spans="2:26" s="45" customFormat="1" x14ac:dyDescent="0.3"/>
    <row r="545" spans="2:25" s="45" customFormat="1" x14ac:dyDescent="0.3"/>
    <row r="546" spans="2:25" s="45" customFormat="1" x14ac:dyDescent="0.3"/>
    <row r="547" spans="2:25" s="45" customFormat="1" x14ac:dyDescent="0.3"/>
    <row r="548" spans="2:25" s="45" customFormat="1" x14ac:dyDescent="0.3"/>
    <row r="549" spans="2:25" s="45" customFormat="1" x14ac:dyDescent="0.3"/>
    <row r="550" spans="2:25" s="45" customFormat="1" x14ac:dyDescent="0.3"/>
    <row r="551" spans="2:25" s="45" customFormat="1" x14ac:dyDescent="0.3"/>
    <row r="552" spans="2:25" s="45" customFormat="1" ht="18" x14ac:dyDescent="0.35">
      <c r="D552" s="67"/>
      <c r="R552" s="67"/>
    </row>
    <row r="553" spans="2:25" s="45" customFormat="1" x14ac:dyDescent="0.3">
      <c r="C553" s="99"/>
      <c r="D553" s="99"/>
      <c r="E553" s="99"/>
      <c r="F553" s="99"/>
      <c r="G553" s="99"/>
      <c r="H553" s="99"/>
      <c r="I553" s="99"/>
      <c r="J553" s="99"/>
      <c r="K553" s="99"/>
      <c r="Q553" s="99"/>
      <c r="R553" s="99"/>
      <c r="S553" s="99"/>
      <c r="T553" s="99"/>
      <c r="U553" s="99"/>
      <c r="V553" s="99"/>
      <c r="W553" s="99"/>
      <c r="X553" s="99"/>
      <c r="Y553" s="99"/>
    </row>
    <row r="554" spans="2:25" s="45" customFormat="1" x14ac:dyDescent="0.3"/>
    <row r="555" spans="2:25" s="45" customFormat="1" x14ac:dyDescent="0.3"/>
    <row r="556" spans="2:25" s="45" customFormat="1" x14ac:dyDescent="0.3">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3"/>
    <row r="558" spans="2:25" s="45" customFormat="1" x14ac:dyDescent="0.3">
      <c r="B558" s="68"/>
      <c r="C558" s="68"/>
      <c r="D558" s="169"/>
      <c r="E558" s="169"/>
      <c r="F558" s="169"/>
      <c r="G558" s="169"/>
      <c r="P558" s="68"/>
      <c r="Q558" s="68"/>
      <c r="R558" s="169"/>
      <c r="S558" s="169"/>
      <c r="T558" s="169"/>
      <c r="U558" s="169"/>
    </row>
    <row r="559" spans="2:25" s="45" customFormat="1" x14ac:dyDescent="0.3">
      <c r="B559" s="48"/>
      <c r="C559" s="48"/>
      <c r="D559" s="71"/>
      <c r="E559" s="71"/>
      <c r="F559" s="71"/>
      <c r="G559" s="71"/>
      <c r="P559" s="48"/>
      <c r="Q559" s="48"/>
      <c r="R559" s="71"/>
      <c r="S559" s="71"/>
      <c r="T559" s="71"/>
      <c r="U559" s="71"/>
    </row>
    <row r="560" spans="2:25" s="45" customFormat="1" x14ac:dyDescent="0.3"/>
    <row r="561" spans="2:27" s="45" customFormat="1" x14ac:dyDescent="0.3">
      <c r="B561" s="169"/>
      <c r="C561" s="169"/>
      <c r="D561" s="169"/>
      <c r="E561" s="169"/>
      <c r="F561" s="169"/>
      <c r="G561" s="170"/>
      <c r="H561" s="170"/>
      <c r="I561" s="170"/>
      <c r="J561" s="170"/>
      <c r="K561" s="170"/>
      <c r="L561" s="170"/>
      <c r="P561" s="169"/>
      <c r="Q561" s="169"/>
      <c r="R561" s="169"/>
      <c r="S561" s="169"/>
      <c r="T561" s="169"/>
      <c r="U561" s="170"/>
      <c r="V561" s="170"/>
      <c r="W561" s="170"/>
      <c r="X561" s="170"/>
      <c r="Y561" s="170"/>
      <c r="Z561" s="170"/>
    </row>
    <row r="562" spans="2:27" s="45" customFormat="1" x14ac:dyDescent="0.3"/>
    <row r="563" spans="2:27" s="45" customFormat="1" x14ac:dyDescent="0.3">
      <c r="E563" s="171"/>
      <c r="F563" s="172"/>
      <c r="G563" s="172"/>
      <c r="H563" s="72"/>
      <c r="I563" s="173"/>
      <c r="J563" s="173"/>
      <c r="K563" s="73"/>
      <c r="L563" s="172"/>
      <c r="M563" s="172"/>
      <c r="S563" s="171"/>
      <c r="T563" s="172"/>
      <c r="U563" s="172"/>
      <c r="V563" s="72"/>
      <c r="W563" s="173"/>
      <c r="X563" s="173"/>
      <c r="Y563" s="73"/>
      <c r="Z563" s="172"/>
      <c r="AA563" s="172"/>
    </row>
    <row r="564" spans="2:27" s="45" customFormat="1" x14ac:dyDescent="0.3">
      <c r="E564" s="99"/>
      <c r="F564" s="99"/>
      <c r="G564" s="99"/>
      <c r="H564" s="99"/>
      <c r="I564" s="99"/>
      <c r="J564" s="99"/>
      <c r="K564" s="99"/>
      <c r="L564" s="99"/>
      <c r="M564" s="99"/>
      <c r="S564" s="99"/>
      <c r="T564" s="99"/>
      <c r="U564" s="99"/>
      <c r="V564" s="99"/>
      <c r="W564" s="99"/>
      <c r="X564" s="99"/>
      <c r="Y564" s="99"/>
      <c r="Z564" s="99"/>
      <c r="AA564" s="99"/>
    </row>
    <row r="565" spans="2:27" s="45" customFormat="1" x14ac:dyDescent="0.3"/>
    <row r="566" spans="2:27" s="45" customFormat="1" x14ac:dyDescent="0.3">
      <c r="B566" s="69"/>
      <c r="P566" s="69"/>
    </row>
    <row r="567" spans="2:27" s="45" customFormat="1" x14ac:dyDescent="0.3"/>
    <row r="568" spans="2:27" s="45" customFormat="1" x14ac:dyDescent="0.3">
      <c r="B568" s="99"/>
      <c r="C568" s="99"/>
      <c r="D568" s="99"/>
      <c r="E568" s="99"/>
      <c r="F568" s="99"/>
      <c r="G568" s="99"/>
      <c r="H568" s="99"/>
      <c r="I568" s="99"/>
      <c r="J568" s="48"/>
      <c r="K568" s="99"/>
      <c r="L568" s="99"/>
      <c r="M568" s="99"/>
      <c r="P568" s="99"/>
      <c r="Q568" s="99"/>
      <c r="R568" s="99"/>
      <c r="S568" s="99"/>
      <c r="T568" s="99"/>
      <c r="U568" s="99"/>
      <c r="V568" s="99"/>
      <c r="W568" s="99"/>
      <c r="X568" s="48"/>
      <c r="Y568" s="99"/>
      <c r="Z568" s="99"/>
      <c r="AA568" s="99"/>
    </row>
    <row r="569" spans="2:27" s="45" customFormat="1" x14ac:dyDescent="0.3">
      <c r="B569" s="174"/>
      <c r="C569" s="174"/>
      <c r="D569" s="174"/>
      <c r="E569" s="174"/>
      <c r="F569" s="174"/>
      <c r="G569" s="175"/>
      <c r="H569" s="175"/>
      <c r="I569" s="175"/>
      <c r="J569" s="175"/>
      <c r="K569" s="99"/>
      <c r="L569" s="99"/>
      <c r="M569" s="99"/>
      <c r="P569" s="174"/>
      <c r="Q569" s="174"/>
      <c r="R569" s="174"/>
      <c r="S569" s="174"/>
      <c r="T569" s="174"/>
      <c r="U569" s="175"/>
      <c r="V569" s="175"/>
      <c r="W569" s="175"/>
      <c r="X569" s="175"/>
      <c r="Y569" s="99"/>
      <c r="Z569" s="99"/>
      <c r="AA569" s="99"/>
    </row>
    <row r="570" spans="2:27" s="45" customFormat="1" x14ac:dyDescent="0.3">
      <c r="B570" s="174"/>
      <c r="C570" s="174"/>
      <c r="D570" s="174"/>
      <c r="E570" s="174"/>
      <c r="F570" s="174"/>
      <c r="G570" s="175"/>
      <c r="H570" s="175"/>
      <c r="I570" s="175"/>
      <c r="J570" s="175"/>
      <c r="K570" s="99"/>
      <c r="L570" s="99"/>
      <c r="M570" s="99"/>
      <c r="P570" s="174"/>
      <c r="Q570" s="174"/>
      <c r="R570" s="174"/>
      <c r="S570" s="174"/>
      <c r="T570" s="174"/>
      <c r="U570" s="175"/>
      <c r="V570" s="175"/>
      <c r="W570" s="175"/>
      <c r="X570" s="175"/>
      <c r="Y570" s="99"/>
      <c r="Z570" s="99"/>
      <c r="AA570" s="99"/>
    </row>
    <row r="571" spans="2:27" s="45" customFormat="1" x14ac:dyDescent="0.3">
      <c r="B571" s="176"/>
      <c r="C571" s="176"/>
      <c r="D571" s="176"/>
      <c r="E571" s="176"/>
      <c r="F571" s="176"/>
      <c r="G571" s="175"/>
      <c r="H571" s="175"/>
      <c r="I571" s="175"/>
      <c r="J571" s="175"/>
      <c r="K571" s="99"/>
      <c r="L571" s="99"/>
      <c r="M571" s="99"/>
      <c r="P571" s="176"/>
      <c r="Q571" s="176"/>
      <c r="R571" s="176"/>
      <c r="S571" s="176"/>
      <c r="T571" s="176"/>
      <c r="U571" s="175"/>
      <c r="V571" s="175"/>
      <c r="W571" s="175"/>
      <c r="X571" s="175"/>
      <c r="Y571" s="99"/>
      <c r="Z571" s="99"/>
      <c r="AA571" s="99"/>
    </row>
    <row r="572" spans="2:27" s="45" customFormat="1" x14ac:dyDescent="0.3">
      <c r="B572" s="176"/>
      <c r="C572" s="176"/>
      <c r="D572" s="176"/>
      <c r="E572" s="176"/>
      <c r="F572" s="176"/>
      <c r="G572" s="175"/>
      <c r="H572" s="175"/>
      <c r="I572" s="175"/>
      <c r="J572" s="175"/>
      <c r="K572" s="99"/>
      <c r="L572" s="99"/>
      <c r="M572" s="99"/>
      <c r="P572" s="176"/>
      <c r="Q572" s="176"/>
      <c r="R572" s="176"/>
      <c r="S572" s="176"/>
      <c r="T572" s="176"/>
      <c r="U572" s="175"/>
      <c r="V572" s="175"/>
      <c r="W572" s="175"/>
      <c r="X572" s="175"/>
      <c r="Y572" s="99"/>
      <c r="Z572" s="99"/>
      <c r="AA572" s="99"/>
    </row>
    <row r="573" spans="2:27" s="45" customFormat="1" x14ac:dyDescent="0.3">
      <c r="B573" s="176"/>
      <c r="C573" s="176"/>
      <c r="D573" s="176"/>
      <c r="E573" s="176"/>
      <c r="F573" s="176"/>
      <c r="G573" s="175"/>
      <c r="H573" s="175"/>
      <c r="I573" s="175"/>
      <c r="J573" s="175"/>
      <c r="K573" s="99"/>
      <c r="L573" s="99"/>
      <c r="M573" s="99"/>
      <c r="P573" s="176"/>
      <c r="Q573" s="176"/>
      <c r="R573" s="176"/>
      <c r="S573" s="176"/>
      <c r="T573" s="176"/>
      <c r="U573" s="175"/>
      <c r="V573" s="175"/>
      <c r="W573" s="175"/>
      <c r="X573" s="175"/>
      <c r="Y573" s="99"/>
      <c r="Z573" s="99"/>
      <c r="AA573" s="99"/>
    </row>
    <row r="574" spans="2:27" s="45" customFormat="1" x14ac:dyDescent="0.3">
      <c r="B574" s="174"/>
      <c r="C574" s="174"/>
      <c r="D574" s="174"/>
      <c r="E574" s="174"/>
      <c r="F574" s="174"/>
      <c r="G574" s="175"/>
      <c r="H574" s="175"/>
      <c r="I574" s="175"/>
      <c r="J574" s="175"/>
      <c r="K574" s="99"/>
      <c r="L574" s="99"/>
      <c r="M574" s="99"/>
      <c r="P574" s="174"/>
      <c r="Q574" s="174"/>
      <c r="R574" s="174"/>
      <c r="S574" s="174"/>
      <c r="T574" s="174"/>
      <c r="U574" s="175"/>
      <c r="V574" s="175"/>
      <c r="W574" s="175"/>
      <c r="X574" s="175"/>
      <c r="Y574" s="99"/>
      <c r="Z574" s="99"/>
      <c r="AA574" s="99"/>
    </row>
    <row r="575" spans="2:27" s="45" customFormat="1" x14ac:dyDescent="0.3">
      <c r="B575" s="174"/>
      <c r="C575" s="174"/>
      <c r="D575" s="174"/>
      <c r="E575" s="174"/>
      <c r="F575" s="174"/>
      <c r="G575" s="175"/>
      <c r="H575" s="175"/>
      <c r="I575" s="175"/>
      <c r="J575" s="175"/>
      <c r="K575" s="99"/>
      <c r="L575" s="99"/>
      <c r="M575" s="99"/>
      <c r="P575" s="174"/>
      <c r="Q575" s="174"/>
      <c r="R575" s="174"/>
      <c r="S575" s="174"/>
      <c r="T575" s="174"/>
      <c r="U575" s="175"/>
      <c r="V575" s="175"/>
      <c r="W575" s="175"/>
      <c r="X575" s="175"/>
      <c r="Y575" s="99"/>
      <c r="Z575" s="99"/>
      <c r="AA575" s="99"/>
    </row>
    <row r="576" spans="2:27" s="45" customFormat="1" x14ac:dyDescent="0.3"/>
    <row r="577" spans="2:26" s="45" customFormat="1" x14ac:dyDescent="0.3"/>
    <row r="578" spans="2:26" s="45" customFormat="1" x14ac:dyDescent="0.3">
      <c r="B578" s="69"/>
      <c r="P578" s="69"/>
    </row>
    <row r="579" spans="2:26" s="45" customFormat="1" x14ac:dyDescent="0.3">
      <c r="B579" s="177"/>
      <c r="C579" s="177"/>
      <c r="D579" s="177"/>
      <c r="E579" s="177"/>
      <c r="F579" s="177"/>
      <c r="G579" s="177"/>
      <c r="H579" s="177"/>
      <c r="I579" s="177"/>
      <c r="J579" s="177"/>
      <c r="K579" s="177"/>
      <c r="L579" s="177"/>
      <c r="P579" s="177"/>
      <c r="Q579" s="177"/>
      <c r="R579" s="177"/>
      <c r="S579" s="177"/>
      <c r="T579" s="177"/>
      <c r="U579" s="177"/>
      <c r="V579" s="177"/>
      <c r="W579" s="177"/>
      <c r="X579" s="177"/>
      <c r="Y579" s="177"/>
      <c r="Z579" s="177"/>
    </row>
    <row r="580" spans="2:26" s="45" customFormat="1" x14ac:dyDescent="0.3">
      <c r="B580" s="177"/>
      <c r="C580" s="177"/>
      <c r="D580" s="177"/>
      <c r="E580" s="177"/>
      <c r="F580" s="177"/>
      <c r="G580" s="177"/>
      <c r="H580" s="177"/>
      <c r="I580" s="177"/>
      <c r="J580" s="177"/>
      <c r="K580" s="177"/>
      <c r="L580" s="177"/>
      <c r="P580" s="177"/>
      <c r="Q580" s="177"/>
      <c r="R580" s="177"/>
      <c r="S580" s="177"/>
      <c r="T580" s="177"/>
      <c r="U580" s="177"/>
      <c r="V580" s="177"/>
      <c r="W580" s="177"/>
      <c r="X580" s="177"/>
      <c r="Y580" s="177"/>
      <c r="Z580" s="177"/>
    </row>
    <row r="581" spans="2:26" s="45" customFormat="1" x14ac:dyDescent="0.3"/>
    <row r="582" spans="2:26" s="45" customFormat="1" x14ac:dyDescent="0.3"/>
    <row r="583" spans="2:26" s="45" customFormat="1" x14ac:dyDescent="0.3"/>
    <row r="584" spans="2:26" s="45" customFormat="1" x14ac:dyDescent="0.3"/>
    <row r="585" spans="2:26" s="45" customFormat="1" x14ac:dyDescent="0.3"/>
    <row r="586" spans="2:26" s="45" customFormat="1" x14ac:dyDescent="0.3">
      <c r="C586" s="172"/>
      <c r="D586" s="172"/>
      <c r="E586" s="172"/>
      <c r="F586" s="172"/>
      <c r="Q586" s="172"/>
      <c r="R586" s="172"/>
      <c r="S586" s="172"/>
      <c r="T586" s="172"/>
    </row>
    <row r="587" spans="2:26" s="45" customFormat="1" x14ac:dyDescent="0.3">
      <c r="F587" s="68"/>
      <c r="G587" s="68"/>
      <c r="J587" s="169"/>
      <c r="K587" s="169"/>
      <c r="L587" s="169"/>
      <c r="T587" s="68"/>
      <c r="U587" s="68"/>
      <c r="X587" s="169"/>
      <c r="Y587" s="169"/>
      <c r="Z587" s="169"/>
    </row>
    <row r="588" spans="2:26" s="45" customFormat="1" x14ac:dyDescent="0.3">
      <c r="C588" s="99"/>
      <c r="D588" s="99"/>
      <c r="E588" s="99"/>
      <c r="F588" s="99"/>
      <c r="Q588" s="99"/>
      <c r="R588" s="99"/>
      <c r="S588" s="99"/>
      <c r="T588" s="99"/>
    </row>
    <row r="589" spans="2:26" s="45" customFormat="1" x14ac:dyDescent="0.3"/>
    <row r="590" spans="2:26" s="45" customFormat="1" x14ac:dyDescent="0.3"/>
    <row r="591" spans="2:26" s="45" customFormat="1" x14ac:dyDescent="0.3"/>
    <row r="592" spans="2:26" s="45" customFormat="1" x14ac:dyDescent="0.3"/>
    <row r="593" spans="2:25" s="45" customFormat="1" x14ac:dyDescent="0.3"/>
    <row r="594" spans="2:25" s="45" customFormat="1" x14ac:dyDescent="0.3"/>
    <row r="595" spans="2:25" s="45" customFormat="1" x14ac:dyDescent="0.3"/>
    <row r="596" spans="2:25" s="45" customFormat="1" x14ac:dyDescent="0.3"/>
    <row r="597" spans="2:25" s="45" customFormat="1" x14ac:dyDescent="0.3"/>
    <row r="598" spans="2:25" s="45" customFormat="1" x14ac:dyDescent="0.3"/>
    <row r="599" spans="2:25" s="45" customFormat="1" x14ac:dyDescent="0.3"/>
    <row r="600" spans="2:25" s="45" customFormat="1" x14ac:dyDescent="0.3"/>
    <row r="601" spans="2:25" s="45" customFormat="1" x14ac:dyDescent="0.3"/>
    <row r="602" spans="2:25" s="45" customFormat="1" ht="18" x14ac:dyDescent="0.35">
      <c r="D602" s="67"/>
      <c r="R602" s="67"/>
    </row>
    <row r="603" spans="2:25" s="45" customFormat="1" x14ac:dyDescent="0.3">
      <c r="C603" s="99"/>
      <c r="D603" s="99"/>
      <c r="E603" s="99"/>
      <c r="F603" s="99"/>
      <c r="G603" s="99"/>
      <c r="H603" s="99"/>
      <c r="I603" s="99"/>
      <c r="J603" s="99"/>
      <c r="K603" s="99"/>
      <c r="Q603" s="99"/>
      <c r="R603" s="99"/>
      <c r="S603" s="99"/>
      <c r="T603" s="99"/>
      <c r="U603" s="99"/>
      <c r="V603" s="99"/>
      <c r="W603" s="99"/>
      <c r="X603" s="99"/>
      <c r="Y603" s="99"/>
    </row>
    <row r="604" spans="2:25" s="45" customFormat="1" x14ac:dyDescent="0.3"/>
    <row r="605" spans="2:25" s="45" customFormat="1" x14ac:dyDescent="0.3"/>
    <row r="606" spans="2:25" s="45" customFormat="1" x14ac:dyDescent="0.3">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3"/>
    <row r="608" spans="2:25" s="45" customFormat="1" x14ac:dyDescent="0.3">
      <c r="B608" s="68"/>
      <c r="C608" s="68"/>
      <c r="D608" s="169"/>
      <c r="E608" s="169"/>
      <c r="F608" s="169"/>
      <c r="G608" s="169"/>
      <c r="P608" s="68"/>
      <c r="Q608" s="68"/>
      <c r="R608" s="169"/>
      <c r="S608" s="169"/>
      <c r="T608" s="169"/>
      <c r="U608" s="169"/>
    </row>
    <row r="609" spans="2:27" s="45" customFormat="1" x14ac:dyDescent="0.3">
      <c r="B609" s="48"/>
      <c r="C609" s="48"/>
      <c r="D609" s="71"/>
      <c r="E609" s="71"/>
      <c r="F609" s="71"/>
      <c r="G609" s="71"/>
      <c r="P609" s="48"/>
      <c r="Q609" s="48"/>
      <c r="R609" s="71"/>
      <c r="S609" s="71"/>
      <c r="T609" s="71"/>
      <c r="U609" s="71"/>
    </row>
    <row r="610" spans="2:27" s="45" customFormat="1" x14ac:dyDescent="0.3"/>
    <row r="611" spans="2:27" s="45" customFormat="1" x14ac:dyDescent="0.3">
      <c r="B611" s="169"/>
      <c r="C611" s="169"/>
      <c r="D611" s="169"/>
      <c r="E611" s="169"/>
      <c r="F611" s="169"/>
      <c r="G611" s="170"/>
      <c r="H611" s="170"/>
      <c r="I611" s="170"/>
      <c r="J611" s="170"/>
      <c r="K611" s="170"/>
      <c r="L611" s="170"/>
      <c r="P611" s="169"/>
      <c r="Q611" s="169"/>
      <c r="R611" s="169"/>
      <c r="S611" s="169"/>
      <c r="T611" s="169"/>
      <c r="U611" s="170"/>
      <c r="V611" s="170"/>
      <c r="W611" s="170"/>
      <c r="X611" s="170"/>
      <c r="Y611" s="170"/>
      <c r="Z611" s="170"/>
    </row>
    <row r="612" spans="2:27" s="45" customFormat="1" x14ac:dyDescent="0.3"/>
    <row r="613" spans="2:27" s="45" customFormat="1" x14ac:dyDescent="0.3">
      <c r="E613" s="171"/>
      <c r="F613" s="172"/>
      <c r="G613" s="172"/>
      <c r="H613" s="72"/>
      <c r="I613" s="173"/>
      <c r="J613" s="173"/>
      <c r="K613" s="73"/>
      <c r="L613" s="172"/>
      <c r="M613" s="172"/>
      <c r="S613" s="171"/>
      <c r="T613" s="172"/>
      <c r="U613" s="172"/>
      <c r="V613" s="72"/>
      <c r="W613" s="173"/>
      <c r="X613" s="173"/>
      <c r="Y613" s="73"/>
      <c r="Z613" s="172"/>
      <c r="AA613" s="172"/>
    </row>
    <row r="614" spans="2:27" s="45" customFormat="1" x14ac:dyDescent="0.3">
      <c r="E614" s="99"/>
      <c r="F614" s="99"/>
      <c r="G614" s="99"/>
      <c r="H614" s="99"/>
      <c r="I614" s="99"/>
      <c r="J614" s="99"/>
      <c r="K614" s="99"/>
      <c r="L614" s="99"/>
      <c r="M614" s="99"/>
      <c r="S614" s="99"/>
      <c r="T614" s="99"/>
      <c r="U614" s="99"/>
      <c r="V614" s="99"/>
      <c r="W614" s="99"/>
      <c r="X614" s="99"/>
      <c r="Y614" s="99"/>
      <c r="Z614" s="99"/>
      <c r="AA614" s="99"/>
    </row>
    <row r="615" spans="2:27" s="45" customFormat="1" x14ac:dyDescent="0.3"/>
    <row r="616" spans="2:27" s="45" customFormat="1" x14ac:dyDescent="0.3">
      <c r="B616" s="69"/>
      <c r="P616" s="69"/>
    </row>
    <row r="617" spans="2:27" s="45" customFormat="1" x14ac:dyDescent="0.3"/>
    <row r="618" spans="2:27" s="45" customFormat="1" x14ac:dyDescent="0.3">
      <c r="B618" s="99"/>
      <c r="C618" s="99"/>
      <c r="D618" s="99"/>
      <c r="E618" s="99"/>
      <c r="F618" s="99"/>
      <c r="G618" s="99"/>
      <c r="H618" s="99"/>
      <c r="I618" s="99"/>
      <c r="J618" s="48"/>
      <c r="K618" s="99"/>
      <c r="L618" s="99"/>
      <c r="M618" s="99"/>
      <c r="P618" s="99"/>
      <c r="Q618" s="99"/>
      <c r="R618" s="99"/>
      <c r="S618" s="99"/>
      <c r="T618" s="99"/>
      <c r="U618" s="99"/>
      <c r="V618" s="99"/>
      <c r="W618" s="99"/>
      <c r="X618" s="48"/>
      <c r="Y618" s="99"/>
      <c r="Z618" s="99"/>
      <c r="AA618" s="99"/>
    </row>
    <row r="619" spans="2:27" s="45" customFormat="1" x14ac:dyDescent="0.3">
      <c r="B619" s="174"/>
      <c r="C619" s="174"/>
      <c r="D619" s="174"/>
      <c r="E619" s="174"/>
      <c r="F619" s="174"/>
      <c r="G619" s="175"/>
      <c r="H619" s="175"/>
      <c r="I619" s="175"/>
      <c r="J619" s="175"/>
      <c r="K619" s="99"/>
      <c r="L619" s="99"/>
      <c r="M619" s="99"/>
      <c r="P619" s="174"/>
      <c r="Q619" s="174"/>
      <c r="R619" s="174"/>
      <c r="S619" s="174"/>
      <c r="T619" s="174"/>
      <c r="U619" s="175"/>
      <c r="V619" s="175"/>
      <c r="W619" s="175"/>
      <c r="X619" s="175"/>
      <c r="Y619" s="99"/>
      <c r="Z619" s="99"/>
      <c r="AA619" s="99"/>
    </row>
    <row r="620" spans="2:27" s="45" customFormat="1" x14ac:dyDescent="0.3">
      <c r="B620" s="174"/>
      <c r="C620" s="174"/>
      <c r="D620" s="174"/>
      <c r="E620" s="174"/>
      <c r="F620" s="174"/>
      <c r="G620" s="175"/>
      <c r="H620" s="175"/>
      <c r="I620" s="175"/>
      <c r="J620" s="175"/>
      <c r="K620" s="99"/>
      <c r="L620" s="99"/>
      <c r="M620" s="99"/>
      <c r="P620" s="174"/>
      <c r="Q620" s="174"/>
      <c r="R620" s="174"/>
      <c r="S620" s="174"/>
      <c r="T620" s="174"/>
      <c r="U620" s="175"/>
      <c r="V620" s="175"/>
      <c r="W620" s="175"/>
      <c r="X620" s="175"/>
      <c r="Y620" s="99"/>
      <c r="Z620" s="99"/>
      <c r="AA620" s="99"/>
    </row>
    <row r="621" spans="2:27" s="45" customFormat="1" x14ac:dyDescent="0.3">
      <c r="B621" s="176"/>
      <c r="C621" s="176"/>
      <c r="D621" s="176"/>
      <c r="E621" s="176"/>
      <c r="F621" s="176"/>
      <c r="G621" s="175"/>
      <c r="H621" s="175"/>
      <c r="I621" s="175"/>
      <c r="J621" s="175"/>
      <c r="K621" s="99"/>
      <c r="L621" s="99"/>
      <c r="M621" s="99"/>
      <c r="P621" s="176"/>
      <c r="Q621" s="176"/>
      <c r="R621" s="176"/>
      <c r="S621" s="176"/>
      <c r="T621" s="176"/>
      <c r="U621" s="175"/>
      <c r="V621" s="175"/>
      <c r="W621" s="175"/>
      <c r="X621" s="175"/>
      <c r="Y621" s="99"/>
      <c r="Z621" s="99"/>
      <c r="AA621" s="99"/>
    </row>
    <row r="622" spans="2:27" s="45" customFormat="1" x14ac:dyDescent="0.3">
      <c r="B622" s="176"/>
      <c r="C622" s="176"/>
      <c r="D622" s="176"/>
      <c r="E622" s="176"/>
      <c r="F622" s="176"/>
      <c r="G622" s="175"/>
      <c r="H622" s="175"/>
      <c r="I622" s="175"/>
      <c r="J622" s="175"/>
      <c r="K622" s="99"/>
      <c r="L622" s="99"/>
      <c r="M622" s="99"/>
      <c r="P622" s="176"/>
      <c r="Q622" s="176"/>
      <c r="R622" s="176"/>
      <c r="S622" s="176"/>
      <c r="T622" s="176"/>
      <c r="U622" s="175"/>
      <c r="V622" s="175"/>
      <c r="W622" s="175"/>
      <c r="X622" s="175"/>
      <c r="Y622" s="99"/>
      <c r="Z622" s="99"/>
      <c r="AA622" s="99"/>
    </row>
    <row r="623" spans="2:27" s="45" customFormat="1" x14ac:dyDescent="0.3">
      <c r="B623" s="176"/>
      <c r="C623" s="176"/>
      <c r="D623" s="176"/>
      <c r="E623" s="176"/>
      <c r="F623" s="176"/>
      <c r="G623" s="175"/>
      <c r="H623" s="175"/>
      <c r="I623" s="175"/>
      <c r="J623" s="175"/>
      <c r="K623" s="99"/>
      <c r="L623" s="99"/>
      <c r="M623" s="99"/>
      <c r="P623" s="176"/>
      <c r="Q623" s="176"/>
      <c r="R623" s="176"/>
      <c r="S623" s="176"/>
      <c r="T623" s="176"/>
      <c r="U623" s="175"/>
      <c r="V623" s="175"/>
      <c r="W623" s="175"/>
      <c r="X623" s="175"/>
      <c r="Y623" s="99"/>
      <c r="Z623" s="99"/>
      <c r="AA623" s="99"/>
    </row>
    <row r="624" spans="2:27" s="45" customFormat="1" x14ac:dyDescent="0.3">
      <c r="B624" s="174"/>
      <c r="C624" s="174"/>
      <c r="D624" s="174"/>
      <c r="E624" s="174"/>
      <c r="F624" s="174"/>
      <c r="G624" s="175"/>
      <c r="H624" s="175"/>
      <c r="I624" s="175"/>
      <c r="J624" s="175"/>
      <c r="K624" s="99"/>
      <c r="L624" s="99"/>
      <c r="M624" s="99"/>
      <c r="P624" s="174"/>
      <c r="Q624" s="174"/>
      <c r="R624" s="174"/>
      <c r="S624" s="174"/>
      <c r="T624" s="174"/>
      <c r="U624" s="175"/>
      <c r="V624" s="175"/>
      <c r="W624" s="175"/>
      <c r="X624" s="175"/>
      <c r="Y624" s="99"/>
      <c r="Z624" s="99"/>
      <c r="AA624" s="99"/>
    </row>
    <row r="625" spans="2:27" s="45" customFormat="1" x14ac:dyDescent="0.3">
      <c r="B625" s="174"/>
      <c r="C625" s="174"/>
      <c r="D625" s="174"/>
      <c r="E625" s="174"/>
      <c r="F625" s="174"/>
      <c r="G625" s="175"/>
      <c r="H625" s="175"/>
      <c r="I625" s="175"/>
      <c r="J625" s="175"/>
      <c r="K625" s="99"/>
      <c r="L625" s="99"/>
      <c r="M625" s="99"/>
      <c r="P625" s="174"/>
      <c r="Q625" s="174"/>
      <c r="R625" s="174"/>
      <c r="S625" s="174"/>
      <c r="T625" s="174"/>
      <c r="U625" s="175"/>
      <c r="V625" s="175"/>
      <c r="W625" s="175"/>
      <c r="X625" s="175"/>
      <c r="Y625" s="99"/>
      <c r="Z625" s="99"/>
      <c r="AA625" s="99"/>
    </row>
    <row r="626" spans="2:27" s="45" customFormat="1" x14ac:dyDescent="0.3"/>
    <row r="627" spans="2:27" s="45" customFormat="1" x14ac:dyDescent="0.3"/>
    <row r="628" spans="2:27" s="45" customFormat="1" x14ac:dyDescent="0.3">
      <c r="B628" s="69"/>
      <c r="P628" s="69"/>
    </row>
    <row r="629" spans="2:27" s="45" customFormat="1" x14ac:dyDescent="0.3">
      <c r="B629" s="177"/>
      <c r="C629" s="177"/>
      <c r="D629" s="177"/>
      <c r="E629" s="177"/>
      <c r="F629" s="177"/>
      <c r="G629" s="177"/>
      <c r="H629" s="177"/>
      <c r="I629" s="177"/>
      <c r="J629" s="177"/>
      <c r="K629" s="177"/>
      <c r="L629" s="177"/>
      <c r="P629" s="177"/>
      <c r="Q629" s="177"/>
      <c r="R629" s="177"/>
      <c r="S629" s="177"/>
      <c r="T629" s="177"/>
      <c r="U629" s="177"/>
      <c r="V629" s="177"/>
      <c r="W629" s="177"/>
      <c r="X629" s="177"/>
      <c r="Y629" s="177"/>
      <c r="Z629" s="177"/>
    </row>
    <row r="630" spans="2:27" s="45" customFormat="1" x14ac:dyDescent="0.3">
      <c r="B630" s="177"/>
      <c r="C630" s="177"/>
      <c r="D630" s="177"/>
      <c r="E630" s="177"/>
      <c r="F630" s="177"/>
      <c r="G630" s="177"/>
      <c r="H630" s="177"/>
      <c r="I630" s="177"/>
      <c r="J630" s="177"/>
      <c r="K630" s="177"/>
      <c r="L630" s="177"/>
      <c r="P630" s="177"/>
      <c r="Q630" s="177"/>
      <c r="R630" s="177"/>
      <c r="S630" s="177"/>
      <c r="T630" s="177"/>
      <c r="U630" s="177"/>
      <c r="V630" s="177"/>
      <c r="W630" s="177"/>
      <c r="X630" s="177"/>
      <c r="Y630" s="177"/>
      <c r="Z630" s="177"/>
    </row>
    <row r="631" spans="2:27" s="45" customFormat="1" x14ac:dyDescent="0.3"/>
    <row r="632" spans="2:27" s="45" customFormat="1" x14ac:dyDescent="0.3"/>
    <row r="633" spans="2:27" s="45" customFormat="1" x14ac:dyDescent="0.3"/>
    <row r="634" spans="2:27" s="45" customFormat="1" x14ac:dyDescent="0.3"/>
    <row r="635" spans="2:27" s="45" customFormat="1" x14ac:dyDescent="0.3"/>
    <row r="636" spans="2:27" s="45" customFormat="1" x14ac:dyDescent="0.3">
      <c r="C636" s="172"/>
      <c r="D636" s="172"/>
      <c r="E636" s="172"/>
      <c r="F636" s="172"/>
      <c r="Q636" s="172"/>
      <c r="R636" s="172"/>
      <c r="S636" s="172"/>
      <c r="T636" s="172"/>
    </row>
    <row r="637" spans="2:27" s="45" customFormat="1" x14ac:dyDescent="0.3">
      <c r="F637" s="68"/>
      <c r="G637" s="68"/>
      <c r="J637" s="169"/>
      <c r="K637" s="169"/>
      <c r="L637" s="169"/>
      <c r="T637" s="68"/>
      <c r="U637" s="68"/>
      <c r="X637" s="169"/>
      <c r="Y637" s="169"/>
      <c r="Z637" s="169"/>
    </row>
    <row r="638" spans="2:27" s="45" customFormat="1" x14ac:dyDescent="0.3">
      <c r="C638" s="99"/>
      <c r="D638" s="99"/>
      <c r="E638" s="99"/>
      <c r="F638" s="99"/>
      <c r="Q638" s="99"/>
      <c r="R638" s="99"/>
      <c r="S638" s="99"/>
      <c r="T638" s="99"/>
    </row>
    <row r="639" spans="2:27" s="45" customFormat="1" x14ac:dyDescent="0.3"/>
    <row r="640" spans="2:27" s="45" customFormat="1" x14ac:dyDescent="0.3"/>
    <row r="641" spans="2:25" s="45" customFormat="1" x14ac:dyDescent="0.3"/>
    <row r="642" spans="2:25" s="45" customFormat="1" x14ac:dyDescent="0.3"/>
    <row r="643" spans="2:25" s="45" customFormat="1" x14ac:dyDescent="0.3"/>
    <row r="644" spans="2:25" s="45" customFormat="1" x14ac:dyDescent="0.3"/>
    <row r="645" spans="2:25" s="45" customFormat="1" x14ac:dyDescent="0.3"/>
    <row r="646" spans="2:25" s="45" customFormat="1" x14ac:dyDescent="0.3"/>
    <row r="647" spans="2:25" s="45" customFormat="1" x14ac:dyDescent="0.3"/>
    <row r="648" spans="2:25" s="45" customFormat="1" x14ac:dyDescent="0.3"/>
    <row r="649" spans="2:25" s="45" customFormat="1" x14ac:dyDescent="0.3"/>
    <row r="650" spans="2:25" s="45" customFormat="1" x14ac:dyDescent="0.3"/>
    <row r="651" spans="2:25" s="45" customFormat="1" x14ac:dyDescent="0.3"/>
    <row r="652" spans="2:25" s="45" customFormat="1" ht="18" x14ac:dyDescent="0.35">
      <c r="D652" s="67"/>
      <c r="R652" s="67"/>
    </row>
    <row r="653" spans="2:25" s="45" customFormat="1" x14ac:dyDescent="0.3">
      <c r="C653" s="99"/>
      <c r="D653" s="99"/>
      <c r="E653" s="99"/>
      <c r="F653" s="99"/>
      <c r="G653" s="99"/>
      <c r="H653" s="99"/>
      <c r="I653" s="99"/>
      <c r="J653" s="99"/>
      <c r="K653" s="99"/>
      <c r="Q653" s="99"/>
      <c r="R653" s="99"/>
      <c r="S653" s="99"/>
      <c r="T653" s="99"/>
      <c r="U653" s="99"/>
      <c r="V653" s="99"/>
      <c r="W653" s="99"/>
      <c r="X653" s="99"/>
      <c r="Y653" s="99"/>
    </row>
    <row r="654" spans="2:25" s="45" customFormat="1" x14ac:dyDescent="0.3"/>
    <row r="655" spans="2:25" s="45" customFormat="1" x14ac:dyDescent="0.3"/>
    <row r="656" spans="2:25" s="45" customFormat="1" x14ac:dyDescent="0.3">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3"/>
    <row r="658" spans="2:27" s="45" customFormat="1" x14ac:dyDescent="0.3">
      <c r="B658" s="68"/>
      <c r="C658" s="68"/>
      <c r="D658" s="169"/>
      <c r="E658" s="169"/>
      <c r="F658" s="169"/>
      <c r="G658" s="169"/>
      <c r="P658" s="68"/>
      <c r="Q658" s="68"/>
      <c r="R658" s="169"/>
      <c r="S658" s="169"/>
      <c r="T658" s="169"/>
      <c r="U658" s="169"/>
    </row>
    <row r="659" spans="2:27" s="45" customFormat="1" x14ac:dyDescent="0.3">
      <c r="B659" s="48"/>
      <c r="C659" s="48"/>
      <c r="D659" s="71"/>
      <c r="E659" s="71"/>
      <c r="F659" s="71"/>
      <c r="G659" s="71"/>
      <c r="P659" s="48"/>
      <c r="Q659" s="48"/>
      <c r="R659" s="71"/>
      <c r="S659" s="71"/>
      <c r="T659" s="71"/>
      <c r="U659" s="71"/>
    </row>
    <row r="660" spans="2:27" s="45" customFormat="1" x14ac:dyDescent="0.3"/>
    <row r="661" spans="2:27" s="45" customFormat="1" x14ac:dyDescent="0.3">
      <c r="B661" s="169"/>
      <c r="C661" s="169"/>
      <c r="D661" s="169"/>
      <c r="E661" s="169"/>
      <c r="F661" s="169"/>
      <c r="G661" s="170"/>
      <c r="H661" s="170"/>
      <c r="I661" s="170"/>
      <c r="J661" s="170"/>
      <c r="K661" s="170"/>
      <c r="L661" s="170"/>
      <c r="P661" s="169"/>
      <c r="Q661" s="169"/>
      <c r="R661" s="169"/>
      <c r="S661" s="169"/>
      <c r="T661" s="169"/>
      <c r="U661" s="170"/>
      <c r="V661" s="170"/>
      <c r="W661" s="170"/>
      <c r="X661" s="170"/>
      <c r="Y661" s="170"/>
      <c r="Z661" s="170"/>
    </row>
    <row r="662" spans="2:27" s="45" customFormat="1" x14ac:dyDescent="0.3"/>
    <row r="663" spans="2:27" s="45" customFormat="1" x14ac:dyDescent="0.3">
      <c r="E663" s="171"/>
      <c r="F663" s="172"/>
      <c r="G663" s="172"/>
      <c r="H663" s="72"/>
      <c r="I663" s="173"/>
      <c r="J663" s="173"/>
      <c r="K663" s="73"/>
      <c r="L663" s="172"/>
      <c r="M663" s="172"/>
      <c r="S663" s="171"/>
      <c r="T663" s="172"/>
      <c r="U663" s="172"/>
      <c r="V663" s="72"/>
      <c r="W663" s="173"/>
      <c r="X663" s="173"/>
      <c r="Y663" s="73"/>
      <c r="Z663" s="172"/>
      <c r="AA663" s="172"/>
    </row>
    <row r="664" spans="2:27" s="45" customFormat="1" x14ac:dyDescent="0.3">
      <c r="E664" s="99"/>
      <c r="F664" s="99"/>
      <c r="G664" s="99"/>
      <c r="H664" s="99"/>
      <c r="I664" s="99"/>
      <c r="J664" s="99"/>
      <c r="K664" s="99"/>
      <c r="L664" s="99"/>
      <c r="M664" s="99"/>
      <c r="S664" s="99"/>
      <c r="T664" s="99"/>
      <c r="U664" s="99"/>
      <c r="V664" s="99"/>
      <c r="W664" s="99"/>
      <c r="X664" s="99"/>
      <c r="Y664" s="99"/>
      <c r="Z664" s="99"/>
      <c r="AA664" s="99"/>
    </row>
    <row r="665" spans="2:27" s="45" customFormat="1" x14ac:dyDescent="0.3"/>
    <row r="666" spans="2:27" s="45" customFormat="1" x14ac:dyDescent="0.3">
      <c r="B666" s="69"/>
      <c r="P666" s="69"/>
    </row>
    <row r="667" spans="2:27" s="45" customFormat="1" x14ac:dyDescent="0.3"/>
    <row r="668" spans="2:27" s="45" customFormat="1" x14ac:dyDescent="0.3">
      <c r="B668" s="99"/>
      <c r="C668" s="99"/>
      <c r="D668" s="99"/>
      <c r="E668" s="99"/>
      <c r="F668" s="99"/>
      <c r="G668" s="99"/>
      <c r="H668" s="99"/>
      <c r="I668" s="99"/>
      <c r="J668" s="48"/>
      <c r="K668" s="99"/>
      <c r="L668" s="99"/>
      <c r="M668" s="99"/>
      <c r="P668" s="99"/>
      <c r="Q668" s="99"/>
      <c r="R668" s="99"/>
      <c r="S668" s="99"/>
      <c r="T668" s="99"/>
      <c r="U668" s="99"/>
      <c r="V668" s="99"/>
      <c r="W668" s="99"/>
      <c r="X668" s="48"/>
      <c r="Y668" s="99"/>
      <c r="Z668" s="99"/>
      <c r="AA668" s="99"/>
    </row>
    <row r="669" spans="2:27" s="45" customFormat="1" x14ac:dyDescent="0.3">
      <c r="B669" s="174"/>
      <c r="C669" s="174"/>
      <c r="D669" s="174"/>
      <c r="E669" s="174"/>
      <c r="F669" s="174"/>
      <c r="G669" s="175"/>
      <c r="H669" s="175"/>
      <c r="I669" s="175"/>
      <c r="J669" s="175"/>
      <c r="K669" s="99"/>
      <c r="L669" s="99"/>
      <c r="M669" s="99"/>
      <c r="P669" s="174"/>
      <c r="Q669" s="174"/>
      <c r="R669" s="174"/>
      <c r="S669" s="174"/>
      <c r="T669" s="174"/>
      <c r="U669" s="175"/>
      <c r="V669" s="175"/>
      <c r="W669" s="175"/>
      <c r="X669" s="175"/>
      <c r="Y669" s="99"/>
      <c r="Z669" s="99"/>
      <c r="AA669" s="99"/>
    </row>
    <row r="670" spans="2:27" s="45" customFormat="1" x14ac:dyDescent="0.3">
      <c r="B670" s="174"/>
      <c r="C670" s="174"/>
      <c r="D670" s="174"/>
      <c r="E670" s="174"/>
      <c r="F670" s="174"/>
      <c r="G670" s="175"/>
      <c r="H670" s="175"/>
      <c r="I670" s="175"/>
      <c r="J670" s="175"/>
      <c r="K670" s="99"/>
      <c r="L670" s="99"/>
      <c r="M670" s="99"/>
      <c r="P670" s="174"/>
      <c r="Q670" s="174"/>
      <c r="R670" s="174"/>
      <c r="S670" s="174"/>
      <c r="T670" s="174"/>
      <c r="U670" s="175"/>
      <c r="V670" s="175"/>
      <c r="W670" s="175"/>
      <c r="X670" s="175"/>
      <c r="Y670" s="99"/>
      <c r="Z670" s="99"/>
      <c r="AA670" s="99"/>
    </row>
    <row r="671" spans="2:27" s="45" customFormat="1" x14ac:dyDescent="0.3">
      <c r="B671" s="176"/>
      <c r="C671" s="176"/>
      <c r="D671" s="176"/>
      <c r="E671" s="176"/>
      <c r="F671" s="176"/>
      <c r="G671" s="175"/>
      <c r="H671" s="175"/>
      <c r="I671" s="175"/>
      <c r="J671" s="175"/>
      <c r="K671" s="99"/>
      <c r="L671" s="99"/>
      <c r="M671" s="99"/>
      <c r="P671" s="176"/>
      <c r="Q671" s="176"/>
      <c r="R671" s="176"/>
      <c r="S671" s="176"/>
      <c r="T671" s="176"/>
      <c r="U671" s="175"/>
      <c r="V671" s="175"/>
      <c r="W671" s="175"/>
      <c r="X671" s="175"/>
      <c r="Y671" s="99"/>
      <c r="Z671" s="99"/>
      <c r="AA671" s="99"/>
    </row>
    <row r="672" spans="2:27" s="45" customFormat="1" x14ac:dyDescent="0.3">
      <c r="B672" s="176"/>
      <c r="C672" s="176"/>
      <c r="D672" s="176"/>
      <c r="E672" s="176"/>
      <c r="F672" s="176"/>
      <c r="G672" s="175"/>
      <c r="H672" s="175"/>
      <c r="I672" s="175"/>
      <c r="J672" s="175"/>
      <c r="K672" s="99"/>
      <c r="L672" s="99"/>
      <c r="M672" s="99"/>
      <c r="P672" s="176"/>
      <c r="Q672" s="176"/>
      <c r="R672" s="176"/>
      <c r="S672" s="176"/>
      <c r="T672" s="176"/>
      <c r="U672" s="175"/>
      <c r="V672" s="175"/>
      <c r="W672" s="175"/>
      <c r="X672" s="175"/>
      <c r="Y672" s="99"/>
      <c r="Z672" s="99"/>
      <c r="AA672" s="99"/>
    </row>
    <row r="673" spans="2:27" s="45" customFormat="1" x14ac:dyDescent="0.3">
      <c r="B673" s="176"/>
      <c r="C673" s="176"/>
      <c r="D673" s="176"/>
      <c r="E673" s="176"/>
      <c r="F673" s="176"/>
      <c r="G673" s="175"/>
      <c r="H673" s="175"/>
      <c r="I673" s="175"/>
      <c r="J673" s="175"/>
      <c r="K673" s="99"/>
      <c r="L673" s="99"/>
      <c r="M673" s="99"/>
      <c r="P673" s="176"/>
      <c r="Q673" s="176"/>
      <c r="R673" s="176"/>
      <c r="S673" s="176"/>
      <c r="T673" s="176"/>
      <c r="U673" s="175"/>
      <c r="V673" s="175"/>
      <c r="W673" s="175"/>
      <c r="X673" s="175"/>
      <c r="Y673" s="99"/>
      <c r="Z673" s="99"/>
      <c r="AA673" s="99"/>
    </row>
    <row r="674" spans="2:27" s="45" customFormat="1" x14ac:dyDescent="0.3">
      <c r="B674" s="174"/>
      <c r="C674" s="174"/>
      <c r="D674" s="174"/>
      <c r="E674" s="174"/>
      <c r="F674" s="174"/>
      <c r="G674" s="175"/>
      <c r="H674" s="175"/>
      <c r="I674" s="175"/>
      <c r="J674" s="175"/>
      <c r="K674" s="99"/>
      <c r="L674" s="99"/>
      <c r="M674" s="99"/>
      <c r="P674" s="174"/>
      <c r="Q674" s="174"/>
      <c r="R674" s="174"/>
      <c r="S674" s="174"/>
      <c r="T674" s="174"/>
      <c r="U674" s="175"/>
      <c r="V674" s="175"/>
      <c r="W674" s="175"/>
      <c r="X674" s="175"/>
      <c r="Y674" s="99"/>
      <c r="Z674" s="99"/>
      <c r="AA674" s="99"/>
    </row>
    <row r="675" spans="2:27" s="45" customFormat="1" x14ac:dyDescent="0.3">
      <c r="B675" s="174"/>
      <c r="C675" s="174"/>
      <c r="D675" s="174"/>
      <c r="E675" s="174"/>
      <c r="F675" s="174"/>
      <c r="G675" s="175"/>
      <c r="H675" s="175"/>
      <c r="I675" s="175"/>
      <c r="J675" s="175"/>
      <c r="K675" s="99"/>
      <c r="L675" s="99"/>
      <c r="M675" s="99"/>
      <c r="P675" s="174"/>
      <c r="Q675" s="174"/>
      <c r="R675" s="174"/>
      <c r="S675" s="174"/>
      <c r="T675" s="174"/>
      <c r="U675" s="175"/>
      <c r="V675" s="175"/>
      <c r="W675" s="175"/>
      <c r="X675" s="175"/>
      <c r="Y675" s="99"/>
      <c r="Z675" s="99"/>
      <c r="AA675" s="99"/>
    </row>
    <row r="676" spans="2:27" s="45" customFormat="1" x14ac:dyDescent="0.3"/>
    <row r="677" spans="2:27" s="45" customFormat="1" x14ac:dyDescent="0.3"/>
    <row r="678" spans="2:27" s="45" customFormat="1" x14ac:dyDescent="0.3">
      <c r="B678" s="69"/>
      <c r="P678" s="69"/>
    </row>
    <row r="679" spans="2:27" s="45" customFormat="1" x14ac:dyDescent="0.3">
      <c r="B679" s="177"/>
      <c r="C679" s="177"/>
      <c r="D679" s="177"/>
      <c r="E679" s="177"/>
      <c r="F679" s="177"/>
      <c r="G679" s="177"/>
      <c r="H679" s="177"/>
      <c r="I679" s="177"/>
      <c r="J679" s="177"/>
      <c r="K679" s="177"/>
      <c r="L679" s="177"/>
      <c r="P679" s="177"/>
      <c r="Q679" s="177"/>
      <c r="R679" s="177"/>
      <c r="S679" s="177"/>
      <c r="T679" s="177"/>
      <c r="U679" s="177"/>
      <c r="V679" s="177"/>
      <c r="W679" s="177"/>
      <c r="X679" s="177"/>
      <c r="Y679" s="177"/>
      <c r="Z679" s="177"/>
    </row>
    <row r="680" spans="2:27" s="45" customFormat="1" x14ac:dyDescent="0.3">
      <c r="B680" s="177"/>
      <c r="C680" s="177"/>
      <c r="D680" s="177"/>
      <c r="E680" s="177"/>
      <c r="F680" s="177"/>
      <c r="G680" s="177"/>
      <c r="H680" s="177"/>
      <c r="I680" s="177"/>
      <c r="J680" s="177"/>
      <c r="K680" s="177"/>
      <c r="L680" s="177"/>
      <c r="P680" s="177"/>
      <c r="Q680" s="177"/>
      <c r="R680" s="177"/>
      <c r="S680" s="177"/>
      <c r="T680" s="177"/>
      <c r="U680" s="177"/>
      <c r="V680" s="177"/>
      <c r="W680" s="177"/>
      <c r="X680" s="177"/>
      <c r="Y680" s="177"/>
      <c r="Z680" s="177"/>
    </row>
    <row r="681" spans="2:27" s="45" customFormat="1" x14ac:dyDescent="0.3"/>
    <row r="682" spans="2:27" s="45" customFormat="1" x14ac:dyDescent="0.3"/>
    <row r="683" spans="2:27" s="45" customFormat="1" x14ac:dyDescent="0.3"/>
    <row r="684" spans="2:27" s="45" customFormat="1" x14ac:dyDescent="0.3"/>
    <row r="685" spans="2:27" s="45" customFormat="1" x14ac:dyDescent="0.3"/>
    <row r="686" spans="2:27" s="45" customFormat="1" x14ac:dyDescent="0.3">
      <c r="C686" s="172"/>
      <c r="D686" s="172"/>
      <c r="E686" s="172"/>
      <c r="F686" s="172"/>
      <c r="Q686" s="172"/>
      <c r="R686" s="172"/>
      <c r="S686" s="172"/>
      <c r="T686" s="172"/>
    </row>
    <row r="687" spans="2:27" s="45" customFormat="1" x14ac:dyDescent="0.3">
      <c r="F687" s="68"/>
      <c r="G687" s="68"/>
      <c r="J687" s="169"/>
      <c r="K687" s="169"/>
      <c r="L687" s="169"/>
      <c r="T687" s="68"/>
      <c r="U687" s="68"/>
      <c r="X687" s="169"/>
      <c r="Y687" s="169"/>
      <c r="Z687" s="169"/>
    </row>
    <row r="688" spans="2:27" s="45" customFormat="1" x14ac:dyDescent="0.3">
      <c r="C688" s="99"/>
      <c r="D688" s="99"/>
      <c r="E688" s="99"/>
      <c r="F688" s="99"/>
      <c r="Q688" s="99"/>
      <c r="R688" s="99"/>
      <c r="S688" s="99"/>
      <c r="T688" s="99"/>
    </row>
    <row r="689" s="45" customFormat="1" x14ac:dyDescent="0.3"/>
    <row r="690" s="45" customFormat="1" x14ac:dyDescent="0.3"/>
    <row r="691" s="45" customFormat="1" x14ac:dyDescent="0.3"/>
    <row r="692" s="45" customFormat="1" x14ac:dyDescent="0.3"/>
    <row r="693" s="45" customFormat="1" x14ac:dyDescent="0.3"/>
    <row r="694" s="45" customFormat="1" x14ac:dyDescent="0.3"/>
    <row r="695" s="45" customFormat="1" x14ac:dyDescent="0.3"/>
  </sheetData>
  <mergeCells count="840">
    <mergeCell ref="E14:G14"/>
    <mergeCell ref="I14:J14"/>
    <mergeCell ref="L14:M14"/>
    <mergeCell ref="S14:U14"/>
    <mergeCell ref="W14:X14"/>
    <mergeCell ref="Z14:AA14"/>
    <mergeCell ref="C4:K4"/>
    <mergeCell ref="Q4:Y4"/>
    <mergeCell ref="D9:G9"/>
    <mergeCell ref="R9:U9"/>
    <mergeCell ref="B12:F12"/>
    <mergeCell ref="G12:L12"/>
    <mergeCell ref="P12:T12"/>
    <mergeCell ref="U12:Z12"/>
    <mergeCell ref="B19:F19"/>
    <mergeCell ref="G19:I19"/>
    <mergeCell ref="K19:M19"/>
    <mergeCell ref="P19:T19"/>
    <mergeCell ref="U19:W19"/>
    <mergeCell ref="Y19:AA19"/>
    <mergeCell ref="E15:F15"/>
    <mergeCell ref="G15:J15"/>
    <mergeCell ref="K15:M15"/>
    <mergeCell ref="S15:T15"/>
    <mergeCell ref="U15:X15"/>
    <mergeCell ref="Y15:AA15"/>
    <mergeCell ref="X20:X21"/>
    <mergeCell ref="Y20:AA21"/>
    <mergeCell ref="B22:F24"/>
    <mergeCell ref="G22:I24"/>
    <mergeCell ref="J22:J24"/>
    <mergeCell ref="K22:M24"/>
    <mergeCell ref="P22:T24"/>
    <mergeCell ref="U22:W24"/>
    <mergeCell ref="X22:X24"/>
    <mergeCell ref="Y22:AA24"/>
    <mergeCell ref="B20:F21"/>
    <mergeCell ref="G20:I21"/>
    <mergeCell ref="J20:J21"/>
    <mergeCell ref="K20:M21"/>
    <mergeCell ref="P20:T21"/>
    <mergeCell ref="U20:W21"/>
    <mergeCell ref="C37:F37"/>
    <mergeCell ref="Q37:T37"/>
    <mergeCell ref="J38:L38"/>
    <mergeCell ref="X38:Z38"/>
    <mergeCell ref="C39:F39"/>
    <mergeCell ref="Q39:T39"/>
    <mergeCell ref="X25:X26"/>
    <mergeCell ref="Y25:AA26"/>
    <mergeCell ref="B30:G31"/>
    <mergeCell ref="H30:L31"/>
    <mergeCell ref="P30:U31"/>
    <mergeCell ref="V30:Z31"/>
    <mergeCell ref="B25:F26"/>
    <mergeCell ref="G25:I26"/>
    <mergeCell ref="J25:J26"/>
    <mergeCell ref="K25:M26"/>
    <mergeCell ref="P25:T26"/>
    <mergeCell ref="U25:W26"/>
    <mergeCell ref="E63:G63"/>
    <mergeCell ref="I63:J63"/>
    <mergeCell ref="L63:M63"/>
    <mergeCell ref="S63:U63"/>
    <mergeCell ref="W63:X63"/>
    <mergeCell ref="Z63:AA63"/>
    <mergeCell ref="C53:K53"/>
    <mergeCell ref="Q53:Y53"/>
    <mergeCell ref="D58:G58"/>
    <mergeCell ref="R58:U58"/>
    <mergeCell ref="B61:F61"/>
    <mergeCell ref="G61:L61"/>
    <mergeCell ref="P61:T61"/>
    <mergeCell ref="U61:Z61"/>
    <mergeCell ref="B68:F68"/>
    <mergeCell ref="G68:I68"/>
    <mergeCell ref="K68:M68"/>
    <mergeCell ref="P68:T68"/>
    <mergeCell ref="U68:W68"/>
    <mergeCell ref="Y68:AA68"/>
    <mergeCell ref="E64:F64"/>
    <mergeCell ref="G64:J64"/>
    <mergeCell ref="K64:M64"/>
    <mergeCell ref="S64:T64"/>
    <mergeCell ref="U64:X64"/>
    <mergeCell ref="Y64:AA64"/>
    <mergeCell ref="X69:X70"/>
    <mergeCell ref="Y69:AA70"/>
    <mergeCell ref="B71:F73"/>
    <mergeCell ref="G71:I73"/>
    <mergeCell ref="J71:J73"/>
    <mergeCell ref="K71:M73"/>
    <mergeCell ref="P71:T73"/>
    <mergeCell ref="U71:W73"/>
    <mergeCell ref="X71:X73"/>
    <mergeCell ref="Y71:AA73"/>
    <mergeCell ref="B69:F70"/>
    <mergeCell ref="G69:I70"/>
    <mergeCell ref="J69:J70"/>
    <mergeCell ref="K69:M70"/>
    <mergeCell ref="P69:T70"/>
    <mergeCell ref="U69:W70"/>
    <mergeCell ref="C86:F86"/>
    <mergeCell ref="Q86:T86"/>
    <mergeCell ref="J87:L87"/>
    <mergeCell ref="X87:Z87"/>
    <mergeCell ref="C88:F88"/>
    <mergeCell ref="Q88:T88"/>
    <mergeCell ref="X74:X75"/>
    <mergeCell ref="Y74:AA75"/>
    <mergeCell ref="B79:G80"/>
    <mergeCell ref="H79:L80"/>
    <mergeCell ref="P79:U80"/>
    <mergeCell ref="V79:Z80"/>
    <mergeCell ref="B74:F75"/>
    <mergeCell ref="G74:I75"/>
    <mergeCell ref="J74:J75"/>
    <mergeCell ref="K74:M75"/>
    <mergeCell ref="P74:T75"/>
    <mergeCell ref="U74:W75"/>
    <mergeCell ref="E113:G113"/>
    <mergeCell ref="I113:J113"/>
    <mergeCell ref="L113:M113"/>
    <mergeCell ref="S113:U113"/>
    <mergeCell ref="W113:X113"/>
    <mergeCell ref="Z113:AA113"/>
    <mergeCell ref="C103:K103"/>
    <mergeCell ref="Q103:Y103"/>
    <mergeCell ref="D108:G108"/>
    <mergeCell ref="R108:U108"/>
    <mergeCell ref="B111:F111"/>
    <mergeCell ref="G111:L111"/>
    <mergeCell ref="P111:T111"/>
    <mergeCell ref="U111:Z111"/>
    <mergeCell ref="B118:F118"/>
    <mergeCell ref="G118:I118"/>
    <mergeCell ref="K118:M118"/>
    <mergeCell ref="P118:T118"/>
    <mergeCell ref="U118:W118"/>
    <mergeCell ref="Y118:AA118"/>
    <mergeCell ref="E114:F114"/>
    <mergeCell ref="G114:J114"/>
    <mergeCell ref="K114:M114"/>
    <mergeCell ref="S114:T114"/>
    <mergeCell ref="U114:X114"/>
    <mergeCell ref="Y114:AA114"/>
    <mergeCell ref="X119:X120"/>
    <mergeCell ref="Y119:AA120"/>
    <mergeCell ref="B121:F123"/>
    <mergeCell ref="G121:I123"/>
    <mergeCell ref="J121:J123"/>
    <mergeCell ref="K121:M123"/>
    <mergeCell ref="P121:T123"/>
    <mergeCell ref="U121:W123"/>
    <mergeCell ref="X121:X123"/>
    <mergeCell ref="Y121:AA123"/>
    <mergeCell ref="B119:F120"/>
    <mergeCell ref="G119:I120"/>
    <mergeCell ref="J119:J120"/>
    <mergeCell ref="K119:M120"/>
    <mergeCell ref="P119:T120"/>
    <mergeCell ref="U119:W120"/>
    <mergeCell ref="C136:F136"/>
    <mergeCell ref="Q136:T136"/>
    <mergeCell ref="J137:L137"/>
    <mergeCell ref="X137:Z137"/>
    <mergeCell ref="C138:F138"/>
    <mergeCell ref="Q138:T138"/>
    <mergeCell ref="X124:X125"/>
    <mergeCell ref="Y124:AA125"/>
    <mergeCell ref="B129:G130"/>
    <mergeCell ref="H129:L130"/>
    <mergeCell ref="P129:U130"/>
    <mergeCell ref="V129:Z130"/>
    <mergeCell ref="B124:F125"/>
    <mergeCell ref="G124:I125"/>
    <mergeCell ref="J124:J125"/>
    <mergeCell ref="K124:M125"/>
    <mergeCell ref="P124:T125"/>
    <mergeCell ref="U124:W125"/>
    <mergeCell ref="E163:G163"/>
    <mergeCell ref="I163:J163"/>
    <mergeCell ref="L163:M163"/>
    <mergeCell ref="S163:U163"/>
    <mergeCell ref="W163:X163"/>
    <mergeCell ref="Z163:AA163"/>
    <mergeCell ref="C153:K153"/>
    <mergeCell ref="Q153:Y153"/>
    <mergeCell ref="D158:G158"/>
    <mergeCell ref="R158:U158"/>
    <mergeCell ref="B161:F161"/>
    <mergeCell ref="G161:L161"/>
    <mergeCell ref="P161:T161"/>
    <mergeCell ref="U161:Z161"/>
    <mergeCell ref="B168:F168"/>
    <mergeCell ref="G168:I168"/>
    <mergeCell ref="K168:M168"/>
    <mergeCell ref="P168:T168"/>
    <mergeCell ref="U168:W168"/>
    <mergeCell ref="Y168:AA168"/>
    <mergeCell ref="E164:F164"/>
    <mergeCell ref="G164:J164"/>
    <mergeCell ref="K164:M164"/>
    <mergeCell ref="S164:T164"/>
    <mergeCell ref="U164:X164"/>
    <mergeCell ref="Y164:AA164"/>
    <mergeCell ref="X169:X170"/>
    <mergeCell ref="Y169:AA170"/>
    <mergeCell ref="B171:F173"/>
    <mergeCell ref="G171:I173"/>
    <mergeCell ref="J171:J173"/>
    <mergeCell ref="K171:M173"/>
    <mergeCell ref="P171:T173"/>
    <mergeCell ref="U171:W173"/>
    <mergeCell ref="X171:X173"/>
    <mergeCell ref="Y171:AA173"/>
    <mergeCell ref="B169:F170"/>
    <mergeCell ref="G169:I170"/>
    <mergeCell ref="J169:J170"/>
    <mergeCell ref="K169:M170"/>
    <mergeCell ref="P169:T170"/>
    <mergeCell ref="U169:W170"/>
    <mergeCell ref="C186:F186"/>
    <mergeCell ref="Q186:T186"/>
    <mergeCell ref="J187:L187"/>
    <mergeCell ref="X187:Z187"/>
    <mergeCell ref="C188:F188"/>
    <mergeCell ref="Q188:T188"/>
    <mergeCell ref="X174:X175"/>
    <mergeCell ref="Y174:AA175"/>
    <mergeCell ref="B179:G180"/>
    <mergeCell ref="H179:L180"/>
    <mergeCell ref="P179:U180"/>
    <mergeCell ref="V179:Z180"/>
    <mergeCell ref="B174:F175"/>
    <mergeCell ref="G174:I175"/>
    <mergeCell ref="J174:J175"/>
    <mergeCell ref="K174:M175"/>
    <mergeCell ref="P174:T175"/>
    <mergeCell ref="U174:W175"/>
    <mergeCell ref="E213:G213"/>
    <mergeCell ref="I213:J213"/>
    <mergeCell ref="L213:M213"/>
    <mergeCell ref="S213:U213"/>
    <mergeCell ref="W213:X213"/>
    <mergeCell ref="Z213:AA213"/>
    <mergeCell ref="C203:K203"/>
    <mergeCell ref="Q203:Y203"/>
    <mergeCell ref="D208:G208"/>
    <mergeCell ref="R208:U208"/>
    <mergeCell ref="B211:F211"/>
    <mergeCell ref="G211:L211"/>
    <mergeCell ref="P211:T211"/>
    <mergeCell ref="U211:Z211"/>
    <mergeCell ref="B218:F218"/>
    <mergeCell ref="G218:I218"/>
    <mergeCell ref="K218:M218"/>
    <mergeCell ref="P218:T218"/>
    <mergeCell ref="U218:W218"/>
    <mergeCell ref="Y218:AA218"/>
    <mergeCell ref="E214:F214"/>
    <mergeCell ref="G214:J214"/>
    <mergeCell ref="K214:M214"/>
    <mergeCell ref="S214:T214"/>
    <mergeCell ref="U214:X214"/>
    <mergeCell ref="Y214:AA214"/>
    <mergeCell ref="X219:X220"/>
    <mergeCell ref="Y219:AA220"/>
    <mergeCell ref="B221:F223"/>
    <mergeCell ref="G221:I223"/>
    <mergeCell ref="J221:J223"/>
    <mergeCell ref="K221:M223"/>
    <mergeCell ref="P221:T223"/>
    <mergeCell ref="U221:W223"/>
    <mergeCell ref="X221:X223"/>
    <mergeCell ref="Y221:AA223"/>
    <mergeCell ref="B219:F220"/>
    <mergeCell ref="G219:I220"/>
    <mergeCell ref="J219:J220"/>
    <mergeCell ref="K219:M220"/>
    <mergeCell ref="P219:T220"/>
    <mergeCell ref="U219:W220"/>
    <mergeCell ref="C236:F236"/>
    <mergeCell ref="Q236:T236"/>
    <mergeCell ref="J237:L237"/>
    <mergeCell ref="X237:Z237"/>
    <mergeCell ref="C238:F238"/>
    <mergeCell ref="Q238:T238"/>
    <mergeCell ref="X224:X225"/>
    <mergeCell ref="Y224:AA225"/>
    <mergeCell ref="B229:G230"/>
    <mergeCell ref="H229:L230"/>
    <mergeCell ref="P229:U230"/>
    <mergeCell ref="V229:Z230"/>
    <mergeCell ref="B224:F225"/>
    <mergeCell ref="G224:I225"/>
    <mergeCell ref="J224:J225"/>
    <mergeCell ref="K224:M225"/>
    <mergeCell ref="P224:T225"/>
    <mergeCell ref="U224:W225"/>
    <mergeCell ref="E263:G263"/>
    <mergeCell ref="I263:J263"/>
    <mergeCell ref="L263:M263"/>
    <mergeCell ref="S263:U263"/>
    <mergeCell ref="W263:X263"/>
    <mergeCell ref="Z263:AA263"/>
    <mergeCell ref="C253:K253"/>
    <mergeCell ref="Q253:Y253"/>
    <mergeCell ref="D258:G258"/>
    <mergeCell ref="R258:U258"/>
    <mergeCell ref="B261:F261"/>
    <mergeCell ref="G261:L261"/>
    <mergeCell ref="P261:T261"/>
    <mergeCell ref="U261:Z261"/>
    <mergeCell ref="B268:F268"/>
    <mergeCell ref="G268:I268"/>
    <mergeCell ref="K268:M268"/>
    <mergeCell ref="P268:T268"/>
    <mergeCell ref="U268:W268"/>
    <mergeCell ref="Y268:AA268"/>
    <mergeCell ref="E264:F264"/>
    <mergeCell ref="G264:J264"/>
    <mergeCell ref="K264:M264"/>
    <mergeCell ref="S264:T264"/>
    <mergeCell ref="U264:X264"/>
    <mergeCell ref="Y264:AA264"/>
    <mergeCell ref="X269:X270"/>
    <mergeCell ref="Y269:AA270"/>
    <mergeCell ref="B271:F273"/>
    <mergeCell ref="G271:I273"/>
    <mergeCell ref="J271:J273"/>
    <mergeCell ref="K271:M273"/>
    <mergeCell ref="P271:T273"/>
    <mergeCell ref="U271:W273"/>
    <mergeCell ref="X271:X273"/>
    <mergeCell ref="Y271:AA273"/>
    <mergeCell ref="B269:F270"/>
    <mergeCell ref="G269:I270"/>
    <mergeCell ref="J269:J270"/>
    <mergeCell ref="K269:M270"/>
    <mergeCell ref="P269:T270"/>
    <mergeCell ref="U269:W270"/>
    <mergeCell ref="C286:F286"/>
    <mergeCell ref="Q286:T286"/>
    <mergeCell ref="J287:L287"/>
    <mergeCell ref="X287:Z287"/>
    <mergeCell ref="C288:F288"/>
    <mergeCell ref="Q288:T288"/>
    <mergeCell ref="X274:X275"/>
    <mergeCell ref="Y274:AA275"/>
    <mergeCell ref="B279:G280"/>
    <mergeCell ref="H279:L280"/>
    <mergeCell ref="P279:U280"/>
    <mergeCell ref="V279:Z280"/>
    <mergeCell ref="B274:F275"/>
    <mergeCell ref="G274:I275"/>
    <mergeCell ref="J274:J275"/>
    <mergeCell ref="K274:M275"/>
    <mergeCell ref="P274:T275"/>
    <mergeCell ref="U274:W275"/>
    <mergeCell ref="E313:G313"/>
    <mergeCell ref="I313:J313"/>
    <mergeCell ref="L313:M313"/>
    <mergeCell ref="S313:U313"/>
    <mergeCell ref="W313:X313"/>
    <mergeCell ref="Z313:AA313"/>
    <mergeCell ref="C303:K303"/>
    <mergeCell ref="Q303:Y303"/>
    <mergeCell ref="D308:G308"/>
    <mergeCell ref="R308:U308"/>
    <mergeCell ref="B311:F311"/>
    <mergeCell ref="G311:L311"/>
    <mergeCell ref="P311:T311"/>
    <mergeCell ref="U311:Z311"/>
    <mergeCell ref="B318:F318"/>
    <mergeCell ref="G318:I318"/>
    <mergeCell ref="K318:M318"/>
    <mergeCell ref="P318:T318"/>
    <mergeCell ref="U318:W318"/>
    <mergeCell ref="Y318:AA318"/>
    <mergeCell ref="E314:F314"/>
    <mergeCell ref="G314:J314"/>
    <mergeCell ref="K314:M314"/>
    <mergeCell ref="S314:T314"/>
    <mergeCell ref="U314:X314"/>
    <mergeCell ref="Y314:AA314"/>
    <mergeCell ref="X319:X320"/>
    <mergeCell ref="Y319:AA320"/>
    <mergeCell ref="B321:F323"/>
    <mergeCell ref="G321:I323"/>
    <mergeCell ref="J321:J323"/>
    <mergeCell ref="K321:M323"/>
    <mergeCell ref="P321:T323"/>
    <mergeCell ref="U321:W323"/>
    <mergeCell ref="X321:X323"/>
    <mergeCell ref="Y321:AA323"/>
    <mergeCell ref="B319:F320"/>
    <mergeCell ref="G319:I320"/>
    <mergeCell ref="J319:J320"/>
    <mergeCell ref="K319:M320"/>
    <mergeCell ref="P319:T320"/>
    <mergeCell ref="U319:W320"/>
    <mergeCell ref="C336:F336"/>
    <mergeCell ref="Q336:T336"/>
    <mergeCell ref="J337:L337"/>
    <mergeCell ref="X337:Z337"/>
    <mergeCell ref="C338:F338"/>
    <mergeCell ref="Q338:T338"/>
    <mergeCell ref="X324:X325"/>
    <mergeCell ref="Y324:AA325"/>
    <mergeCell ref="B329:G330"/>
    <mergeCell ref="H329:L330"/>
    <mergeCell ref="P329:U330"/>
    <mergeCell ref="V329:Z330"/>
    <mergeCell ref="B324:F325"/>
    <mergeCell ref="G324:I325"/>
    <mergeCell ref="J324:J325"/>
    <mergeCell ref="K324:M325"/>
    <mergeCell ref="P324:T325"/>
    <mergeCell ref="U324:W325"/>
    <mergeCell ref="E363:G363"/>
    <mergeCell ref="I363:J363"/>
    <mergeCell ref="L363:M363"/>
    <mergeCell ref="S363:U363"/>
    <mergeCell ref="W363:X363"/>
    <mergeCell ref="Z363:AA363"/>
    <mergeCell ref="C353:K353"/>
    <mergeCell ref="Q353:Y353"/>
    <mergeCell ref="D358:G358"/>
    <mergeCell ref="R358:U358"/>
    <mergeCell ref="B361:F361"/>
    <mergeCell ref="G361:L361"/>
    <mergeCell ref="P361:T361"/>
    <mergeCell ref="U361:Z361"/>
    <mergeCell ref="B368:F368"/>
    <mergeCell ref="G368:I368"/>
    <mergeCell ref="K368:M368"/>
    <mergeCell ref="P368:T368"/>
    <mergeCell ref="U368:W368"/>
    <mergeCell ref="Y368:AA368"/>
    <mergeCell ref="E364:F364"/>
    <mergeCell ref="G364:J364"/>
    <mergeCell ref="K364:M364"/>
    <mergeCell ref="S364:T364"/>
    <mergeCell ref="U364:X364"/>
    <mergeCell ref="Y364:AA364"/>
    <mergeCell ref="X369:X370"/>
    <mergeCell ref="Y369:AA370"/>
    <mergeCell ref="B371:F373"/>
    <mergeCell ref="G371:I373"/>
    <mergeCell ref="J371:J373"/>
    <mergeCell ref="K371:M373"/>
    <mergeCell ref="P371:T373"/>
    <mergeCell ref="U371:W373"/>
    <mergeCell ref="X371:X373"/>
    <mergeCell ref="Y371:AA373"/>
    <mergeCell ref="B369:F370"/>
    <mergeCell ref="G369:I370"/>
    <mergeCell ref="J369:J370"/>
    <mergeCell ref="K369:M370"/>
    <mergeCell ref="P369:T370"/>
    <mergeCell ref="U369:W370"/>
    <mergeCell ref="C386:F386"/>
    <mergeCell ref="Q386:T386"/>
    <mergeCell ref="J387:L387"/>
    <mergeCell ref="X387:Z387"/>
    <mergeCell ref="C388:F388"/>
    <mergeCell ref="Q388:T388"/>
    <mergeCell ref="X374:X375"/>
    <mergeCell ref="Y374:AA375"/>
    <mergeCell ref="B379:G380"/>
    <mergeCell ref="H379:L380"/>
    <mergeCell ref="P379:U380"/>
    <mergeCell ref="V379:Z380"/>
    <mergeCell ref="B374:F375"/>
    <mergeCell ref="G374:I375"/>
    <mergeCell ref="J374:J375"/>
    <mergeCell ref="K374:M375"/>
    <mergeCell ref="P374:T375"/>
    <mergeCell ref="U374:W375"/>
    <mergeCell ref="E413:G413"/>
    <mergeCell ref="I413:J413"/>
    <mergeCell ref="L413:M413"/>
    <mergeCell ref="S413:U413"/>
    <mergeCell ref="W413:X413"/>
    <mergeCell ref="Z413:AA413"/>
    <mergeCell ref="C403:K403"/>
    <mergeCell ref="Q403:Y403"/>
    <mergeCell ref="D408:G408"/>
    <mergeCell ref="R408:U408"/>
    <mergeCell ref="B411:F411"/>
    <mergeCell ref="G411:L411"/>
    <mergeCell ref="P411:T411"/>
    <mergeCell ref="U411:Z411"/>
    <mergeCell ref="B418:F418"/>
    <mergeCell ref="G418:I418"/>
    <mergeCell ref="K418:M418"/>
    <mergeCell ref="P418:T418"/>
    <mergeCell ref="U418:W418"/>
    <mergeCell ref="Y418:AA418"/>
    <mergeCell ref="E414:F414"/>
    <mergeCell ref="G414:J414"/>
    <mergeCell ref="K414:M414"/>
    <mergeCell ref="S414:T414"/>
    <mergeCell ref="U414:X414"/>
    <mergeCell ref="Y414:AA414"/>
    <mergeCell ref="X419:X420"/>
    <mergeCell ref="Y419:AA420"/>
    <mergeCell ref="B421:F423"/>
    <mergeCell ref="G421:I423"/>
    <mergeCell ref="J421:J423"/>
    <mergeCell ref="K421:M423"/>
    <mergeCell ref="P421:T423"/>
    <mergeCell ref="U421:W423"/>
    <mergeCell ref="X421:X423"/>
    <mergeCell ref="Y421:AA423"/>
    <mergeCell ref="B419:F420"/>
    <mergeCell ref="G419:I420"/>
    <mergeCell ref="J419:J420"/>
    <mergeCell ref="K419:M420"/>
    <mergeCell ref="P419:T420"/>
    <mergeCell ref="U419:W420"/>
    <mergeCell ref="C436:F436"/>
    <mergeCell ref="Q436:T436"/>
    <mergeCell ref="J437:L437"/>
    <mergeCell ref="X437:Z437"/>
    <mergeCell ref="C438:F438"/>
    <mergeCell ref="Q438:T438"/>
    <mergeCell ref="X424:X425"/>
    <mergeCell ref="Y424:AA425"/>
    <mergeCell ref="B429:G430"/>
    <mergeCell ref="H429:L430"/>
    <mergeCell ref="P429:U430"/>
    <mergeCell ref="V429:Z430"/>
    <mergeCell ref="B424:F425"/>
    <mergeCell ref="G424:I425"/>
    <mergeCell ref="J424:J425"/>
    <mergeCell ref="K424:M425"/>
    <mergeCell ref="P424:T425"/>
    <mergeCell ref="U424:W425"/>
    <mergeCell ref="E463:G463"/>
    <mergeCell ref="I463:J463"/>
    <mergeCell ref="L463:M463"/>
    <mergeCell ref="S463:U463"/>
    <mergeCell ref="W463:X463"/>
    <mergeCell ref="Z463:AA463"/>
    <mergeCell ref="C453:K453"/>
    <mergeCell ref="Q453:Y453"/>
    <mergeCell ref="D458:G458"/>
    <mergeCell ref="R458:U458"/>
    <mergeCell ref="B461:F461"/>
    <mergeCell ref="G461:L461"/>
    <mergeCell ref="P461:T461"/>
    <mergeCell ref="U461:Z461"/>
    <mergeCell ref="B468:F468"/>
    <mergeCell ref="G468:I468"/>
    <mergeCell ref="K468:M468"/>
    <mergeCell ref="P468:T468"/>
    <mergeCell ref="U468:W468"/>
    <mergeCell ref="Y468:AA468"/>
    <mergeCell ref="E464:F464"/>
    <mergeCell ref="G464:J464"/>
    <mergeCell ref="K464:M464"/>
    <mergeCell ref="S464:T464"/>
    <mergeCell ref="U464:X464"/>
    <mergeCell ref="Y464:AA464"/>
    <mergeCell ref="X469:X470"/>
    <mergeCell ref="Y469:AA470"/>
    <mergeCell ref="B471:F473"/>
    <mergeCell ref="G471:I473"/>
    <mergeCell ref="J471:J473"/>
    <mergeCell ref="K471:M473"/>
    <mergeCell ref="P471:T473"/>
    <mergeCell ref="U471:W473"/>
    <mergeCell ref="X471:X473"/>
    <mergeCell ref="Y471:AA473"/>
    <mergeCell ref="B469:F470"/>
    <mergeCell ref="G469:I470"/>
    <mergeCell ref="J469:J470"/>
    <mergeCell ref="K469:M470"/>
    <mergeCell ref="P469:T470"/>
    <mergeCell ref="U469:W470"/>
    <mergeCell ref="C486:F486"/>
    <mergeCell ref="Q486:T486"/>
    <mergeCell ref="J487:L487"/>
    <mergeCell ref="X487:Z487"/>
    <mergeCell ref="C488:F488"/>
    <mergeCell ref="Q488:T488"/>
    <mergeCell ref="X474:X475"/>
    <mergeCell ref="Y474:AA475"/>
    <mergeCell ref="B479:G480"/>
    <mergeCell ref="H479:L480"/>
    <mergeCell ref="P479:U480"/>
    <mergeCell ref="V479:Z480"/>
    <mergeCell ref="B474:F475"/>
    <mergeCell ref="G474:I475"/>
    <mergeCell ref="J474:J475"/>
    <mergeCell ref="K474:M475"/>
    <mergeCell ref="P474:T475"/>
    <mergeCell ref="U474:W475"/>
    <mergeCell ref="E513:G513"/>
    <mergeCell ref="I513:J513"/>
    <mergeCell ref="L513:M513"/>
    <mergeCell ref="S513:U513"/>
    <mergeCell ref="W513:X513"/>
    <mergeCell ref="Z513:AA513"/>
    <mergeCell ref="C503:K503"/>
    <mergeCell ref="Q503:Y503"/>
    <mergeCell ref="D508:G508"/>
    <mergeCell ref="R508:U508"/>
    <mergeCell ref="B511:F511"/>
    <mergeCell ref="G511:L511"/>
    <mergeCell ref="P511:T511"/>
    <mergeCell ref="U511:Z511"/>
    <mergeCell ref="B518:F518"/>
    <mergeCell ref="G518:I518"/>
    <mergeCell ref="K518:M518"/>
    <mergeCell ref="P518:T518"/>
    <mergeCell ref="U518:W518"/>
    <mergeCell ref="Y518:AA518"/>
    <mergeCell ref="E514:F514"/>
    <mergeCell ref="G514:J514"/>
    <mergeCell ref="K514:M514"/>
    <mergeCell ref="S514:T514"/>
    <mergeCell ref="U514:X514"/>
    <mergeCell ref="Y514:AA514"/>
    <mergeCell ref="X519:X520"/>
    <mergeCell ref="Y519:AA520"/>
    <mergeCell ref="B521:F523"/>
    <mergeCell ref="G521:I523"/>
    <mergeCell ref="J521:J523"/>
    <mergeCell ref="K521:M523"/>
    <mergeCell ref="P521:T523"/>
    <mergeCell ref="U521:W523"/>
    <mergeCell ref="X521:X523"/>
    <mergeCell ref="Y521:AA523"/>
    <mergeCell ref="B519:F520"/>
    <mergeCell ref="G519:I520"/>
    <mergeCell ref="J519:J520"/>
    <mergeCell ref="K519:M520"/>
    <mergeCell ref="P519:T520"/>
    <mergeCell ref="U519:W520"/>
    <mergeCell ref="C536:F536"/>
    <mergeCell ref="Q536:T536"/>
    <mergeCell ref="J537:L537"/>
    <mergeCell ref="X537:Z537"/>
    <mergeCell ref="C538:F538"/>
    <mergeCell ref="Q538:T538"/>
    <mergeCell ref="X524:X525"/>
    <mergeCell ref="Y524:AA525"/>
    <mergeCell ref="B529:G530"/>
    <mergeCell ref="H529:L530"/>
    <mergeCell ref="P529:U530"/>
    <mergeCell ref="V529:Z530"/>
    <mergeCell ref="B524:F525"/>
    <mergeCell ref="G524:I525"/>
    <mergeCell ref="J524:J525"/>
    <mergeCell ref="K524:M525"/>
    <mergeCell ref="P524:T525"/>
    <mergeCell ref="U524:W525"/>
    <mergeCell ref="E563:G563"/>
    <mergeCell ref="I563:J563"/>
    <mergeCell ref="L563:M563"/>
    <mergeCell ref="S563:U563"/>
    <mergeCell ref="W563:X563"/>
    <mergeCell ref="Z563:AA563"/>
    <mergeCell ref="C553:K553"/>
    <mergeCell ref="Q553:Y553"/>
    <mergeCell ref="D558:G558"/>
    <mergeCell ref="R558:U558"/>
    <mergeCell ref="B561:F561"/>
    <mergeCell ref="G561:L561"/>
    <mergeCell ref="P561:T561"/>
    <mergeCell ref="U561:Z561"/>
    <mergeCell ref="B568:F568"/>
    <mergeCell ref="G568:I568"/>
    <mergeCell ref="K568:M568"/>
    <mergeCell ref="P568:T568"/>
    <mergeCell ref="U568:W568"/>
    <mergeCell ref="Y568:AA568"/>
    <mergeCell ref="E564:F564"/>
    <mergeCell ref="G564:J564"/>
    <mergeCell ref="K564:M564"/>
    <mergeCell ref="S564:T564"/>
    <mergeCell ref="U564:X564"/>
    <mergeCell ref="Y564:AA564"/>
    <mergeCell ref="X569:X570"/>
    <mergeCell ref="Y569:AA570"/>
    <mergeCell ref="B571:F573"/>
    <mergeCell ref="G571:I573"/>
    <mergeCell ref="J571:J573"/>
    <mergeCell ref="K571:M573"/>
    <mergeCell ref="P571:T573"/>
    <mergeCell ref="U571:W573"/>
    <mergeCell ref="X571:X573"/>
    <mergeCell ref="Y571:AA573"/>
    <mergeCell ref="B569:F570"/>
    <mergeCell ref="G569:I570"/>
    <mergeCell ref="J569:J570"/>
    <mergeCell ref="K569:M570"/>
    <mergeCell ref="P569:T570"/>
    <mergeCell ref="U569:W570"/>
    <mergeCell ref="C586:F586"/>
    <mergeCell ref="Q586:T586"/>
    <mergeCell ref="J587:L587"/>
    <mergeCell ref="X587:Z587"/>
    <mergeCell ref="C588:F588"/>
    <mergeCell ref="Q588:T588"/>
    <mergeCell ref="X574:X575"/>
    <mergeCell ref="Y574:AA575"/>
    <mergeCell ref="B579:G580"/>
    <mergeCell ref="H579:L580"/>
    <mergeCell ref="P579:U580"/>
    <mergeCell ref="V579:Z580"/>
    <mergeCell ref="B574:F575"/>
    <mergeCell ref="G574:I575"/>
    <mergeCell ref="J574:J575"/>
    <mergeCell ref="K574:M575"/>
    <mergeCell ref="P574:T575"/>
    <mergeCell ref="U574:W575"/>
    <mergeCell ref="E613:G613"/>
    <mergeCell ref="I613:J613"/>
    <mergeCell ref="L613:M613"/>
    <mergeCell ref="S613:U613"/>
    <mergeCell ref="W613:X613"/>
    <mergeCell ref="Z613:AA613"/>
    <mergeCell ref="C603:K603"/>
    <mergeCell ref="Q603:Y603"/>
    <mergeCell ref="D608:G608"/>
    <mergeCell ref="R608:U608"/>
    <mergeCell ref="B611:F611"/>
    <mergeCell ref="G611:L611"/>
    <mergeCell ref="P611:T611"/>
    <mergeCell ref="U611:Z611"/>
    <mergeCell ref="B618:F618"/>
    <mergeCell ref="G618:I618"/>
    <mergeCell ref="K618:M618"/>
    <mergeCell ref="P618:T618"/>
    <mergeCell ref="U618:W618"/>
    <mergeCell ref="Y618:AA618"/>
    <mergeCell ref="E614:F614"/>
    <mergeCell ref="G614:J614"/>
    <mergeCell ref="K614:M614"/>
    <mergeCell ref="S614:T614"/>
    <mergeCell ref="U614:X614"/>
    <mergeCell ref="Y614:AA614"/>
    <mergeCell ref="X619:X620"/>
    <mergeCell ref="Y619:AA620"/>
    <mergeCell ref="B621:F623"/>
    <mergeCell ref="G621:I623"/>
    <mergeCell ref="J621:J623"/>
    <mergeCell ref="K621:M623"/>
    <mergeCell ref="P621:T623"/>
    <mergeCell ref="U621:W623"/>
    <mergeCell ref="X621:X623"/>
    <mergeCell ref="Y621:AA623"/>
    <mergeCell ref="B619:F620"/>
    <mergeCell ref="G619:I620"/>
    <mergeCell ref="J619:J620"/>
    <mergeCell ref="K619:M620"/>
    <mergeCell ref="P619:T620"/>
    <mergeCell ref="U619:W620"/>
    <mergeCell ref="C636:F636"/>
    <mergeCell ref="Q636:T636"/>
    <mergeCell ref="J637:L637"/>
    <mergeCell ref="X637:Z637"/>
    <mergeCell ref="C638:F638"/>
    <mergeCell ref="Q638:T638"/>
    <mergeCell ref="X624:X625"/>
    <mergeCell ref="Y624:AA625"/>
    <mergeCell ref="B629:G630"/>
    <mergeCell ref="H629:L630"/>
    <mergeCell ref="P629:U630"/>
    <mergeCell ref="V629:Z630"/>
    <mergeCell ref="B624:F625"/>
    <mergeCell ref="G624:I625"/>
    <mergeCell ref="J624:J625"/>
    <mergeCell ref="K624:M625"/>
    <mergeCell ref="P624:T625"/>
    <mergeCell ref="U624:W625"/>
    <mergeCell ref="E663:G663"/>
    <mergeCell ref="I663:J663"/>
    <mergeCell ref="L663:M663"/>
    <mergeCell ref="S663:U663"/>
    <mergeCell ref="W663:X663"/>
    <mergeCell ref="Z663:AA663"/>
    <mergeCell ref="C653:K653"/>
    <mergeCell ref="Q653:Y653"/>
    <mergeCell ref="D658:G658"/>
    <mergeCell ref="R658:U658"/>
    <mergeCell ref="B661:F661"/>
    <mergeCell ref="G661:L661"/>
    <mergeCell ref="P661:T661"/>
    <mergeCell ref="U661:Z661"/>
    <mergeCell ref="B668:F668"/>
    <mergeCell ref="G668:I668"/>
    <mergeCell ref="K668:M668"/>
    <mergeCell ref="P668:T668"/>
    <mergeCell ref="U668:W668"/>
    <mergeCell ref="Y668:AA668"/>
    <mergeCell ref="E664:F664"/>
    <mergeCell ref="G664:J664"/>
    <mergeCell ref="K664:M664"/>
    <mergeCell ref="S664:T664"/>
    <mergeCell ref="U664:X664"/>
    <mergeCell ref="Y664:AA664"/>
    <mergeCell ref="X669:X670"/>
    <mergeCell ref="Y669:AA670"/>
    <mergeCell ref="B671:F673"/>
    <mergeCell ref="G671:I673"/>
    <mergeCell ref="J671:J673"/>
    <mergeCell ref="K671:M673"/>
    <mergeCell ref="P671:T673"/>
    <mergeCell ref="U671:W673"/>
    <mergeCell ref="X671:X673"/>
    <mergeCell ref="Y671:AA673"/>
    <mergeCell ref="B669:F670"/>
    <mergeCell ref="G669:I670"/>
    <mergeCell ref="J669:J670"/>
    <mergeCell ref="K669:M670"/>
    <mergeCell ref="P669:T670"/>
    <mergeCell ref="U669:W670"/>
    <mergeCell ref="C686:F686"/>
    <mergeCell ref="Q686:T686"/>
    <mergeCell ref="J687:L687"/>
    <mergeCell ref="X687:Z687"/>
    <mergeCell ref="C688:F688"/>
    <mergeCell ref="Q688:T688"/>
    <mergeCell ref="X674:X675"/>
    <mergeCell ref="Y674:AA675"/>
    <mergeCell ref="B679:G680"/>
    <mergeCell ref="H679:L680"/>
    <mergeCell ref="P679:U680"/>
    <mergeCell ref="V679:Z680"/>
    <mergeCell ref="B674:F675"/>
    <mergeCell ref="G674:I675"/>
    <mergeCell ref="J674:J675"/>
    <mergeCell ref="K674:M675"/>
    <mergeCell ref="P674:T675"/>
    <mergeCell ref="U674:W675"/>
  </mergeCells>
  <dataValidations count="4">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xr:uid="{00000000-0002-0000-0800-000000000000}"/>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xr:uid="{00000000-0002-0000-0800-000001000000}">
      <formula1>année</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xr:uid="{00000000-0002-0000-0800-000002000000}">
      <formula1>mois</formula1>
    </dataValidation>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xr:uid="{00000000-0002-0000-0800-000003000000}">
      <formula1>jour</formula1>
    </dataValidation>
  </dataValidations>
  <pageMargins left="0.25" right="0.25"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C3:M33"/>
  <sheetViews>
    <sheetView workbookViewId="0">
      <selection activeCell="M2" sqref="M2:M12"/>
    </sheetView>
  </sheetViews>
  <sheetFormatPr baseColWidth="10" defaultRowHeight="14.4" x14ac:dyDescent="0.3"/>
  <cols>
    <col min="3" max="3" width="11.44140625" style="2"/>
    <col min="9" max="9" width="23" customWidth="1"/>
    <col min="11" max="11" width="34" customWidth="1"/>
  </cols>
  <sheetData>
    <row r="3" spans="3:13" x14ac:dyDescent="0.3">
      <c r="C3" s="2">
        <v>1</v>
      </c>
      <c r="D3" s="18" t="s">
        <v>26</v>
      </c>
      <c r="E3" s="2">
        <v>2023</v>
      </c>
      <c r="G3" t="s">
        <v>38</v>
      </c>
      <c r="I3" t="s">
        <v>43</v>
      </c>
      <c r="K3" t="s">
        <v>77</v>
      </c>
      <c r="M3">
        <v>1</v>
      </c>
    </row>
    <row r="4" spans="3:13" x14ac:dyDescent="0.3">
      <c r="C4" s="2">
        <v>2</v>
      </c>
      <c r="D4" s="18" t="s">
        <v>27</v>
      </c>
      <c r="E4" s="2">
        <v>2024</v>
      </c>
      <c r="G4" t="s">
        <v>39</v>
      </c>
      <c r="I4" t="s">
        <v>44</v>
      </c>
      <c r="K4" t="s">
        <v>78</v>
      </c>
      <c r="M4">
        <v>2</v>
      </c>
    </row>
    <row r="5" spans="3:13" x14ac:dyDescent="0.3">
      <c r="C5" s="2">
        <v>3</v>
      </c>
      <c r="D5" s="18" t="s">
        <v>28</v>
      </c>
      <c r="E5" s="2">
        <v>2025</v>
      </c>
      <c r="G5" t="s">
        <v>40</v>
      </c>
      <c r="I5" t="s">
        <v>45</v>
      </c>
      <c r="K5" t="s">
        <v>79</v>
      </c>
      <c r="M5">
        <v>3</v>
      </c>
    </row>
    <row r="6" spans="3:13" x14ac:dyDescent="0.3">
      <c r="C6" s="2">
        <v>4</v>
      </c>
      <c r="D6" s="18" t="s">
        <v>29</v>
      </c>
      <c r="E6" s="2">
        <v>2026</v>
      </c>
      <c r="G6" t="s">
        <v>41</v>
      </c>
      <c r="I6" t="s">
        <v>46</v>
      </c>
      <c r="K6" t="s">
        <v>80</v>
      </c>
      <c r="M6">
        <v>4</v>
      </c>
    </row>
    <row r="7" spans="3:13" x14ac:dyDescent="0.3">
      <c r="C7" s="2">
        <v>5</v>
      </c>
      <c r="D7" s="18" t="s">
        <v>30</v>
      </c>
      <c r="E7" s="2">
        <v>2027</v>
      </c>
      <c r="G7" t="s">
        <v>42</v>
      </c>
      <c r="I7" t="s">
        <v>47</v>
      </c>
      <c r="M7">
        <v>5</v>
      </c>
    </row>
    <row r="8" spans="3:13" x14ac:dyDescent="0.3">
      <c r="C8" s="2">
        <v>6</v>
      </c>
      <c r="D8" s="18" t="s">
        <v>31</v>
      </c>
      <c r="E8" s="2">
        <v>2028</v>
      </c>
      <c r="M8">
        <v>6</v>
      </c>
    </row>
    <row r="9" spans="3:13" x14ac:dyDescent="0.3">
      <c r="C9" s="2">
        <v>7</v>
      </c>
      <c r="D9" s="18" t="s">
        <v>32</v>
      </c>
      <c r="E9" s="2">
        <v>2029</v>
      </c>
      <c r="M9">
        <v>7</v>
      </c>
    </row>
    <row r="10" spans="3:13" x14ac:dyDescent="0.3">
      <c r="C10" s="2">
        <v>8</v>
      </c>
      <c r="D10" s="18" t="s">
        <v>33</v>
      </c>
      <c r="E10" s="2">
        <v>2030</v>
      </c>
      <c r="M10">
        <v>8</v>
      </c>
    </row>
    <row r="11" spans="3:13" x14ac:dyDescent="0.3">
      <c r="C11" s="2">
        <v>9</v>
      </c>
      <c r="D11" s="18" t="s">
        <v>34</v>
      </c>
      <c r="E11" s="2">
        <v>2031</v>
      </c>
      <c r="M11">
        <v>9</v>
      </c>
    </row>
    <row r="12" spans="3:13" x14ac:dyDescent="0.3">
      <c r="C12" s="2">
        <v>10</v>
      </c>
      <c r="D12" s="18" t="s">
        <v>35</v>
      </c>
      <c r="E12" s="2">
        <v>2032</v>
      </c>
    </row>
    <row r="13" spans="3:13" x14ac:dyDescent="0.3">
      <c r="C13" s="2">
        <v>11</v>
      </c>
      <c r="D13" s="18" t="s">
        <v>36</v>
      </c>
      <c r="E13" s="2">
        <v>2033</v>
      </c>
    </row>
    <row r="14" spans="3:13" x14ac:dyDescent="0.3">
      <c r="C14" s="2">
        <v>12</v>
      </c>
      <c r="D14" s="18" t="s">
        <v>37</v>
      </c>
      <c r="E14" s="2">
        <v>2034</v>
      </c>
    </row>
    <row r="15" spans="3:13" x14ac:dyDescent="0.3">
      <c r="C15" s="2">
        <v>13</v>
      </c>
      <c r="E15" s="2">
        <v>2035</v>
      </c>
    </row>
    <row r="16" spans="3:13" x14ac:dyDescent="0.3">
      <c r="C16" s="2">
        <v>14</v>
      </c>
      <c r="E16" s="2">
        <v>2036</v>
      </c>
    </row>
    <row r="17" spans="3:5" x14ac:dyDescent="0.3">
      <c r="C17" s="2">
        <v>15</v>
      </c>
      <c r="E17" s="2">
        <v>2037</v>
      </c>
    </row>
    <row r="18" spans="3:5" x14ac:dyDescent="0.3">
      <c r="C18" s="2">
        <v>16</v>
      </c>
      <c r="E18" s="2">
        <v>2038</v>
      </c>
    </row>
    <row r="19" spans="3:5" x14ac:dyDescent="0.3">
      <c r="C19" s="2">
        <v>17</v>
      </c>
      <c r="E19" s="2">
        <v>2039</v>
      </c>
    </row>
    <row r="20" spans="3:5" x14ac:dyDescent="0.3">
      <c r="C20" s="2">
        <v>18</v>
      </c>
      <c r="E20" s="2">
        <v>2040</v>
      </c>
    </row>
    <row r="21" spans="3:5" x14ac:dyDescent="0.3">
      <c r="C21" s="2">
        <v>19</v>
      </c>
      <c r="E21" s="2">
        <v>2041</v>
      </c>
    </row>
    <row r="22" spans="3:5" x14ac:dyDescent="0.3">
      <c r="C22" s="2">
        <v>20</v>
      </c>
      <c r="E22" s="2">
        <v>2042</v>
      </c>
    </row>
    <row r="23" spans="3:5" x14ac:dyDescent="0.3">
      <c r="C23" s="2">
        <v>21</v>
      </c>
      <c r="E23" s="2">
        <v>2043</v>
      </c>
    </row>
    <row r="24" spans="3:5" x14ac:dyDescent="0.3">
      <c r="C24" s="2">
        <v>22</v>
      </c>
      <c r="E24" s="2">
        <v>2044</v>
      </c>
    </row>
    <row r="25" spans="3:5" x14ac:dyDescent="0.3">
      <c r="C25" s="2">
        <v>23</v>
      </c>
      <c r="E25" s="2">
        <v>2045</v>
      </c>
    </row>
    <row r="26" spans="3:5" x14ac:dyDescent="0.3">
      <c r="C26" s="2">
        <v>24</v>
      </c>
      <c r="E26" s="2">
        <v>2046</v>
      </c>
    </row>
    <row r="27" spans="3:5" x14ac:dyDescent="0.3">
      <c r="C27" s="2">
        <v>25</v>
      </c>
      <c r="E27" s="2">
        <v>2047</v>
      </c>
    </row>
    <row r="28" spans="3:5" x14ac:dyDescent="0.3">
      <c r="C28" s="2">
        <v>26</v>
      </c>
      <c r="E28" s="2">
        <v>2048</v>
      </c>
    </row>
    <row r="29" spans="3:5" x14ac:dyDescent="0.3">
      <c r="C29" s="2">
        <v>27</v>
      </c>
      <c r="E29" s="2">
        <v>2049</v>
      </c>
    </row>
    <row r="30" spans="3:5" x14ac:dyDescent="0.3">
      <c r="C30" s="2">
        <v>28</v>
      </c>
      <c r="E30" s="2">
        <v>2050</v>
      </c>
    </row>
    <row r="31" spans="3:5" x14ac:dyDescent="0.3">
      <c r="C31" s="2">
        <v>29</v>
      </c>
      <c r="E31" s="2">
        <v>2051</v>
      </c>
    </row>
    <row r="32" spans="3:5" x14ac:dyDescent="0.3">
      <c r="C32" s="2">
        <v>30</v>
      </c>
      <c r="E32" s="2">
        <v>2052</v>
      </c>
    </row>
    <row r="33" spans="3:5" x14ac:dyDescent="0.3">
      <c r="C33" s="2">
        <v>31</v>
      </c>
      <c r="E33" s="2">
        <v>2053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C3:C4"/>
  <sheetViews>
    <sheetView workbookViewId="0">
      <selection activeCell="C2" sqref="C2:C4"/>
    </sheetView>
  </sheetViews>
  <sheetFormatPr baseColWidth="10" defaultRowHeight="14.4" x14ac:dyDescent="0.3"/>
  <sheetData>
    <row r="3" spans="3:3" x14ac:dyDescent="0.3">
      <c r="C3" t="s">
        <v>59</v>
      </c>
    </row>
    <row r="4" spans="3:3" x14ac:dyDescent="0.3">
      <c r="C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3A</vt:lpstr>
      <vt:lpstr>3B</vt:lpstr>
      <vt:lpstr>3C</vt:lpstr>
      <vt:lpstr>Feuil1</vt:lpstr>
      <vt:lpstr>Récap inscriptions</vt:lpstr>
      <vt:lpstr>Répartitions par session</vt:lpstr>
      <vt:lpstr>Affichage collège</vt:lpstr>
      <vt:lpstr>Fiche validation session 1</vt:lpstr>
      <vt:lpstr>Fiche validation session 2</vt:lpstr>
      <vt:lpstr>Feuil2</vt:lpstr>
      <vt:lpstr>Feuil6</vt:lpstr>
      <vt:lpstr>année</vt:lpstr>
      <vt:lpstr>département</vt:lpstr>
      <vt:lpstr>Formateurs</vt:lpstr>
      <vt:lpstr>jour</vt:lpstr>
      <vt:lpstr>mois</vt:lpstr>
      <vt:lpstr>Réponse</vt:lpstr>
      <vt:lpstr>Sessions</vt:lpstr>
      <vt:lpstr>ville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Chevalier</dc:creator>
  <cp:lastModifiedBy>JoDan</cp:lastModifiedBy>
  <dcterms:created xsi:type="dcterms:W3CDTF">2022-05-19T11:01:01Z</dcterms:created>
  <dcterms:modified xsi:type="dcterms:W3CDTF">2022-05-20T17:09:09Z</dcterms:modified>
</cp:coreProperties>
</file>