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451B92D6-19E8-4220-8530-AC8941FACD02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MARTIN Claude" sheetId="1" r:id="rId1"/>
    <sheet name="DUPONT Dupont" sheetId="5" r:id="rId2"/>
    <sheet name="LISTE DES EMPLOYES" sheetId="4" r:id="rId3"/>
    <sheet name="MOIS ANNEES" sheetId="2" r:id="rId4"/>
    <sheet name="JOURS FERIES" sheetId="3" r:id="rId5"/>
  </sheets>
  <definedNames>
    <definedName name="AnneeEnCours">'LISTE DES EMPLOYES'!$H$3</definedName>
    <definedName name="l_Annee">t_Annee[Année]</definedName>
    <definedName name="l_Mois">t_Mois[Mois]</definedName>
    <definedName name="MoisEnCours">'LISTE DES EMPLOYES'!$G$3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5" i="5" l="1"/>
  <c r="B15" i="5"/>
  <c r="K3" i="5"/>
  <c r="B3" i="5"/>
  <c r="K3" i="1"/>
  <c r="C15" i="1"/>
  <c r="B15" i="1"/>
  <c r="B3" i="1"/>
  <c r="A46" i="5"/>
  <c r="A47" i="5" s="1"/>
  <c r="C14" i="5" l="1"/>
  <c r="D14" i="5" s="1"/>
  <c r="E14" i="5" s="1"/>
  <c r="C16" i="5"/>
  <c r="A15" i="5"/>
  <c r="D16" i="5"/>
  <c r="E16" i="5" s="1"/>
  <c r="C17" i="5"/>
  <c r="A48" i="5"/>
  <c r="A50" i="5"/>
  <c r="A49" i="5"/>
  <c r="B14" i="5"/>
  <c r="B16" i="5"/>
  <c r="D15" i="5"/>
  <c r="E15" i="5" s="1"/>
  <c r="A46" i="1"/>
  <c r="A47" i="1" s="1"/>
  <c r="A16" i="5" l="1"/>
  <c r="B17" i="5"/>
  <c r="B13" i="5"/>
  <c r="C13" i="5"/>
  <c r="D13" i="5" s="1"/>
  <c r="E13" i="5" s="1"/>
  <c r="A14" i="5"/>
  <c r="D17" i="5"/>
  <c r="E17" i="5" s="1"/>
  <c r="C18" i="5"/>
  <c r="A50" i="1"/>
  <c r="A48" i="1"/>
  <c r="A49" i="1"/>
  <c r="D15" i="1"/>
  <c r="E15" i="1" s="1"/>
  <c r="B1" i="3"/>
  <c r="D18" i="5" l="1"/>
  <c r="E18" i="5" s="1"/>
  <c r="C19" i="5"/>
  <c r="B18" i="5"/>
  <c r="A17" i="5"/>
  <c r="B12" i="5"/>
  <c r="A12" i="5" s="1"/>
  <c r="C12" i="5"/>
  <c r="D12" i="5" s="1"/>
  <c r="E12" i="5" s="1"/>
  <c r="A13" i="5"/>
  <c r="E13" i="3"/>
  <c r="E14" i="3"/>
  <c r="E11" i="3"/>
  <c r="E12" i="3"/>
  <c r="E9" i="3"/>
  <c r="E10" i="3"/>
  <c r="E8" i="3"/>
  <c r="E7" i="3"/>
  <c r="E5" i="3"/>
  <c r="E6" i="3"/>
  <c r="E3" i="3"/>
  <c r="E4" i="3"/>
  <c r="B4" i="3"/>
  <c r="C16" i="1"/>
  <c r="B15" i="3"/>
  <c r="B14" i="3"/>
  <c r="B13" i="3"/>
  <c r="B12" i="3"/>
  <c r="B11" i="3"/>
  <c r="B7" i="3"/>
  <c r="B6" i="3"/>
  <c r="B3" i="3"/>
  <c r="W15" i="5" l="1"/>
  <c r="D19" i="5"/>
  <c r="E19" i="5" s="1"/>
  <c r="C20" i="5"/>
  <c r="B19" i="5"/>
  <c r="A18" i="5"/>
  <c r="W15" i="1"/>
  <c r="B5" i="3"/>
  <c r="B8" i="3"/>
  <c r="B10" i="3"/>
  <c r="B9" i="3"/>
  <c r="C17" i="1"/>
  <c r="D16" i="1"/>
  <c r="E16" i="1" s="1"/>
  <c r="A15" i="1"/>
  <c r="C14" i="1"/>
  <c r="D14" i="1" s="1"/>
  <c r="B14" i="1"/>
  <c r="B16" i="1"/>
  <c r="F14" i="5" l="1"/>
  <c r="G14" i="5" s="1"/>
  <c r="F16" i="5"/>
  <c r="G16" i="5" s="1"/>
  <c r="H16" i="5" s="1"/>
  <c r="F15" i="5"/>
  <c r="G15" i="5" s="1"/>
  <c r="H15" i="5" s="1"/>
  <c r="F18" i="5"/>
  <c r="G18" i="5" s="1"/>
  <c r="H18" i="5" s="1"/>
  <c r="A19" i="5"/>
  <c r="B20" i="5"/>
  <c r="D20" i="5"/>
  <c r="E20" i="5" s="1"/>
  <c r="C21" i="5"/>
  <c r="F19" i="5"/>
  <c r="G19" i="5" s="1"/>
  <c r="H19" i="5" s="1"/>
  <c r="F17" i="5"/>
  <c r="G17" i="5" s="1"/>
  <c r="H17" i="5" s="1"/>
  <c r="F13" i="5"/>
  <c r="G13" i="5" s="1"/>
  <c r="F12" i="5"/>
  <c r="E14" i="1"/>
  <c r="F14" i="1" s="1"/>
  <c r="F15" i="1"/>
  <c r="G15" i="1" s="1"/>
  <c r="H15" i="1" s="1"/>
  <c r="F16" i="1"/>
  <c r="G16" i="1" s="1"/>
  <c r="H16" i="1" s="1"/>
  <c r="C18" i="1"/>
  <c r="D17" i="1"/>
  <c r="A14" i="1"/>
  <c r="C13" i="1"/>
  <c r="D13" i="1" s="1"/>
  <c r="B17" i="1"/>
  <c r="A16" i="1"/>
  <c r="B13" i="1"/>
  <c r="B12" i="1" s="1"/>
  <c r="H14" i="5" l="1"/>
  <c r="H13" i="5"/>
  <c r="F20" i="5"/>
  <c r="G20" i="5" s="1"/>
  <c r="H20" i="5" s="1"/>
  <c r="G12" i="5"/>
  <c r="H12" i="5" s="1"/>
  <c r="B21" i="5"/>
  <c r="A20" i="5"/>
  <c r="D21" i="5"/>
  <c r="E21" i="5" s="1"/>
  <c r="C22" i="5"/>
  <c r="G14" i="1"/>
  <c r="H14" i="1" s="1"/>
  <c r="E13" i="1"/>
  <c r="F13" i="1" s="1"/>
  <c r="E17" i="1"/>
  <c r="F17" i="1" s="1"/>
  <c r="G17" i="1" s="1"/>
  <c r="H17" i="1" s="1"/>
  <c r="C19" i="1"/>
  <c r="D18" i="1"/>
  <c r="A13" i="1"/>
  <c r="B18" i="1"/>
  <c r="A17" i="1"/>
  <c r="C12" i="1"/>
  <c r="D12" i="1" s="1"/>
  <c r="D22" i="5" l="1"/>
  <c r="E22" i="5" s="1"/>
  <c r="C23" i="5"/>
  <c r="F21" i="5"/>
  <c r="G21" i="5" s="1"/>
  <c r="H21" i="5" s="1"/>
  <c r="B22" i="5"/>
  <c r="A21" i="5"/>
  <c r="G13" i="1"/>
  <c r="H13" i="1" s="1"/>
  <c r="E18" i="1"/>
  <c r="F18" i="1" s="1"/>
  <c r="G18" i="1" s="1"/>
  <c r="H18" i="1" s="1"/>
  <c r="E12" i="1"/>
  <c r="F12" i="1" s="1"/>
  <c r="C20" i="1"/>
  <c r="D19" i="1"/>
  <c r="A12" i="1"/>
  <c r="B19" i="1"/>
  <c r="A18" i="1"/>
  <c r="D23" i="5" l="1"/>
  <c r="E23" i="5" s="1"/>
  <c r="C24" i="5"/>
  <c r="F22" i="5"/>
  <c r="G22" i="5" s="1"/>
  <c r="H22" i="5" s="1"/>
  <c r="B23" i="5"/>
  <c r="A22" i="5"/>
  <c r="G12" i="1"/>
  <c r="H12" i="1" s="1"/>
  <c r="E19" i="1"/>
  <c r="F19" i="1" s="1"/>
  <c r="G19" i="1" s="1"/>
  <c r="H19" i="1" s="1"/>
  <c r="C21" i="1"/>
  <c r="D20" i="1"/>
  <c r="B20" i="1"/>
  <c r="A19" i="1"/>
  <c r="D24" i="5" l="1"/>
  <c r="E24" i="5" s="1"/>
  <c r="C25" i="5"/>
  <c r="F23" i="5"/>
  <c r="G23" i="5" s="1"/>
  <c r="H23" i="5" s="1"/>
  <c r="B24" i="5"/>
  <c r="A23" i="5"/>
  <c r="E20" i="1"/>
  <c r="F20" i="1" s="1"/>
  <c r="G20" i="1" s="1"/>
  <c r="H20" i="1" s="1"/>
  <c r="C22" i="1"/>
  <c r="D21" i="1"/>
  <c r="B21" i="1"/>
  <c r="A20" i="1"/>
  <c r="A24" i="5" l="1"/>
  <c r="B25" i="5"/>
  <c r="D25" i="5"/>
  <c r="E25" i="5" s="1"/>
  <c r="C26" i="5"/>
  <c r="F24" i="5"/>
  <c r="G24" i="5" s="1"/>
  <c r="H24" i="5" s="1"/>
  <c r="E21" i="1"/>
  <c r="F21" i="1" s="1"/>
  <c r="G21" i="1" s="1"/>
  <c r="C23" i="1"/>
  <c r="D22" i="1"/>
  <c r="B22" i="1"/>
  <c r="A21" i="1"/>
  <c r="D26" i="5" l="1"/>
  <c r="E26" i="5" s="1"/>
  <c r="C27" i="5"/>
  <c r="F25" i="5"/>
  <c r="G25" i="5" s="1"/>
  <c r="H25" i="5" s="1"/>
  <c r="B26" i="5"/>
  <c r="A25" i="5"/>
  <c r="E22" i="1"/>
  <c r="F22" i="1" s="1"/>
  <c r="G22" i="1" s="1"/>
  <c r="H21" i="1"/>
  <c r="C24" i="1"/>
  <c r="D23" i="1"/>
  <c r="B23" i="1"/>
  <c r="A22" i="1"/>
  <c r="B27" i="5" l="1"/>
  <c r="A26" i="5"/>
  <c r="D27" i="5"/>
  <c r="E27" i="5" s="1"/>
  <c r="C28" i="5"/>
  <c r="F26" i="5"/>
  <c r="G26" i="5" s="1"/>
  <c r="H26" i="5" s="1"/>
  <c r="E23" i="1"/>
  <c r="F23" i="1" s="1"/>
  <c r="G23" i="1" s="1"/>
  <c r="H22" i="1"/>
  <c r="C25" i="1"/>
  <c r="D24" i="1"/>
  <c r="B24" i="1"/>
  <c r="A23" i="1"/>
  <c r="A27" i="5" l="1"/>
  <c r="B28" i="5"/>
  <c r="F27" i="5"/>
  <c r="G27" i="5" s="1"/>
  <c r="H27" i="5" s="1"/>
  <c r="D28" i="5"/>
  <c r="E28" i="5" s="1"/>
  <c r="C29" i="5"/>
  <c r="E24" i="1"/>
  <c r="F24" i="1" s="1"/>
  <c r="G24" i="1" s="1"/>
  <c r="H24" i="1" s="1"/>
  <c r="H23" i="1"/>
  <c r="C26" i="1"/>
  <c r="D25" i="1"/>
  <c r="B25" i="1"/>
  <c r="A24" i="1"/>
  <c r="D29" i="5" l="1"/>
  <c r="E29" i="5" s="1"/>
  <c r="C30" i="5"/>
  <c r="F28" i="5"/>
  <c r="G28" i="5" s="1"/>
  <c r="H28" i="5" s="1"/>
  <c r="B29" i="5"/>
  <c r="A28" i="5"/>
  <c r="E25" i="1"/>
  <c r="F25" i="1" s="1"/>
  <c r="G25" i="1" s="1"/>
  <c r="H25" i="1" s="1"/>
  <c r="C27" i="1"/>
  <c r="D26" i="1"/>
  <c r="B26" i="1"/>
  <c r="A25" i="1"/>
  <c r="B30" i="5" l="1"/>
  <c r="A29" i="5"/>
  <c r="D30" i="5"/>
  <c r="E30" i="5" s="1"/>
  <c r="C31" i="5"/>
  <c r="F29" i="5"/>
  <c r="G29" i="5" s="1"/>
  <c r="H29" i="5" s="1"/>
  <c r="E26" i="1"/>
  <c r="F26" i="1" s="1"/>
  <c r="G26" i="1" s="1"/>
  <c r="H26" i="1" s="1"/>
  <c r="C28" i="1"/>
  <c r="D27" i="1"/>
  <c r="B27" i="1"/>
  <c r="A26" i="1"/>
  <c r="D31" i="5" l="1"/>
  <c r="E31" i="5" s="1"/>
  <c r="C32" i="5"/>
  <c r="F30" i="5"/>
  <c r="G30" i="5" s="1"/>
  <c r="H30" i="5" s="1"/>
  <c r="A30" i="5"/>
  <c r="B31" i="5"/>
  <c r="E27" i="1"/>
  <c r="F27" i="1" s="1"/>
  <c r="G27" i="1" s="1"/>
  <c r="H27" i="1" s="1"/>
  <c r="C29" i="1"/>
  <c r="D28" i="1"/>
  <c r="B28" i="1"/>
  <c r="A27" i="1"/>
  <c r="B32" i="5" l="1"/>
  <c r="A31" i="5"/>
  <c r="D32" i="5"/>
  <c r="E32" i="5" s="1"/>
  <c r="C33" i="5"/>
  <c r="F31" i="5"/>
  <c r="G31" i="5" s="1"/>
  <c r="H31" i="5" s="1"/>
  <c r="E28" i="1"/>
  <c r="C30" i="1"/>
  <c r="D29" i="1"/>
  <c r="B29" i="1"/>
  <c r="A28" i="1"/>
  <c r="D33" i="5" l="1"/>
  <c r="E33" i="5" s="1"/>
  <c r="C34" i="5"/>
  <c r="F32" i="5"/>
  <c r="G32" i="5" s="1"/>
  <c r="H32" i="5" s="1"/>
  <c r="B33" i="5"/>
  <c r="A32" i="5"/>
  <c r="E29" i="1"/>
  <c r="F28" i="1"/>
  <c r="G28" i="1" s="1"/>
  <c r="H28" i="1" s="1"/>
  <c r="C31" i="1"/>
  <c r="D30" i="1"/>
  <c r="B30" i="1"/>
  <c r="A29" i="1"/>
  <c r="B34" i="5" l="1"/>
  <c r="A33" i="5"/>
  <c r="D34" i="5"/>
  <c r="E34" i="5" s="1"/>
  <c r="C35" i="5"/>
  <c r="F33" i="5"/>
  <c r="G33" i="5" s="1"/>
  <c r="H33" i="5" s="1"/>
  <c r="F29" i="1"/>
  <c r="G29" i="1" s="1"/>
  <c r="H29" i="1" s="1"/>
  <c r="E30" i="1"/>
  <c r="C32" i="1"/>
  <c r="D31" i="1"/>
  <c r="B31" i="1"/>
  <c r="A30" i="1"/>
  <c r="D35" i="5" l="1"/>
  <c r="E35" i="5" s="1"/>
  <c r="C36" i="5"/>
  <c r="F34" i="5"/>
  <c r="G34" i="5" s="1"/>
  <c r="H34" i="5" s="1"/>
  <c r="B35" i="5"/>
  <c r="A34" i="5"/>
  <c r="E31" i="1"/>
  <c r="F31" i="1" s="1"/>
  <c r="G31" i="1" s="1"/>
  <c r="H31" i="1" s="1"/>
  <c r="F30" i="1"/>
  <c r="G30" i="1" s="1"/>
  <c r="H30" i="1" s="1"/>
  <c r="C33" i="1"/>
  <c r="D32" i="1"/>
  <c r="B32" i="1"/>
  <c r="A31" i="1"/>
  <c r="B36" i="5" l="1"/>
  <c r="A35" i="5"/>
  <c r="D36" i="5"/>
  <c r="E36" i="5" s="1"/>
  <c r="C37" i="5"/>
  <c r="F35" i="5"/>
  <c r="G35" i="5" s="1"/>
  <c r="H35" i="5" s="1"/>
  <c r="E32" i="1"/>
  <c r="F32" i="1" s="1"/>
  <c r="G32" i="1" s="1"/>
  <c r="H32" i="1" s="1"/>
  <c r="C34" i="1"/>
  <c r="D33" i="1"/>
  <c r="B33" i="1"/>
  <c r="A32" i="1"/>
  <c r="D37" i="5" l="1"/>
  <c r="E37" i="5" s="1"/>
  <c r="C38" i="5"/>
  <c r="F36" i="5"/>
  <c r="G36" i="5" s="1"/>
  <c r="H36" i="5" s="1"/>
  <c r="A36" i="5"/>
  <c r="B37" i="5"/>
  <c r="E33" i="1"/>
  <c r="F33" i="1" s="1"/>
  <c r="G33" i="1" s="1"/>
  <c r="H33" i="1" s="1"/>
  <c r="C35" i="1"/>
  <c r="D34" i="1"/>
  <c r="B34" i="1"/>
  <c r="A33" i="1"/>
  <c r="B38" i="5" l="1"/>
  <c r="A37" i="5"/>
  <c r="D38" i="5"/>
  <c r="E38" i="5" s="1"/>
  <c r="C39" i="5"/>
  <c r="F37" i="5"/>
  <c r="G37" i="5" s="1"/>
  <c r="H37" i="5" s="1"/>
  <c r="E34" i="1"/>
  <c r="F34" i="1" s="1"/>
  <c r="G34" i="1" s="1"/>
  <c r="H34" i="1" s="1"/>
  <c r="C36" i="1"/>
  <c r="D35" i="1"/>
  <c r="B35" i="1"/>
  <c r="A34" i="1"/>
  <c r="D39" i="5" l="1"/>
  <c r="E39" i="5" s="1"/>
  <c r="C40" i="5"/>
  <c r="F38" i="5"/>
  <c r="G38" i="5" s="1"/>
  <c r="H38" i="5" s="1"/>
  <c r="B39" i="5"/>
  <c r="A38" i="5"/>
  <c r="E35" i="1"/>
  <c r="F35" i="1" s="1"/>
  <c r="G35" i="1" s="1"/>
  <c r="C37" i="1"/>
  <c r="D36" i="1"/>
  <c r="B36" i="1"/>
  <c r="A35" i="1"/>
  <c r="B40" i="5" l="1"/>
  <c r="A39" i="5"/>
  <c r="D40" i="5"/>
  <c r="E40" i="5" s="1"/>
  <c r="C41" i="5"/>
  <c r="F39" i="5"/>
  <c r="G39" i="5" s="1"/>
  <c r="H39" i="5" s="1"/>
  <c r="E36" i="1"/>
  <c r="F36" i="1" s="1"/>
  <c r="G36" i="1" s="1"/>
  <c r="H35" i="1"/>
  <c r="C38" i="1"/>
  <c r="D37" i="1"/>
  <c r="B37" i="1"/>
  <c r="A36" i="1"/>
  <c r="D41" i="5" l="1"/>
  <c r="E41" i="5" s="1"/>
  <c r="C42" i="5"/>
  <c r="D42" i="5" s="1"/>
  <c r="E42" i="5" s="1"/>
  <c r="F40" i="5"/>
  <c r="G40" i="5" s="1"/>
  <c r="H40" i="5" s="1"/>
  <c r="A40" i="5"/>
  <c r="B41" i="5"/>
  <c r="E37" i="1"/>
  <c r="F37" i="1" s="1"/>
  <c r="G37" i="1" s="1"/>
  <c r="H36" i="1"/>
  <c r="C39" i="1"/>
  <c r="D38" i="1"/>
  <c r="B38" i="1"/>
  <c r="A37" i="1"/>
  <c r="B42" i="5" l="1"/>
  <c r="A42" i="5" s="1"/>
  <c r="A41" i="5"/>
  <c r="F42" i="5"/>
  <c r="F41" i="5"/>
  <c r="G41" i="5" s="1"/>
  <c r="H41" i="5" s="1"/>
  <c r="E38" i="1"/>
  <c r="F38" i="1" s="1"/>
  <c r="G38" i="1" s="1"/>
  <c r="H38" i="1" s="1"/>
  <c r="H37" i="1"/>
  <c r="C40" i="1"/>
  <c r="D39" i="1"/>
  <c r="B39" i="1"/>
  <c r="A38" i="1"/>
  <c r="G42" i="5" l="1"/>
  <c r="F49" i="5"/>
  <c r="F47" i="5"/>
  <c r="F48" i="5"/>
  <c r="K47" i="5"/>
  <c r="R46" i="5"/>
  <c r="L48" i="5"/>
  <c r="Q50" i="5"/>
  <c r="T47" i="5"/>
  <c r="J47" i="5"/>
  <c r="K48" i="5"/>
  <c r="N50" i="5"/>
  <c r="G47" i="5"/>
  <c r="V47" i="5"/>
  <c r="U47" i="5"/>
  <c r="P47" i="5"/>
  <c r="V48" i="5"/>
  <c r="U49" i="5"/>
  <c r="J48" i="5"/>
  <c r="N49" i="5"/>
  <c r="O47" i="5"/>
  <c r="Q46" i="5"/>
  <c r="S50" i="5"/>
  <c r="S48" i="5"/>
  <c r="J50" i="5"/>
  <c r="F50" i="5"/>
  <c r="S47" i="5"/>
  <c r="T48" i="5"/>
  <c r="L49" i="5"/>
  <c r="V49" i="5"/>
  <c r="N48" i="5"/>
  <c r="T46" i="5"/>
  <c r="K50" i="5"/>
  <c r="K49" i="5"/>
  <c r="P48" i="5"/>
  <c r="T50" i="5"/>
  <c r="K46" i="5"/>
  <c r="M49" i="5"/>
  <c r="S46" i="5"/>
  <c r="U46" i="5"/>
  <c r="L46" i="5"/>
  <c r="O46" i="5"/>
  <c r="J49" i="5"/>
  <c r="R48" i="5"/>
  <c r="F46" i="5"/>
  <c r="I46" i="5"/>
  <c r="V50" i="5"/>
  <c r="S49" i="5"/>
  <c r="I49" i="5"/>
  <c r="L47" i="5"/>
  <c r="G46" i="5"/>
  <c r="M46" i="5"/>
  <c r="R50" i="5"/>
  <c r="V46" i="5"/>
  <c r="M48" i="5"/>
  <c r="T49" i="5"/>
  <c r="I50" i="5"/>
  <c r="M47" i="5"/>
  <c r="M50" i="5"/>
  <c r="J46" i="5"/>
  <c r="Q48" i="5"/>
  <c r="O48" i="5"/>
  <c r="I47" i="5"/>
  <c r="P50" i="5"/>
  <c r="Q47" i="5"/>
  <c r="N47" i="5"/>
  <c r="G49" i="5"/>
  <c r="P49" i="5"/>
  <c r="Q49" i="5"/>
  <c r="U48" i="5"/>
  <c r="O49" i="5"/>
  <c r="U50" i="5"/>
  <c r="N46" i="5"/>
  <c r="R47" i="5"/>
  <c r="L50" i="5"/>
  <c r="R49" i="5"/>
  <c r="P46" i="5"/>
  <c r="O50" i="5"/>
  <c r="I48" i="5"/>
  <c r="G50" i="5"/>
  <c r="E39" i="1"/>
  <c r="F39" i="1" s="1"/>
  <c r="G39" i="1" s="1"/>
  <c r="H39" i="1" s="1"/>
  <c r="C41" i="1"/>
  <c r="D40" i="1"/>
  <c r="B40" i="1"/>
  <c r="A39" i="1"/>
  <c r="J52" i="5" l="1"/>
  <c r="J53" i="5" s="1"/>
  <c r="V52" i="5"/>
  <c r="V53" i="5" s="1"/>
  <c r="I52" i="5"/>
  <c r="I53" i="5" s="1"/>
  <c r="Q52" i="5"/>
  <c r="Q53" i="5" s="1"/>
  <c r="F52" i="5"/>
  <c r="F53" i="5" s="1"/>
  <c r="K52" i="5"/>
  <c r="K53" i="5" s="1"/>
  <c r="M52" i="5"/>
  <c r="M53" i="5" s="1"/>
  <c r="O52" i="5"/>
  <c r="O53" i="5" s="1"/>
  <c r="N52" i="5"/>
  <c r="N53" i="5" s="1"/>
  <c r="L52" i="5"/>
  <c r="L53" i="5" s="1"/>
  <c r="R52" i="5"/>
  <c r="R53" i="5" s="1"/>
  <c r="U52" i="5"/>
  <c r="U53" i="5" s="1"/>
  <c r="T52" i="5"/>
  <c r="T53" i="5" s="1"/>
  <c r="P52" i="5"/>
  <c r="P53" i="5" s="1"/>
  <c r="S52" i="5"/>
  <c r="S53" i="5" s="1"/>
  <c r="G48" i="5"/>
  <c r="G52" i="5" s="1"/>
  <c r="G53" i="5" s="1"/>
  <c r="H42" i="5"/>
  <c r="E40" i="1"/>
  <c r="F40" i="1" s="1"/>
  <c r="G40" i="1" s="1"/>
  <c r="H40" i="1" s="1"/>
  <c r="C42" i="1"/>
  <c r="D42" i="1" s="1"/>
  <c r="D41" i="1"/>
  <c r="B41" i="1"/>
  <c r="A40" i="1"/>
  <c r="W53" i="5" l="1"/>
  <c r="H46" i="5"/>
  <c r="H48" i="5"/>
  <c r="H50" i="5"/>
  <c r="H49" i="5"/>
  <c r="H47" i="5"/>
  <c r="E41" i="1"/>
  <c r="F41" i="1" s="1"/>
  <c r="G41" i="1" s="1"/>
  <c r="H41" i="1" s="1"/>
  <c r="E42" i="1"/>
  <c r="B42" i="1"/>
  <c r="A42" i="1" s="1"/>
  <c r="A41" i="1"/>
  <c r="H52" i="5" l="1"/>
  <c r="H53" i="5" s="1"/>
  <c r="F42" i="1"/>
  <c r="G42" i="1" s="1"/>
  <c r="H42" i="1" s="1"/>
  <c r="P49" i="1"/>
  <c r="P47" i="1"/>
  <c r="V46" i="1"/>
  <c r="U50" i="1"/>
  <c r="R49" i="1"/>
  <c r="M50" i="1"/>
  <c r="N49" i="1"/>
  <c r="I47" i="1"/>
  <c r="R48" i="1"/>
  <c r="J46" i="1"/>
  <c r="K46" i="1"/>
  <c r="O50" i="1"/>
  <c r="M49" i="1"/>
  <c r="O47" i="1"/>
  <c r="K48" i="1"/>
  <c r="N48" i="1"/>
  <c r="U49" i="1"/>
  <c r="T48" i="1"/>
  <c r="V49" i="1"/>
  <c r="S48" i="1"/>
  <c r="K47" i="1"/>
  <c r="R47" i="1"/>
  <c r="M48" i="1"/>
  <c r="L48" i="1"/>
  <c r="S49" i="1"/>
  <c r="U47" i="1"/>
  <c r="T49" i="1"/>
  <c r="U46" i="1"/>
  <c r="Q47" i="1"/>
  <c r="J50" i="1"/>
  <c r="Q50" i="1"/>
  <c r="L49" i="1"/>
  <c r="R50" i="1"/>
  <c r="V48" i="1"/>
  <c r="M46" i="1"/>
  <c r="Q46" i="1"/>
  <c r="K49" i="1"/>
  <c r="L46" i="1"/>
  <c r="N46" i="1"/>
  <c r="L47" i="1"/>
  <c r="S47" i="1"/>
  <c r="K50" i="1"/>
  <c r="L50" i="1"/>
  <c r="O46" i="1"/>
  <c r="O48" i="1"/>
  <c r="N47" i="1"/>
  <c r="N50" i="1"/>
  <c r="T50" i="1"/>
  <c r="S50" i="1"/>
  <c r="S46" i="1"/>
  <c r="I48" i="1"/>
  <c r="P50" i="1"/>
  <c r="T47" i="1"/>
  <c r="U48" i="1"/>
  <c r="R46" i="1"/>
  <c r="P46" i="1"/>
  <c r="J49" i="1"/>
  <c r="M47" i="1"/>
  <c r="J47" i="1"/>
  <c r="I50" i="1"/>
  <c r="Q48" i="1"/>
  <c r="T46" i="1"/>
  <c r="P48" i="1"/>
  <c r="V50" i="1"/>
  <c r="O49" i="1"/>
  <c r="V47" i="1"/>
  <c r="Q49" i="1"/>
  <c r="J48" i="1"/>
  <c r="I46" i="1"/>
  <c r="I49" i="1"/>
  <c r="G48" i="1" l="1"/>
  <c r="F48" i="1"/>
  <c r="F47" i="1"/>
  <c r="F46" i="1"/>
  <c r="G46" i="1"/>
  <c r="G50" i="1"/>
  <c r="G49" i="1"/>
  <c r="F50" i="1"/>
  <c r="G47" i="1"/>
  <c r="F49" i="1"/>
  <c r="R52" i="1"/>
  <c r="R53" i="1" s="1"/>
  <c r="O52" i="1"/>
  <c r="O53" i="1" s="1"/>
  <c r="U52" i="1"/>
  <c r="U53" i="1" s="1"/>
  <c r="M52" i="1"/>
  <c r="M53" i="1" s="1"/>
  <c r="K52" i="1"/>
  <c r="K53" i="1" s="1"/>
  <c r="V52" i="1"/>
  <c r="V53" i="1" s="1"/>
  <c r="Q52" i="1"/>
  <c r="Q53" i="1" s="1"/>
  <c r="S52" i="1"/>
  <c r="S53" i="1" s="1"/>
  <c r="P52" i="1"/>
  <c r="P53" i="1" s="1"/>
  <c r="N52" i="1"/>
  <c r="N53" i="1" s="1"/>
  <c r="T52" i="1"/>
  <c r="T53" i="1" s="1"/>
  <c r="L52" i="1"/>
  <c r="L53" i="1" s="1"/>
  <c r="J52" i="1"/>
  <c r="J53" i="1" s="1"/>
  <c r="I52" i="1"/>
  <c r="I53" i="1" s="1"/>
  <c r="H46" i="1"/>
  <c r="H47" i="1"/>
  <c r="H49" i="1"/>
  <c r="H48" i="1"/>
  <c r="H50" i="1"/>
  <c r="F52" i="1" l="1"/>
  <c r="F53" i="1" s="1"/>
  <c r="W53" i="1" s="1"/>
  <c r="G52" i="1"/>
  <c r="G53" i="1" s="1"/>
  <c r="H52" i="1"/>
  <c r="H53" i="1" s="1"/>
</calcChain>
</file>

<file path=xl/sharedStrings.xml><?xml version="1.0" encoding="utf-8"?>
<sst xmlns="http://schemas.openxmlformats.org/spreadsheetml/2006/main" count="105" uniqueCount="67">
  <si>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</si>
  <si>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</si>
  <si>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</si>
  <si>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</si>
  <si>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</si>
  <si>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</si>
  <si>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</si>
  <si>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</si>
  <si>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</si>
  <si>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</si>
  <si>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</si>
  <si>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</si>
  <si>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:</t>
  </si>
  <si>
    <t>ANNÉE :</t>
  </si>
  <si>
    <t>2022</t>
  </si>
  <si>
    <t>2021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</si>
  <si>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</si>
  <si>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</si>
  <si>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</si>
  <si>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</si>
  <si>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</si>
  <si>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</si>
  <si>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</si>
  <si>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</si>
  <si>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</si>
  <si>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</si>
  <si>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Année</t>
  </si>
  <si>
    <t>1er Janvier</t>
  </si>
  <si>
    <t>Pâques</t>
  </si>
  <si>
    <t>Lundi de Pâques</t>
  </si>
  <si>
    <t>1er Mai</t>
  </si>
  <si>
    <t>Ascenscion</t>
  </si>
  <si>
    <t>Pentecôte</t>
  </si>
  <si>
    <t>Lundi de la Pentecôte</t>
  </si>
  <si>
    <t>1er Novembre</t>
  </si>
  <si>
    <t>SEM</t>
  </si>
  <si>
    <t>Prévues</t>
  </si>
  <si>
    <t>Réelles</t>
  </si>
  <si>
    <t>Heures</t>
  </si>
  <si>
    <t>Jours frais réels</t>
  </si>
  <si>
    <t>À RÉCUPÉRER</t>
  </si>
  <si>
    <t>À PAYER</t>
  </si>
  <si>
    <t>HEURES SUPPLÉMENTAIRES</t>
  </si>
  <si>
    <t>HR</t>
  </si>
  <si>
    <t>CP</t>
  </si>
  <si>
    <t>CF</t>
  </si>
  <si>
    <t>CM</t>
  </si>
  <si>
    <t>NR/SS</t>
  </si>
  <si>
    <t>RC/RTT</t>
  </si>
  <si>
    <t>ABSENCES</t>
  </si>
  <si>
    <t>DÉPLACEMENTS</t>
  </si>
  <si>
    <t>Report</t>
  </si>
  <si>
    <t>28 à régulariser</t>
  </si>
  <si>
    <t>NOM :</t>
  </si>
  <si>
    <t>TOTAL PAR SEMAINE</t>
  </si>
  <si>
    <t>SEMAINE</t>
  </si>
  <si>
    <t>TOTAL MOIS</t>
  </si>
  <si>
    <t>HR = Récupération horaires</t>
  </si>
  <si>
    <t>CP = Congés payés</t>
  </si>
  <si>
    <t>CF = Congé familial</t>
  </si>
  <si>
    <t>CM = Congé maladie</t>
  </si>
  <si>
    <t>NR/SS = Non rémunéré/Sans solde</t>
  </si>
  <si>
    <t>RC/RTT = Repos compensateur/RTT</t>
  </si>
  <si>
    <t xml:space="preserve">Commentaires divers : </t>
  </si>
  <si>
    <t>DUPONT Dupont</t>
  </si>
  <si>
    <t>MARTIN Claude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</si>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</sst>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\ mmm"/>
    <numFmt numFmtId="165" formatCode="dd\ mmmm"/>
    <numFmt numFmtId="166" formatCode="dd"/>
    <numFmt numFmtId="167" formatCode="ddd"/>
    <numFmt numFmtId="168" formatCode="mmm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ED2FA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66">
    <border>
      <left/>
      <right/>
      <top/>
      <bottom/>
      <diagonal/>
    </border>
    <border>
      <left style="medium">
        <color rgb="FF808080"/>
      </left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medium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rgb="FF808080"/>
      </left>
      <right style="thin">
        <color rgb="FF808080"/>
      </right>
      <top style="thin">
        <color rgb="FF808080"/>
      </top>
      <bottom style="medium">
        <color rgb="FF808080"/>
      </bottom>
      <diagonal/>
    </border>
    <border>
      <left style="thin">
        <color rgb="FF808080"/>
      </left>
      <right style="thin">
        <color indexed="64"/>
      </right>
      <top style="medium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indexed="64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indexed="64"/>
      </right>
      <top style="thin">
        <color rgb="FF808080"/>
      </top>
      <bottom style="medium">
        <color rgb="FF80808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indexed="64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indexed="64"/>
      </right>
      <top style="thick">
        <color auto="1"/>
      </top>
      <bottom/>
      <diagonal/>
    </border>
    <border>
      <left style="thick">
        <color auto="1"/>
      </left>
      <right style="thin">
        <color indexed="64"/>
      </right>
      <top/>
      <bottom style="thick">
        <color auto="1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/>
      <top/>
      <bottom style="thick">
        <color auto="1"/>
      </bottom>
      <diagonal/>
    </border>
    <border>
      <left style="thick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0">
    <xf numFmtId="0" fontId="0" fillId="0" borderId="0" xfId="0"/>
    <xf numFmtId="49" fontId="0" fillId="0" borderId="0" xfId="0" applyNumberFormat="1"/>
    <xf numFmtId="14" fontId="0" fillId="0" borderId="0" xfId="0" applyNumberFormat="1"/>
    <xf numFmtId="0" fontId="1" fillId="0" borderId="1" xfId="0" applyFont="1" applyBorder="1"/>
    <xf numFmtId="0" fontId="1" fillId="0" borderId="0" xfId="0" applyFont="1"/>
    <xf numFmtId="0" fontId="1" fillId="0" borderId="3" xfId="0" applyFont="1" applyBorder="1"/>
    <xf numFmtId="0" fontId="1" fillId="0" borderId="4" xfId="0" applyFont="1" applyBorder="1"/>
    <xf numFmtId="0" fontId="1" fillId="0" borderId="0" xfId="0" applyFont="1" applyBorder="1"/>
    <xf numFmtId="14" fontId="1" fillId="0" borderId="0" xfId="0" applyNumberFormat="1" applyFont="1" applyBorder="1"/>
    <xf numFmtId="16" fontId="1" fillId="0" borderId="0" xfId="0" applyNumberFormat="1" applyFont="1" applyBorder="1"/>
    <xf numFmtId="164" fontId="1" fillId="0" borderId="4" xfId="0" applyNumberFormat="1" applyFont="1" applyBorder="1"/>
    <xf numFmtId="164" fontId="1" fillId="0" borderId="4" xfId="0" applyNumberFormat="1" applyFont="1" applyBorder="1" applyAlignment="1">
      <alignment horizontal="left"/>
    </xf>
    <xf numFmtId="165" fontId="1" fillId="0" borderId="4" xfId="0" applyNumberFormat="1" applyFont="1" applyBorder="1" applyAlignment="1">
      <alignment horizontal="left"/>
    </xf>
    <xf numFmtId="164" fontId="1" fillId="0" borderId="4" xfId="0" applyNumberFormat="1" applyFont="1" applyBorder="1" applyAlignment="1">
      <alignment horizontal="left" vertical="top"/>
    </xf>
    <xf numFmtId="165" fontId="1" fillId="0" borderId="4" xfId="0" applyNumberFormat="1" applyFont="1" applyBorder="1" applyAlignment="1">
      <alignment horizontal="left" vertical="top"/>
    </xf>
    <xf numFmtId="165" fontId="1" fillId="0" borderId="5" xfId="0" applyNumberFormat="1" applyFont="1" applyBorder="1" applyAlignment="1">
      <alignment horizontal="left"/>
    </xf>
    <xf numFmtId="14" fontId="1" fillId="0" borderId="6" xfId="0" applyNumberFormat="1" applyFont="1" applyBorder="1"/>
    <xf numFmtId="14" fontId="1" fillId="0" borderId="7" xfId="0" applyNumberFormat="1" applyFont="1" applyBorder="1"/>
    <xf numFmtId="14" fontId="1" fillId="0" borderId="8" xfId="0" applyNumberFormat="1" applyFont="1" applyBorder="1"/>
    <xf numFmtId="166" fontId="0" fillId="0" borderId="0" xfId="0" applyNumberFormat="1"/>
    <xf numFmtId="0" fontId="2" fillId="0" borderId="0" xfId="0" applyFont="1"/>
    <xf numFmtId="0" fontId="0" fillId="0" borderId="0" xfId="0" applyBorder="1"/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2" fillId="3" borderId="2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0" fillId="0" borderId="19" xfId="0" applyBorder="1"/>
    <xf numFmtId="9" fontId="2" fillId="0" borderId="22" xfId="0" applyNumberFormat="1" applyFont="1" applyBorder="1" applyAlignment="1">
      <alignment horizontal="center" vertical="center"/>
    </xf>
    <xf numFmtId="9" fontId="2" fillId="0" borderId="23" xfId="0" applyNumberFormat="1" applyFont="1" applyBorder="1" applyAlignment="1">
      <alignment horizontal="center" vertical="center"/>
    </xf>
    <xf numFmtId="9" fontId="2" fillId="0" borderId="24" xfId="0" applyNumberFormat="1" applyFont="1" applyBorder="1" applyAlignment="1">
      <alignment horizontal="center" vertical="center"/>
    </xf>
    <xf numFmtId="0" fontId="0" fillId="0" borderId="24" xfId="0" applyBorder="1"/>
    <xf numFmtId="0" fontId="2" fillId="0" borderId="19" xfId="0" applyFont="1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/>
    <xf numFmtId="0" fontId="0" fillId="0" borderId="28" xfId="0" applyBorder="1"/>
    <xf numFmtId="0" fontId="4" fillId="0" borderId="23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2" fontId="0" fillId="0" borderId="12" xfId="0" applyNumberFormat="1" applyBorder="1" applyAlignment="1">
      <alignment horizontal="center"/>
    </xf>
    <xf numFmtId="167" fontId="0" fillId="0" borderId="0" xfId="0" applyNumberFormat="1" applyBorder="1"/>
    <xf numFmtId="167" fontId="0" fillId="0" borderId="31" xfId="0" applyNumberFormat="1" applyBorder="1"/>
    <xf numFmtId="0" fontId="0" fillId="5" borderId="34" xfId="0" applyFill="1" applyBorder="1" applyAlignment="1">
      <alignment horizontal="center"/>
    </xf>
    <xf numFmtId="0" fontId="0" fillId="5" borderId="35" xfId="0" applyFill="1" applyBorder="1" applyAlignment="1">
      <alignment horizontal="center"/>
    </xf>
    <xf numFmtId="0" fontId="2" fillId="5" borderId="33" xfId="0" applyFont="1" applyFill="1" applyBorder="1" applyAlignment="1">
      <alignment horizontal="center" vertical="center"/>
    </xf>
    <xf numFmtId="166" fontId="0" fillId="0" borderId="28" xfId="0" applyNumberFormat="1" applyBorder="1" applyAlignment="1">
      <alignment horizontal="center"/>
    </xf>
    <xf numFmtId="166" fontId="0" fillId="0" borderId="32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0" fontId="0" fillId="0" borderId="32" xfId="0" applyBorder="1"/>
    <xf numFmtId="0" fontId="0" fillId="0" borderId="25" xfId="0" applyBorder="1"/>
    <xf numFmtId="0" fontId="2" fillId="0" borderId="26" xfId="0" applyFont="1" applyBorder="1"/>
    <xf numFmtId="0" fontId="0" fillId="0" borderId="26" xfId="0" applyBorder="1"/>
    <xf numFmtId="0" fontId="0" fillId="0" borderId="27" xfId="0" applyBorder="1"/>
    <xf numFmtId="0" fontId="0" fillId="0" borderId="29" xfId="0" applyBorder="1"/>
    <xf numFmtId="0" fontId="2" fillId="0" borderId="0" xfId="0" applyFont="1" applyBorder="1" applyAlignment="1">
      <alignment horizontal="center"/>
    </xf>
    <xf numFmtId="0" fontId="0" fillId="0" borderId="30" xfId="0" applyBorder="1"/>
    <xf numFmtId="0" fontId="0" fillId="0" borderId="31" xfId="0" applyBorder="1"/>
    <xf numFmtId="0" fontId="0" fillId="0" borderId="12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6" xfId="0" applyBorder="1" applyAlignment="1">
      <alignment horizontal="center"/>
    </xf>
    <xf numFmtId="0" fontId="2" fillId="7" borderId="38" xfId="0" applyFont="1" applyFill="1" applyBorder="1"/>
    <xf numFmtId="14" fontId="0" fillId="7" borderId="39" xfId="0" applyNumberFormat="1" applyFill="1" applyBorder="1"/>
    <xf numFmtId="14" fontId="0" fillId="7" borderId="38" xfId="0" applyNumberFormat="1" applyFill="1" applyBorder="1"/>
    <xf numFmtId="0" fontId="0" fillId="7" borderId="40" xfId="0" applyFill="1" applyBorder="1"/>
    <xf numFmtId="0" fontId="0" fillId="7" borderId="41" xfId="0" applyFill="1" applyBorder="1"/>
    <xf numFmtId="0" fontId="0" fillId="7" borderId="39" xfId="0" applyFill="1" applyBorder="1"/>
    <xf numFmtId="0" fontId="0" fillId="7" borderId="42" xfId="0" applyFill="1" applyBorder="1"/>
    <xf numFmtId="0" fontId="5" fillId="3" borderId="24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10" borderId="0" xfId="0" applyFill="1" applyBorder="1"/>
    <xf numFmtId="0" fontId="0" fillId="10" borderId="29" xfId="0" applyFill="1" applyBorder="1"/>
    <xf numFmtId="0" fontId="0" fillId="10" borderId="12" xfId="0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10" borderId="28" xfId="0" applyFill="1" applyBorder="1" applyAlignment="1">
      <alignment horizontal="center"/>
    </xf>
    <xf numFmtId="0" fontId="0" fillId="10" borderId="30" xfId="0" applyFill="1" applyBorder="1"/>
    <xf numFmtId="0" fontId="0" fillId="10" borderId="31" xfId="0" applyFill="1" applyBorder="1"/>
    <xf numFmtId="0" fontId="0" fillId="10" borderId="16" xfId="0" applyFill="1" applyBorder="1" applyAlignment="1">
      <alignment horizontal="center"/>
    </xf>
    <xf numFmtId="0" fontId="0" fillId="10" borderId="17" xfId="0" applyFill="1" applyBorder="1" applyAlignment="1">
      <alignment horizontal="center"/>
    </xf>
    <xf numFmtId="0" fontId="0" fillId="10" borderId="31" xfId="0" applyFill="1" applyBorder="1" applyAlignment="1">
      <alignment horizontal="center"/>
    </xf>
    <xf numFmtId="0" fontId="0" fillId="10" borderId="32" xfId="0" applyFill="1" applyBorder="1" applyAlignment="1">
      <alignment horizontal="center"/>
    </xf>
    <xf numFmtId="0" fontId="2" fillId="10" borderId="29" xfId="0" applyFont="1" applyFill="1" applyBorder="1"/>
    <xf numFmtId="0" fontId="2" fillId="0" borderId="29" xfId="0" applyFont="1" applyBorder="1"/>
    <xf numFmtId="0" fontId="2" fillId="10" borderId="30" xfId="0" applyFont="1" applyFill="1" applyBorder="1"/>
    <xf numFmtId="0" fontId="0" fillId="8" borderId="26" xfId="0" applyFill="1" applyBorder="1"/>
    <xf numFmtId="0" fontId="2" fillId="8" borderId="26" xfId="0" applyFont="1" applyFill="1" applyBorder="1" applyAlignment="1">
      <alignment horizontal="center"/>
    </xf>
    <xf numFmtId="0" fontId="2" fillId="2" borderId="26" xfId="0" applyFont="1" applyFill="1" applyBorder="1" applyAlignment="1">
      <alignment horizontal="center"/>
    </xf>
    <xf numFmtId="0" fontId="2" fillId="3" borderId="26" xfId="0" applyFont="1" applyFill="1" applyBorder="1" applyAlignment="1">
      <alignment horizontal="center"/>
    </xf>
    <xf numFmtId="0" fontId="2" fillId="4" borderId="27" xfId="0" applyFont="1" applyFill="1" applyBorder="1" applyAlignment="1">
      <alignment horizontal="center"/>
    </xf>
    <xf numFmtId="0" fontId="2" fillId="8" borderId="43" xfId="0" applyFont="1" applyFill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8" borderId="44" xfId="0" applyFont="1" applyFill="1" applyBorder="1" applyAlignment="1">
      <alignment horizontal="center"/>
    </xf>
    <xf numFmtId="0" fontId="2" fillId="2" borderId="43" xfId="0" applyFont="1" applyFill="1" applyBorder="1" applyAlignment="1">
      <alignment horizontal="center"/>
    </xf>
    <xf numFmtId="0" fontId="2" fillId="2" borderId="44" xfId="0" applyFont="1" applyFill="1" applyBorder="1" applyAlignment="1">
      <alignment horizontal="center"/>
    </xf>
    <xf numFmtId="0" fontId="2" fillId="3" borderId="43" xfId="0" applyFont="1" applyFill="1" applyBorder="1" applyAlignment="1">
      <alignment horizontal="center"/>
    </xf>
    <xf numFmtId="0" fontId="2" fillId="4" borderId="25" xfId="0" applyFont="1" applyFill="1" applyBorder="1" applyAlignment="1">
      <alignment horizontal="center"/>
    </xf>
    <xf numFmtId="0" fontId="2" fillId="4" borderId="43" xfId="0" applyFont="1" applyFill="1" applyBorder="1" applyAlignment="1">
      <alignment horizontal="center"/>
    </xf>
    <xf numFmtId="0" fontId="2" fillId="6" borderId="37" xfId="0" applyFont="1" applyFill="1" applyBorder="1" applyAlignment="1">
      <alignment horizontal="center"/>
    </xf>
    <xf numFmtId="0" fontId="2" fillId="8" borderId="46" xfId="0" applyFont="1" applyFill="1" applyBorder="1" applyAlignment="1">
      <alignment horizontal="center"/>
    </xf>
    <xf numFmtId="0" fontId="2" fillId="6" borderId="47" xfId="0" applyFont="1" applyFill="1" applyBorder="1" applyAlignment="1">
      <alignment horizontal="center"/>
    </xf>
    <xf numFmtId="0" fontId="2" fillId="9" borderId="47" xfId="0" applyFont="1" applyFill="1" applyBorder="1" applyAlignment="1">
      <alignment horizontal="center"/>
    </xf>
    <xf numFmtId="0" fontId="2" fillId="8" borderId="48" xfId="0" applyFont="1" applyFill="1" applyBorder="1" applyAlignment="1">
      <alignment horizontal="center"/>
    </xf>
    <xf numFmtId="0" fontId="2" fillId="2" borderId="46" xfId="0" applyFont="1" applyFill="1" applyBorder="1" applyAlignment="1">
      <alignment horizontal="center"/>
    </xf>
    <xf numFmtId="0" fontId="2" fillId="2" borderId="47" xfId="0" applyFont="1" applyFill="1" applyBorder="1" applyAlignment="1">
      <alignment horizontal="center"/>
    </xf>
    <xf numFmtId="0" fontId="2" fillId="2" borderId="48" xfId="0" applyFont="1" applyFill="1" applyBorder="1" applyAlignment="1">
      <alignment horizontal="center"/>
    </xf>
    <xf numFmtId="0" fontId="2" fillId="3" borderId="46" xfId="0" applyFont="1" applyFill="1" applyBorder="1" applyAlignment="1">
      <alignment horizontal="center"/>
    </xf>
    <xf numFmtId="0" fontId="2" fillId="3" borderId="47" xfId="0" applyFont="1" applyFill="1" applyBorder="1" applyAlignment="1">
      <alignment horizontal="center"/>
    </xf>
    <xf numFmtId="0" fontId="2" fillId="4" borderId="49" xfId="0" applyFont="1" applyFill="1" applyBorder="1" applyAlignment="1">
      <alignment horizontal="center"/>
    </xf>
    <xf numFmtId="0" fontId="2" fillId="4" borderId="47" xfId="0" applyFont="1" applyFill="1" applyBorder="1" applyAlignment="1">
      <alignment horizontal="center"/>
    </xf>
    <xf numFmtId="0" fontId="2" fillId="4" borderId="45" xfId="0" applyFont="1" applyFill="1" applyBorder="1" applyAlignment="1">
      <alignment horizontal="center"/>
    </xf>
    <xf numFmtId="0" fontId="0" fillId="0" borderId="25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5" borderId="52" xfId="0" applyFill="1" applyBorder="1" applyAlignment="1">
      <alignment horizontal="center"/>
    </xf>
    <xf numFmtId="167" fontId="0" fillId="0" borderId="10" xfId="0" applyNumberFormat="1" applyBorder="1"/>
    <xf numFmtId="166" fontId="0" fillId="0" borderId="53" xfId="0" applyNumberFormat="1" applyBorder="1" applyAlignment="1">
      <alignment horizontal="center"/>
    </xf>
    <xf numFmtId="166" fontId="0" fillId="0" borderId="10" xfId="0" applyNumberFormat="1" applyBorder="1"/>
    <xf numFmtId="2" fontId="0" fillId="0" borderId="54" xfId="0" applyNumberFormat="1" applyBorder="1" applyAlignment="1">
      <alignment horizontal="center"/>
    </xf>
    <xf numFmtId="0" fontId="0" fillId="0" borderId="54" xfId="0" applyNumberFormat="1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6" xfId="0" applyBorder="1"/>
    <xf numFmtId="0" fontId="0" fillId="0" borderId="47" xfId="0" applyBorder="1" applyAlignment="1">
      <alignment horizontal="center"/>
    </xf>
    <xf numFmtId="168" fontId="0" fillId="0" borderId="0" xfId="0" applyNumberFormat="1"/>
    <xf numFmtId="0" fontId="1" fillId="6" borderId="2" xfId="0" applyFont="1" applyFill="1" applyBorder="1"/>
    <xf numFmtId="0" fontId="6" fillId="0" borderId="0" xfId="0" applyFont="1"/>
    <xf numFmtId="0" fontId="0" fillId="10" borderId="57" xfId="0" applyFill="1" applyBorder="1"/>
    <xf numFmtId="0" fontId="0" fillId="10" borderId="58" xfId="0" applyFill="1" applyBorder="1"/>
    <xf numFmtId="0" fontId="0" fillId="11" borderId="59" xfId="0" applyFill="1" applyBorder="1"/>
    <xf numFmtId="0" fontId="0" fillId="11" borderId="60" xfId="0" applyFill="1" applyBorder="1"/>
    <xf numFmtId="0" fontId="0" fillId="11" borderId="61" xfId="0" applyFill="1" applyBorder="1"/>
    <xf numFmtId="0" fontId="0" fillId="3" borderId="62" xfId="0" applyFill="1" applyBorder="1"/>
    <xf numFmtId="0" fontId="0" fillId="3" borderId="57" xfId="0" applyFill="1" applyBorder="1"/>
    <xf numFmtId="0" fontId="0" fillId="3" borderId="58" xfId="0" applyFill="1" applyBorder="1"/>
    <xf numFmtId="0" fontId="0" fillId="2" borderId="63" xfId="0" applyFill="1" applyBorder="1"/>
    <xf numFmtId="0" fontId="0" fillId="2" borderId="57" xfId="0" applyFill="1" applyBorder="1"/>
    <xf numFmtId="0" fontId="0" fillId="2" borderId="58" xfId="0" applyFill="1" applyBorder="1"/>
    <xf numFmtId="0" fontId="0" fillId="12" borderId="64" xfId="0" applyFill="1" applyBorder="1"/>
    <xf numFmtId="0" fontId="0" fillId="12" borderId="36" xfId="0" applyFill="1" applyBorder="1"/>
    <xf numFmtId="0" fontId="0" fillId="12" borderId="65" xfId="0" applyFill="1" applyBorder="1"/>
    <xf numFmtId="14" fontId="0" fillId="0" borderId="0" xfId="0" applyNumberFormat="1" applyFill="1" applyBorder="1" applyAlignment="1">
      <alignment horizontal="left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2" fillId="0" borderId="19" xfId="0" applyFont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2" fillId="8" borderId="26" xfId="0" applyFont="1" applyFill="1" applyBorder="1" applyAlignment="1">
      <alignment horizontal="center"/>
    </xf>
    <xf numFmtId="0" fontId="2" fillId="0" borderId="50" xfId="0" applyFont="1" applyBorder="1" applyAlignment="1">
      <alignment horizontal="left" vertical="top"/>
    </xf>
    <xf numFmtId="0" fontId="2" fillId="0" borderId="26" xfId="0" applyFont="1" applyBorder="1" applyAlignment="1">
      <alignment horizontal="left" vertical="top"/>
    </xf>
    <xf numFmtId="0" fontId="2" fillId="0" borderId="27" xfId="0" applyFont="1" applyBorder="1" applyAlignment="1">
      <alignment horizontal="left" vertical="top"/>
    </xf>
    <xf numFmtId="0" fontId="2" fillId="0" borderId="36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28" xfId="0" applyFont="1" applyBorder="1" applyAlignment="1">
      <alignment horizontal="left" vertical="top"/>
    </xf>
    <xf numFmtId="0" fontId="2" fillId="0" borderId="51" xfId="0" applyFont="1" applyBorder="1" applyAlignment="1">
      <alignment horizontal="left" vertical="top"/>
    </xf>
    <xf numFmtId="0" fontId="2" fillId="0" borderId="31" xfId="0" applyFont="1" applyBorder="1" applyAlignment="1">
      <alignment horizontal="left" vertical="top"/>
    </xf>
    <xf numFmtId="0" fontId="2" fillId="0" borderId="32" xfId="0" applyFont="1" applyBorder="1" applyAlignment="1">
      <alignment horizontal="left" vertical="top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0" fillId="0" borderId="18" xfId="0" applyFont="1" applyBorder="1" applyAlignment="1">
      <alignment horizontal="left" vertical="center"/>
    </xf>
    <xf numFmtId="0" fontId="0" fillId="0" borderId="19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8" borderId="25" xfId="0" applyFont="1" applyFill="1" applyBorder="1" applyAlignment="1">
      <alignment horizontal="center"/>
    </xf>
    <xf numFmtId="0" fontId="2" fillId="8" borderId="26" xfId="0" applyFont="1" applyFill="1" applyBorder="1" applyAlignment="1">
      <alignment horizontal="center"/>
    </xf>
    <xf numFmtId="0" fontId="2" fillId="8" borderId="27" xfId="0" applyFont="1" applyFill="1" applyBorder="1" applyAlignment="1">
      <alignment horizontal="center"/>
    </xf>
    <xf numFmtId="0" fontId="0" fillId="0" borderId="0" xfId="0" applyFont="1"/>
    <xf numFmtId="0" fontId="0" fillId="0" borderId="0" xfId="0" applyNumberFormat="1" applyBorder="1"/>
  </cellXfs>
  <cellStyles count="1">
    <cellStyle name="Normal" xfId="0" builtinId="0"/>
  </cellStyles>
  <dxfs count="9"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</dxfs>
  <tableStyles count="0" defaultTableStyle="TableStyleMedium2" defaultPivotStyle="PivotStyleLight16"/>
  <colors>
    <mruColors>
      <color rgb="FFEED2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CD4AF6-2AD1-4DE1-84D1-5215E48928A6}" name="t_Mois" displayName="t_Mois" ref="B2:B14" totalsRowShown="0" dataDxfId="1">
  <autoFilter ref="B2:B14" xr:uid="{31CD4AF6-2AD1-4DE1-84D1-5215E48928A6}">
    <filterColumn colId="0" hiddenButton="1"/>
  </autoFilter>
  <tableColumns count="1">
    <tableColumn id="1" xr3:uid="{2EC5D549-7513-4123-86A9-CF0C48ECDE9C}" name="Mois" dataDxfId="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8B678B6-98E8-45BD-8ABE-53AE17A3EB60}" name="t_Annee" displayName="t_Annee" ref="D2:D14" totalsRowShown="0">
  <autoFilter ref="D2:D14" xr:uid="{78B678B6-98E8-45BD-8ABE-53AE17A3EB60}">
    <filterColumn colId="0" hiddenButton="1"/>
  </autoFilter>
  <tableColumns count="1">
    <tableColumn id="1" xr3:uid="{15C39259-197A-416B-BA3A-AB6347E9AB5F}" name="Anné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X60"/>
  <sheetViews>
    <sheetView showGridLines="0" zoomScale="90" zoomScaleNormal="90" workbookViewId="0">
      <pane ySplit="11" topLeftCell="A12" activePane="bottomLeft" state="frozen"/>
      <selection pane="bottomLeft" activeCell="H24" sqref="H24"/>
    </sheetView>
  </sheetViews>
  <sheetFormatPr baseColWidth="10" defaultRowHeight="14.4" x14ac:dyDescent="0.3"/>
  <cols>
    <col min="1" max="1" width="4.21875" customWidth="1"/>
    <col min="2" max="2" width="5.77734375" customWidth="1"/>
    <col min="3" max="3" width="3.33203125" bestFit="1" customWidth="1"/>
    <col min="4" max="4" width="3.33203125" hidden="1" customWidth="1"/>
    <col min="5" max="5" width="4.6640625" hidden="1" customWidth="1"/>
    <col min="6" max="7" width="8.77734375" customWidth="1"/>
    <col min="8" max="22" width="6.44140625" customWidth="1"/>
    <col min="23" max="23" width="0" hidden="1" customWidth="1"/>
  </cols>
  <sheetData>
    <row r="1" spans="1:24" ht="15" thickBot="1" x14ac:dyDescent="0.35"/>
    <row r="2" spans="1:24" ht="15" thickTop="1" x14ac:dyDescent="0.3">
      <c r="A2" s="50"/>
      <c r="B2" s="51" t="s">
        <v>12</v>
      </c>
      <c r="C2" s="52"/>
      <c r="D2" s="52"/>
      <c r="E2" s="52"/>
      <c r="F2" s="52"/>
      <c r="G2" s="52"/>
      <c r="H2" s="52"/>
      <c r="I2" s="52"/>
      <c r="J2" s="52"/>
      <c r="K2" s="51" t="s">
        <v>13</v>
      </c>
      <c r="L2" s="52"/>
      <c r="M2" s="52"/>
      <c r="N2" s="52"/>
      <c r="O2" s="52"/>
      <c r="P2" s="52"/>
      <c r="Q2" s="52"/>
      <c r="R2" s="52"/>
      <c r="S2" s="52"/>
      <c r="T2" s="52"/>
      <c r="U2" s="52"/>
      <c r="V2" s="53"/>
    </row>
    <row r="3" spans="1:24" x14ac:dyDescent="0.3">
      <c r="A3" s="54"/>
      <c r="B3" s="199" t="str">
        <f>MoisEnCours</f>
        <v>Février</v>
      </c>
      <c r="C3" s="21"/>
      <c r="D3" s="21"/>
      <c r="E3" s="21"/>
      <c r="F3" s="21"/>
      <c r="G3" s="21"/>
      <c r="H3" s="21"/>
      <c r="I3" s="21"/>
      <c r="J3" s="21"/>
      <c r="K3" s="21" t="str">
        <f>AnneeEnCours</f>
        <v>2022</v>
      </c>
      <c r="L3" s="21"/>
      <c r="M3" s="21"/>
      <c r="N3" s="21"/>
      <c r="O3" s="21"/>
      <c r="P3" s="21"/>
      <c r="Q3" s="21"/>
      <c r="R3" s="21"/>
      <c r="S3" s="21"/>
      <c r="T3" s="21"/>
      <c r="U3" s="21"/>
      <c r="V3" s="35"/>
    </row>
    <row r="4" spans="1:24" x14ac:dyDescent="0.3">
      <c r="A4" s="54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35"/>
    </row>
    <row r="5" spans="1:24" x14ac:dyDescent="0.3">
      <c r="A5" s="54"/>
      <c r="B5" s="184" t="s">
        <v>53</v>
      </c>
      <c r="C5" s="184"/>
      <c r="D5" s="55"/>
      <c r="E5" s="55"/>
      <c r="F5" s="185" t="s">
        <v>65</v>
      </c>
      <c r="G5" s="186"/>
      <c r="H5" s="186"/>
      <c r="I5" s="187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35"/>
    </row>
    <row r="6" spans="1:24" ht="15" thickBot="1" x14ac:dyDescent="0.35">
      <c r="A6" s="54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35"/>
    </row>
    <row r="7" spans="1:24" ht="15.6" thickTop="1" thickBot="1" x14ac:dyDescent="0.35">
      <c r="A7" s="54"/>
      <c r="B7" s="21"/>
      <c r="C7" s="21"/>
      <c r="D7" s="21"/>
      <c r="E7" s="21"/>
      <c r="F7" s="21"/>
      <c r="G7" s="21"/>
      <c r="H7" s="21"/>
      <c r="I7" s="21"/>
      <c r="J7" s="188" t="s">
        <v>42</v>
      </c>
      <c r="K7" s="189"/>
      <c r="L7" s="189"/>
      <c r="M7" s="190"/>
      <c r="N7" s="175" t="s">
        <v>49</v>
      </c>
      <c r="O7" s="176"/>
      <c r="P7" s="176"/>
      <c r="Q7" s="176"/>
      <c r="R7" s="176"/>
      <c r="S7" s="177"/>
      <c r="T7" s="175" t="s">
        <v>50</v>
      </c>
      <c r="U7" s="176"/>
      <c r="V7" s="177"/>
    </row>
    <row r="8" spans="1:24" ht="25.8" customHeight="1" thickTop="1" thickBot="1" x14ac:dyDescent="0.35">
      <c r="A8" s="56"/>
      <c r="B8" s="57"/>
      <c r="C8" s="57"/>
      <c r="D8" s="57"/>
      <c r="E8" s="57"/>
      <c r="F8" s="188" t="s">
        <v>38</v>
      </c>
      <c r="G8" s="189"/>
      <c r="H8" s="189"/>
      <c r="I8" s="190"/>
      <c r="J8" s="191" t="s">
        <v>40</v>
      </c>
      <c r="K8" s="192"/>
      <c r="L8" s="193" t="s">
        <v>41</v>
      </c>
      <c r="M8" s="194"/>
      <c r="N8" s="25" t="s">
        <v>43</v>
      </c>
      <c r="O8" s="26" t="s">
        <v>44</v>
      </c>
      <c r="P8" s="26" t="s">
        <v>45</v>
      </c>
      <c r="Q8" s="26" t="s">
        <v>46</v>
      </c>
      <c r="R8" s="26" t="s">
        <v>47</v>
      </c>
      <c r="S8" s="69" t="s">
        <v>48</v>
      </c>
      <c r="T8" s="78"/>
      <c r="U8" s="76"/>
      <c r="V8" s="73"/>
    </row>
    <row r="9" spans="1:24" ht="30" customHeight="1" thickTop="1" thickBot="1" x14ac:dyDescent="0.35">
      <c r="A9" s="45" t="s">
        <v>35</v>
      </c>
      <c r="B9" s="27"/>
      <c r="C9" s="34"/>
      <c r="D9" s="27"/>
      <c r="E9" s="27"/>
      <c r="F9" s="38" t="s">
        <v>36</v>
      </c>
      <c r="G9" s="38" t="s">
        <v>37</v>
      </c>
      <c r="H9" s="36" t="s">
        <v>39</v>
      </c>
      <c r="I9" s="34"/>
      <c r="J9" s="28">
        <v>0.25</v>
      </c>
      <c r="K9" s="29">
        <v>0.5</v>
      </c>
      <c r="L9" s="29">
        <v>0.25</v>
      </c>
      <c r="M9" s="30">
        <v>0.5</v>
      </c>
      <c r="N9" s="79"/>
      <c r="O9" s="77"/>
      <c r="P9" s="77"/>
      <c r="Q9" s="77"/>
      <c r="R9" s="77"/>
      <c r="S9" s="31"/>
      <c r="T9" s="79"/>
      <c r="U9" s="77"/>
      <c r="V9" s="74"/>
    </row>
    <row r="10" spans="1:24" ht="15.6" thickTop="1" thickBot="1" x14ac:dyDescent="0.35">
      <c r="A10" s="181" t="s">
        <v>51</v>
      </c>
      <c r="B10" s="182"/>
      <c r="C10" s="183"/>
      <c r="D10" s="32"/>
      <c r="E10" s="32"/>
      <c r="F10" s="39"/>
      <c r="G10" s="39"/>
      <c r="H10" s="37"/>
      <c r="I10" s="82"/>
      <c r="J10" s="79"/>
      <c r="K10" s="77"/>
      <c r="L10" s="77"/>
      <c r="M10" s="74"/>
      <c r="N10" s="79"/>
      <c r="O10" s="77"/>
      <c r="P10" s="77"/>
      <c r="Q10" s="77"/>
      <c r="R10" s="77"/>
      <c r="S10" s="31"/>
      <c r="T10" s="79"/>
      <c r="U10" s="77"/>
      <c r="V10" s="74"/>
    </row>
    <row r="11" spans="1:24" ht="22.2" customHeight="1" thickTop="1" thickBot="1" x14ac:dyDescent="0.35">
      <c r="A11" s="178" t="s">
        <v>52</v>
      </c>
      <c r="B11" s="179"/>
      <c r="C11" s="180"/>
      <c r="D11" s="33"/>
      <c r="E11" s="33"/>
      <c r="F11" s="39"/>
      <c r="G11" s="39"/>
      <c r="H11" s="37"/>
      <c r="I11" s="82"/>
      <c r="J11" s="79"/>
      <c r="K11" s="77"/>
      <c r="L11" s="77"/>
      <c r="M11" s="74"/>
      <c r="N11" s="79"/>
      <c r="O11" s="77"/>
      <c r="P11" s="77"/>
      <c r="Q11" s="77"/>
      <c r="R11" s="77"/>
      <c r="S11" s="31"/>
      <c r="T11" s="79"/>
      <c r="U11" s="77"/>
      <c r="V11" s="74"/>
    </row>
    <row r="12" spans="1:24" ht="15" thickTop="1" x14ac:dyDescent="0.3">
      <c r="A12" s="43">
        <f>_xlfn.ISOWEEKNUM(B12)</f>
        <v>4</v>
      </c>
      <c r="B12" s="41">
        <f t="shared" ref="B12:B13" si="0">B13-1</f>
        <v>44590</v>
      </c>
      <c r="C12" s="46">
        <f>B13-1</f>
        <v>44590</v>
      </c>
      <c r="D12" s="19">
        <f t="shared" ref="D12:D14" si="1">WEEKDAY(C12)</f>
        <v>7</v>
      </c>
      <c r="E12" s="134" t="str">
        <f t="shared" ref="E12:E15" si="2">IF(D12=6,"ven",IF(D12=7,"sam",IF(D12=1,"dim",IF(D12=2,"lun",IF(D12=3,"mar",IF(D12=4,"mer",IF(D12=5,"jeu","")))))))</f>
        <v>sam</v>
      </c>
      <c r="F12" s="40" t="str">
        <f>IF(E12="ven","7",IF(E12="sam","0",IF(E12="dim","0",IF(C12='JOURS FERIES'!B3,"0",IF(C12='JOURS FERIES'!B4,"0",IF(C12='JOURS FERIES'!B5,"0",IF(C12='JOURS FERIES'!B6,"0",IF(C12='JOURS FERIES'!B7,"0",IF(C12='JOURS FERIES'!B8,"0",IF(C12='JOURS FERIES'!B9,"0",IF(C12='JOURS FERIES'!B10,"7",IF(C12='JOURS FERIES'!B11,"0",IF(C12='JOURS FERIES'!B12,"0",IF(C12='JOURS FERIES'!B13,"0",IF(C12='JOURS FERIES'!B14,"0",IF(C12='JOURS FERIES'!B15,"0",IF(W15="30","0",IF(W15="28","0",IF(W15="29","0","8")))))))))))))))))))</f>
        <v>0</v>
      </c>
      <c r="G12" s="58" t="str">
        <f t="shared" ref="G12:G42" si="3">IF(F12="0","0",(F12+J12+K12+L12+M12-N12-O12-P12-Q12-R12-S12))</f>
        <v>0</v>
      </c>
      <c r="H12" s="137">
        <f>IF(E12="sam",0,IF(E12="dim",0,IF(C12='JOURS FERIES'!B3,"0",IF(C12='JOURS FERIES'!B4,"0",IF(C12='JOURS FERIES'!B5,"0",IF(C12='JOURS FERIES'!B6,"0",IF(C12='JOURS FERIES'!B7,"0",IF(C12='JOURS FERIES'!B8,"0",IF(C12='JOURS FERIES'!B9,"0",IF(C12='JOURS FERIES'!B10,"1",IF(C12='JOURS FERIES'!B11,"0",IF(C12='JOURS FERIES'!B12,"0",IF(C12='JOURS FERIES'!B13,"0",IF(C12='JOURS FERIES'!B14,"0",IF(C12='JOURS FERIES'!B15,"0",IF(F12="0","0",IF(G12&lt;&gt;0,"1","0")))))))))))))))))</f>
        <v>0</v>
      </c>
      <c r="I12" s="72"/>
      <c r="J12" s="80"/>
      <c r="K12" s="60"/>
      <c r="L12" s="60"/>
      <c r="M12" s="70"/>
      <c r="N12" s="80"/>
      <c r="O12" s="60"/>
      <c r="P12" s="60"/>
      <c r="Q12" s="60"/>
      <c r="R12" s="60"/>
      <c r="S12" s="22"/>
      <c r="T12" s="80"/>
      <c r="U12" s="60"/>
      <c r="V12" s="70"/>
    </row>
    <row r="13" spans="1:24" x14ac:dyDescent="0.3">
      <c r="A13" s="131">
        <f t="shared" ref="A13:A42" si="4">_xlfn.ISOWEEKNUM(B13)</f>
        <v>4</v>
      </c>
      <c r="B13" s="132">
        <f t="shared" si="0"/>
        <v>44591</v>
      </c>
      <c r="C13" s="133">
        <f t="shared" ref="C13:C14" si="5">B14-1</f>
        <v>44591</v>
      </c>
      <c r="D13" s="134">
        <f t="shared" si="1"/>
        <v>1</v>
      </c>
      <c r="E13" s="134" t="str">
        <f t="shared" si="2"/>
        <v>dim</v>
      </c>
      <c r="F13" s="135" t="str">
        <f>IF(E13="ven","7",IF(E13="sam","0",IF(E13="dim","0",IF(C13='JOURS FERIES'!B3,"0",IF(C13='JOURS FERIES'!B4,"0",IF(C13='JOURS FERIES'!B5,"0",IF(C13='JOURS FERIES'!B6,"0",IF(C13='JOURS FERIES'!B7,"0",IF(C13='JOURS FERIES'!B8,"0",IF(C13='JOURS FERIES'!B9,"0",IF(C13='JOURS FERIES'!B10,"7",IF(C13='JOURS FERIES'!B11,"0",IF(C13='JOURS FERIES'!B12,"0",IF(C13='JOURS FERIES'!B13,"0",IF(C13='JOURS FERIES'!B14,"0",IF(C13='JOURS FERIES'!B15,"0",IF(W15="28","0",IF(W15="29","0","8"))))))))))))))))))</f>
        <v>0</v>
      </c>
      <c r="G13" s="136" t="str">
        <f t="shared" si="3"/>
        <v>0</v>
      </c>
      <c r="H13" s="137">
        <f>IF(E13="sam",0,IF(E13="dim",0,IF(C13='JOURS FERIES'!B3,"0",IF(C13='JOURS FERIES'!B4,"0",IF(C13='JOURS FERIES'!B5,"0",IF(C13='JOURS FERIES'!B6,"0",IF(C13='JOURS FERIES'!B7,"0",IF(C13='JOURS FERIES'!B8,"0",IF(C13='JOURS FERIES'!B9,"0",IF(C13='JOURS FERIES'!B10,"1",IF(C13='JOURS FERIES'!B11,"0",IF(C13='JOURS FERIES'!B12,"0",IF(C13='JOURS FERIES'!B13,"0",IF(C13='JOURS FERIES'!B14,"0",IF(C13='JOURS FERIES'!B15,"0",IF(F13="0","0",IF(G13&lt;&gt;0,"1","0")))))))))))))))))</f>
        <v>0</v>
      </c>
      <c r="I13" s="138"/>
      <c r="J13" s="139"/>
      <c r="K13" s="137"/>
      <c r="L13" s="137"/>
      <c r="M13" s="140"/>
      <c r="N13" s="139"/>
      <c r="O13" s="137"/>
      <c r="P13" s="137"/>
      <c r="Q13" s="137"/>
      <c r="R13" s="137"/>
      <c r="S13" s="141"/>
      <c r="T13" s="139"/>
      <c r="U13" s="137"/>
      <c r="V13" s="140"/>
    </row>
    <row r="14" spans="1:24" x14ac:dyDescent="0.3">
      <c r="A14" s="131">
        <f t="shared" si="4"/>
        <v>5</v>
      </c>
      <c r="B14" s="132">
        <f>B15-1</f>
        <v>44592</v>
      </c>
      <c r="C14" s="133">
        <f t="shared" si="5"/>
        <v>44592</v>
      </c>
      <c r="D14" s="134">
        <f t="shared" si="1"/>
        <v>2</v>
      </c>
      <c r="E14" s="134" t="str">
        <f t="shared" si="2"/>
        <v>lun</v>
      </c>
      <c r="F14" s="135" t="str">
        <f ca="1">IF(E14="ven","7",IF(E14="sam","0",IF(E14="dim","0",IF(C14='JOURS FERIES'!B3,"0",IF(C14='JOURS FERIES'!B4,"0",IF(C14='JOURS FERIES'!B5,"0",IF(C14='JOURS FERIES'!B6,"0",IF(C14='JOURS FERIES'!B7,"0",IF(C14='JOURS FERIES'!B8,"0",IF(C14='JOURS FERIES'!B9,"0",IF(C14='JOURS FERIES'!B10,"7",IF(C14='JOURS FERIES'!B11,"0",IF(C14='JOURS FERIES'!B12,"0",IF(C14='JOURS FERIES'!B13,"0",IF(C14='JOURS FERIES'!B14,"0",IF(C14='JOURS FERIES'!B15,"0",IF(W15="28","0",IF(W15="29","0","8"))))))))))))))))))</f>
        <v>8</v>
      </c>
      <c r="G14" s="136">
        <f t="shared" ca="1" si="3"/>
        <v>8</v>
      </c>
      <c r="H14" s="137" t="str">
        <f ca="1">IF(E14="sam",0,IF(E14="dim",0,IF(C14='JOURS FERIES'!B3,"0",IF(C14='JOURS FERIES'!B4,"0",IF(C14='JOURS FERIES'!B5,"0",IF(C14='JOURS FERIES'!B6,"0",IF(C14='JOURS FERIES'!B7,"0",IF(C14='JOURS FERIES'!B8,"0",IF(C14='JOURS FERIES'!B9,"0",IF(C14='JOURS FERIES'!B10,"1",IF(C14='JOURS FERIES'!B11,"0",IF(C14='JOURS FERIES'!B12,"0",IF(C14='JOURS FERIES'!B13,"0",IF(C14='JOURS FERIES'!B14,"0",IF(C14='JOURS FERIES'!B15,"0",IF(F14="0","0",IF(G14&lt;&gt;0,"1","0")))))))))))))))))</f>
        <v>1</v>
      </c>
      <c r="I14" s="138"/>
      <c r="J14" s="139"/>
      <c r="K14" s="137"/>
      <c r="L14" s="137"/>
      <c r="M14" s="140"/>
      <c r="N14" s="139"/>
      <c r="O14" s="137"/>
      <c r="P14" s="137"/>
      <c r="Q14" s="137"/>
      <c r="R14" s="137"/>
      <c r="S14" s="141"/>
      <c r="T14" s="139"/>
      <c r="U14" s="137"/>
      <c r="V14" s="140"/>
    </row>
    <row r="15" spans="1:24" x14ac:dyDescent="0.3">
      <c r="A15" s="131">
        <f t="shared" si="4"/>
        <v>5</v>
      </c>
      <c r="B15" s="132">
        <f>DATE(K3,MONTH(B3&amp;1),1)</f>
        <v>44593</v>
      </c>
      <c r="C15" s="133">
        <f>DATE(K3,MONTH(B3&amp;1),1)</f>
        <v>44593</v>
      </c>
      <c r="D15" s="134">
        <f>WEEKDAY(C15)</f>
        <v>3</v>
      </c>
      <c r="E15" s="134" t="str">
        <f t="shared" si="2"/>
        <v>mar</v>
      </c>
      <c r="F15" s="136" t="str">
        <f ca="1">IF(E15="ven","7",IF(E15="sam","0",IF(E15="dim","0",IF(C15='JOURS FERIES'!B3,"0",IF(C15='JOURS FERIES'!B4,"0",IF(C15='JOURS FERIES'!B5,"0",IF(C15='JOURS FERIES'!B6,"0",IF(C15='JOURS FERIES'!B7,"0",IF(C15='JOURS FERIES'!B8,"0",IF(C15='JOURS FERIES'!B9,"0",IF(C15='JOURS FERIES'!B10,"7",IF(C15='JOURS FERIES'!B11,"0",IF(C15='JOURS FERIES'!B12,"0",IF(C15='JOURS FERIES'!B13,"0",IF(C15='JOURS FERIES'!B14,"0",IF(C15='JOURS FERIES'!B15,"0","8"))))))))))))))))</f>
        <v>8</v>
      </c>
      <c r="G15" s="136">
        <f t="shared" ca="1" si="3"/>
        <v>8</v>
      </c>
      <c r="H15" s="137" t="str">
        <f ca="1">IF(E15="sam",0,IF(E15="dim",0,IF(C15='JOURS FERIES'!B3,"0",IF(C15='JOURS FERIES'!B4,"0",IF(C15='JOURS FERIES'!B5,"0",IF(C15='JOURS FERIES'!B6,"0",IF(C15='JOURS FERIES'!B7,"0",IF(C15='JOURS FERIES'!B8,"0",IF(C15='JOURS FERIES'!B9,"0",IF(C15='JOURS FERIES'!B10,"1",IF(C15='JOURS FERIES'!B11,"0",IF(C15='JOURS FERIES'!B12,"0",IF(C15='JOURS FERIES'!B13,"0",IF(C15='JOURS FERIES'!B14,"0",IF(C15='JOURS FERIES'!B15,"0",IF(G15&lt;&gt;0,"1","0"))))))))))))))))</f>
        <v>1</v>
      </c>
      <c r="I15" s="138"/>
      <c r="J15" s="139"/>
      <c r="K15" s="137"/>
      <c r="L15" s="137"/>
      <c r="M15" s="140"/>
      <c r="N15" s="139"/>
      <c r="O15" s="137"/>
      <c r="P15" s="137"/>
      <c r="Q15" s="137"/>
      <c r="R15" s="137"/>
      <c r="S15" s="141"/>
      <c r="T15" s="139"/>
      <c r="U15" s="137"/>
      <c r="V15" s="140"/>
      <c r="W15" s="143" t="str">
        <f ca="1">IF(C15='JOURS FERIES'!E3,"31",IF(C15='JOURS FERIES'!E4,"31",IF(C15='JOURS FERIES'!E5,"28",IF(C15='JOURS FERIES'!E6,"31",IF(C15='JOURS FERIES'!E7,"30",IF(C15='JOURS FERIES'!E8,"31",IF(C15='JOURS FERIES'!E9,"30",IF(C15='JOURS FERIES'!E10,"31",IF(C15='JOURS FERIES'!E11,"31",IF(C15='JOURS FERIES'!E12,"30",IF(C15='JOURS FERIES'!E13,"31",IF(C15='JOURS FERIES'!E14,"30","0"))))))))))))</f>
        <v>31</v>
      </c>
      <c r="X15" s="143"/>
    </row>
    <row r="16" spans="1:24" x14ac:dyDescent="0.3">
      <c r="A16" s="131">
        <f t="shared" si="4"/>
        <v>5</v>
      </c>
      <c r="B16" s="132">
        <f>B15+1</f>
        <v>44594</v>
      </c>
      <c r="C16" s="133">
        <f>C15+1</f>
        <v>44594</v>
      </c>
      <c r="D16" s="134">
        <f t="shared" ref="D16:D42" si="6">WEEKDAY(C16)</f>
        <v>4</v>
      </c>
      <c r="E16" s="134" t="str">
        <f>IF(D16=6,"ven",IF(D16=7,"sam",IF(D16=1,"dim",IF(D16=2,"lun",IF(D16=3,"mar",IF(D16=4,"mer",IF(D16=5,"jeu","")))))))</f>
        <v>mer</v>
      </c>
      <c r="F16" s="135" t="str">
        <f ca="1">IF(E16="ven","7",IF(E16="sam","0",IF(E16="dim","0",IF(C16='JOURS FERIES'!B3,"0",IF(C16='JOURS FERIES'!B4,"0",IF(C16='JOURS FERIES'!B5,"0",IF(C16='JOURS FERIES'!B6,"0",IF(C16='JOURS FERIES'!B7,"0",IF(C16='JOURS FERIES'!B8,"0",IF(C16='JOURS FERIES'!B9,"0",IF(C16='JOURS FERIES'!B10,"7",IF(C16='JOURS FERIES'!B11,"0",IF(C16='JOURS FERIES'!B12,"0",IF(C16='JOURS FERIES'!B13,"0",IF(C16='JOURS FERIES'!B14,"0",IF(C16='JOURS FERIES'!B15,"0","8"))))))))))))))))</f>
        <v>8</v>
      </c>
      <c r="G16" s="136">
        <f t="shared" ca="1" si="3"/>
        <v>8</v>
      </c>
      <c r="H16" s="137" t="str">
        <f ca="1">IF(E16="sam",0,IF(E16="dim",0,IF(C16='JOURS FERIES'!B3,"0",IF(C16='JOURS FERIES'!B4,"0",IF(C16='JOURS FERIES'!B5,"0",IF(C16='JOURS FERIES'!B6,"0",IF(C16='JOURS FERIES'!B7,"0",IF(C16='JOURS FERIES'!B8,"0",IF(C16='JOURS FERIES'!B9,"0",IF(C16='JOURS FERIES'!B10,"1",IF(C16='JOURS FERIES'!B11,"0",IF(C16='JOURS FERIES'!B12,"0",IF(C16='JOURS FERIES'!B13,"0",IF(C16='JOURS FERIES'!B14,"0",IF(C16='JOURS FERIES'!B15,"0",IF(G16&lt;&gt;0,"1","0"))))))))))))))))</f>
        <v>1</v>
      </c>
      <c r="I16" s="138"/>
      <c r="J16" s="139"/>
      <c r="K16" s="137"/>
      <c r="L16" s="137"/>
      <c r="M16" s="140"/>
      <c r="N16" s="139"/>
      <c r="O16" s="137"/>
      <c r="P16" s="137"/>
      <c r="Q16" s="137"/>
      <c r="R16" s="137"/>
      <c r="S16" s="141"/>
      <c r="T16" s="139"/>
      <c r="U16" s="137"/>
      <c r="V16" s="140"/>
    </row>
    <row r="17" spans="1:22" x14ac:dyDescent="0.3">
      <c r="A17" s="131">
        <f t="shared" si="4"/>
        <v>5</v>
      </c>
      <c r="B17" s="132">
        <f>B16+1</f>
        <v>44595</v>
      </c>
      <c r="C17" s="133">
        <f>C16+1</f>
        <v>44595</v>
      </c>
      <c r="D17" s="134">
        <f t="shared" si="6"/>
        <v>5</v>
      </c>
      <c r="E17" s="134" t="str">
        <f t="shared" ref="E17:E42" si="7">IF(D17=6,"ven",IF(D17=7,"sam",IF(D17=1,"dim",IF(D17=2,"lun",IF(D17=3,"mar",IF(D17=4,"mer",IF(D17=5,"jeu","")))))))</f>
        <v>jeu</v>
      </c>
      <c r="F17" s="135" t="str">
        <f ca="1">IF(E17="ven","7",IF(E17="sam","0",IF(E17="dim","0",IF(C17='JOURS FERIES'!B3,"0",IF(C17='JOURS FERIES'!B4,"0",IF(C17='JOURS FERIES'!B5,"0",IF(C17='JOURS FERIES'!B6,"0",IF(C17='JOURS FERIES'!B7,"0",IF(C17='JOURS FERIES'!B8,"0",IF(C17='JOURS FERIES'!B9,"0",IF(C17='JOURS FERIES'!B10,"7",IF(C17='JOURS FERIES'!B11,"0",IF(C17='JOURS FERIES'!B12,"0",IF(C17='JOURS FERIES'!B13,"0",IF(C17='JOURS FERIES'!B14,"0",IF(C17='JOURS FERIES'!B15,"0","8"))))))))))))))))</f>
        <v>8</v>
      </c>
      <c r="G17" s="136">
        <f t="shared" ca="1" si="3"/>
        <v>8</v>
      </c>
      <c r="H17" s="137" t="str">
        <f ca="1">IF(E17="sam",0,IF(E17="dim",0,IF(C17='JOURS FERIES'!B3,"0",IF(C17='JOURS FERIES'!B4,"0",IF(C17='JOURS FERIES'!B5,"0",IF(C17='JOURS FERIES'!B6,"0",IF(C17='JOURS FERIES'!B7,"0",IF(C17='JOURS FERIES'!B8,"0",IF(C17='JOURS FERIES'!B9,"0",IF(C17='JOURS FERIES'!B10,"1",IF(C17='JOURS FERIES'!B11,"0",IF(C17='JOURS FERIES'!B12,"0",IF(C17='JOURS FERIES'!B13,"0",IF(C17='JOURS FERIES'!B14,"0",IF(C17='JOURS FERIES'!B15,"0",IF(G17&lt;&gt;0,"1","0"))))))))))))))))</f>
        <v>1</v>
      </c>
      <c r="I17" s="138"/>
      <c r="J17" s="139"/>
      <c r="K17" s="137"/>
      <c r="L17" s="137"/>
      <c r="M17" s="140"/>
      <c r="N17" s="139"/>
      <c r="O17" s="137"/>
      <c r="P17" s="137"/>
      <c r="Q17" s="137"/>
      <c r="R17" s="137"/>
      <c r="S17" s="141"/>
      <c r="T17" s="139"/>
      <c r="U17" s="137"/>
      <c r="V17" s="140"/>
    </row>
    <row r="18" spans="1:22" x14ac:dyDescent="0.3">
      <c r="A18" s="131">
        <f t="shared" si="4"/>
        <v>5</v>
      </c>
      <c r="B18" s="132">
        <f t="shared" ref="B18:C41" si="8">B17+1</f>
        <v>44596</v>
      </c>
      <c r="C18" s="133">
        <f t="shared" si="8"/>
        <v>44596</v>
      </c>
      <c r="D18" s="134">
        <f t="shared" si="6"/>
        <v>6</v>
      </c>
      <c r="E18" s="134" t="str">
        <f t="shared" si="7"/>
        <v>ven</v>
      </c>
      <c r="F18" s="135" t="str">
        <f>IF(E18="ven","7",IF(E18="sam","0",IF(E18="dim","0",IF(C18='JOURS FERIES'!B3,"0",IF(C18='JOURS FERIES'!B4,"0",IF(C18='JOURS FERIES'!B5,"0",IF(C18='JOURS FERIES'!B6,"0",IF(C18='JOURS FERIES'!B7,"0",IF(C18='JOURS FERIES'!B8,"0",IF(C18='JOURS FERIES'!B9,"0",IF(C18='JOURS FERIES'!B10,"7",IF(C18='JOURS FERIES'!B11,"0",IF(C18='JOURS FERIES'!B12,"0",IF(C18='JOURS FERIES'!B13,"0",IF(C18='JOURS FERIES'!B14,"0",IF(C18='JOURS FERIES'!B15,"0","8"))))))))))))))))</f>
        <v>7</v>
      </c>
      <c r="G18" s="136">
        <f t="shared" si="3"/>
        <v>7</v>
      </c>
      <c r="H18" s="137" t="str">
        <f ca="1">IF(E18="sam",0,IF(E18="dim",0,IF(C18='JOURS FERIES'!B3,"0",IF(C18='JOURS FERIES'!B4,"0",IF(C18='JOURS FERIES'!B5,"0",IF(C18='JOURS FERIES'!B6,"0",IF(C18='JOURS FERIES'!B7,"0",IF(C18='JOURS FERIES'!B8,"0",IF(C18='JOURS FERIES'!B9,"0",IF(C18='JOURS FERIES'!B10,"1",IF(C18='JOURS FERIES'!B11,"0",IF(C18='JOURS FERIES'!B12,"0",IF(C18='JOURS FERIES'!B13,"0",IF(C18='JOURS FERIES'!B14,"0",IF(C18='JOURS FERIES'!B15,"0",IF(G18&lt;&gt;0,"1","0"))))))))))))))))</f>
        <v>1</v>
      </c>
      <c r="I18" s="138"/>
      <c r="J18" s="139"/>
      <c r="K18" s="137"/>
      <c r="L18" s="137"/>
      <c r="M18" s="140"/>
      <c r="N18" s="139"/>
      <c r="O18" s="137"/>
      <c r="P18" s="137"/>
      <c r="Q18" s="137"/>
      <c r="R18" s="137"/>
      <c r="S18" s="141"/>
      <c r="T18" s="139"/>
      <c r="U18" s="137"/>
      <c r="V18" s="140"/>
    </row>
    <row r="19" spans="1:22" x14ac:dyDescent="0.3">
      <c r="A19" s="131">
        <f t="shared" si="4"/>
        <v>5</v>
      </c>
      <c r="B19" s="132">
        <f t="shared" si="8"/>
        <v>44597</v>
      </c>
      <c r="C19" s="133">
        <f t="shared" si="8"/>
        <v>44597</v>
      </c>
      <c r="D19" s="134">
        <f t="shared" si="6"/>
        <v>7</v>
      </c>
      <c r="E19" s="134" t="str">
        <f t="shared" si="7"/>
        <v>sam</v>
      </c>
      <c r="F19" s="135" t="str">
        <f>IF(E19="ven","7",IF(E19="sam","0",IF(E19="dim","0",IF(C19='JOURS FERIES'!B3,"0",IF(C19='JOURS FERIES'!B4,"0",IF(C19='JOURS FERIES'!B5,"0",IF(C19='JOURS FERIES'!B6,"0",IF(C19='JOURS FERIES'!B7,"0",IF(C19='JOURS FERIES'!B8,"0",IF(C19='JOURS FERIES'!B9,"0",IF(C19='JOURS FERIES'!B10,"7",IF(C19='JOURS FERIES'!B11,"0",IF(C19='JOURS FERIES'!B12,"0",IF(C19='JOURS FERIES'!B13,"0",IF(C19='JOURS FERIES'!B14,"0",IF(C19='JOURS FERIES'!B15,"0","8"))))))))))))))))</f>
        <v>0</v>
      </c>
      <c r="G19" s="136" t="str">
        <f t="shared" si="3"/>
        <v>0</v>
      </c>
      <c r="H19" s="137">
        <f>IF(E19="sam",0,IF(E19="dim",0,IF(C19='JOURS FERIES'!B3,"0",IF(C19='JOURS FERIES'!B4,"0",IF(C19='JOURS FERIES'!B5,"0",IF(C19='JOURS FERIES'!B6,"0",IF(C19='JOURS FERIES'!B7,"0",IF(C19='JOURS FERIES'!B8,"0",IF(C19='JOURS FERIES'!B9,"0",IF(C19='JOURS FERIES'!B10,"1",IF(C19='JOURS FERIES'!B11,"0",IF(C19='JOURS FERIES'!B12,"0",IF(C19='JOURS FERIES'!B13,"0",IF(C19='JOURS FERIES'!B14,"0",IF(C19='JOURS FERIES'!B15,"0",IF(G19&lt;&gt;0,"1","0"))))))))))))))))</f>
        <v>0</v>
      </c>
      <c r="I19" s="138"/>
      <c r="J19" s="139"/>
      <c r="K19" s="137"/>
      <c r="L19" s="137"/>
      <c r="M19" s="140"/>
      <c r="N19" s="139"/>
      <c r="O19" s="137"/>
      <c r="P19" s="137"/>
      <c r="Q19" s="137"/>
      <c r="R19" s="137"/>
      <c r="S19" s="141"/>
      <c r="T19" s="139"/>
      <c r="U19" s="137"/>
      <c r="V19" s="140"/>
    </row>
    <row r="20" spans="1:22" x14ac:dyDescent="0.3">
      <c r="A20" s="131">
        <f t="shared" si="4"/>
        <v>5</v>
      </c>
      <c r="B20" s="132">
        <f t="shared" si="8"/>
        <v>44598</v>
      </c>
      <c r="C20" s="133">
        <f t="shared" si="8"/>
        <v>44598</v>
      </c>
      <c r="D20" s="134">
        <f t="shared" si="6"/>
        <v>1</v>
      </c>
      <c r="E20" s="134" t="str">
        <f t="shared" si="7"/>
        <v>dim</v>
      </c>
      <c r="F20" s="135" t="str">
        <f>IF(E20="ven","7",IF(E20="sam","0",IF(E20="dim","0",IF(C20='JOURS FERIES'!B3,"0",IF(C20='JOURS FERIES'!B4,"0",IF(C20='JOURS FERIES'!B5,"0",IF(C20='JOURS FERIES'!B6,"0",IF(C20='JOURS FERIES'!B7,"0",IF(C20='JOURS FERIES'!B8,"0",IF(C20='JOURS FERIES'!B9,"0",IF(C20='JOURS FERIES'!B10,"7",IF(C20='JOURS FERIES'!B11,"0",IF(C20='JOURS FERIES'!B12,"0",IF(C20='JOURS FERIES'!B13,"0",IF(C20='JOURS FERIES'!B14,"0",IF(C20='JOURS FERIES'!B15,"0","8"))))))))))))))))</f>
        <v>0</v>
      </c>
      <c r="G20" s="136" t="str">
        <f t="shared" si="3"/>
        <v>0</v>
      </c>
      <c r="H20" s="137">
        <f>IF(E20="sam",0,IF(E20="dim",0,IF(C20='JOURS FERIES'!B3,"0",IF(C20='JOURS FERIES'!B4,"0",IF(C20='JOURS FERIES'!B5,"0",IF(C20='JOURS FERIES'!B6,"0",IF(C20='JOURS FERIES'!B7,"0",IF(C20='JOURS FERIES'!B8,"0",IF(C20='JOURS FERIES'!B9,"0",IF(C20='JOURS FERIES'!B10,"1",IF(C20='JOURS FERIES'!B11,"0",IF(C20='JOURS FERIES'!B12,"0",IF(C20='JOURS FERIES'!B13,"0",IF(C20='JOURS FERIES'!B14,"0",IF(C20='JOURS FERIES'!B15,"0",IF(G20&lt;&gt;0,"1","0"))))))))))))))))</f>
        <v>0</v>
      </c>
      <c r="I20" s="138"/>
      <c r="J20" s="139"/>
      <c r="K20" s="137"/>
      <c r="L20" s="137"/>
      <c r="M20" s="140"/>
      <c r="N20" s="139"/>
      <c r="O20" s="137"/>
      <c r="P20" s="137"/>
      <c r="Q20" s="137"/>
      <c r="R20" s="137"/>
      <c r="S20" s="141"/>
      <c r="T20" s="139"/>
      <c r="U20" s="137"/>
      <c r="V20" s="140"/>
    </row>
    <row r="21" spans="1:22" x14ac:dyDescent="0.3">
      <c r="A21" s="131">
        <f t="shared" si="4"/>
        <v>6</v>
      </c>
      <c r="B21" s="132">
        <f t="shared" si="8"/>
        <v>44599</v>
      </c>
      <c r="C21" s="133">
        <f t="shared" si="8"/>
        <v>44599</v>
      </c>
      <c r="D21" s="134">
        <f t="shared" si="6"/>
        <v>2</v>
      </c>
      <c r="E21" s="134" t="str">
        <f t="shared" si="7"/>
        <v>lun</v>
      </c>
      <c r="F21" s="135" t="str">
        <f ca="1">IF(E21="ven","7",IF(E21="sam","0",IF(E21="dim","0",IF(C21='JOURS FERIES'!B3,"0",IF(C21='JOURS FERIES'!B4,"0",IF(C21='JOURS FERIES'!B5,"0",IF(C21='JOURS FERIES'!B6,"0",IF(C21='JOURS FERIES'!B7,"0",IF(C21='JOURS FERIES'!B8,"0",IF(C21='JOURS FERIES'!B9,"0",IF(C21='JOURS FERIES'!B10,"7",IF(C21='JOURS FERIES'!B11,"0",IF(C21='JOURS FERIES'!B12,"0",IF(C21='JOURS FERIES'!B13,"0",IF(C21='JOURS FERIES'!B14,"0",IF(C21='JOURS FERIES'!B15,"0","8"))))))))))))))))</f>
        <v>8</v>
      </c>
      <c r="G21" s="136">
        <f t="shared" ca="1" si="3"/>
        <v>8</v>
      </c>
      <c r="H21" s="137" t="str">
        <f ca="1">IF(E21="sam",0,IF(E21="dim",0,IF(C21='JOURS FERIES'!B3,"0",IF(C21='JOURS FERIES'!B4,"0",IF(C21='JOURS FERIES'!B5,"0",IF(C21='JOURS FERIES'!B6,"0",IF(C21='JOURS FERIES'!B7,"0",IF(C21='JOURS FERIES'!B8,"0",IF(C21='JOURS FERIES'!B9,"0",IF(C21='JOURS FERIES'!B10,"1",IF(C21='JOURS FERIES'!B11,"0",IF(C21='JOURS FERIES'!B12,"0",IF(C21='JOURS FERIES'!B13,"0",IF(C21='JOURS FERIES'!B14,"0",IF(C21='JOURS FERIES'!B15,"0",IF(G21&lt;&gt;0,"1","0"))))))))))))))))</f>
        <v>1</v>
      </c>
      <c r="I21" s="138"/>
      <c r="J21" s="139"/>
      <c r="K21" s="137"/>
      <c r="L21" s="137"/>
      <c r="M21" s="140"/>
      <c r="N21" s="139"/>
      <c r="O21" s="137"/>
      <c r="P21" s="137"/>
      <c r="Q21" s="137"/>
      <c r="R21" s="137"/>
      <c r="S21" s="141"/>
      <c r="T21" s="139"/>
      <c r="U21" s="137"/>
      <c r="V21" s="140"/>
    </row>
    <row r="22" spans="1:22" x14ac:dyDescent="0.3">
      <c r="A22" s="131">
        <f t="shared" si="4"/>
        <v>6</v>
      </c>
      <c r="B22" s="132">
        <f t="shared" si="8"/>
        <v>44600</v>
      </c>
      <c r="C22" s="133">
        <f t="shared" si="8"/>
        <v>44600</v>
      </c>
      <c r="D22" s="134">
        <f t="shared" si="6"/>
        <v>3</v>
      </c>
      <c r="E22" s="134" t="str">
        <f t="shared" si="7"/>
        <v>mar</v>
      </c>
      <c r="F22" s="135" t="str">
        <f ca="1">IF(E22="ven","7",IF(E22="sam","0",IF(E22="dim","0",IF(C22='JOURS FERIES'!B3,"0",IF(C22='JOURS FERIES'!B4,"0",IF(C22='JOURS FERIES'!B5,"0",IF(C22='JOURS FERIES'!B6,"0",IF(C22='JOURS FERIES'!B7,"0",IF(C22='JOURS FERIES'!B8,"0",IF(C22='JOURS FERIES'!B9,"0",IF(C22='JOURS FERIES'!B10,"7",IF(C22='JOURS FERIES'!B11,"0",IF(C22='JOURS FERIES'!B12,"0",IF(C22='JOURS FERIES'!B13,"0",IF(C22='JOURS FERIES'!B14,"0",IF(C22='JOURS FERIES'!B15,"0","8"))))))))))))))))</f>
        <v>8</v>
      </c>
      <c r="G22" s="136">
        <f t="shared" ca="1" si="3"/>
        <v>8</v>
      </c>
      <c r="H22" s="137" t="str">
        <f ca="1">IF(E22="sam",0,IF(E22="dim",0,IF(C22='JOURS FERIES'!B3,"0",IF(C22='JOURS FERIES'!B4,"0",IF(C22='JOURS FERIES'!B5,"0",IF(C22='JOURS FERIES'!B6,"0",IF(C22='JOURS FERIES'!B7,"0",IF(C22='JOURS FERIES'!B8,"0",IF(C22='JOURS FERIES'!B9,"0",IF(C22='JOURS FERIES'!B10,"1",IF(C22='JOURS FERIES'!B11,"0",IF(C22='JOURS FERIES'!B12,"0",IF(C22='JOURS FERIES'!B13,"0",IF(C22='JOURS FERIES'!B14,"0",IF(C22='JOURS FERIES'!B15,"0",IF(G22&lt;&gt;0,"1","0"))))))))))))))))</f>
        <v>1</v>
      </c>
      <c r="I22" s="138"/>
      <c r="J22" s="139"/>
      <c r="K22" s="137"/>
      <c r="L22" s="137"/>
      <c r="M22" s="140"/>
      <c r="N22" s="139"/>
      <c r="O22" s="137"/>
      <c r="P22" s="137"/>
      <c r="Q22" s="137"/>
      <c r="R22" s="137"/>
      <c r="S22" s="141"/>
      <c r="T22" s="139"/>
      <c r="U22" s="137"/>
      <c r="V22" s="140"/>
    </row>
    <row r="23" spans="1:22" x14ac:dyDescent="0.3">
      <c r="A23" s="131">
        <f t="shared" si="4"/>
        <v>6</v>
      </c>
      <c r="B23" s="132">
        <f t="shared" si="8"/>
        <v>44601</v>
      </c>
      <c r="C23" s="133">
        <f t="shared" si="8"/>
        <v>44601</v>
      </c>
      <c r="D23" s="134">
        <f t="shared" si="6"/>
        <v>4</v>
      </c>
      <c r="E23" s="134" t="str">
        <f t="shared" si="7"/>
        <v>mer</v>
      </c>
      <c r="F23" s="135" t="str">
        <f ca="1">IF(E23="ven","7",IF(E23="sam","0",IF(E23="dim","0",IF(C23='JOURS FERIES'!B3,"0",IF(C23='JOURS FERIES'!B4,"0",IF(C23='JOURS FERIES'!B5,"0",IF(C23='JOURS FERIES'!B6,"0",IF(C23='JOURS FERIES'!B7,"0",IF(C23='JOURS FERIES'!B8,"0",IF(C23='JOURS FERIES'!B9,"0",IF(C23='JOURS FERIES'!B10,"7",IF(C23='JOURS FERIES'!B11,"0",IF(C23='JOURS FERIES'!B12,"0",IF(C23='JOURS FERIES'!B13,"0",IF(C23='JOURS FERIES'!B14,"0",IF(C23='JOURS FERIES'!B15,"0","8"))))))))))))))))</f>
        <v>8</v>
      </c>
      <c r="G23" s="136">
        <f t="shared" ca="1" si="3"/>
        <v>8</v>
      </c>
      <c r="H23" s="137" t="str">
        <f ca="1">IF(E23="sam",0,IF(E23="dim",0,IF(C23='JOURS FERIES'!B3,"0",IF(C23='JOURS FERIES'!B4,"0",IF(C23='JOURS FERIES'!B5,"0",IF(C23='JOURS FERIES'!B6,"0",IF(C23='JOURS FERIES'!B7,"0",IF(C23='JOURS FERIES'!B8,"0",IF(C23='JOURS FERIES'!B9,"0",IF(C23='JOURS FERIES'!B10,"1",IF(C23='JOURS FERIES'!B11,"0",IF(C23='JOURS FERIES'!B12,"0",IF(C23='JOURS FERIES'!B13,"0",IF(C23='JOURS FERIES'!B14,"0",IF(C23='JOURS FERIES'!B15,"0",IF(G23&lt;&gt;0,"1","0"))))))))))))))))</f>
        <v>1</v>
      </c>
      <c r="I23" s="138"/>
      <c r="J23" s="139"/>
      <c r="K23" s="137"/>
      <c r="L23" s="137"/>
      <c r="M23" s="140"/>
      <c r="N23" s="139"/>
      <c r="O23" s="137"/>
      <c r="P23" s="137"/>
      <c r="Q23" s="137"/>
      <c r="R23" s="137"/>
      <c r="S23" s="141"/>
      <c r="T23" s="139"/>
      <c r="U23" s="137"/>
      <c r="V23" s="140"/>
    </row>
    <row r="24" spans="1:22" x14ac:dyDescent="0.3">
      <c r="A24" s="131">
        <f t="shared" si="4"/>
        <v>6</v>
      </c>
      <c r="B24" s="132">
        <f t="shared" si="8"/>
        <v>44602</v>
      </c>
      <c r="C24" s="133">
        <f t="shared" si="8"/>
        <v>44602</v>
      </c>
      <c r="D24" s="134">
        <f t="shared" si="6"/>
        <v>5</v>
      </c>
      <c r="E24" s="134" t="str">
        <f t="shared" si="7"/>
        <v>jeu</v>
      </c>
      <c r="F24" s="135" t="str">
        <f ca="1">IF(E24="ven","7",IF(E24="sam","0",IF(E24="dim","0",IF(C24='JOURS FERIES'!B3,"0",IF(C24='JOURS FERIES'!B4,"0",IF(C24='JOURS FERIES'!B5,"0",IF(C24='JOURS FERIES'!B6,"0",IF(C24='JOURS FERIES'!B7,"0",IF(C24='JOURS FERIES'!B8,"0",IF(C24='JOURS FERIES'!B9,"0",IF(C24='JOURS FERIES'!B10,"7",IF(C24='JOURS FERIES'!B11,"0",IF(C24='JOURS FERIES'!B12,"0",IF(C24='JOURS FERIES'!B13,"0",IF(C24='JOURS FERIES'!B14,"0",IF(C24='JOURS FERIES'!B15,"0","8"))))))))))))))))</f>
        <v>8</v>
      </c>
      <c r="G24" s="136">
        <f t="shared" ca="1" si="3"/>
        <v>8</v>
      </c>
      <c r="H24" s="137" t="str">
        <f ca="1">IF(E24="sam",0,IF(E24="dim",0,IF(C24='JOURS FERIES'!B3,"0",IF(C24='JOURS FERIES'!B4,"0",IF(C24='JOURS FERIES'!B5,"0",IF(C24='JOURS FERIES'!B6,"0",IF(C24='JOURS FERIES'!B7,"0",IF(C24='JOURS FERIES'!B8,"0",IF(C24='JOURS FERIES'!B9,"0",IF(C24='JOURS FERIES'!B10,"1",IF(C24='JOURS FERIES'!B11,"0",IF(C24='JOURS FERIES'!B12,"0",IF(C24='JOURS FERIES'!B13,"0",IF(C24='JOURS FERIES'!B14,"0",IF(C24='JOURS FERIES'!B15,"0",IF(G24&lt;&gt;0,"1","0"))))))))))))))))</f>
        <v>1</v>
      </c>
      <c r="I24" s="138"/>
      <c r="J24" s="139"/>
      <c r="K24" s="137"/>
      <c r="L24" s="137"/>
      <c r="M24" s="140"/>
      <c r="N24" s="139"/>
      <c r="O24" s="137"/>
      <c r="P24" s="137"/>
      <c r="Q24" s="137"/>
      <c r="R24" s="137"/>
      <c r="S24" s="141"/>
      <c r="T24" s="139"/>
      <c r="U24" s="137"/>
      <c r="V24" s="140"/>
    </row>
    <row r="25" spans="1:22" x14ac:dyDescent="0.3">
      <c r="A25" s="131">
        <f t="shared" si="4"/>
        <v>6</v>
      </c>
      <c r="B25" s="132">
        <f t="shared" si="8"/>
        <v>44603</v>
      </c>
      <c r="C25" s="133">
        <f t="shared" si="8"/>
        <v>44603</v>
      </c>
      <c r="D25" s="134">
        <f t="shared" si="6"/>
        <v>6</v>
      </c>
      <c r="E25" s="134" t="str">
        <f t="shared" si="7"/>
        <v>ven</v>
      </c>
      <c r="F25" s="135" t="str">
        <f>IF(E25="ven","7",IF(E25="sam","0",IF(E25="dim","0",IF(C25='JOURS FERIES'!B3,"0",IF(C25='JOURS FERIES'!B4,"0",IF(C25='JOURS FERIES'!B5,"0",IF(C25='JOURS FERIES'!B6,"0",IF(C25='JOURS FERIES'!B7,"0",IF(C25='JOURS FERIES'!B8,"0",IF(C25='JOURS FERIES'!B9,"0",IF(C25='JOURS FERIES'!B10,"7",IF(C25='JOURS FERIES'!B11,"0",IF(C25='JOURS FERIES'!B12,"0",IF(C25='JOURS FERIES'!B13,"0",IF(C25='JOURS FERIES'!B14,"0",IF(C25='JOURS FERIES'!B15,"0","8"))))))))))))))))</f>
        <v>7</v>
      </c>
      <c r="G25" s="136">
        <f t="shared" si="3"/>
        <v>7</v>
      </c>
      <c r="H25" s="137" t="str">
        <f ca="1">IF(E25="sam",0,IF(E25="dim",0,IF(C25='JOURS FERIES'!B3,"0",IF(C25='JOURS FERIES'!B4,"0",IF(C25='JOURS FERIES'!B5,"0",IF(C25='JOURS FERIES'!B6,"0",IF(C25='JOURS FERIES'!B7,"0",IF(C25='JOURS FERIES'!B8,"0",IF(C25='JOURS FERIES'!B9,"0",IF(C25='JOURS FERIES'!B10,"1",IF(C25='JOURS FERIES'!B11,"0",IF(C25='JOURS FERIES'!B12,"0",IF(C25='JOURS FERIES'!B13,"0",IF(C25='JOURS FERIES'!B14,"0",IF(C25='JOURS FERIES'!B15,"0",IF(G25&lt;&gt;0,"1","0"))))))))))))))))</f>
        <v>1</v>
      </c>
      <c r="I25" s="138"/>
      <c r="J25" s="139"/>
      <c r="K25" s="137"/>
      <c r="L25" s="137"/>
      <c r="M25" s="140"/>
      <c r="N25" s="139"/>
      <c r="O25" s="137"/>
      <c r="P25" s="137"/>
      <c r="Q25" s="137"/>
      <c r="R25" s="137"/>
      <c r="S25" s="141"/>
      <c r="T25" s="139"/>
      <c r="U25" s="137"/>
      <c r="V25" s="140"/>
    </row>
    <row r="26" spans="1:22" x14ac:dyDescent="0.3">
      <c r="A26" s="131">
        <f t="shared" si="4"/>
        <v>6</v>
      </c>
      <c r="B26" s="132">
        <f t="shared" si="8"/>
        <v>44604</v>
      </c>
      <c r="C26" s="133">
        <f t="shared" si="8"/>
        <v>44604</v>
      </c>
      <c r="D26" s="134">
        <f t="shared" si="6"/>
        <v>7</v>
      </c>
      <c r="E26" s="134" t="str">
        <f t="shared" si="7"/>
        <v>sam</v>
      </c>
      <c r="F26" s="135" t="str">
        <f>IF(E26="ven","7",IF(E26="sam","0",IF(E26="dim","0",IF(C26='JOURS FERIES'!B3,"0",IF(C26='JOURS FERIES'!B4,"0",IF(C26='JOURS FERIES'!B5,"0",IF(C26='JOURS FERIES'!B6,"0",IF(C26='JOURS FERIES'!B7,"0",IF(C26='JOURS FERIES'!B8,"0",IF(C26='JOURS FERIES'!B9,"0",IF(C26='JOURS FERIES'!B10,"7",IF(C26='JOURS FERIES'!B11,"0",IF(C26='JOURS FERIES'!B12,"0",IF(C26='JOURS FERIES'!B13,"0",IF(C26='JOURS FERIES'!B14,"0",IF(C26='JOURS FERIES'!B15,"0","8"))))))))))))))))</f>
        <v>0</v>
      </c>
      <c r="G26" s="136" t="str">
        <f t="shared" si="3"/>
        <v>0</v>
      </c>
      <c r="H26" s="137">
        <f>IF(E26="sam",0,IF(E26="dim",0,IF(C26='JOURS FERIES'!B3,"0",IF(C26='JOURS FERIES'!B4,"0",IF(C26='JOURS FERIES'!B5,"0",IF(C26='JOURS FERIES'!B6,"0",IF(C26='JOURS FERIES'!B7,"0",IF(C26='JOURS FERIES'!B8,"0",IF(C26='JOURS FERIES'!B9,"0",IF(C26='JOURS FERIES'!B10,"1",IF(C26='JOURS FERIES'!B11,"0",IF(C26='JOURS FERIES'!B12,"0",IF(C26='JOURS FERIES'!B13,"0",IF(C26='JOURS FERIES'!B14,"0",IF(C26='JOURS FERIES'!B15,"0",IF(G26&lt;&gt;0,"1","0"))))))))))))))))</f>
        <v>0</v>
      </c>
      <c r="I26" s="138"/>
      <c r="J26" s="139"/>
      <c r="K26" s="137"/>
      <c r="L26" s="137"/>
      <c r="M26" s="140"/>
      <c r="N26" s="139"/>
      <c r="O26" s="137"/>
      <c r="P26" s="137"/>
      <c r="Q26" s="137"/>
      <c r="R26" s="137"/>
      <c r="S26" s="141"/>
      <c r="T26" s="139"/>
      <c r="U26" s="137"/>
      <c r="V26" s="140"/>
    </row>
    <row r="27" spans="1:22" x14ac:dyDescent="0.3">
      <c r="A27" s="131">
        <f t="shared" si="4"/>
        <v>6</v>
      </c>
      <c r="B27" s="132">
        <f t="shared" si="8"/>
        <v>44605</v>
      </c>
      <c r="C27" s="133">
        <f t="shared" si="8"/>
        <v>44605</v>
      </c>
      <c r="D27" s="134">
        <f t="shared" si="6"/>
        <v>1</v>
      </c>
      <c r="E27" s="134" t="str">
        <f t="shared" si="7"/>
        <v>dim</v>
      </c>
      <c r="F27" s="135" t="str">
        <f>IF(E27="ven","7",IF(E27="sam","0",IF(E27="dim","0",IF(C27='JOURS FERIES'!B3,"0",IF(C27='JOURS FERIES'!B4,"0",IF(C27='JOURS FERIES'!B5,"0",IF(C27='JOURS FERIES'!B6,"0",IF(C27='JOURS FERIES'!B7,"0",IF(C27='JOURS FERIES'!B8,"0",IF(C27='JOURS FERIES'!B9,"0",IF(C27='JOURS FERIES'!B10,"7",IF(C27='JOURS FERIES'!B11,"0",IF(C27='JOURS FERIES'!B12,"0",IF(C27='JOURS FERIES'!B13,"0",IF(C27='JOURS FERIES'!B14,"0",IF(C27='JOURS FERIES'!B15,"0","8"))))))))))))))))</f>
        <v>0</v>
      </c>
      <c r="G27" s="136" t="str">
        <f t="shared" si="3"/>
        <v>0</v>
      </c>
      <c r="H27" s="137">
        <f>IF(E27="sam",0,IF(E27="dim",0,IF(C27='JOURS FERIES'!B3,"0",IF(C27='JOURS FERIES'!B4,"0",IF(C27='JOURS FERIES'!B5,"0",IF(C27='JOURS FERIES'!B6,"0",IF(C27='JOURS FERIES'!B7,"0",IF(C27='JOURS FERIES'!B8,"0",IF(C27='JOURS FERIES'!B9,"0",IF(C27='JOURS FERIES'!B10,"1",IF(C27='JOURS FERIES'!B11,"0",IF(C27='JOURS FERIES'!B12,"0",IF(C27='JOURS FERIES'!B13,"0",IF(C27='JOURS FERIES'!B14,"0",IF(C27='JOURS FERIES'!B15,"0",IF(G27&lt;&gt;0,"1","0"))))))))))))))))</f>
        <v>0</v>
      </c>
      <c r="I27" s="138"/>
      <c r="J27" s="139"/>
      <c r="K27" s="137"/>
      <c r="L27" s="137"/>
      <c r="M27" s="140"/>
      <c r="N27" s="139"/>
      <c r="O27" s="137"/>
      <c r="P27" s="137"/>
      <c r="Q27" s="137"/>
      <c r="R27" s="137"/>
      <c r="S27" s="141"/>
      <c r="T27" s="139"/>
      <c r="U27" s="137"/>
      <c r="V27" s="140"/>
    </row>
    <row r="28" spans="1:22" x14ac:dyDescent="0.3">
      <c r="A28" s="131">
        <f t="shared" si="4"/>
        <v>7</v>
      </c>
      <c r="B28" s="132">
        <f t="shared" si="8"/>
        <v>44606</v>
      </c>
      <c r="C28" s="133">
        <f t="shared" si="8"/>
        <v>44606</v>
      </c>
      <c r="D28" s="134">
        <f t="shared" si="6"/>
        <v>2</v>
      </c>
      <c r="E28" s="134" t="str">
        <f t="shared" si="7"/>
        <v>lun</v>
      </c>
      <c r="F28" s="135" t="str">
        <f ca="1">IF(E28="ven","7",IF(E28="sam","0",IF(E28="dim","0",IF(C28='JOURS FERIES'!B3,"0",IF(C28='JOURS FERIES'!B4,"0",IF(C28='JOURS FERIES'!B5,"0",IF(C28='JOURS FERIES'!B6,"0",IF(C28='JOURS FERIES'!B7,"0",IF(C28='JOURS FERIES'!B8,"0",IF(C28='JOURS FERIES'!B9,"0",IF(C28='JOURS FERIES'!B10,"7",IF(C28='JOURS FERIES'!B11,"0",IF(C28='JOURS FERIES'!B12,"0",IF(C28='JOURS FERIES'!B13,"0",IF(C28='JOURS FERIES'!B14,"0",IF(C28='JOURS FERIES'!B15,"0","8"))))))))))))))))</f>
        <v>8</v>
      </c>
      <c r="G28" s="136">
        <f t="shared" ca="1" si="3"/>
        <v>8</v>
      </c>
      <c r="H28" s="137" t="str">
        <f ca="1">IF(E28="sam",0,IF(E28="dim",0,IF(C28='JOURS FERIES'!B3,"0",IF(C28='JOURS FERIES'!B4,"0",IF(C28='JOURS FERIES'!B5,"0",IF(C28='JOURS FERIES'!B6,"0",IF(C28='JOURS FERIES'!B7,"0",IF(C28='JOURS FERIES'!B8,"0",IF(C28='JOURS FERIES'!B9,"0",IF(C28='JOURS FERIES'!B10,"1",IF(C28='JOURS FERIES'!B11,"0",IF(C28='JOURS FERIES'!B12,"0",IF(C28='JOURS FERIES'!B13,"0",IF(C28='JOURS FERIES'!B14,"0",IF(C28='JOURS FERIES'!B15,"0",IF(G28&lt;&gt;0,"1","0"))))))))))))))))</f>
        <v>1</v>
      </c>
      <c r="I28" s="138"/>
      <c r="J28" s="139"/>
      <c r="K28" s="137"/>
      <c r="L28" s="137"/>
      <c r="M28" s="140"/>
      <c r="N28" s="139"/>
      <c r="O28" s="137"/>
      <c r="P28" s="137"/>
      <c r="Q28" s="137"/>
      <c r="R28" s="137"/>
      <c r="S28" s="141"/>
      <c r="T28" s="139"/>
      <c r="U28" s="137"/>
      <c r="V28" s="140"/>
    </row>
    <row r="29" spans="1:22" x14ac:dyDescent="0.3">
      <c r="A29" s="131">
        <f t="shared" si="4"/>
        <v>7</v>
      </c>
      <c r="B29" s="132">
        <f t="shared" si="8"/>
        <v>44607</v>
      </c>
      <c r="C29" s="133">
        <f t="shared" si="8"/>
        <v>44607</v>
      </c>
      <c r="D29" s="134">
        <f t="shared" si="6"/>
        <v>3</v>
      </c>
      <c r="E29" s="134" t="str">
        <f t="shared" si="7"/>
        <v>mar</v>
      </c>
      <c r="F29" s="135" t="str">
        <f ca="1">IF(E29="ven","7",IF(E29="sam","0",IF(E29="dim","0",IF(C29='JOURS FERIES'!B3,"0",IF(C29='JOURS FERIES'!B4,"0",IF(C29='JOURS FERIES'!B5,"0",IF(C29='JOURS FERIES'!B6,"0",IF(C29='JOURS FERIES'!B7,"0",IF(C29='JOURS FERIES'!B8,"0",IF(C29='JOURS FERIES'!B9,"0",IF(C29='JOURS FERIES'!B10,"7",IF(C29='JOURS FERIES'!B11,"0",IF(C29='JOURS FERIES'!B12,"0",IF(C29='JOURS FERIES'!B13,"0",IF(C29='JOURS FERIES'!B14,"0",IF(C29='JOURS FERIES'!B15,"0","8"))))))))))))))))</f>
        <v>8</v>
      </c>
      <c r="G29" s="136">
        <f t="shared" ca="1" si="3"/>
        <v>8</v>
      </c>
      <c r="H29" s="137" t="str">
        <f ca="1">IF(E29="sam",0,IF(E29="dim",0,IF(C29='JOURS FERIES'!B3,"0",IF(C29='JOURS FERIES'!B4,"0",IF(C29='JOURS FERIES'!B5,"0",IF(C29='JOURS FERIES'!B6,"0",IF(C29='JOURS FERIES'!B7,"0",IF(C29='JOURS FERIES'!B8,"0",IF(C29='JOURS FERIES'!B9,"0",IF(C29='JOURS FERIES'!B10,"1",IF(C29='JOURS FERIES'!B11,"0",IF(C29='JOURS FERIES'!B12,"0",IF(C29='JOURS FERIES'!B13,"0",IF(C29='JOURS FERIES'!B14,"0",IF(C29='JOURS FERIES'!B15,"0",IF(G29&lt;&gt;0,"1","0"))))))))))))))))</f>
        <v>1</v>
      </c>
      <c r="I29" s="138"/>
      <c r="J29" s="139"/>
      <c r="K29" s="137"/>
      <c r="L29" s="137"/>
      <c r="M29" s="140"/>
      <c r="N29" s="139"/>
      <c r="O29" s="137"/>
      <c r="P29" s="137"/>
      <c r="Q29" s="137"/>
      <c r="R29" s="137"/>
      <c r="S29" s="141"/>
      <c r="T29" s="139"/>
      <c r="U29" s="137"/>
      <c r="V29" s="140"/>
    </row>
    <row r="30" spans="1:22" x14ac:dyDescent="0.3">
      <c r="A30" s="131">
        <f t="shared" si="4"/>
        <v>7</v>
      </c>
      <c r="B30" s="132">
        <f t="shared" si="8"/>
        <v>44608</v>
      </c>
      <c r="C30" s="133">
        <f t="shared" si="8"/>
        <v>44608</v>
      </c>
      <c r="D30" s="134">
        <f t="shared" si="6"/>
        <v>4</v>
      </c>
      <c r="E30" s="134" t="str">
        <f t="shared" si="7"/>
        <v>mer</v>
      </c>
      <c r="F30" s="135" t="str">
        <f ca="1">IF(E30="ven","7",IF(E30="sam","0",IF(E30="dim","0",IF(C30='JOURS FERIES'!B3,"0",IF(C30='JOURS FERIES'!B4,"0",IF(C30='JOURS FERIES'!B5,"0",IF(C30='JOURS FERIES'!B6,"0",IF(C30='JOURS FERIES'!B7,"0",IF(C30='JOURS FERIES'!B8,"0",IF(C30='JOURS FERIES'!B9,"0",IF(C30='JOURS FERIES'!B10,"7",IF(C30='JOURS FERIES'!B11,"0",IF(C30='JOURS FERIES'!B12,"0",IF(C30='JOURS FERIES'!B13,"0",IF(C30='JOURS FERIES'!B14,"0",IF(C30='JOURS FERIES'!B15,"0","8"))))))))))))))))</f>
        <v>8</v>
      </c>
      <c r="G30" s="136">
        <f t="shared" ca="1" si="3"/>
        <v>8</v>
      </c>
      <c r="H30" s="137" t="str">
        <f ca="1">IF(E30="sam",0,IF(E30="dim",0,IF(C30='JOURS FERIES'!B3,"0",IF(C30='JOURS FERIES'!B4,"0",IF(C30='JOURS FERIES'!B5,"0",IF(C30='JOURS FERIES'!B6,"0",IF(C30='JOURS FERIES'!B7,"0",IF(C30='JOURS FERIES'!B8,"0",IF(C30='JOURS FERIES'!B9,"0",IF(C30='JOURS FERIES'!B10,"1",IF(C30='JOURS FERIES'!B11,"0",IF(C30='JOURS FERIES'!B12,"0",IF(C30='JOURS FERIES'!B13,"0",IF(C30='JOURS FERIES'!B14,"0",IF(C30='JOURS FERIES'!B15,"0",IF(G30&lt;&gt;0,"1","0"))))))))))))))))</f>
        <v>1</v>
      </c>
      <c r="I30" s="138"/>
      <c r="J30" s="139"/>
      <c r="K30" s="137"/>
      <c r="L30" s="137"/>
      <c r="M30" s="140"/>
      <c r="N30" s="139"/>
      <c r="O30" s="137"/>
      <c r="P30" s="137"/>
      <c r="Q30" s="137"/>
      <c r="R30" s="137"/>
      <c r="S30" s="141"/>
      <c r="T30" s="139"/>
      <c r="U30" s="137"/>
      <c r="V30" s="140"/>
    </row>
    <row r="31" spans="1:22" x14ac:dyDescent="0.3">
      <c r="A31" s="131">
        <f t="shared" si="4"/>
        <v>7</v>
      </c>
      <c r="B31" s="132">
        <f t="shared" si="8"/>
        <v>44609</v>
      </c>
      <c r="C31" s="133">
        <f t="shared" si="8"/>
        <v>44609</v>
      </c>
      <c r="D31" s="134">
        <f t="shared" si="6"/>
        <v>5</v>
      </c>
      <c r="E31" s="134" t="str">
        <f t="shared" si="7"/>
        <v>jeu</v>
      </c>
      <c r="F31" s="135" t="str">
        <f ca="1">IF(E31="ven","7",IF(E31="sam","0",IF(E31="dim","0",IF(C31='JOURS FERIES'!B3,"0",IF(C31='JOURS FERIES'!B4,"0",IF(C31='JOURS FERIES'!B5,"0",IF(C31='JOURS FERIES'!B6,"0",IF(C31='JOURS FERIES'!B7,"0",IF(C31='JOURS FERIES'!B8,"0",IF(C31='JOURS FERIES'!B9,"0",IF(C31='JOURS FERIES'!B10,"7",IF(C31='JOURS FERIES'!B11,"0",IF(C31='JOURS FERIES'!B12,"0",IF(C31='JOURS FERIES'!B13,"0",IF(C31='JOURS FERIES'!B14,"0",IF(C31='JOURS FERIES'!B15,"0","8"))))))))))))))))</f>
        <v>8</v>
      </c>
      <c r="G31" s="136">
        <f t="shared" ca="1" si="3"/>
        <v>8</v>
      </c>
      <c r="H31" s="137" t="str">
        <f ca="1">IF(E31="sam",0,IF(E31="dim",0,IF(C31='JOURS FERIES'!B3,"0",IF(C31='JOURS FERIES'!B4,"0",IF(C31='JOURS FERIES'!B5,"0",IF(C31='JOURS FERIES'!B6,"0",IF(C31='JOURS FERIES'!B7,"0",IF(C31='JOURS FERIES'!B8,"0",IF(C31='JOURS FERIES'!B9,"0",IF(C31='JOURS FERIES'!B10,"1",IF(C31='JOURS FERIES'!B11,"0",IF(C31='JOURS FERIES'!B12,"0",IF(C31='JOURS FERIES'!B13,"0",IF(C31='JOURS FERIES'!B14,"0",IF(C31='JOURS FERIES'!B15,"0",IF(G31&lt;&gt;0,"1","0"))))))))))))))))</f>
        <v>1</v>
      </c>
      <c r="I31" s="138"/>
      <c r="J31" s="139"/>
      <c r="K31" s="137"/>
      <c r="L31" s="137"/>
      <c r="M31" s="140"/>
      <c r="N31" s="139"/>
      <c r="O31" s="137"/>
      <c r="P31" s="137"/>
      <c r="Q31" s="137"/>
      <c r="R31" s="137"/>
      <c r="S31" s="141"/>
      <c r="T31" s="139"/>
      <c r="U31" s="137"/>
      <c r="V31" s="140"/>
    </row>
    <row r="32" spans="1:22" x14ac:dyDescent="0.3">
      <c r="A32" s="131">
        <f t="shared" si="4"/>
        <v>7</v>
      </c>
      <c r="B32" s="132">
        <f t="shared" si="8"/>
        <v>44610</v>
      </c>
      <c r="C32" s="133">
        <f t="shared" si="8"/>
        <v>44610</v>
      </c>
      <c r="D32" s="134">
        <f t="shared" si="6"/>
        <v>6</v>
      </c>
      <c r="E32" s="134" t="str">
        <f t="shared" si="7"/>
        <v>ven</v>
      </c>
      <c r="F32" s="135" t="str">
        <f>IF(E32="ven","7",IF(E32="sam","0",IF(E32="dim","0",IF(C32='JOURS FERIES'!B3,"0",IF(C32='JOURS FERIES'!B4,"0",IF(C32='JOURS FERIES'!B5,"0",IF(C32='JOURS FERIES'!B6,"0",IF(C32='JOURS FERIES'!B7,"0",IF(C32='JOURS FERIES'!B8,"0",IF(C32='JOURS FERIES'!B9,"0",IF(C32='JOURS FERIES'!B10,"7",IF(C32='JOURS FERIES'!B11,"0",IF(C32='JOURS FERIES'!B12,"0",IF(C32='JOURS FERIES'!B13,"0",IF(C32='JOURS FERIES'!B14,"0",IF(C32='JOURS FERIES'!B15,"0","8"))))))))))))))))</f>
        <v>7</v>
      </c>
      <c r="G32" s="136">
        <f t="shared" si="3"/>
        <v>7</v>
      </c>
      <c r="H32" s="137" t="str">
        <f ca="1">IF(E32="sam",0,IF(E32="dim",0,IF(C32='JOURS FERIES'!B3,"0",IF(C32='JOURS FERIES'!B4,"0",IF(C32='JOURS FERIES'!B5,"0",IF(C32='JOURS FERIES'!B6,"0",IF(C32='JOURS FERIES'!B7,"0",IF(C32='JOURS FERIES'!B8,"0",IF(C32='JOURS FERIES'!B9,"0",IF(C32='JOURS FERIES'!B10,"1",IF(C32='JOURS FERIES'!B11,"0",IF(C32='JOURS FERIES'!B12,"0",IF(C32='JOURS FERIES'!B13,"0",IF(C32='JOURS FERIES'!B14,"0",IF(C32='JOURS FERIES'!B15,"0",IF(G32&lt;&gt;0,"1","0"))))))))))))))))</f>
        <v>1</v>
      </c>
      <c r="I32" s="138"/>
      <c r="J32" s="139"/>
      <c r="K32" s="137"/>
      <c r="L32" s="137"/>
      <c r="M32" s="140"/>
      <c r="N32" s="139"/>
      <c r="O32" s="137"/>
      <c r="P32" s="137"/>
      <c r="Q32" s="137"/>
      <c r="R32" s="137"/>
      <c r="S32" s="141"/>
      <c r="T32" s="139"/>
      <c r="U32" s="137"/>
      <c r="V32" s="140"/>
    </row>
    <row r="33" spans="1:22" x14ac:dyDescent="0.3">
      <c r="A33" s="131">
        <f t="shared" si="4"/>
        <v>7</v>
      </c>
      <c r="B33" s="132">
        <f t="shared" si="8"/>
        <v>44611</v>
      </c>
      <c r="C33" s="133">
        <f t="shared" si="8"/>
        <v>44611</v>
      </c>
      <c r="D33" s="134">
        <f t="shared" si="6"/>
        <v>7</v>
      </c>
      <c r="E33" s="134" t="str">
        <f t="shared" si="7"/>
        <v>sam</v>
      </c>
      <c r="F33" s="135" t="str">
        <f>IF(E33="ven","7",IF(E33="sam","0",IF(E33="dim","0",IF(C33='JOURS FERIES'!B3,"0",IF(C33='JOURS FERIES'!B4,"0",IF(C33='JOURS FERIES'!B5,"0",IF(C33='JOURS FERIES'!B6,"0",IF(C33='JOURS FERIES'!B7,"0",IF(C33='JOURS FERIES'!B8,"0",IF(C33='JOURS FERIES'!B9,"0",IF(C33='JOURS FERIES'!B10,"7",IF(C33='JOURS FERIES'!B11,"0",IF(C33='JOURS FERIES'!B12,"0",IF(C33='JOURS FERIES'!B13,"0",IF(C33='JOURS FERIES'!B14,"0",IF(C33='JOURS FERIES'!B15,"0","8"))))))))))))))))</f>
        <v>0</v>
      </c>
      <c r="G33" s="136" t="str">
        <f t="shared" si="3"/>
        <v>0</v>
      </c>
      <c r="H33" s="137">
        <f>IF(E33="sam",0,IF(E33="dim",0,IF(C33='JOURS FERIES'!B3,"0",IF(C33='JOURS FERIES'!B4,"0",IF(C33='JOURS FERIES'!B5,"0",IF(C33='JOURS FERIES'!B6,"0",IF(C33='JOURS FERIES'!B7,"0",IF(C33='JOURS FERIES'!B8,"0",IF(C33='JOURS FERIES'!B9,"0",IF(C33='JOURS FERIES'!B10,"1",IF(C33='JOURS FERIES'!B11,"0",IF(C33='JOURS FERIES'!B12,"0",IF(C33='JOURS FERIES'!B13,"0",IF(C33='JOURS FERIES'!B14,"0",IF(C33='JOURS FERIES'!B15,"0",IF(G33&lt;&gt;0,"1","0"))))))))))))))))</f>
        <v>0</v>
      </c>
      <c r="I33" s="138"/>
      <c r="J33" s="139"/>
      <c r="K33" s="137"/>
      <c r="L33" s="137"/>
      <c r="M33" s="140"/>
      <c r="N33" s="139"/>
      <c r="O33" s="137"/>
      <c r="P33" s="137"/>
      <c r="Q33" s="137"/>
      <c r="R33" s="137"/>
      <c r="S33" s="141"/>
      <c r="T33" s="139"/>
      <c r="U33" s="137"/>
      <c r="V33" s="140"/>
    </row>
    <row r="34" spans="1:22" x14ac:dyDescent="0.3">
      <c r="A34" s="131">
        <f t="shared" si="4"/>
        <v>7</v>
      </c>
      <c r="B34" s="132">
        <f t="shared" si="8"/>
        <v>44612</v>
      </c>
      <c r="C34" s="133">
        <f t="shared" si="8"/>
        <v>44612</v>
      </c>
      <c r="D34" s="134">
        <f t="shared" si="6"/>
        <v>1</v>
      </c>
      <c r="E34" s="134" t="str">
        <f t="shared" si="7"/>
        <v>dim</v>
      </c>
      <c r="F34" s="135" t="str">
        <f>IF(E34="ven","7",IF(E34="sam","0",IF(E34="dim","0",IF(C34='JOURS FERIES'!B3,"0",IF(C34='JOURS FERIES'!B4,"0",IF(C34='JOURS FERIES'!B5,"0",IF(C34='JOURS FERIES'!B6,"0",IF(C34='JOURS FERIES'!B7,"0",IF(C34='JOURS FERIES'!B8,"0",IF(C34='JOURS FERIES'!B9,"0",IF(C34='JOURS FERIES'!B10,"7",IF(C34='JOURS FERIES'!B11,"0",IF(C34='JOURS FERIES'!B12,"0",IF(C34='JOURS FERIES'!B13,"0",IF(C34='JOURS FERIES'!B14,"0",IF(C34='JOURS FERIES'!B15,"0","8"))))))))))))))))</f>
        <v>0</v>
      </c>
      <c r="G34" s="136" t="str">
        <f t="shared" si="3"/>
        <v>0</v>
      </c>
      <c r="H34" s="137">
        <f>IF(E34="sam",0,IF(E34="dim",0,IF(C34='JOURS FERIES'!B3,"0",IF(C34='JOURS FERIES'!B4,"0",IF(C34='JOURS FERIES'!B5,"0",IF(C34='JOURS FERIES'!B6,"0",IF(C34='JOURS FERIES'!B7,"0",IF(C34='JOURS FERIES'!B8,"0",IF(C34='JOURS FERIES'!B9,"0",IF(C34='JOURS FERIES'!B10,"1",IF(C34='JOURS FERIES'!B11,"0",IF(C34='JOURS FERIES'!B12,"0",IF(C34='JOURS FERIES'!B13,"0",IF(C34='JOURS FERIES'!B14,"0",IF(C34='JOURS FERIES'!B15,"0",IF(G34&lt;&gt;0,"1","0"))))))))))))))))</f>
        <v>0</v>
      </c>
      <c r="I34" s="138"/>
      <c r="J34" s="139"/>
      <c r="K34" s="137"/>
      <c r="L34" s="137"/>
      <c r="M34" s="140"/>
      <c r="N34" s="139"/>
      <c r="O34" s="137"/>
      <c r="P34" s="137"/>
      <c r="Q34" s="137"/>
      <c r="R34" s="137"/>
      <c r="S34" s="141"/>
      <c r="T34" s="139"/>
      <c r="U34" s="137"/>
      <c r="V34" s="140"/>
    </row>
    <row r="35" spans="1:22" x14ac:dyDescent="0.3">
      <c r="A35" s="131">
        <f t="shared" si="4"/>
        <v>8</v>
      </c>
      <c r="B35" s="132">
        <f t="shared" si="8"/>
        <v>44613</v>
      </c>
      <c r="C35" s="133">
        <f t="shared" si="8"/>
        <v>44613</v>
      </c>
      <c r="D35" s="134">
        <f t="shared" si="6"/>
        <v>2</v>
      </c>
      <c r="E35" s="134" t="str">
        <f t="shared" si="7"/>
        <v>lun</v>
      </c>
      <c r="F35" s="135" t="str">
        <f ca="1">IF(E35="ven","7",IF(E35="sam","0",IF(E35="dim","0",IF(C35='JOURS FERIES'!B3,"0",IF(C35='JOURS FERIES'!B4,"0",IF(C35='JOURS FERIES'!B5,"0",IF(C35='JOURS FERIES'!B6,"0",IF(C35='JOURS FERIES'!B7,"0",IF(C35='JOURS FERIES'!B8,"0",IF(C35='JOURS FERIES'!B9,"0",IF(C35='JOURS FERIES'!B10,"7",IF(C35='JOURS FERIES'!B11,"0",IF(C35='JOURS FERIES'!B12,"0",IF(C35='JOURS FERIES'!B13,"0",IF(C35='JOURS FERIES'!B14,"0",IF(C35='JOURS FERIES'!B15,"0","8"))))))))))))))))</f>
        <v>8</v>
      </c>
      <c r="G35" s="136">
        <f t="shared" ca="1" si="3"/>
        <v>8</v>
      </c>
      <c r="H35" s="137" t="str">
        <f ca="1">IF(E35="sam",0,IF(E35="dim",0,IF(C35='JOURS FERIES'!B3,"0",IF(C35='JOURS FERIES'!B4,"0",IF(C35='JOURS FERIES'!B5,"0",IF(C35='JOURS FERIES'!B6,"0",IF(C35='JOURS FERIES'!B7,"0",IF(C35='JOURS FERIES'!B8,"0",IF(C35='JOURS FERIES'!B9,"0",IF(C35='JOURS FERIES'!B10,"1",IF(C35='JOURS FERIES'!B11,"0",IF(C35='JOURS FERIES'!B12,"0",IF(C35='JOURS FERIES'!B13,"0",IF(C35='JOURS FERIES'!B14,"0",IF(C35='JOURS FERIES'!B15,"0",IF(G35&lt;&gt;0,"1","0"))))))))))))))))</f>
        <v>1</v>
      </c>
      <c r="I35" s="138"/>
      <c r="J35" s="139"/>
      <c r="K35" s="137"/>
      <c r="L35" s="137"/>
      <c r="M35" s="140"/>
      <c r="N35" s="139"/>
      <c r="O35" s="137"/>
      <c r="P35" s="137"/>
      <c r="Q35" s="137"/>
      <c r="R35" s="137"/>
      <c r="S35" s="141"/>
      <c r="T35" s="139"/>
      <c r="U35" s="137"/>
      <c r="V35" s="140"/>
    </row>
    <row r="36" spans="1:22" x14ac:dyDescent="0.3">
      <c r="A36" s="131">
        <f t="shared" si="4"/>
        <v>8</v>
      </c>
      <c r="B36" s="132">
        <f t="shared" si="8"/>
        <v>44614</v>
      </c>
      <c r="C36" s="133">
        <f t="shared" si="8"/>
        <v>44614</v>
      </c>
      <c r="D36" s="134">
        <f t="shared" si="6"/>
        <v>3</v>
      </c>
      <c r="E36" s="134" t="str">
        <f t="shared" si="7"/>
        <v>mar</v>
      </c>
      <c r="F36" s="135" t="str">
        <f ca="1">IF(E36="ven","7",IF(E36="sam","0",IF(E36="dim","0",IF(C36='JOURS FERIES'!B3,"0",IF(C36='JOURS FERIES'!B4,"0",IF(C36='JOURS FERIES'!B5,"0",IF(C36='JOURS FERIES'!B6,"0",IF(C36='JOURS FERIES'!B7,"0",IF(C36='JOURS FERIES'!B8,"0",IF(C36='JOURS FERIES'!B9,"0",IF(C36='JOURS FERIES'!B10,"7",IF(C36='JOURS FERIES'!B11,"0",IF(C36='JOURS FERIES'!B12,"0",IF(C36='JOURS FERIES'!B13,"0",IF(C36='JOURS FERIES'!B14,"0",IF(C36='JOURS FERIES'!B15,"0","8"))))))))))))))))</f>
        <v>8</v>
      </c>
      <c r="G36" s="136">
        <f t="shared" ca="1" si="3"/>
        <v>8</v>
      </c>
      <c r="H36" s="137" t="str">
        <f ca="1">IF(E36="sam",0,IF(E36="dim",0,IF(C36='JOURS FERIES'!B3,"0",IF(C36='JOURS FERIES'!B4,"0",IF(C36='JOURS FERIES'!B5,"0",IF(C36='JOURS FERIES'!B6,"0",IF(C36='JOURS FERIES'!B7,"0",IF(C36='JOURS FERIES'!B8,"0",IF(C36='JOURS FERIES'!B9,"0",IF(C36='JOURS FERIES'!B10,"1",IF(C36='JOURS FERIES'!B11,"0",IF(C36='JOURS FERIES'!B12,"0",IF(C36='JOURS FERIES'!B13,"0",IF(C36='JOURS FERIES'!B14,"0",IF(C36='JOURS FERIES'!B15,"0",IF(G36&lt;&gt;0,"1","0"))))))))))))))))</f>
        <v>1</v>
      </c>
      <c r="I36" s="138"/>
      <c r="J36" s="139"/>
      <c r="K36" s="137"/>
      <c r="L36" s="137"/>
      <c r="M36" s="140"/>
      <c r="N36" s="139"/>
      <c r="O36" s="137"/>
      <c r="P36" s="137"/>
      <c r="Q36" s="137"/>
      <c r="R36" s="137"/>
      <c r="S36" s="141"/>
      <c r="T36" s="139"/>
      <c r="U36" s="137"/>
      <c r="V36" s="140"/>
    </row>
    <row r="37" spans="1:22" x14ac:dyDescent="0.3">
      <c r="A37" s="131">
        <f t="shared" si="4"/>
        <v>8</v>
      </c>
      <c r="B37" s="132">
        <f t="shared" si="8"/>
        <v>44615</v>
      </c>
      <c r="C37" s="133">
        <f t="shared" si="8"/>
        <v>44615</v>
      </c>
      <c r="D37" s="134">
        <f t="shared" si="6"/>
        <v>4</v>
      </c>
      <c r="E37" s="134" t="str">
        <f t="shared" si="7"/>
        <v>mer</v>
      </c>
      <c r="F37" s="135" t="str">
        <f ca="1">IF(E37="ven","7",IF(E37="sam","0",IF(E37="dim","0",IF(C37='JOURS FERIES'!B3,"0",IF(C37='JOURS FERIES'!B4,"0",IF(C37='JOURS FERIES'!B5,"0",IF(C37='JOURS FERIES'!B6,"0",IF(C37='JOURS FERIES'!B7,"0",IF(C37='JOURS FERIES'!B8,"0",IF(C37='JOURS FERIES'!B9,"0",IF(C37='JOURS FERIES'!B10,"7",IF(C37='JOURS FERIES'!B11,"0",IF(C37='JOURS FERIES'!B12,"0",IF(C37='JOURS FERIES'!B13,"0",IF(C37='JOURS FERIES'!B14,"0",IF(C37='JOURS FERIES'!B15,"0","8"))))))))))))))))</f>
        <v>8</v>
      </c>
      <c r="G37" s="136">
        <f t="shared" ca="1" si="3"/>
        <v>8</v>
      </c>
      <c r="H37" s="137" t="str">
        <f ca="1">IF(E37="sam",0,IF(E37="dim",0,IF(C37='JOURS FERIES'!B3,"0",IF(C37='JOURS FERIES'!B4,"0",IF(C37='JOURS FERIES'!B5,"0",IF(C37='JOURS FERIES'!B6,"0",IF(C37='JOURS FERIES'!B7,"0",IF(C37='JOURS FERIES'!B8,"0",IF(C37='JOURS FERIES'!B9,"0",IF(C37='JOURS FERIES'!B10,"1",IF(C37='JOURS FERIES'!B11,"0",IF(C37='JOURS FERIES'!B12,"0",IF(C37='JOURS FERIES'!B13,"0",IF(C37='JOURS FERIES'!B14,"0",IF(C37='JOURS FERIES'!B15,"0",IF(G37&lt;&gt;0,"1","0"))))))))))))))))</f>
        <v>1</v>
      </c>
      <c r="I37" s="138"/>
      <c r="J37" s="139"/>
      <c r="K37" s="137"/>
      <c r="L37" s="137"/>
      <c r="M37" s="140"/>
      <c r="N37" s="139"/>
      <c r="O37" s="137"/>
      <c r="P37" s="137"/>
      <c r="Q37" s="137"/>
      <c r="R37" s="137"/>
      <c r="S37" s="141"/>
      <c r="T37" s="139"/>
      <c r="U37" s="137"/>
      <c r="V37" s="140"/>
    </row>
    <row r="38" spans="1:22" x14ac:dyDescent="0.3">
      <c r="A38" s="131">
        <f t="shared" si="4"/>
        <v>8</v>
      </c>
      <c r="B38" s="132">
        <f t="shared" si="8"/>
        <v>44616</v>
      </c>
      <c r="C38" s="133">
        <f t="shared" si="8"/>
        <v>44616</v>
      </c>
      <c r="D38" s="134">
        <f t="shared" si="6"/>
        <v>5</v>
      </c>
      <c r="E38" s="134" t="str">
        <f t="shared" si="7"/>
        <v>jeu</v>
      </c>
      <c r="F38" s="135" t="str">
        <f ca="1">IF(E38="ven","7",IF(E38="sam","0",IF(E38="dim","0",IF(C38='JOURS FERIES'!B3,"0",IF(C38='JOURS FERIES'!B4,"0",IF(C38='JOURS FERIES'!B5,"0",IF(C38='JOURS FERIES'!B6,"0",IF(C38='JOURS FERIES'!B7,"0",IF(C38='JOURS FERIES'!B8,"0",IF(C38='JOURS FERIES'!B9,"0",IF(C38='JOURS FERIES'!B10,"7",IF(C38='JOURS FERIES'!B11,"0",IF(C38='JOURS FERIES'!B12,"0",IF(C38='JOURS FERIES'!B13,"0",IF(C38='JOURS FERIES'!B14,"0",IF(C38='JOURS FERIES'!B15,"0","8"))))))))))))))))</f>
        <v>8</v>
      </c>
      <c r="G38" s="136">
        <f t="shared" ca="1" si="3"/>
        <v>8</v>
      </c>
      <c r="H38" s="137" t="str">
        <f ca="1">IF(E38="sam",0,IF(E38="dim",0,IF(C38='JOURS FERIES'!B3,"0",IF(C38='JOURS FERIES'!B4,"0",IF(C38='JOURS FERIES'!B5,"0",IF(C38='JOURS FERIES'!B6,"0",IF(C38='JOURS FERIES'!B7,"0",IF(C38='JOURS FERIES'!B8,"0",IF(C38='JOURS FERIES'!B9,"0",IF(C38='JOURS FERIES'!B10,"1",IF(C38='JOURS FERIES'!B11,"0",IF(C38='JOURS FERIES'!B12,"0",IF(C38='JOURS FERIES'!B13,"0",IF(C38='JOURS FERIES'!B14,"0",IF(C38='JOURS FERIES'!B15,"0",IF(G38&lt;&gt;0,"1","0"))))))))))))))))</f>
        <v>1</v>
      </c>
      <c r="I38" s="138"/>
      <c r="J38" s="139"/>
      <c r="K38" s="137"/>
      <c r="L38" s="137"/>
      <c r="M38" s="140"/>
      <c r="N38" s="139"/>
      <c r="O38" s="137"/>
      <c r="P38" s="137"/>
      <c r="Q38" s="137"/>
      <c r="R38" s="137"/>
      <c r="S38" s="141"/>
      <c r="T38" s="139"/>
      <c r="U38" s="137"/>
      <c r="V38" s="140"/>
    </row>
    <row r="39" spans="1:22" x14ac:dyDescent="0.3">
      <c r="A39" s="131">
        <f t="shared" si="4"/>
        <v>8</v>
      </c>
      <c r="B39" s="132">
        <f t="shared" si="8"/>
        <v>44617</v>
      </c>
      <c r="C39" s="133">
        <f t="shared" si="8"/>
        <v>44617</v>
      </c>
      <c r="D39" s="134">
        <f t="shared" si="6"/>
        <v>6</v>
      </c>
      <c r="E39" s="134" t="str">
        <f t="shared" si="7"/>
        <v>ven</v>
      </c>
      <c r="F39" s="135" t="str">
        <f>IF(E39="ven","7",IF(E39="sam","0",IF(E39="dim","0",IF(C39='JOURS FERIES'!B3,"0",IF(C39='JOURS FERIES'!B4,"0",IF(C39='JOURS FERIES'!B5,"0",IF(C39='JOURS FERIES'!B6,"0",IF(C39='JOURS FERIES'!B7,"0",IF(C39='JOURS FERIES'!B8,"0",IF(C39='JOURS FERIES'!B9,"0",IF(C39='JOURS FERIES'!B10,"7",IF(C39='JOURS FERIES'!B11,"0",IF(C39='JOURS FERIES'!B12,"0",IF(C39='JOURS FERIES'!B13,"0",IF(C39='JOURS FERIES'!B14,"0",IF(C39='JOURS FERIES'!B15,"0","8"))))))))))))))))</f>
        <v>7</v>
      </c>
      <c r="G39" s="136">
        <f t="shared" si="3"/>
        <v>7</v>
      </c>
      <c r="H39" s="137" t="str">
        <f ca="1">IF(E39="sam",0,IF(E39="dim",0,IF(C39='JOURS FERIES'!B3,"0",IF(C39='JOURS FERIES'!B4,"0",IF(C39='JOURS FERIES'!B5,"0",IF(C39='JOURS FERIES'!B6,"0",IF(C39='JOURS FERIES'!B7,"0",IF(C39='JOURS FERIES'!B8,"0",IF(C39='JOURS FERIES'!B9,"0",IF(C39='JOURS FERIES'!B10,"1",IF(C39='JOURS FERIES'!B11,"0",IF(C39='JOURS FERIES'!B12,"0",IF(C39='JOURS FERIES'!B13,"0",IF(C39='JOURS FERIES'!B14,"0",IF(C39='JOURS FERIES'!B15,"0",IF(G39&lt;&gt;0,"1","0"))))))))))))))))</f>
        <v>1</v>
      </c>
      <c r="I39" s="138"/>
      <c r="J39" s="139"/>
      <c r="K39" s="137"/>
      <c r="L39" s="137"/>
      <c r="M39" s="140"/>
      <c r="N39" s="139"/>
      <c r="O39" s="137"/>
      <c r="P39" s="137"/>
      <c r="Q39" s="137"/>
      <c r="R39" s="137"/>
      <c r="S39" s="141"/>
      <c r="T39" s="139"/>
      <c r="U39" s="137"/>
      <c r="V39" s="140"/>
    </row>
    <row r="40" spans="1:22" x14ac:dyDescent="0.3">
      <c r="A40" s="131">
        <f t="shared" si="4"/>
        <v>8</v>
      </c>
      <c r="B40" s="132">
        <f t="shared" si="8"/>
        <v>44618</v>
      </c>
      <c r="C40" s="133">
        <f t="shared" si="8"/>
        <v>44618</v>
      </c>
      <c r="D40" s="134">
        <f t="shared" si="6"/>
        <v>7</v>
      </c>
      <c r="E40" s="134" t="str">
        <f t="shared" si="7"/>
        <v>sam</v>
      </c>
      <c r="F40" s="135" t="str">
        <f>IF(E40="ven","7",IF(E40="sam","0",IF(E40="dim","0",IF(C40='JOURS FERIES'!B3,"0",IF(C40='JOURS FERIES'!B4,"0",IF(C40='JOURS FERIES'!B5,"0",IF(C40='JOURS FERIES'!B6,"0",IF(C40='JOURS FERIES'!B7,"0",IF(C40='JOURS FERIES'!B8,"0",IF(C40='JOURS FERIES'!B9,"0",IF(C40='JOURS FERIES'!B10,"7",IF(C40='JOURS FERIES'!B11,"0",IF(C40='JOURS FERIES'!B12,"0",IF(C40='JOURS FERIES'!B13,"0",IF(C40='JOURS FERIES'!B14,"0",IF(C40='JOURS FERIES'!B15,"0","8"))))))))))))))))</f>
        <v>0</v>
      </c>
      <c r="G40" s="136" t="str">
        <f t="shared" si="3"/>
        <v>0</v>
      </c>
      <c r="H40" s="137">
        <f>IF(E40="sam",0,IF(E40="dim",0,IF(C40='JOURS FERIES'!B3,"0",IF(C40='JOURS FERIES'!B4,"0",IF(C40='JOURS FERIES'!B5,"0",IF(C40='JOURS FERIES'!B6,"0",IF(C40='JOURS FERIES'!B7,"0",IF(C40='JOURS FERIES'!B8,"0",IF(C40='JOURS FERIES'!B9,"0",IF(C40='JOURS FERIES'!B10,"1",IF(C40='JOURS FERIES'!B11,"0",IF(C40='JOURS FERIES'!B12,"0",IF(C40='JOURS FERIES'!B13,"0",IF(C40='JOURS FERIES'!B14,"0",IF(C40='JOURS FERIES'!B15,"0",IF(G40&lt;&gt;0,"1","0"))))))))))))))))</f>
        <v>0</v>
      </c>
      <c r="I40" s="138"/>
      <c r="J40" s="139"/>
      <c r="K40" s="137"/>
      <c r="L40" s="137"/>
      <c r="M40" s="140"/>
      <c r="N40" s="139"/>
      <c r="O40" s="137"/>
      <c r="P40" s="137"/>
      <c r="Q40" s="137"/>
      <c r="R40" s="137"/>
      <c r="S40" s="141"/>
      <c r="T40" s="139"/>
      <c r="U40" s="137"/>
      <c r="V40" s="140"/>
    </row>
    <row r="41" spans="1:22" x14ac:dyDescent="0.3">
      <c r="A41" s="131">
        <f t="shared" si="4"/>
        <v>8</v>
      </c>
      <c r="B41" s="132">
        <f t="shared" si="8"/>
        <v>44619</v>
      </c>
      <c r="C41" s="133">
        <f t="shared" si="8"/>
        <v>44619</v>
      </c>
      <c r="D41" s="134">
        <f t="shared" si="6"/>
        <v>1</v>
      </c>
      <c r="E41" s="134" t="str">
        <f t="shared" si="7"/>
        <v>dim</v>
      </c>
      <c r="F41" s="135" t="str">
        <f>IF(E41="ven","7",IF(E41="sam","0",IF(E41="dim","0",IF(C41='JOURS FERIES'!B3,"0",IF(C41='JOURS FERIES'!B4,"0",IF(C41='JOURS FERIES'!B5,"0",IF(C41='JOURS FERIES'!B6,"0",IF(C41='JOURS FERIES'!B7,"0",IF(C41='JOURS FERIES'!B8,"0",IF(C41='JOURS FERIES'!B9,"0",IF(C41='JOURS FERIES'!B10,"7",IF(C41='JOURS FERIES'!B11,"0",IF(C41='JOURS FERIES'!B12,"0",IF(C41='JOURS FERIES'!B13,"0",IF(C41='JOURS FERIES'!B14,"0",IF(C41='JOURS FERIES'!B15,"0","8"))))))))))))))))</f>
        <v>0</v>
      </c>
      <c r="G41" s="136" t="str">
        <f t="shared" si="3"/>
        <v>0</v>
      </c>
      <c r="H41" s="137">
        <f>IF(E41="sam",0,IF(E41="dim",0,IF(C41='JOURS FERIES'!B3,"0",IF(C41='JOURS FERIES'!B4,"0",IF(C41='JOURS FERIES'!B5,"0",IF(C41='JOURS FERIES'!B6,"0",IF(C41='JOURS FERIES'!B7,"0",IF(C41='JOURS FERIES'!B8,"0",IF(C41='JOURS FERIES'!B9,"0",IF(C41='JOURS FERIES'!B10,"1",IF(C41='JOURS FERIES'!B11,"0",IF(C41='JOURS FERIES'!B12,"0",IF(C41='JOURS FERIES'!B13,"0",IF(C41='JOURS FERIES'!B14,"0",IF(C41='JOURS FERIES'!B15,"0",IF(G41&lt;&gt;0,"1","0"))))))))))))))))</f>
        <v>0</v>
      </c>
      <c r="I41" s="138"/>
      <c r="J41" s="139"/>
      <c r="K41" s="137"/>
      <c r="L41" s="137"/>
      <c r="M41" s="140"/>
      <c r="N41" s="139"/>
      <c r="O41" s="137"/>
      <c r="P41" s="137"/>
      <c r="Q41" s="137"/>
      <c r="R41" s="137"/>
      <c r="S41" s="141"/>
      <c r="T41" s="139"/>
      <c r="U41" s="137"/>
      <c r="V41" s="140"/>
    </row>
    <row r="42" spans="1:22" ht="15" thickBot="1" x14ac:dyDescent="0.35">
      <c r="A42" s="44">
        <f t="shared" si="4"/>
        <v>9</v>
      </c>
      <c r="B42" s="42">
        <f>B41+1</f>
        <v>44620</v>
      </c>
      <c r="C42" s="47">
        <f t="shared" ref="C42" si="9">C41+1</f>
        <v>44620</v>
      </c>
      <c r="D42" s="19">
        <f t="shared" si="6"/>
        <v>2</v>
      </c>
      <c r="E42" s="134" t="str">
        <f t="shared" si="7"/>
        <v>lun</v>
      </c>
      <c r="F42" s="48" t="str">
        <f ca="1">IF(E42="ven","7",IF(E42="sam","0",IF(E42="dim","0",IF(C42='JOURS FERIES'!B3,"0",IF(C42='JOURS FERIES'!B4,"0",IF(C42='JOURS FERIES'!B5,"0",IF(C42='JOURS FERIES'!B6,"0",IF(C42='JOURS FERIES'!B7,"0",IF(C42='JOURS FERIES'!B8,"0",IF(C42='JOURS FERIES'!B9,"0",IF(C42='JOURS FERIES'!B10,"7",IF(C42='JOURS FERIES'!B11,"0",IF(C42='JOURS FERIES'!B12,"0",IF(C42='JOURS FERIES'!B13,"0",IF(C42='JOURS FERIES'!B14,"0",IF(C42='JOURS FERIES'!B15,"0","8"))))))))))))))))</f>
        <v>8</v>
      </c>
      <c r="G42" s="59">
        <f t="shared" ca="1" si="3"/>
        <v>8</v>
      </c>
      <c r="H42" s="142" t="str">
        <f ca="1">IF(E42="sam",0,IF(E42="dim",0,IF(C42='JOURS FERIES'!B3,"0",IF(C42='JOURS FERIES'!B4,"0",IF(C42='JOURS FERIES'!B5,"0",IF(C42='JOURS FERIES'!B6,"0",IF(C42='JOURS FERIES'!B7,"0",IF(C42='JOURS FERIES'!B8,"0",IF(C42='JOURS FERIES'!B9,"0",IF(C42='JOURS FERIES'!B10,"1",IF(C42='JOURS FERIES'!B11,"0",IF(C42='JOURS FERIES'!B12,"0",IF(C42='JOURS FERIES'!B13,"0",IF(C42='JOURS FERIES'!B14,"0",IF(C42='JOURS FERIES'!B15,"0",IF(G42&lt;&gt;0,"1","0"))))))))))))))))</f>
        <v>1</v>
      </c>
      <c r="I42" s="83"/>
      <c r="J42" s="81"/>
      <c r="K42" s="23"/>
      <c r="L42" s="61"/>
      <c r="M42" s="75"/>
      <c r="N42" s="81"/>
      <c r="O42" s="61"/>
      <c r="P42" s="61"/>
      <c r="Q42" s="61"/>
      <c r="R42" s="23"/>
      <c r="S42" s="24"/>
      <c r="T42" s="81"/>
      <c r="U42" s="61"/>
      <c r="V42" s="75"/>
    </row>
    <row r="43" spans="1:22" ht="15" thickTop="1" x14ac:dyDescent="0.3">
      <c r="B43" s="2"/>
      <c r="C43" s="2"/>
      <c r="D43" s="2"/>
      <c r="E43" s="2"/>
    </row>
    <row r="44" spans="1:22" ht="15" thickBot="1" x14ac:dyDescent="0.35">
      <c r="A44" s="20" t="s">
        <v>54</v>
      </c>
      <c r="B44" s="2"/>
      <c r="C44" s="2"/>
      <c r="D44" s="2"/>
      <c r="E44" s="2"/>
    </row>
    <row r="45" spans="1:22" ht="15" thickTop="1" x14ac:dyDescent="0.3">
      <c r="A45" s="62" t="s">
        <v>55</v>
      </c>
      <c r="B45" s="63"/>
      <c r="C45" s="63"/>
      <c r="D45" s="63"/>
      <c r="E45" s="64"/>
      <c r="F45" s="65"/>
      <c r="G45" s="65"/>
      <c r="H45" s="65"/>
      <c r="I45" s="66"/>
      <c r="J45" s="67"/>
      <c r="K45" s="65"/>
      <c r="L45" s="65"/>
      <c r="M45" s="66"/>
      <c r="N45" s="67"/>
      <c r="O45" s="65"/>
      <c r="P45" s="65"/>
      <c r="Q45" s="65"/>
      <c r="R45" s="65"/>
      <c r="S45" s="66"/>
      <c r="T45" s="67"/>
      <c r="U45" s="65"/>
      <c r="V45" s="68"/>
    </row>
    <row r="46" spans="1:22" x14ac:dyDescent="0.3">
      <c r="A46" s="96" t="e">
        <f>_xlfn.ISOWEEKNUM(DATE(K3+2020, B3,1))</f>
        <v>#VALUE!</v>
      </c>
      <c r="B46" s="84"/>
      <c r="C46" s="84"/>
      <c r="D46" s="84"/>
      <c r="E46" s="85"/>
      <c r="F46" s="86" t="e">
        <f>SUMPRODUCT(($A$12:$A$42=$A46)*$F$12:$F$42)</f>
        <v>#VALUE!</v>
      </c>
      <c r="G46" s="86" t="e">
        <f>SUMPRODUCT(($A$12:$A$42=$A46)*$G$12:$G$42)</f>
        <v>#VALUE!</v>
      </c>
      <c r="H46" s="86" t="e">
        <f>SUMPRODUCT(($A$12:$A$42=$A46)*$H$12:$H$42)</f>
        <v>#VALUE!</v>
      </c>
      <c r="I46" s="87" t="e">
        <f>SUMPRODUCT(($A$12:$A$42=$A46)*$I$12:$I$42)</f>
        <v>#VALUE!</v>
      </c>
      <c r="J46" s="88" t="e">
        <f>SUMPRODUCT(($A$12:$A$42=$A46)*$J$12:$J$42)</f>
        <v>#VALUE!</v>
      </c>
      <c r="K46" s="86" t="e">
        <f>SUMPRODUCT(($A$12:$A$42=$A46)*$K$12:$K$42)</f>
        <v>#VALUE!</v>
      </c>
      <c r="L46" s="86" t="e">
        <f>SUMPRODUCT(($A$12:$A$42=$A46)*$L$12:$L$42)</f>
        <v>#VALUE!</v>
      </c>
      <c r="M46" s="87" t="e">
        <f>SUMPRODUCT(($A$12:$A$42=$A46)*$M$12:$M$42)</f>
        <v>#VALUE!</v>
      </c>
      <c r="N46" s="88" t="e">
        <f>SUMPRODUCT(($A$12:$A$42=$A46)*$N$12:$N$42)</f>
        <v>#VALUE!</v>
      </c>
      <c r="O46" s="86" t="e">
        <f>SUMPRODUCT(($A$12:$A$42=$A46)*$O$12:$O$42)</f>
        <v>#VALUE!</v>
      </c>
      <c r="P46" s="86" t="e">
        <f>SUMPRODUCT(($A$12:$A$42=$A46)*$P$12:$P$42)</f>
        <v>#VALUE!</v>
      </c>
      <c r="Q46" s="86" t="e">
        <f>SUMPRODUCT(($A$12:$A$42=$A46)*$Q$12:$Q$42)</f>
        <v>#VALUE!</v>
      </c>
      <c r="R46" s="86" t="e">
        <f>SUMPRODUCT(($A$12:$A$42=$A46)*$R$12:$R$42)</f>
        <v>#VALUE!</v>
      </c>
      <c r="S46" s="87" t="e">
        <f>SUMPRODUCT(($A$12:$A$42=$A46)*$S$12:$S$42)</f>
        <v>#VALUE!</v>
      </c>
      <c r="T46" s="88" t="e">
        <f>SUMPRODUCT(($A$12:$A$42=$A46)*$T$12:$T$42)</f>
        <v>#VALUE!</v>
      </c>
      <c r="U46" s="86" t="e">
        <f>SUMPRODUCT(($A$12:$A$42=$A46)*$U$12:$U$42)</f>
        <v>#VALUE!</v>
      </c>
      <c r="V46" s="89" t="e">
        <f>SUMPRODUCT(($A$12:$A$42=$A46)*$V$12:$V$42)</f>
        <v>#VALUE!</v>
      </c>
    </row>
    <row r="47" spans="1:22" x14ac:dyDescent="0.3">
      <c r="A47" s="97" t="e">
        <f>IF(A46=52,1,(A46+1))</f>
        <v>#VALUE!</v>
      </c>
      <c r="B47" s="21"/>
      <c r="C47" s="21"/>
      <c r="D47" s="21"/>
      <c r="E47" s="54"/>
      <c r="F47" s="60" t="e">
        <f t="shared" ref="F47:F50" si="10">SUMPRODUCT(($A$12:$A$42=$A47)*$F$12:$F$42)</f>
        <v>#VALUE!</v>
      </c>
      <c r="G47" s="60" t="e">
        <f t="shared" ref="G47:G50" si="11">SUMPRODUCT(($A$12:$A$42=$A47)*$G$12:$G$42)</f>
        <v>#VALUE!</v>
      </c>
      <c r="H47" s="60" t="e">
        <f t="shared" ref="H47:H50" si="12">SUMPRODUCT(($A$12:$A$42=$A47)*$H$12:$H$42)</f>
        <v>#VALUE!</v>
      </c>
      <c r="I47" s="70" t="e">
        <f t="shared" ref="I47:I50" si="13">SUMPRODUCT(($A$12:$A$42=$A47)*$I$12:$I$42)</f>
        <v>#VALUE!</v>
      </c>
      <c r="J47" s="71" t="e">
        <f t="shared" ref="J47:J50" si="14">SUMPRODUCT(($A$12:$A$42=$A47)*$J$12:$J$42)</f>
        <v>#VALUE!</v>
      </c>
      <c r="K47" s="60" t="e">
        <f t="shared" ref="K47:K50" si="15">SUMPRODUCT(($A$12:$A$42=$A47)*$K$12:$K$42)</f>
        <v>#VALUE!</v>
      </c>
      <c r="L47" s="60" t="e">
        <f t="shared" ref="L47:L50" si="16">SUMPRODUCT(($A$12:$A$42=$A47)*$L$12:$L$42)</f>
        <v>#VALUE!</v>
      </c>
      <c r="M47" s="70" t="e">
        <f t="shared" ref="M47:M50" si="17">SUMPRODUCT(($A$12:$A$42=$A47)*$M$12:$M$42)</f>
        <v>#VALUE!</v>
      </c>
      <c r="N47" s="71" t="e">
        <f t="shared" ref="N47:N50" si="18">SUMPRODUCT(($A$12:$A$42=$A47)*$N$12:$N$42)</f>
        <v>#VALUE!</v>
      </c>
      <c r="O47" s="60" t="e">
        <f t="shared" ref="O47:O50" si="19">SUMPRODUCT(($A$12:$A$42=$A47)*$O$12:$O$42)</f>
        <v>#VALUE!</v>
      </c>
      <c r="P47" s="60" t="e">
        <f t="shared" ref="P47:P50" si="20">SUMPRODUCT(($A$12:$A$42=$A47)*$P$12:$P$42)</f>
        <v>#VALUE!</v>
      </c>
      <c r="Q47" s="60" t="e">
        <f t="shared" ref="Q47:Q50" si="21">SUMPRODUCT(($A$12:$A$42=$A47)*$Q$12:$Q$42)</f>
        <v>#VALUE!</v>
      </c>
      <c r="R47" s="60" t="e">
        <f t="shared" ref="R47:R50" si="22">SUMPRODUCT(($A$12:$A$42=$A47)*$R$12:$R$42)</f>
        <v>#VALUE!</v>
      </c>
      <c r="S47" s="70" t="e">
        <f t="shared" ref="S47:S50" si="23">SUMPRODUCT(($A$12:$A$42=$A47)*$S$12:$S$42)</f>
        <v>#VALUE!</v>
      </c>
      <c r="T47" s="71" t="e">
        <f t="shared" ref="T47:T50" si="24">SUMPRODUCT(($A$12:$A$42=$A47)*$T$12:$T$42)</f>
        <v>#VALUE!</v>
      </c>
      <c r="U47" s="60" t="e">
        <f t="shared" ref="U47:U50" si="25">SUMPRODUCT(($A$12:$A$42=$A47)*$U$12:$U$42)</f>
        <v>#VALUE!</v>
      </c>
      <c r="V47" s="72" t="e">
        <f t="shared" ref="V47:V50" si="26">SUMPRODUCT(($A$12:$A$42=$A47)*$V$12:$V$42)</f>
        <v>#VALUE!</v>
      </c>
    </row>
    <row r="48" spans="1:22" x14ac:dyDescent="0.3">
      <c r="A48" s="96" t="e">
        <f>A47+1</f>
        <v>#VALUE!</v>
      </c>
      <c r="B48" s="84"/>
      <c r="C48" s="84"/>
      <c r="D48" s="84"/>
      <c r="E48" s="85"/>
      <c r="F48" s="86" t="e">
        <f t="shared" si="10"/>
        <v>#VALUE!</v>
      </c>
      <c r="G48" s="86" t="e">
        <f t="shared" si="11"/>
        <v>#VALUE!</v>
      </c>
      <c r="H48" s="86" t="e">
        <f t="shared" si="12"/>
        <v>#VALUE!</v>
      </c>
      <c r="I48" s="87" t="e">
        <f t="shared" si="13"/>
        <v>#VALUE!</v>
      </c>
      <c r="J48" s="88" t="e">
        <f t="shared" si="14"/>
        <v>#VALUE!</v>
      </c>
      <c r="K48" s="86" t="e">
        <f t="shared" si="15"/>
        <v>#VALUE!</v>
      </c>
      <c r="L48" s="86" t="e">
        <f t="shared" si="16"/>
        <v>#VALUE!</v>
      </c>
      <c r="M48" s="87" t="e">
        <f t="shared" si="17"/>
        <v>#VALUE!</v>
      </c>
      <c r="N48" s="88" t="e">
        <f t="shared" si="18"/>
        <v>#VALUE!</v>
      </c>
      <c r="O48" s="86" t="e">
        <f t="shared" si="19"/>
        <v>#VALUE!</v>
      </c>
      <c r="P48" s="86" t="e">
        <f t="shared" si="20"/>
        <v>#VALUE!</v>
      </c>
      <c r="Q48" s="86" t="e">
        <f t="shared" si="21"/>
        <v>#VALUE!</v>
      </c>
      <c r="R48" s="86" t="e">
        <f t="shared" si="22"/>
        <v>#VALUE!</v>
      </c>
      <c r="S48" s="87" t="e">
        <f t="shared" si="23"/>
        <v>#VALUE!</v>
      </c>
      <c r="T48" s="88" t="e">
        <f t="shared" si="24"/>
        <v>#VALUE!</v>
      </c>
      <c r="U48" s="86" t="e">
        <f t="shared" si="25"/>
        <v>#VALUE!</v>
      </c>
      <c r="V48" s="89" t="e">
        <f t="shared" si="26"/>
        <v>#VALUE!</v>
      </c>
    </row>
    <row r="49" spans="1:23" x14ac:dyDescent="0.3">
      <c r="A49" s="97" t="e">
        <f>A47+2</f>
        <v>#VALUE!</v>
      </c>
      <c r="B49" s="21"/>
      <c r="C49" s="21"/>
      <c r="D49" s="21"/>
      <c r="E49" s="54"/>
      <c r="F49" s="60" t="e">
        <f t="shared" si="10"/>
        <v>#VALUE!</v>
      </c>
      <c r="G49" s="60" t="e">
        <f t="shared" si="11"/>
        <v>#VALUE!</v>
      </c>
      <c r="H49" s="60" t="e">
        <f t="shared" si="12"/>
        <v>#VALUE!</v>
      </c>
      <c r="I49" s="70" t="e">
        <f t="shared" si="13"/>
        <v>#VALUE!</v>
      </c>
      <c r="J49" s="71" t="e">
        <f t="shared" si="14"/>
        <v>#VALUE!</v>
      </c>
      <c r="K49" s="60" t="e">
        <f t="shared" si="15"/>
        <v>#VALUE!</v>
      </c>
      <c r="L49" s="60" t="e">
        <f t="shared" si="16"/>
        <v>#VALUE!</v>
      </c>
      <c r="M49" s="70" t="e">
        <f t="shared" si="17"/>
        <v>#VALUE!</v>
      </c>
      <c r="N49" s="71" t="e">
        <f t="shared" si="18"/>
        <v>#VALUE!</v>
      </c>
      <c r="O49" s="60" t="e">
        <f t="shared" si="19"/>
        <v>#VALUE!</v>
      </c>
      <c r="P49" s="60" t="e">
        <f t="shared" si="20"/>
        <v>#VALUE!</v>
      </c>
      <c r="Q49" s="60" t="e">
        <f t="shared" si="21"/>
        <v>#VALUE!</v>
      </c>
      <c r="R49" s="60" t="e">
        <f t="shared" si="22"/>
        <v>#VALUE!</v>
      </c>
      <c r="S49" s="70" t="e">
        <f t="shared" si="23"/>
        <v>#VALUE!</v>
      </c>
      <c r="T49" s="71" t="e">
        <f t="shared" si="24"/>
        <v>#VALUE!</v>
      </c>
      <c r="U49" s="60" t="e">
        <f t="shared" si="25"/>
        <v>#VALUE!</v>
      </c>
      <c r="V49" s="72" t="e">
        <f t="shared" si="26"/>
        <v>#VALUE!</v>
      </c>
    </row>
    <row r="50" spans="1:23" ht="15" thickBot="1" x14ac:dyDescent="0.35">
      <c r="A50" s="98" t="e">
        <f>A47+3</f>
        <v>#VALUE!</v>
      </c>
      <c r="B50" s="91"/>
      <c r="C50" s="91"/>
      <c r="D50" s="91"/>
      <c r="E50" s="90"/>
      <c r="F50" s="92" t="e">
        <f t="shared" si="10"/>
        <v>#VALUE!</v>
      </c>
      <c r="G50" s="92" t="e">
        <f t="shared" si="11"/>
        <v>#VALUE!</v>
      </c>
      <c r="H50" s="92" t="e">
        <f t="shared" si="12"/>
        <v>#VALUE!</v>
      </c>
      <c r="I50" s="93" t="e">
        <f t="shared" si="13"/>
        <v>#VALUE!</v>
      </c>
      <c r="J50" s="94" t="e">
        <f t="shared" si="14"/>
        <v>#VALUE!</v>
      </c>
      <c r="K50" s="92" t="e">
        <f t="shared" si="15"/>
        <v>#VALUE!</v>
      </c>
      <c r="L50" s="92" t="e">
        <f t="shared" si="16"/>
        <v>#VALUE!</v>
      </c>
      <c r="M50" s="93" t="e">
        <f t="shared" si="17"/>
        <v>#VALUE!</v>
      </c>
      <c r="N50" s="94" t="e">
        <f t="shared" si="18"/>
        <v>#VALUE!</v>
      </c>
      <c r="O50" s="92" t="e">
        <f t="shared" si="19"/>
        <v>#VALUE!</v>
      </c>
      <c r="P50" s="92" t="e">
        <f t="shared" si="20"/>
        <v>#VALUE!</v>
      </c>
      <c r="Q50" s="92" t="e">
        <f t="shared" si="21"/>
        <v>#VALUE!</v>
      </c>
      <c r="R50" s="92" t="e">
        <f t="shared" si="22"/>
        <v>#VALUE!</v>
      </c>
      <c r="S50" s="93" t="e">
        <f t="shared" si="23"/>
        <v>#VALUE!</v>
      </c>
      <c r="T50" s="94" t="e">
        <f t="shared" si="24"/>
        <v>#VALUE!</v>
      </c>
      <c r="U50" s="92" t="e">
        <f t="shared" si="25"/>
        <v>#VALUE!</v>
      </c>
      <c r="V50" s="95" t="e">
        <f t="shared" si="26"/>
        <v>#VALUE!</v>
      </c>
    </row>
    <row r="51" spans="1:23" ht="15.6" thickTop="1" thickBot="1" x14ac:dyDescent="0.35"/>
    <row r="52" spans="1:23" ht="15.6" thickTop="1" thickBot="1" x14ac:dyDescent="0.35">
      <c r="A52" s="195" t="s">
        <v>56</v>
      </c>
      <c r="B52" s="196"/>
      <c r="C52" s="197"/>
      <c r="D52" s="99"/>
      <c r="E52" s="99"/>
      <c r="F52" s="100" t="e">
        <f>SUM(F46:F50)</f>
        <v>#VALUE!</v>
      </c>
      <c r="G52" s="104" t="e">
        <f t="shared" ref="G52:V52" si="27">SUM(G46:G50)</f>
        <v>#VALUE!</v>
      </c>
      <c r="H52" s="105" t="e">
        <f t="shared" si="27"/>
        <v>#VALUE!</v>
      </c>
      <c r="I52" s="106" t="e">
        <f t="shared" si="27"/>
        <v>#VALUE!</v>
      </c>
      <c r="J52" s="101" t="e">
        <f t="shared" si="27"/>
        <v>#VALUE!</v>
      </c>
      <c r="K52" s="107" t="e">
        <f t="shared" si="27"/>
        <v>#VALUE!</v>
      </c>
      <c r="L52" s="107" t="e">
        <f t="shared" si="27"/>
        <v>#VALUE!</v>
      </c>
      <c r="M52" s="108" t="e">
        <f t="shared" si="27"/>
        <v>#VALUE!</v>
      </c>
      <c r="N52" s="102" t="e">
        <f t="shared" si="27"/>
        <v>#VALUE!</v>
      </c>
      <c r="O52" s="109" t="e">
        <f t="shared" si="27"/>
        <v>#VALUE!</v>
      </c>
      <c r="P52" s="109" t="e">
        <f t="shared" si="27"/>
        <v>#VALUE!</v>
      </c>
      <c r="Q52" s="109" t="e">
        <f t="shared" si="27"/>
        <v>#VALUE!</v>
      </c>
      <c r="R52" s="109" t="e">
        <f t="shared" si="27"/>
        <v>#VALUE!</v>
      </c>
      <c r="S52" s="102" t="e">
        <f t="shared" si="27"/>
        <v>#VALUE!</v>
      </c>
      <c r="T52" s="110" t="e">
        <f t="shared" si="27"/>
        <v>#VALUE!</v>
      </c>
      <c r="U52" s="111" t="e">
        <f t="shared" si="27"/>
        <v>#VALUE!</v>
      </c>
      <c r="V52" s="103" t="e">
        <f t="shared" si="27"/>
        <v>#VALUE!</v>
      </c>
    </row>
    <row r="53" spans="1:23" ht="15.6" thickTop="1" thickBot="1" x14ac:dyDescent="0.35">
      <c r="A53" s="56"/>
      <c r="B53" s="57"/>
      <c r="C53" s="49"/>
      <c r="D53" s="57"/>
      <c r="E53" s="57"/>
      <c r="F53" s="113" t="e">
        <f>F10+F52</f>
        <v>#VALUE!</v>
      </c>
      <c r="G53" s="114" t="e">
        <f>(G10+G11+G52)</f>
        <v>#VALUE!</v>
      </c>
      <c r="H53" s="115" t="e">
        <f>(H10+H11+H52)</f>
        <v>#VALUE!</v>
      </c>
      <c r="I53" s="116" t="e">
        <f>(I10+I11+I52)</f>
        <v>#VALUE!</v>
      </c>
      <c r="J53" s="117" t="e">
        <f t="shared" ref="J53:V53" si="28">(J10+J11+J52)</f>
        <v>#VALUE!</v>
      </c>
      <c r="K53" s="118" t="e">
        <f t="shared" si="28"/>
        <v>#VALUE!</v>
      </c>
      <c r="L53" s="118" t="e">
        <f t="shared" si="28"/>
        <v>#VALUE!</v>
      </c>
      <c r="M53" s="119" t="e">
        <f t="shared" si="28"/>
        <v>#VALUE!</v>
      </c>
      <c r="N53" s="120" t="e">
        <f t="shared" si="28"/>
        <v>#VALUE!</v>
      </c>
      <c r="O53" s="121" t="e">
        <f t="shared" si="28"/>
        <v>#VALUE!</v>
      </c>
      <c r="P53" s="121" t="e">
        <f t="shared" si="28"/>
        <v>#VALUE!</v>
      </c>
      <c r="Q53" s="121" t="e">
        <f t="shared" si="28"/>
        <v>#VALUE!</v>
      </c>
      <c r="R53" s="121" t="e">
        <f t="shared" si="28"/>
        <v>#VALUE!</v>
      </c>
      <c r="S53" s="120" t="e">
        <f t="shared" si="28"/>
        <v>#VALUE!</v>
      </c>
      <c r="T53" s="122" t="e">
        <f t="shared" si="28"/>
        <v>#VALUE!</v>
      </c>
      <c r="U53" s="123" t="e">
        <f t="shared" si="28"/>
        <v>#VALUE!</v>
      </c>
      <c r="V53" s="124" t="e">
        <f t="shared" si="28"/>
        <v>#VALUE!</v>
      </c>
      <c r="W53" s="112" t="e">
        <f>(F53+J53+K53+L53+M53-N53-O53-P53-Q53-R53-S53)</f>
        <v>#VALUE!</v>
      </c>
    </row>
    <row r="54" spans="1:23" ht="11.4" customHeight="1" thickTop="1" x14ac:dyDescent="0.3">
      <c r="A54" s="125" t="s">
        <v>57</v>
      </c>
      <c r="B54" s="126"/>
      <c r="C54" s="126"/>
      <c r="D54" s="126"/>
      <c r="E54" s="126"/>
      <c r="F54" s="126"/>
      <c r="G54" s="126"/>
      <c r="H54" s="52"/>
      <c r="I54" s="52"/>
      <c r="J54" s="52"/>
      <c r="K54" s="52"/>
      <c r="L54" s="52"/>
      <c r="M54" s="52"/>
      <c r="N54" s="166" t="s">
        <v>63</v>
      </c>
      <c r="O54" s="167"/>
      <c r="P54" s="167"/>
      <c r="Q54" s="167"/>
      <c r="R54" s="167"/>
      <c r="S54" s="167"/>
      <c r="T54" s="167"/>
      <c r="U54" s="167"/>
      <c r="V54" s="168"/>
    </row>
    <row r="55" spans="1:23" ht="10.8" customHeight="1" x14ac:dyDescent="0.3">
      <c r="A55" s="127" t="s">
        <v>58</v>
      </c>
      <c r="B55" s="128"/>
      <c r="C55" s="128"/>
      <c r="D55" s="128"/>
      <c r="E55" s="128"/>
      <c r="F55" s="128"/>
      <c r="G55" s="128"/>
      <c r="H55" s="21"/>
      <c r="I55" s="21"/>
      <c r="J55" s="21"/>
      <c r="K55" s="21"/>
      <c r="L55" s="21"/>
      <c r="M55" s="21"/>
      <c r="N55" s="169"/>
      <c r="O55" s="170"/>
      <c r="P55" s="170"/>
      <c r="Q55" s="170"/>
      <c r="R55" s="170"/>
      <c r="S55" s="170"/>
      <c r="T55" s="170"/>
      <c r="U55" s="170"/>
      <c r="V55" s="171"/>
    </row>
    <row r="56" spans="1:23" ht="10.8" customHeight="1" x14ac:dyDescent="0.3">
      <c r="A56" s="127" t="s">
        <v>59</v>
      </c>
      <c r="B56" s="128"/>
      <c r="C56" s="128"/>
      <c r="D56" s="128"/>
      <c r="E56" s="128"/>
      <c r="F56" s="128"/>
      <c r="G56" s="128"/>
      <c r="H56" s="21"/>
      <c r="I56" s="21"/>
      <c r="J56" s="21"/>
      <c r="K56" s="21"/>
      <c r="L56" s="21"/>
      <c r="M56" s="21"/>
      <c r="N56" s="169"/>
      <c r="O56" s="170"/>
      <c r="P56" s="170"/>
      <c r="Q56" s="170"/>
      <c r="R56" s="170"/>
      <c r="S56" s="170"/>
      <c r="T56" s="170"/>
      <c r="U56" s="170"/>
      <c r="V56" s="171"/>
    </row>
    <row r="57" spans="1:23" ht="10.8" customHeight="1" x14ac:dyDescent="0.3">
      <c r="A57" s="127" t="s">
        <v>60</v>
      </c>
      <c r="B57" s="128"/>
      <c r="C57" s="128"/>
      <c r="D57" s="128"/>
      <c r="E57" s="128"/>
      <c r="F57" s="128"/>
      <c r="G57" s="128"/>
      <c r="H57" s="21"/>
      <c r="I57" s="21"/>
      <c r="J57" s="21"/>
      <c r="K57" s="21"/>
      <c r="L57" s="21"/>
      <c r="M57" s="21"/>
      <c r="N57" s="169"/>
      <c r="O57" s="170"/>
      <c r="P57" s="170"/>
      <c r="Q57" s="170"/>
      <c r="R57" s="170"/>
      <c r="S57" s="170"/>
      <c r="T57" s="170"/>
      <c r="U57" s="170"/>
      <c r="V57" s="171"/>
    </row>
    <row r="58" spans="1:23" ht="10.8" customHeight="1" x14ac:dyDescent="0.3">
      <c r="A58" s="127" t="s">
        <v>61</v>
      </c>
      <c r="B58" s="128"/>
      <c r="C58" s="128"/>
      <c r="D58" s="128"/>
      <c r="E58" s="128"/>
      <c r="F58" s="128"/>
      <c r="G58" s="128"/>
      <c r="H58" s="21"/>
      <c r="I58" s="21"/>
      <c r="J58" s="21"/>
      <c r="K58" s="21"/>
      <c r="L58" s="21"/>
      <c r="M58" s="21"/>
      <c r="N58" s="169"/>
      <c r="O58" s="170"/>
      <c r="P58" s="170"/>
      <c r="Q58" s="170"/>
      <c r="R58" s="170"/>
      <c r="S58" s="170"/>
      <c r="T58" s="170"/>
      <c r="U58" s="170"/>
      <c r="V58" s="171"/>
    </row>
    <row r="59" spans="1:23" ht="10.8" customHeight="1" thickBot="1" x14ac:dyDescent="0.35">
      <c r="A59" s="129" t="s">
        <v>62</v>
      </c>
      <c r="B59" s="130"/>
      <c r="C59" s="130"/>
      <c r="D59" s="130"/>
      <c r="E59" s="130"/>
      <c r="F59" s="130"/>
      <c r="G59" s="130"/>
      <c r="H59" s="57"/>
      <c r="I59" s="57"/>
      <c r="J59" s="57"/>
      <c r="K59" s="57"/>
      <c r="L59" s="57"/>
      <c r="M59" s="57"/>
      <c r="N59" s="172"/>
      <c r="O59" s="173"/>
      <c r="P59" s="173"/>
      <c r="Q59" s="173"/>
      <c r="R59" s="173"/>
      <c r="S59" s="173"/>
      <c r="T59" s="173"/>
      <c r="U59" s="173"/>
      <c r="V59" s="174"/>
    </row>
    <row r="60" spans="1:23" ht="15" thickTop="1" x14ac:dyDescent="0.3"/>
  </sheetData>
  <mergeCells count="12">
    <mergeCell ref="N54:V59"/>
    <mergeCell ref="T7:V7"/>
    <mergeCell ref="A11:C11"/>
    <mergeCell ref="A10:C10"/>
    <mergeCell ref="B5:C5"/>
    <mergeCell ref="F5:I5"/>
    <mergeCell ref="F8:I8"/>
    <mergeCell ref="J8:K8"/>
    <mergeCell ref="L8:M8"/>
    <mergeCell ref="J7:M7"/>
    <mergeCell ref="N7:S7"/>
    <mergeCell ref="A52:C52"/>
  </mergeCells>
  <conditionalFormatting sqref="A12:V42">
    <cfRule type="expression" dxfId="8" priority="64">
      <formula>WEEKDAY($B12,2)&gt;5</formula>
    </cfRule>
  </conditionalFormatting>
  <conditionalFormatting sqref="B12">
    <cfRule type="expression" dxfId="7" priority="37">
      <formula>"$C$10=26"</formula>
    </cfRule>
  </conditionalFormatting>
  <pageMargins left="0.7" right="0.7" top="0.75" bottom="0.75" header="0.3" footer="0.3"/>
  <pageSetup paperSize="9" scale="62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8" id="{B9FA1F67-1CB5-4F16-AAC0-2D1014C4E233}">
            <xm:f>COUNTIFS('JOURS FERIES'!$B$3:$B$15, $B12)&gt;0</xm:f>
            <x14:dxf>
              <fill>
                <patternFill>
                  <bgColor theme="2" tint="-0.24994659260841701"/>
                </patternFill>
              </fill>
            </x14:dxf>
          </x14:cfRule>
          <xm:sqref>A12:V42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'LISTE DES EMPLOYES'!$A$2:$A$12</xm:f>
          </x14:formula1>
          <xm:sqref>F5:I5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>
    <pageSetUpPr fitToPage="1"/>
  </sheetPr>
  <dimension ref="A1:X60"/>
  <sheetViews>
    <sheetView showGridLines="0" zoomScale="90" zoomScaleNormal="90" workbookViewId="0">
      <pane ySplit="11" topLeftCell="A12" activePane="bottomLeft" state="frozen"/>
      <selection pane="bottomLeft" activeCell="N15" sqref="N15"/>
    </sheetView>
  </sheetViews>
  <sheetFormatPr baseColWidth="10" defaultRowHeight="14.4" x14ac:dyDescent="0.3"/>
  <cols>
    <col min="1" max="1" width="4.21875" customWidth="1"/>
    <col min="2" max="2" width="5.77734375" customWidth="1"/>
    <col min="3" max="3" width="3.33203125" bestFit="1" customWidth="1"/>
    <col min="4" max="4" width="3.33203125" hidden="1" customWidth="1"/>
    <col min="5" max="5" width="4.6640625" hidden="1" customWidth="1"/>
    <col min="6" max="7" width="8.77734375" customWidth="1"/>
    <col min="8" max="22" width="6.44140625" customWidth="1"/>
    <col min="23" max="23" width="0" hidden="1" customWidth="1"/>
  </cols>
  <sheetData>
    <row r="1" spans="1:24" ht="15" thickBot="1" x14ac:dyDescent="0.35"/>
    <row r="2" spans="1:24" ht="15" thickTop="1" x14ac:dyDescent="0.3">
      <c r="A2" s="50"/>
      <c r="B2" s="51" t="s">
        <v>12</v>
      </c>
      <c r="C2" s="52"/>
      <c r="D2" s="52"/>
      <c r="E2" s="52"/>
      <c r="F2" s="52"/>
      <c r="G2" s="52"/>
      <c r="H2" s="52"/>
      <c r="I2" s="52"/>
      <c r="J2" s="52"/>
      <c r="K2" s="51" t="s">
        <v>13</v>
      </c>
      <c r="L2" s="52"/>
      <c r="M2" s="52"/>
      <c r="N2" s="52"/>
      <c r="O2" s="52"/>
      <c r="P2" s="52"/>
      <c r="Q2" s="52"/>
      <c r="R2" s="52"/>
      <c r="S2" s="52"/>
      <c r="T2" s="52"/>
      <c r="U2" s="52"/>
      <c r="V2" s="53"/>
    </row>
    <row r="3" spans="1:24" x14ac:dyDescent="0.3">
      <c r="A3" s="54"/>
      <c r="B3" s="21" t="str">
        <f>MoisEnCours</f>
        <v>Février</v>
      </c>
      <c r="C3" s="21"/>
      <c r="D3" s="21"/>
      <c r="E3" s="21"/>
      <c r="F3" s="21"/>
      <c r="G3" s="21"/>
      <c r="H3" s="21"/>
      <c r="I3" s="21"/>
      <c r="J3" s="21"/>
      <c r="K3" s="21" t="str">
        <f>AnneeEnCours</f>
        <v>2022</v>
      </c>
      <c r="L3" s="21"/>
      <c r="M3" s="21"/>
      <c r="N3" s="21"/>
      <c r="O3" s="21"/>
      <c r="P3" s="21"/>
      <c r="Q3" s="21"/>
      <c r="R3" s="21"/>
      <c r="S3" s="21"/>
      <c r="T3" s="21"/>
      <c r="U3" s="21"/>
      <c r="V3" s="35"/>
    </row>
    <row r="4" spans="1:24" x14ac:dyDescent="0.3">
      <c r="A4" s="54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35"/>
    </row>
    <row r="5" spans="1:24" x14ac:dyDescent="0.3">
      <c r="A5" s="54"/>
      <c r="B5" s="184" t="s">
        <v>53</v>
      </c>
      <c r="C5" s="184"/>
      <c r="D5" s="164"/>
      <c r="E5" s="164"/>
      <c r="F5" s="185" t="s">
        <v>64</v>
      </c>
      <c r="G5" s="186"/>
      <c r="H5" s="186"/>
      <c r="I5" s="187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35"/>
    </row>
    <row r="6" spans="1:24" ht="15" thickBot="1" x14ac:dyDescent="0.35">
      <c r="A6" s="54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35"/>
    </row>
    <row r="7" spans="1:24" ht="15.6" thickTop="1" thickBot="1" x14ac:dyDescent="0.35">
      <c r="A7" s="54"/>
      <c r="B7" s="21"/>
      <c r="C7" s="21"/>
      <c r="D7" s="21"/>
      <c r="E7" s="21"/>
      <c r="F7" s="21"/>
      <c r="G7" s="21"/>
      <c r="H7" s="21"/>
      <c r="I7" s="21"/>
      <c r="J7" s="188" t="s">
        <v>42</v>
      </c>
      <c r="K7" s="189"/>
      <c r="L7" s="189"/>
      <c r="M7" s="190"/>
      <c r="N7" s="175" t="s">
        <v>49</v>
      </c>
      <c r="O7" s="176"/>
      <c r="P7" s="176"/>
      <c r="Q7" s="176"/>
      <c r="R7" s="176"/>
      <c r="S7" s="177"/>
      <c r="T7" s="175" t="s">
        <v>50</v>
      </c>
      <c r="U7" s="176"/>
      <c r="V7" s="177"/>
    </row>
    <row r="8" spans="1:24" ht="25.8" customHeight="1" thickTop="1" thickBot="1" x14ac:dyDescent="0.35">
      <c r="A8" s="56"/>
      <c r="B8" s="57"/>
      <c r="C8" s="57"/>
      <c r="D8" s="57"/>
      <c r="E8" s="57"/>
      <c r="F8" s="188" t="s">
        <v>38</v>
      </c>
      <c r="G8" s="189"/>
      <c r="H8" s="189"/>
      <c r="I8" s="190"/>
      <c r="J8" s="191" t="s">
        <v>40</v>
      </c>
      <c r="K8" s="192"/>
      <c r="L8" s="193" t="s">
        <v>41</v>
      </c>
      <c r="M8" s="194"/>
      <c r="N8" s="25" t="s">
        <v>43</v>
      </c>
      <c r="O8" s="26" t="s">
        <v>44</v>
      </c>
      <c r="P8" s="26" t="s">
        <v>45</v>
      </c>
      <c r="Q8" s="26" t="s">
        <v>46</v>
      </c>
      <c r="R8" s="26" t="s">
        <v>47</v>
      </c>
      <c r="S8" s="69" t="s">
        <v>48</v>
      </c>
      <c r="T8" s="78"/>
      <c r="U8" s="76"/>
      <c r="V8" s="73"/>
    </row>
    <row r="9" spans="1:24" ht="30" customHeight="1" thickTop="1" thickBot="1" x14ac:dyDescent="0.35">
      <c r="A9" s="45" t="s">
        <v>35</v>
      </c>
      <c r="B9" s="27"/>
      <c r="C9" s="34"/>
      <c r="D9" s="27"/>
      <c r="E9" s="27"/>
      <c r="F9" s="38" t="s">
        <v>36</v>
      </c>
      <c r="G9" s="38" t="s">
        <v>37</v>
      </c>
      <c r="H9" s="36" t="s">
        <v>39</v>
      </c>
      <c r="I9" s="34"/>
      <c r="J9" s="28">
        <v>0.25</v>
      </c>
      <c r="K9" s="29">
        <v>0.5</v>
      </c>
      <c r="L9" s="29">
        <v>0.25</v>
      </c>
      <c r="M9" s="30">
        <v>0.5</v>
      </c>
      <c r="N9" s="79"/>
      <c r="O9" s="77"/>
      <c r="P9" s="77"/>
      <c r="Q9" s="77"/>
      <c r="R9" s="77"/>
      <c r="S9" s="31"/>
      <c r="T9" s="79"/>
      <c r="U9" s="77"/>
      <c r="V9" s="74"/>
    </row>
    <row r="10" spans="1:24" ht="15.6" thickTop="1" thickBot="1" x14ac:dyDescent="0.35">
      <c r="A10" s="181" t="s">
        <v>51</v>
      </c>
      <c r="B10" s="182"/>
      <c r="C10" s="183"/>
      <c r="D10" s="163"/>
      <c r="E10" s="163"/>
      <c r="F10" s="39"/>
      <c r="G10" s="39"/>
      <c r="H10" s="37"/>
      <c r="I10" s="82"/>
      <c r="J10" s="79"/>
      <c r="K10" s="77"/>
      <c r="L10" s="77"/>
      <c r="M10" s="74"/>
      <c r="N10" s="79"/>
      <c r="O10" s="77"/>
      <c r="P10" s="77"/>
      <c r="Q10" s="77"/>
      <c r="R10" s="77"/>
      <c r="S10" s="31"/>
      <c r="T10" s="79"/>
      <c r="U10" s="77"/>
      <c r="V10" s="74"/>
    </row>
    <row r="11" spans="1:24" ht="22.2" customHeight="1" thickTop="1" thickBot="1" x14ac:dyDescent="0.35">
      <c r="A11" s="178" t="s">
        <v>52</v>
      </c>
      <c r="B11" s="179"/>
      <c r="C11" s="180"/>
      <c r="D11" s="33"/>
      <c r="E11" s="33"/>
      <c r="F11" s="39"/>
      <c r="G11" s="39"/>
      <c r="H11" s="37"/>
      <c r="I11" s="82"/>
      <c r="J11" s="79"/>
      <c r="K11" s="77"/>
      <c r="L11" s="77"/>
      <c r="M11" s="74"/>
      <c r="N11" s="79"/>
      <c r="O11" s="77"/>
      <c r="P11" s="77"/>
      <c r="Q11" s="77"/>
      <c r="R11" s="77"/>
      <c r="S11" s="31"/>
      <c r="T11" s="79"/>
      <c r="U11" s="77"/>
      <c r="V11" s="74"/>
    </row>
    <row r="12" spans="1:24" ht="15" thickTop="1" x14ac:dyDescent="0.3">
      <c r="A12" s="43">
        <f>_xlfn.ISOWEEKNUM(B12)</f>
        <v>4</v>
      </c>
      <c r="B12" s="41">
        <f t="shared" ref="B12:B13" si="0">B13-1</f>
        <v>44590</v>
      </c>
      <c r="C12" s="46">
        <f>B13-1</f>
        <v>44590</v>
      </c>
      <c r="D12" s="19">
        <f t="shared" ref="D12:D14" si="1">WEEKDAY(C12)</f>
        <v>7</v>
      </c>
      <c r="E12" s="134" t="str">
        <f t="shared" ref="E12:E15" si="2">IF(D12=6,"ven",IF(D12=7,"sam",IF(D12=1,"dim",IF(D12=2,"lun",IF(D12=3,"mar",IF(D12=4,"mer",IF(D12=5,"jeu","")))))))</f>
        <v>sam</v>
      </c>
      <c r="F12" s="40" t="str">
        <f>IF(E12="ven","7",IF(E12="sam","0",IF(E12="dim","0",IF(C12='JOURS FERIES'!B3,"0",IF(C12='JOURS FERIES'!B4,"0",IF(C12='JOURS FERIES'!B5,"0",IF(C12='JOURS FERIES'!B6,"0",IF(C12='JOURS FERIES'!B7,"0",IF(C12='JOURS FERIES'!B8,"0",IF(C12='JOURS FERIES'!B9,"0",IF(C12='JOURS FERIES'!B10,"7",IF(C12='JOURS FERIES'!B11,"0",IF(C12='JOURS FERIES'!B12,"0",IF(C12='JOURS FERIES'!B13,"0",IF(C12='JOURS FERIES'!B14,"0",IF(C12='JOURS FERIES'!B15,"0",IF(W15="30","0",IF(W15="28","0",IF(W15="29","0","8")))))))))))))))))))</f>
        <v>0</v>
      </c>
      <c r="G12" s="58" t="str">
        <f t="shared" ref="G12:G42" si="3">IF(F12="0","0",(F12+J12+K12+L12+M12-N12-O12-P12-Q12-R12-S12))</f>
        <v>0</v>
      </c>
      <c r="H12" s="137">
        <f>IF(E12="sam",0,IF(E12="dim",0,IF(C12='JOURS FERIES'!B3,"0",IF(C12='JOURS FERIES'!B4,"0",IF(C12='JOURS FERIES'!B5,"0",IF(C12='JOURS FERIES'!B6,"0",IF(C12='JOURS FERIES'!B7,"0",IF(C12='JOURS FERIES'!B8,"0",IF(C12='JOURS FERIES'!B9,"0",IF(C12='JOURS FERIES'!B10,"1",IF(C12='JOURS FERIES'!B11,"0",IF(C12='JOURS FERIES'!B12,"0",IF(C12='JOURS FERIES'!B13,"0",IF(C12='JOURS FERIES'!B14,"0",IF(C12='JOURS FERIES'!B15,"0",IF(F12="0","0",IF(G12&lt;&gt;0,"1","0")))))))))))))))))</f>
        <v>0</v>
      </c>
      <c r="I12" s="72"/>
      <c r="J12" s="80"/>
      <c r="K12" s="60"/>
      <c r="L12" s="60"/>
      <c r="M12" s="70"/>
      <c r="N12" s="80"/>
      <c r="O12" s="60"/>
      <c r="P12" s="60"/>
      <c r="Q12" s="60"/>
      <c r="R12" s="60"/>
      <c r="S12" s="22"/>
      <c r="T12" s="80"/>
      <c r="U12" s="60"/>
      <c r="V12" s="70"/>
    </row>
    <row r="13" spans="1:24" x14ac:dyDescent="0.3">
      <c r="A13" s="131">
        <f t="shared" ref="A13:A42" si="4">_xlfn.ISOWEEKNUM(B13)</f>
        <v>4</v>
      </c>
      <c r="B13" s="132">
        <f t="shared" si="0"/>
        <v>44591</v>
      </c>
      <c r="C13" s="133">
        <f t="shared" ref="C13:C14" si="5">B14-1</f>
        <v>44591</v>
      </c>
      <c r="D13" s="134">
        <f t="shared" si="1"/>
        <v>1</v>
      </c>
      <c r="E13" s="134" t="str">
        <f t="shared" si="2"/>
        <v>dim</v>
      </c>
      <c r="F13" s="135" t="str">
        <f>IF(E13="ven","7",IF(E13="sam","0",IF(E13="dim","0",IF(C13='JOURS FERIES'!B3,"0",IF(C13='JOURS FERIES'!B4,"0",IF(C13='JOURS FERIES'!B5,"0",IF(C13='JOURS FERIES'!B6,"0",IF(C13='JOURS FERIES'!B7,"0",IF(C13='JOURS FERIES'!B8,"0",IF(C13='JOURS FERIES'!B9,"0",IF(C13='JOURS FERIES'!B10,"7",IF(C13='JOURS FERIES'!B11,"0",IF(C13='JOURS FERIES'!B12,"0",IF(C13='JOURS FERIES'!B13,"0",IF(C13='JOURS FERIES'!B14,"0",IF(C13='JOURS FERIES'!B15,"0",IF(W15="28","0",IF(W15="29","0","8"))))))))))))))))))</f>
        <v>0</v>
      </c>
      <c r="G13" s="136" t="str">
        <f t="shared" si="3"/>
        <v>0</v>
      </c>
      <c r="H13" s="137">
        <f>IF(E13="sam",0,IF(E13="dim",0,IF(C13='JOURS FERIES'!B3,"0",IF(C13='JOURS FERIES'!B4,"0",IF(C13='JOURS FERIES'!B5,"0",IF(C13='JOURS FERIES'!B6,"0",IF(C13='JOURS FERIES'!B7,"0",IF(C13='JOURS FERIES'!B8,"0",IF(C13='JOURS FERIES'!B9,"0",IF(C13='JOURS FERIES'!B10,"1",IF(C13='JOURS FERIES'!B11,"0",IF(C13='JOURS FERIES'!B12,"0",IF(C13='JOURS FERIES'!B13,"0",IF(C13='JOURS FERIES'!B14,"0",IF(C13='JOURS FERIES'!B15,"0",IF(F13="0","0",IF(G13&lt;&gt;0,"1","0")))))))))))))))))</f>
        <v>0</v>
      </c>
      <c r="I13" s="138"/>
      <c r="J13" s="139"/>
      <c r="K13" s="137"/>
      <c r="L13" s="137"/>
      <c r="M13" s="140"/>
      <c r="N13" s="139"/>
      <c r="O13" s="137"/>
      <c r="P13" s="137"/>
      <c r="Q13" s="137"/>
      <c r="R13" s="137"/>
      <c r="S13" s="141"/>
      <c r="T13" s="139"/>
      <c r="U13" s="137"/>
      <c r="V13" s="140"/>
    </row>
    <row r="14" spans="1:24" x14ac:dyDescent="0.3">
      <c r="A14" s="131">
        <f t="shared" si="4"/>
        <v>5</v>
      </c>
      <c r="B14" s="132">
        <f>B15-1</f>
        <v>44592</v>
      </c>
      <c r="C14" s="133">
        <f t="shared" si="5"/>
        <v>44592</v>
      </c>
      <c r="D14" s="134">
        <f t="shared" si="1"/>
        <v>2</v>
      </c>
      <c r="E14" s="134" t="str">
        <f t="shared" si="2"/>
        <v>lun</v>
      </c>
      <c r="F14" s="135" t="str">
        <f ca="1">IF(E14="ven","7",IF(E14="sam","0",IF(E14="dim","0",IF(C14='JOURS FERIES'!B3,"0",IF(C14='JOURS FERIES'!B4,"0",IF(C14='JOURS FERIES'!B5,"0",IF(C14='JOURS FERIES'!B6,"0",IF(C14='JOURS FERIES'!B7,"0",IF(C14='JOURS FERIES'!B8,"0",IF(C14='JOURS FERIES'!B9,"0",IF(C14='JOURS FERIES'!B10,"7",IF(C14='JOURS FERIES'!B11,"0",IF(C14='JOURS FERIES'!B12,"0",IF(C14='JOURS FERIES'!B13,"0",IF(C14='JOURS FERIES'!B14,"0",IF(C14='JOURS FERIES'!B15,"0",IF(W15="28","0",IF(W15="29","0","8"))))))))))))))))))</f>
        <v>8</v>
      </c>
      <c r="G14" s="136">
        <f t="shared" ca="1" si="3"/>
        <v>8</v>
      </c>
      <c r="H14" s="137" t="str">
        <f ca="1">IF(E14="sam",0,IF(E14="dim",0,IF(C14='JOURS FERIES'!B3,"0",IF(C14='JOURS FERIES'!B4,"0",IF(C14='JOURS FERIES'!B5,"0",IF(C14='JOURS FERIES'!B6,"0",IF(C14='JOURS FERIES'!B7,"0",IF(C14='JOURS FERIES'!B8,"0",IF(C14='JOURS FERIES'!B9,"0",IF(C14='JOURS FERIES'!B10,"1",IF(C14='JOURS FERIES'!B11,"0",IF(C14='JOURS FERIES'!B12,"0",IF(C14='JOURS FERIES'!B13,"0",IF(C14='JOURS FERIES'!B14,"0",IF(C14='JOURS FERIES'!B15,"0",IF(F14="0","0",IF(G14&lt;&gt;0,"1","0")))))))))))))))))</f>
        <v>1</v>
      </c>
      <c r="I14" s="138"/>
      <c r="J14" s="139"/>
      <c r="K14" s="137"/>
      <c r="L14" s="137"/>
      <c r="M14" s="140"/>
      <c r="N14" s="139"/>
      <c r="O14" s="137"/>
      <c r="P14" s="137"/>
      <c r="Q14" s="137"/>
      <c r="R14" s="137"/>
      <c r="S14" s="141"/>
      <c r="T14" s="139"/>
      <c r="U14" s="137"/>
      <c r="V14" s="140"/>
    </row>
    <row r="15" spans="1:24" x14ac:dyDescent="0.3">
      <c r="A15" s="131">
        <f t="shared" si="4"/>
        <v>5</v>
      </c>
      <c r="B15" s="132">
        <f>DATE(K3,MONTH(B3&amp;1),1)</f>
        <v>44593</v>
      </c>
      <c r="C15" s="133">
        <f>DATE(K3,MONTH(B3&amp;1),1)</f>
        <v>44593</v>
      </c>
      <c r="D15" s="134">
        <f>WEEKDAY(C15)</f>
        <v>3</v>
      </c>
      <c r="E15" s="134" t="str">
        <f t="shared" si="2"/>
        <v>mar</v>
      </c>
      <c r="F15" s="136" t="str">
        <f ca="1">IF(E15="ven","7",IF(E15="sam","0",IF(E15="dim","0",IF(C15='JOURS FERIES'!B3,"0",IF(C15='JOURS FERIES'!B4,"0",IF(C15='JOURS FERIES'!B5,"0",IF(C15='JOURS FERIES'!B6,"0",IF(C15='JOURS FERIES'!B7,"0",IF(C15='JOURS FERIES'!B8,"0",IF(C15='JOURS FERIES'!B9,"0",IF(C15='JOURS FERIES'!B10,"7",IF(C15='JOURS FERIES'!B11,"0",IF(C15='JOURS FERIES'!B12,"0",IF(C15='JOURS FERIES'!B13,"0",IF(C15='JOURS FERIES'!B14,"0",IF(C15='JOURS FERIES'!B15,"0","8"))))))))))))))))</f>
        <v>8</v>
      </c>
      <c r="G15" s="136">
        <f t="shared" ca="1" si="3"/>
        <v>8</v>
      </c>
      <c r="H15" s="137" t="str">
        <f ca="1">IF(E15="sam",0,IF(E15="dim",0,IF(C15='JOURS FERIES'!B3,"0",IF(C15='JOURS FERIES'!B4,"0",IF(C15='JOURS FERIES'!B5,"0",IF(C15='JOURS FERIES'!B6,"0",IF(C15='JOURS FERIES'!B7,"0",IF(C15='JOURS FERIES'!B8,"0",IF(C15='JOURS FERIES'!B9,"0",IF(C15='JOURS FERIES'!B10,"1",IF(C15='JOURS FERIES'!B11,"0",IF(C15='JOURS FERIES'!B12,"0",IF(C15='JOURS FERIES'!B13,"0",IF(C15='JOURS FERIES'!B14,"0",IF(C15='JOURS FERIES'!B15,"0",IF(G15&lt;&gt;0,"1","0"))))))))))))))))</f>
        <v>1</v>
      </c>
      <c r="I15" s="138"/>
      <c r="J15" s="139"/>
      <c r="K15" s="137"/>
      <c r="L15" s="137"/>
      <c r="M15" s="140"/>
      <c r="N15" s="139"/>
      <c r="O15" s="137"/>
      <c r="P15" s="137"/>
      <c r="Q15" s="137"/>
      <c r="R15" s="137"/>
      <c r="S15" s="141"/>
      <c r="T15" s="139"/>
      <c r="U15" s="137"/>
      <c r="V15" s="140"/>
      <c r="W15" s="143" t="str">
        <f ca="1">IF(C15='JOURS FERIES'!E3,"31",IF(C15='JOURS FERIES'!E4,"31",IF(C15='JOURS FERIES'!E5,"28",IF(C15='JOURS FERIES'!E6,"31",IF(C15='JOURS FERIES'!E7,"30",IF(C15='JOURS FERIES'!E8,"31",IF(C15='JOURS FERIES'!E9,"30",IF(C15='JOURS FERIES'!E10,"31",IF(C15='JOURS FERIES'!E11,"31",IF(C15='JOURS FERIES'!E12,"30",IF(C15='JOURS FERIES'!E13,"31",IF(C15='JOURS FERIES'!E14,"30","0"))))))))))))</f>
        <v>31</v>
      </c>
      <c r="X15" s="143"/>
    </row>
    <row r="16" spans="1:24" x14ac:dyDescent="0.3">
      <c r="A16" s="131">
        <f t="shared" si="4"/>
        <v>5</v>
      </c>
      <c r="B16" s="132">
        <f>B15+1</f>
        <v>44594</v>
      </c>
      <c r="C16" s="133">
        <f>C15+1</f>
        <v>44594</v>
      </c>
      <c r="D16" s="134">
        <f t="shared" ref="D16:D42" si="6">WEEKDAY(C16)</f>
        <v>4</v>
      </c>
      <c r="E16" s="134" t="str">
        <f>IF(D16=6,"ven",IF(D16=7,"sam",IF(D16=1,"dim",IF(D16=2,"lun",IF(D16=3,"mar",IF(D16=4,"mer",IF(D16=5,"jeu","")))))))</f>
        <v>mer</v>
      </c>
      <c r="F16" s="135" t="str">
        <f ca="1">IF(E16="ven","7",IF(E16="sam","0",IF(E16="dim","0",IF(C16='JOURS FERIES'!B3,"0",IF(C16='JOURS FERIES'!B4,"0",IF(C16='JOURS FERIES'!B5,"0",IF(C16='JOURS FERIES'!B6,"0",IF(C16='JOURS FERIES'!B7,"0",IF(C16='JOURS FERIES'!B8,"0",IF(C16='JOURS FERIES'!B9,"0",IF(C16='JOURS FERIES'!B10,"7",IF(C16='JOURS FERIES'!B11,"0",IF(C16='JOURS FERIES'!B12,"0",IF(C16='JOURS FERIES'!B13,"0",IF(C16='JOURS FERIES'!B14,"0",IF(C16='JOURS FERIES'!B15,"0","8"))))))))))))))))</f>
        <v>8</v>
      </c>
      <c r="G16" s="136">
        <f t="shared" ca="1" si="3"/>
        <v>8</v>
      </c>
      <c r="H16" s="137" t="str">
        <f ca="1">IF(E16="sam",0,IF(E16="dim",0,IF(C16='JOURS FERIES'!B3,"0",IF(C16='JOURS FERIES'!B4,"0",IF(C16='JOURS FERIES'!B5,"0",IF(C16='JOURS FERIES'!B6,"0",IF(C16='JOURS FERIES'!B7,"0",IF(C16='JOURS FERIES'!B8,"0",IF(C16='JOURS FERIES'!B9,"0",IF(C16='JOURS FERIES'!B10,"1",IF(C16='JOURS FERIES'!B11,"0",IF(C16='JOURS FERIES'!B12,"0",IF(C16='JOURS FERIES'!B13,"0",IF(C16='JOURS FERIES'!B14,"0",IF(C16='JOURS FERIES'!B15,"0",IF(G16&lt;&gt;0,"1","0"))))))))))))))))</f>
        <v>1</v>
      </c>
      <c r="I16" s="138"/>
      <c r="J16" s="139"/>
      <c r="K16" s="137"/>
      <c r="L16" s="137"/>
      <c r="M16" s="140"/>
      <c r="N16" s="139"/>
      <c r="O16" s="137"/>
      <c r="P16" s="137"/>
      <c r="Q16" s="137"/>
      <c r="R16" s="137"/>
      <c r="S16" s="141"/>
      <c r="T16" s="139"/>
      <c r="U16" s="137"/>
      <c r="V16" s="140"/>
    </row>
    <row r="17" spans="1:22" x14ac:dyDescent="0.3">
      <c r="A17" s="131">
        <f t="shared" si="4"/>
        <v>5</v>
      </c>
      <c r="B17" s="132">
        <f>B16+1</f>
        <v>44595</v>
      </c>
      <c r="C17" s="133">
        <f>C16+1</f>
        <v>44595</v>
      </c>
      <c r="D17" s="134">
        <f t="shared" si="6"/>
        <v>5</v>
      </c>
      <c r="E17" s="134" t="str">
        <f t="shared" ref="E17:E42" si="7">IF(D17=6,"ven",IF(D17=7,"sam",IF(D17=1,"dim",IF(D17=2,"lun",IF(D17=3,"mar",IF(D17=4,"mer",IF(D17=5,"jeu","")))))))</f>
        <v>jeu</v>
      </c>
      <c r="F17" s="135" t="str">
        <f ca="1">IF(E17="ven","7",IF(E17="sam","0",IF(E17="dim","0",IF(C17='JOURS FERIES'!B3,"0",IF(C17='JOURS FERIES'!B4,"0",IF(C17='JOURS FERIES'!B5,"0",IF(C17='JOURS FERIES'!B6,"0",IF(C17='JOURS FERIES'!B7,"0",IF(C17='JOURS FERIES'!B8,"0",IF(C17='JOURS FERIES'!B9,"0",IF(C17='JOURS FERIES'!B10,"7",IF(C17='JOURS FERIES'!B11,"0",IF(C17='JOURS FERIES'!B12,"0",IF(C17='JOURS FERIES'!B13,"0",IF(C17='JOURS FERIES'!B14,"0",IF(C17='JOURS FERIES'!B15,"0","8"))))))))))))))))</f>
        <v>8</v>
      </c>
      <c r="G17" s="136">
        <f t="shared" ca="1" si="3"/>
        <v>8</v>
      </c>
      <c r="H17" s="137" t="str">
        <f ca="1">IF(E17="sam",0,IF(E17="dim",0,IF(C17='JOURS FERIES'!B3,"0",IF(C17='JOURS FERIES'!B4,"0",IF(C17='JOURS FERIES'!B5,"0",IF(C17='JOURS FERIES'!B6,"0",IF(C17='JOURS FERIES'!B7,"0",IF(C17='JOURS FERIES'!B8,"0",IF(C17='JOURS FERIES'!B9,"0",IF(C17='JOURS FERIES'!B10,"1",IF(C17='JOURS FERIES'!B11,"0",IF(C17='JOURS FERIES'!B12,"0",IF(C17='JOURS FERIES'!B13,"0",IF(C17='JOURS FERIES'!B14,"0",IF(C17='JOURS FERIES'!B15,"0",IF(G17&lt;&gt;0,"1","0"))))))))))))))))</f>
        <v>1</v>
      </c>
      <c r="I17" s="138"/>
      <c r="J17" s="139"/>
      <c r="K17" s="137"/>
      <c r="L17" s="137"/>
      <c r="M17" s="140"/>
      <c r="N17" s="139"/>
      <c r="O17" s="137"/>
      <c r="P17" s="137"/>
      <c r="Q17" s="137"/>
      <c r="R17" s="137"/>
      <c r="S17" s="141"/>
      <c r="T17" s="139"/>
      <c r="U17" s="137"/>
      <c r="V17" s="140"/>
    </row>
    <row r="18" spans="1:22" x14ac:dyDescent="0.3">
      <c r="A18" s="131">
        <f t="shared" si="4"/>
        <v>5</v>
      </c>
      <c r="B18" s="132">
        <f t="shared" ref="B18:C33" si="8">B17+1</f>
        <v>44596</v>
      </c>
      <c r="C18" s="133">
        <f t="shared" si="8"/>
        <v>44596</v>
      </c>
      <c r="D18" s="134">
        <f t="shared" si="6"/>
        <v>6</v>
      </c>
      <c r="E18" s="134" t="str">
        <f t="shared" si="7"/>
        <v>ven</v>
      </c>
      <c r="F18" s="135" t="str">
        <f>IF(E18="ven","7",IF(E18="sam","0",IF(E18="dim","0",IF(C18='JOURS FERIES'!B3,"0",IF(C18='JOURS FERIES'!B4,"0",IF(C18='JOURS FERIES'!B5,"0",IF(C18='JOURS FERIES'!B6,"0",IF(C18='JOURS FERIES'!B7,"0",IF(C18='JOURS FERIES'!B8,"0",IF(C18='JOURS FERIES'!B9,"0",IF(C18='JOURS FERIES'!B10,"7",IF(C18='JOURS FERIES'!B11,"0",IF(C18='JOURS FERIES'!B12,"0",IF(C18='JOURS FERIES'!B13,"0",IF(C18='JOURS FERIES'!B14,"0",IF(C18='JOURS FERIES'!B15,"0","8"))))))))))))))))</f>
        <v>7</v>
      </c>
      <c r="G18" s="136">
        <f t="shared" si="3"/>
        <v>7</v>
      </c>
      <c r="H18" s="137" t="str">
        <f ca="1">IF(E18="sam",0,IF(E18="dim",0,IF(C18='JOURS FERIES'!B3,"0",IF(C18='JOURS FERIES'!B4,"0",IF(C18='JOURS FERIES'!B5,"0",IF(C18='JOURS FERIES'!B6,"0",IF(C18='JOURS FERIES'!B7,"0",IF(C18='JOURS FERIES'!B8,"0",IF(C18='JOURS FERIES'!B9,"0",IF(C18='JOURS FERIES'!B10,"1",IF(C18='JOURS FERIES'!B11,"0",IF(C18='JOURS FERIES'!B12,"0",IF(C18='JOURS FERIES'!B13,"0",IF(C18='JOURS FERIES'!B14,"0",IF(C18='JOURS FERIES'!B15,"0",IF(G18&lt;&gt;0,"1","0"))))))))))))))))</f>
        <v>1</v>
      </c>
      <c r="I18" s="138"/>
      <c r="J18" s="139"/>
      <c r="K18" s="137"/>
      <c r="L18" s="137"/>
      <c r="M18" s="140"/>
      <c r="N18" s="139"/>
      <c r="O18" s="137"/>
      <c r="P18" s="137"/>
      <c r="Q18" s="137"/>
      <c r="R18" s="137"/>
      <c r="S18" s="141"/>
      <c r="T18" s="139"/>
      <c r="U18" s="137"/>
      <c r="V18" s="140"/>
    </row>
    <row r="19" spans="1:22" x14ac:dyDescent="0.3">
      <c r="A19" s="131">
        <f t="shared" si="4"/>
        <v>5</v>
      </c>
      <c r="B19" s="132">
        <f t="shared" si="8"/>
        <v>44597</v>
      </c>
      <c r="C19" s="133">
        <f t="shared" si="8"/>
        <v>44597</v>
      </c>
      <c r="D19" s="134">
        <f t="shared" si="6"/>
        <v>7</v>
      </c>
      <c r="E19" s="134" t="str">
        <f t="shared" si="7"/>
        <v>sam</v>
      </c>
      <c r="F19" s="135" t="str">
        <f>IF(E19="ven","7",IF(E19="sam","0",IF(E19="dim","0",IF(C19='JOURS FERIES'!B3,"0",IF(C19='JOURS FERIES'!B4,"0",IF(C19='JOURS FERIES'!B5,"0",IF(C19='JOURS FERIES'!B6,"0",IF(C19='JOURS FERIES'!B7,"0",IF(C19='JOURS FERIES'!B8,"0",IF(C19='JOURS FERIES'!B9,"0",IF(C19='JOURS FERIES'!B10,"7",IF(C19='JOURS FERIES'!B11,"0",IF(C19='JOURS FERIES'!B12,"0",IF(C19='JOURS FERIES'!B13,"0",IF(C19='JOURS FERIES'!B14,"0",IF(C19='JOURS FERIES'!B15,"0","8"))))))))))))))))</f>
        <v>0</v>
      </c>
      <c r="G19" s="136" t="str">
        <f t="shared" si="3"/>
        <v>0</v>
      </c>
      <c r="H19" s="137">
        <f>IF(E19="sam",0,IF(E19="dim",0,IF(C19='JOURS FERIES'!B3,"0",IF(C19='JOURS FERIES'!B4,"0",IF(C19='JOURS FERIES'!B5,"0",IF(C19='JOURS FERIES'!B6,"0",IF(C19='JOURS FERIES'!B7,"0",IF(C19='JOURS FERIES'!B8,"0",IF(C19='JOURS FERIES'!B9,"0",IF(C19='JOURS FERIES'!B10,"1",IF(C19='JOURS FERIES'!B11,"0",IF(C19='JOURS FERIES'!B12,"0",IF(C19='JOURS FERIES'!B13,"0",IF(C19='JOURS FERIES'!B14,"0",IF(C19='JOURS FERIES'!B15,"0",IF(G19&lt;&gt;0,"1","0"))))))))))))))))</f>
        <v>0</v>
      </c>
      <c r="I19" s="138"/>
      <c r="J19" s="139"/>
      <c r="K19" s="137"/>
      <c r="L19" s="137"/>
      <c r="M19" s="140"/>
      <c r="N19" s="139"/>
      <c r="O19" s="137"/>
      <c r="P19" s="137"/>
      <c r="Q19" s="137"/>
      <c r="R19" s="137"/>
      <c r="S19" s="141"/>
      <c r="T19" s="139"/>
      <c r="U19" s="137"/>
      <c r="V19" s="140"/>
    </row>
    <row r="20" spans="1:22" x14ac:dyDescent="0.3">
      <c r="A20" s="131">
        <f t="shared" si="4"/>
        <v>5</v>
      </c>
      <c r="B20" s="132">
        <f t="shared" si="8"/>
        <v>44598</v>
      </c>
      <c r="C20" s="133">
        <f t="shared" si="8"/>
        <v>44598</v>
      </c>
      <c r="D20" s="134">
        <f t="shared" si="6"/>
        <v>1</v>
      </c>
      <c r="E20" s="134" t="str">
        <f t="shared" si="7"/>
        <v>dim</v>
      </c>
      <c r="F20" s="135" t="str">
        <f>IF(E20="ven","7",IF(E20="sam","0",IF(E20="dim","0",IF(C20='JOURS FERIES'!B3,"0",IF(C20='JOURS FERIES'!B4,"0",IF(C20='JOURS FERIES'!B5,"0",IF(C20='JOURS FERIES'!B6,"0",IF(C20='JOURS FERIES'!B7,"0",IF(C20='JOURS FERIES'!B8,"0",IF(C20='JOURS FERIES'!B9,"0",IF(C20='JOURS FERIES'!B10,"7",IF(C20='JOURS FERIES'!B11,"0",IF(C20='JOURS FERIES'!B12,"0",IF(C20='JOURS FERIES'!B13,"0",IF(C20='JOURS FERIES'!B14,"0",IF(C20='JOURS FERIES'!B15,"0","8"))))))))))))))))</f>
        <v>0</v>
      </c>
      <c r="G20" s="136" t="str">
        <f t="shared" si="3"/>
        <v>0</v>
      </c>
      <c r="H20" s="137">
        <f>IF(E20="sam",0,IF(E20="dim",0,IF(C20='JOURS FERIES'!B3,"0",IF(C20='JOURS FERIES'!B4,"0",IF(C20='JOURS FERIES'!B5,"0",IF(C20='JOURS FERIES'!B6,"0",IF(C20='JOURS FERIES'!B7,"0",IF(C20='JOURS FERIES'!B8,"0",IF(C20='JOURS FERIES'!B9,"0",IF(C20='JOURS FERIES'!B10,"1",IF(C20='JOURS FERIES'!B11,"0",IF(C20='JOURS FERIES'!B12,"0",IF(C20='JOURS FERIES'!B13,"0",IF(C20='JOURS FERIES'!B14,"0",IF(C20='JOURS FERIES'!B15,"0",IF(G20&lt;&gt;0,"1","0"))))))))))))))))</f>
        <v>0</v>
      </c>
      <c r="I20" s="138"/>
      <c r="J20" s="139"/>
      <c r="K20" s="137"/>
      <c r="L20" s="137"/>
      <c r="M20" s="140"/>
      <c r="N20" s="139"/>
      <c r="O20" s="137"/>
      <c r="P20" s="137"/>
      <c r="Q20" s="137"/>
      <c r="R20" s="137"/>
      <c r="S20" s="141"/>
      <c r="T20" s="139"/>
      <c r="U20" s="137"/>
      <c r="V20" s="140"/>
    </row>
    <row r="21" spans="1:22" x14ac:dyDescent="0.3">
      <c r="A21" s="131">
        <f t="shared" si="4"/>
        <v>6</v>
      </c>
      <c r="B21" s="132">
        <f t="shared" si="8"/>
        <v>44599</v>
      </c>
      <c r="C21" s="133">
        <f t="shared" si="8"/>
        <v>44599</v>
      </c>
      <c r="D21" s="134">
        <f t="shared" si="6"/>
        <v>2</v>
      </c>
      <c r="E21" s="134" t="str">
        <f t="shared" si="7"/>
        <v>lun</v>
      </c>
      <c r="F21" s="135" t="str">
        <f ca="1">IF(E21="ven","7",IF(E21="sam","0",IF(E21="dim","0",IF(C21='JOURS FERIES'!B3,"0",IF(C21='JOURS FERIES'!B4,"0",IF(C21='JOURS FERIES'!B5,"0",IF(C21='JOURS FERIES'!B6,"0",IF(C21='JOURS FERIES'!B7,"0",IF(C21='JOURS FERIES'!B8,"0",IF(C21='JOURS FERIES'!B9,"0",IF(C21='JOURS FERIES'!B10,"7",IF(C21='JOURS FERIES'!B11,"0",IF(C21='JOURS FERIES'!B12,"0",IF(C21='JOURS FERIES'!B13,"0",IF(C21='JOURS FERIES'!B14,"0",IF(C21='JOURS FERIES'!B15,"0","8"))))))))))))))))</f>
        <v>8</v>
      </c>
      <c r="G21" s="136">
        <f t="shared" ca="1" si="3"/>
        <v>8</v>
      </c>
      <c r="H21" s="137" t="str">
        <f ca="1">IF(E21="sam",0,IF(E21="dim",0,IF(C21='JOURS FERIES'!B3,"0",IF(C21='JOURS FERIES'!B4,"0",IF(C21='JOURS FERIES'!B5,"0",IF(C21='JOURS FERIES'!B6,"0",IF(C21='JOURS FERIES'!B7,"0",IF(C21='JOURS FERIES'!B8,"0",IF(C21='JOURS FERIES'!B9,"0",IF(C21='JOURS FERIES'!B10,"1",IF(C21='JOURS FERIES'!B11,"0",IF(C21='JOURS FERIES'!B12,"0",IF(C21='JOURS FERIES'!B13,"0",IF(C21='JOURS FERIES'!B14,"0",IF(C21='JOURS FERIES'!B15,"0",IF(G21&lt;&gt;0,"1","0"))))))))))))))))</f>
        <v>1</v>
      </c>
      <c r="I21" s="138"/>
      <c r="J21" s="139"/>
      <c r="K21" s="137"/>
      <c r="L21" s="137"/>
      <c r="M21" s="140"/>
      <c r="N21" s="139"/>
      <c r="O21" s="137"/>
      <c r="P21" s="137"/>
      <c r="Q21" s="137"/>
      <c r="R21" s="137"/>
      <c r="S21" s="141"/>
      <c r="T21" s="139"/>
      <c r="U21" s="137"/>
      <c r="V21" s="140"/>
    </row>
    <row r="22" spans="1:22" x14ac:dyDescent="0.3">
      <c r="A22" s="131">
        <f t="shared" si="4"/>
        <v>6</v>
      </c>
      <c r="B22" s="132">
        <f t="shared" si="8"/>
        <v>44600</v>
      </c>
      <c r="C22" s="133">
        <f t="shared" si="8"/>
        <v>44600</v>
      </c>
      <c r="D22" s="134">
        <f t="shared" si="6"/>
        <v>3</v>
      </c>
      <c r="E22" s="134" t="str">
        <f t="shared" si="7"/>
        <v>mar</v>
      </c>
      <c r="F22" s="135" t="str">
        <f ca="1">IF(E22="ven","7",IF(E22="sam","0",IF(E22="dim","0",IF(C22='JOURS FERIES'!B3,"0",IF(C22='JOURS FERIES'!B4,"0",IF(C22='JOURS FERIES'!B5,"0",IF(C22='JOURS FERIES'!B6,"0",IF(C22='JOURS FERIES'!B7,"0",IF(C22='JOURS FERIES'!B8,"0",IF(C22='JOURS FERIES'!B9,"0",IF(C22='JOURS FERIES'!B10,"7",IF(C22='JOURS FERIES'!B11,"0",IF(C22='JOURS FERIES'!B12,"0",IF(C22='JOURS FERIES'!B13,"0",IF(C22='JOURS FERIES'!B14,"0",IF(C22='JOURS FERIES'!B15,"0","8"))))))))))))))))</f>
        <v>8</v>
      </c>
      <c r="G22" s="136">
        <f t="shared" ca="1" si="3"/>
        <v>8</v>
      </c>
      <c r="H22" s="137" t="str">
        <f ca="1">IF(E22="sam",0,IF(E22="dim",0,IF(C22='JOURS FERIES'!B3,"0",IF(C22='JOURS FERIES'!B4,"0",IF(C22='JOURS FERIES'!B5,"0",IF(C22='JOURS FERIES'!B6,"0",IF(C22='JOURS FERIES'!B7,"0",IF(C22='JOURS FERIES'!B8,"0",IF(C22='JOURS FERIES'!B9,"0",IF(C22='JOURS FERIES'!B10,"1",IF(C22='JOURS FERIES'!B11,"0",IF(C22='JOURS FERIES'!B12,"0",IF(C22='JOURS FERIES'!B13,"0",IF(C22='JOURS FERIES'!B14,"0",IF(C22='JOURS FERIES'!B15,"0",IF(G22&lt;&gt;0,"1","0"))))))))))))))))</f>
        <v>1</v>
      </c>
      <c r="I22" s="138"/>
      <c r="J22" s="139"/>
      <c r="K22" s="137"/>
      <c r="L22" s="137"/>
      <c r="M22" s="140"/>
      <c r="N22" s="139"/>
      <c r="O22" s="137"/>
      <c r="P22" s="137"/>
      <c r="Q22" s="137"/>
      <c r="R22" s="137"/>
      <c r="S22" s="141"/>
      <c r="T22" s="139"/>
      <c r="U22" s="137"/>
      <c r="V22" s="140"/>
    </row>
    <row r="23" spans="1:22" x14ac:dyDescent="0.3">
      <c r="A23" s="131">
        <f t="shared" si="4"/>
        <v>6</v>
      </c>
      <c r="B23" s="132">
        <f t="shared" si="8"/>
        <v>44601</v>
      </c>
      <c r="C23" s="133">
        <f t="shared" si="8"/>
        <v>44601</v>
      </c>
      <c r="D23" s="134">
        <f t="shared" si="6"/>
        <v>4</v>
      </c>
      <c r="E23" s="134" t="str">
        <f t="shared" si="7"/>
        <v>mer</v>
      </c>
      <c r="F23" s="135" t="str">
        <f ca="1">IF(E23="ven","7",IF(E23="sam","0",IF(E23="dim","0",IF(C23='JOURS FERIES'!B3,"0",IF(C23='JOURS FERIES'!B4,"0",IF(C23='JOURS FERIES'!B5,"0",IF(C23='JOURS FERIES'!B6,"0",IF(C23='JOURS FERIES'!B7,"0",IF(C23='JOURS FERIES'!B8,"0",IF(C23='JOURS FERIES'!B9,"0",IF(C23='JOURS FERIES'!B10,"7",IF(C23='JOURS FERIES'!B11,"0",IF(C23='JOURS FERIES'!B12,"0",IF(C23='JOURS FERIES'!B13,"0",IF(C23='JOURS FERIES'!B14,"0",IF(C23='JOURS FERIES'!B15,"0","8"))))))))))))))))</f>
        <v>8</v>
      </c>
      <c r="G23" s="136">
        <f t="shared" ca="1" si="3"/>
        <v>8</v>
      </c>
      <c r="H23" s="137" t="str">
        <f ca="1">IF(E23="sam",0,IF(E23="dim",0,IF(C23='JOURS FERIES'!B3,"0",IF(C23='JOURS FERIES'!B4,"0",IF(C23='JOURS FERIES'!B5,"0",IF(C23='JOURS FERIES'!B6,"0",IF(C23='JOURS FERIES'!B7,"0",IF(C23='JOURS FERIES'!B8,"0",IF(C23='JOURS FERIES'!B9,"0",IF(C23='JOURS FERIES'!B10,"1",IF(C23='JOURS FERIES'!B11,"0",IF(C23='JOURS FERIES'!B12,"0",IF(C23='JOURS FERIES'!B13,"0",IF(C23='JOURS FERIES'!B14,"0",IF(C23='JOURS FERIES'!B15,"0",IF(G23&lt;&gt;0,"1","0"))))))))))))))))</f>
        <v>1</v>
      </c>
      <c r="I23" s="138"/>
      <c r="J23" s="139"/>
      <c r="K23" s="137"/>
      <c r="L23" s="137"/>
      <c r="M23" s="140"/>
      <c r="N23" s="139"/>
      <c r="O23" s="137"/>
      <c r="P23" s="137"/>
      <c r="Q23" s="137"/>
      <c r="R23" s="137"/>
      <c r="S23" s="141"/>
      <c r="T23" s="139"/>
      <c r="U23" s="137"/>
      <c r="V23" s="140"/>
    </row>
    <row r="24" spans="1:22" x14ac:dyDescent="0.3">
      <c r="A24" s="131">
        <f t="shared" si="4"/>
        <v>6</v>
      </c>
      <c r="B24" s="132">
        <f t="shared" si="8"/>
        <v>44602</v>
      </c>
      <c r="C24" s="133">
        <f t="shared" si="8"/>
        <v>44602</v>
      </c>
      <c r="D24" s="134">
        <f t="shared" si="6"/>
        <v>5</v>
      </c>
      <c r="E24" s="134" t="str">
        <f t="shared" si="7"/>
        <v>jeu</v>
      </c>
      <c r="F24" s="135" t="str">
        <f ca="1">IF(E24="ven","7",IF(E24="sam","0",IF(E24="dim","0",IF(C24='JOURS FERIES'!B3,"0",IF(C24='JOURS FERIES'!B4,"0",IF(C24='JOURS FERIES'!B5,"0",IF(C24='JOURS FERIES'!B6,"0",IF(C24='JOURS FERIES'!B7,"0",IF(C24='JOURS FERIES'!B8,"0",IF(C24='JOURS FERIES'!B9,"0",IF(C24='JOURS FERIES'!B10,"7",IF(C24='JOURS FERIES'!B11,"0",IF(C24='JOURS FERIES'!B12,"0",IF(C24='JOURS FERIES'!B13,"0",IF(C24='JOURS FERIES'!B14,"0",IF(C24='JOURS FERIES'!B15,"0","8"))))))))))))))))</f>
        <v>8</v>
      </c>
      <c r="G24" s="136">
        <f t="shared" ca="1" si="3"/>
        <v>8</v>
      </c>
      <c r="H24" s="137" t="str">
        <f ca="1">IF(E24="sam",0,IF(E24="dim",0,IF(C24='JOURS FERIES'!B3,"0",IF(C24='JOURS FERIES'!B4,"0",IF(C24='JOURS FERIES'!B5,"0",IF(C24='JOURS FERIES'!B6,"0",IF(C24='JOURS FERIES'!B7,"0",IF(C24='JOURS FERIES'!B8,"0",IF(C24='JOURS FERIES'!B9,"0",IF(C24='JOURS FERIES'!B10,"1",IF(C24='JOURS FERIES'!B11,"0",IF(C24='JOURS FERIES'!B12,"0",IF(C24='JOURS FERIES'!B13,"0",IF(C24='JOURS FERIES'!B14,"0",IF(C24='JOURS FERIES'!B15,"0",IF(G24&lt;&gt;0,"1","0"))))))))))))))))</f>
        <v>1</v>
      </c>
      <c r="I24" s="138"/>
      <c r="J24" s="139"/>
      <c r="K24" s="137"/>
      <c r="L24" s="137"/>
      <c r="M24" s="140"/>
      <c r="N24" s="139"/>
      <c r="O24" s="137"/>
      <c r="P24" s="137"/>
      <c r="Q24" s="137"/>
      <c r="R24" s="137"/>
      <c r="S24" s="141"/>
      <c r="T24" s="139"/>
      <c r="U24" s="137"/>
      <c r="V24" s="140"/>
    </row>
    <row r="25" spans="1:22" x14ac:dyDescent="0.3">
      <c r="A25" s="131">
        <f t="shared" si="4"/>
        <v>6</v>
      </c>
      <c r="B25" s="132">
        <f t="shared" si="8"/>
        <v>44603</v>
      </c>
      <c r="C25" s="133">
        <f t="shared" si="8"/>
        <v>44603</v>
      </c>
      <c r="D25" s="134">
        <f t="shared" si="6"/>
        <v>6</v>
      </c>
      <c r="E25" s="134" t="str">
        <f t="shared" si="7"/>
        <v>ven</v>
      </c>
      <c r="F25" s="135" t="str">
        <f>IF(E25="ven","7",IF(E25="sam","0",IF(E25="dim","0",IF(C25='JOURS FERIES'!B3,"0",IF(C25='JOURS FERIES'!B4,"0",IF(C25='JOURS FERIES'!B5,"0",IF(C25='JOURS FERIES'!B6,"0",IF(C25='JOURS FERIES'!B7,"0",IF(C25='JOURS FERIES'!B8,"0",IF(C25='JOURS FERIES'!B9,"0",IF(C25='JOURS FERIES'!B10,"7",IF(C25='JOURS FERIES'!B11,"0",IF(C25='JOURS FERIES'!B12,"0",IF(C25='JOURS FERIES'!B13,"0",IF(C25='JOURS FERIES'!B14,"0",IF(C25='JOURS FERIES'!B15,"0","8"))))))))))))))))</f>
        <v>7</v>
      </c>
      <c r="G25" s="136">
        <f t="shared" si="3"/>
        <v>7</v>
      </c>
      <c r="H25" s="137" t="str">
        <f ca="1">IF(E25="sam",0,IF(E25="dim",0,IF(C25='JOURS FERIES'!B3,"0",IF(C25='JOURS FERIES'!B4,"0",IF(C25='JOURS FERIES'!B5,"0",IF(C25='JOURS FERIES'!B6,"0",IF(C25='JOURS FERIES'!B7,"0",IF(C25='JOURS FERIES'!B8,"0",IF(C25='JOURS FERIES'!B9,"0",IF(C25='JOURS FERIES'!B10,"1",IF(C25='JOURS FERIES'!B11,"0",IF(C25='JOURS FERIES'!B12,"0",IF(C25='JOURS FERIES'!B13,"0",IF(C25='JOURS FERIES'!B14,"0",IF(C25='JOURS FERIES'!B15,"0",IF(G25&lt;&gt;0,"1","0"))))))))))))))))</f>
        <v>1</v>
      </c>
      <c r="I25" s="138"/>
      <c r="J25" s="139"/>
      <c r="K25" s="137"/>
      <c r="L25" s="137"/>
      <c r="M25" s="140"/>
      <c r="N25" s="139"/>
      <c r="O25" s="137"/>
      <c r="P25" s="137"/>
      <c r="Q25" s="137"/>
      <c r="R25" s="137"/>
      <c r="S25" s="141"/>
      <c r="T25" s="139"/>
      <c r="U25" s="137"/>
      <c r="V25" s="140"/>
    </row>
    <row r="26" spans="1:22" x14ac:dyDescent="0.3">
      <c r="A26" s="131">
        <f t="shared" si="4"/>
        <v>6</v>
      </c>
      <c r="B26" s="132">
        <f t="shared" si="8"/>
        <v>44604</v>
      </c>
      <c r="C26" s="133">
        <f t="shared" si="8"/>
        <v>44604</v>
      </c>
      <c r="D26" s="134">
        <f t="shared" si="6"/>
        <v>7</v>
      </c>
      <c r="E26" s="134" t="str">
        <f t="shared" si="7"/>
        <v>sam</v>
      </c>
      <c r="F26" s="135" t="str">
        <f>IF(E26="ven","7",IF(E26="sam","0",IF(E26="dim","0",IF(C26='JOURS FERIES'!B3,"0",IF(C26='JOURS FERIES'!B4,"0",IF(C26='JOURS FERIES'!B5,"0",IF(C26='JOURS FERIES'!B6,"0",IF(C26='JOURS FERIES'!B7,"0",IF(C26='JOURS FERIES'!B8,"0",IF(C26='JOURS FERIES'!B9,"0",IF(C26='JOURS FERIES'!B10,"7",IF(C26='JOURS FERIES'!B11,"0",IF(C26='JOURS FERIES'!B12,"0",IF(C26='JOURS FERIES'!B13,"0",IF(C26='JOURS FERIES'!B14,"0",IF(C26='JOURS FERIES'!B15,"0","8"))))))))))))))))</f>
        <v>0</v>
      </c>
      <c r="G26" s="136" t="str">
        <f t="shared" si="3"/>
        <v>0</v>
      </c>
      <c r="H26" s="137">
        <f>IF(E26="sam",0,IF(E26="dim",0,IF(C26='JOURS FERIES'!B3,"0",IF(C26='JOURS FERIES'!B4,"0",IF(C26='JOURS FERIES'!B5,"0",IF(C26='JOURS FERIES'!B6,"0",IF(C26='JOURS FERIES'!B7,"0",IF(C26='JOURS FERIES'!B8,"0",IF(C26='JOURS FERIES'!B9,"0",IF(C26='JOURS FERIES'!B10,"1",IF(C26='JOURS FERIES'!B11,"0",IF(C26='JOURS FERIES'!B12,"0",IF(C26='JOURS FERIES'!B13,"0",IF(C26='JOURS FERIES'!B14,"0",IF(C26='JOURS FERIES'!B15,"0",IF(G26&lt;&gt;0,"1","0"))))))))))))))))</f>
        <v>0</v>
      </c>
      <c r="I26" s="138"/>
      <c r="J26" s="139"/>
      <c r="K26" s="137"/>
      <c r="L26" s="137"/>
      <c r="M26" s="140"/>
      <c r="N26" s="139"/>
      <c r="O26" s="137"/>
      <c r="P26" s="137"/>
      <c r="Q26" s="137"/>
      <c r="R26" s="137"/>
      <c r="S26" s="141"/>
      <c r="T26" s="139"/>
      <c r="U26" s="137"/>
      <c r="V26" s="140"/>
    </row>
    <row r="27" spans="1:22" x14ac:dyDescent="0.3">
      <c r="A27" s="131">
        <f t="shared" si="4"/>
        <v>6</v>
      </c>
      <c r="B27" s="132">
        <f t="shared" si="8"/>
        <v>44605</v>
      </c>
      <c r="C27" s="133">
        <f t="shared" si="8"/>
        <v>44605</v>
      </c>
      <c r="D27" s="134">
        <f t="shared" si="6"/>
        <v>1</v>
      </c>
      <c r="E27" s="134" t="str">
        <f t="shared" si="7"/>
        <v>dim</v>
      </c>
      <c r="F27" s="135" t="str">
        <f>IF(E27="ven","7",IF(E27="sam","0",IF(E27="dim","0",IF(C27='JOURS FERIES'!B3,"0",IF(C27='JOURS FERIES'!B4,"0",IF(C27='JOURS FERIES'!B5,"0",IF(C27='JOURS FERIES'!B6,"0",IF(C27='JOURS FERIES'!B7,"0",IF(C27='JOURS FERIES'!B8,"0",IF(C27='JOURS FERIES'!B9,"0",IF(C27='JOURS FERIES'!B10,"7",IF(C27='JOURS FERIES'!B11,"0",IF(C27='JOURS FERIES'!B12,"0",IF(C27='JOURS FERIES'!B13,"0",IF(C27='JOURS FERIES'!B14,"0",IF(C27='JOURS FERIES'!B15,"0","8"))))))))))))))))</f>
        <v>0</v>
      </c>
      <c r="G27" s="136" t="str">
        <f t="shared" si="3"/>
        <v>0</v>
      </c>
      <c r="H27" s="137">
        <f>IF(E27="sam",0,IF(E27="dim",0,IF(C27='JOURS FERIES'!B3,"0",IF(C27='JOURS FERIES'!B4,"0",IF(C27='JOURS FERIES'!B5,"0",IF(C27='JOURS FERIES'!B6,"0",IF(C27='JOURS FERIES'!B7,"0",IF(C27='JOURS FERIES'!B8,"0",IF(C27='JOURS FERIES'!B9,"0",IF(C27='JOURS FERIES'!B10,"1",IF(C27='JOURS FERIES'!B11,"0",IF(C27='JOURS FERIES'!B12,"0",IF(C27='JOURS FERIES'!B13,"0",IF(C27='JOURS FERIES'!B14,"0",IF(C27='JOURS FERIES'!B15,"0",IF(G27&lt;&gt;0,"1","0"))))))))))))))))</f>
        <v>0</v>
      </c>
      <c r="I27" s="138"/>
      <c r="J27" s="139"/>
      <c r="K27" s="137"/>
      <c r="L27" s="137"/>
      <c r="M27" s="140"/>
      <c r="N27" s="139"/>
      <c r="O27" s="137"/>
      <c r="P27" s="137"/>
      <c r="Q27" s="137"/>
      <c r="R27" s="137"/>
      <c r="S27" s="141"/>
      <c r="T27" s="139"/>
      <c r="U27" s="137"/>
      <c r="V27" s="140"/>
    </row>
    <row r="28" spans="1:22" x14ac:dyDescent="0.3">
      <c r="A28" s="131">
        <f t="shared" si="4"/>
        <v>7</v>
      </c>
      <c r="B28" s="132">
        <f t="shared" si="8"/>
        <v>44606</v>
      </c>
      <c r="C28" s="133">
        <f t="shared" si="8"/>
        <v>44606</v>
      </c>
      <c r="D28" s="134">
        <f t="shared" si="6"/>
        <v>2</v>
      </c>
      <c r="E28" s="134" t="str">
        <f t="shared" si="7"/>
        <v>lun</v>
      </c>
      <c r="F28" s="135" t="str">
        <f ca="1">IF(E28="ven","7",IF(E28="sam","0",IF(E28="dim","0",IF(C28='JOURS FERIES'!B3,"0",IF(C28='JOURS FERIES'!B4,"0",IF(C28='JOURS FERIES'!B5,"0",IF(C28='JOURS FERIES'!B6,"0",IF(C28='JOURS FERIES'!B7,"0",IF(C28='JOURS FERIES'!B8,"0",IF(C28='JOURS FERIES'!B9,"0",IF(C28='JOURS FERIES'!B10,"7",IF(C28='JOURS FERIES'!B11,"0",IF(C28='JOURS FERIES'!B12,"0",IF(C28='JOURS FERIES'!B13,"0",IF(C28='JOURS FERIES'!B14,"0",IF(C28='JOURS FERIES'!B15,"0","8"))))))))))))))))</f>
        <v>8</v>
      </c>
      <c r="G28" s="136">
        <f t="shared" ca="1" si="3"/>
        <v>8</v>
      </c>
      <c r="H28" s="137" t="str">
        <f ca="1">IF(E28="sam",0,IF(E28="dim",0,IF(C28='JOURS FERIES'!B3,"0",IF(C28='JOURS FERIES'!B4,"0",IF(C28='JOURS FERIES'!B5,"0",IF(C28='JOURS FERIES'!B6,"0",IF(C28='JOURS FERIES'!B7,"0",IF(C28='JOURS FERIES'!B8,"0",IF(C28='JOURS FERIES'!B9,"0",IF(C28='JOURS FERIES'!B10,"1",IF(C28='JOURS FERIES'!B11,"0",IF(C28='JOURS FERIES'!B12,"0",IF(C28='JOURS FERIES'!B13,"0",IF(C28='JOURS FERIES'!B14,"0",IF(C28='JOURS FERIES'!B15,"0",IF(G28&lt;&gt;0,"1","0"))))))))))))))))</f>
        <v>1</v>
      </c>
      <c r="I28" s="138"/>
      <c r="J28" s="139"/>
      <c r="K28" s="137"/>
      <c r="L28" s="137"/>
      <c r="M28" s="140"/>
      <c r="N28" s="139"/>
      <c r="O28" s="137"/>
      <c r="P28" s="137"/>
      <c r="Q28" s="137"/>
      <c r="R28" s="137"/>
      <c r="S28" s="141"/>
      <c r="T28" s="139"/>
      <c r="U28" s="137"/>
      <c r="V28" s="140"/>
    </row>
    <row r="29" spans="1:22" x14ac:dyDescent="0.3">
      <c r="A29" s="131">
        <f t="shared" si="4"/>
        <v>7</v>
      </c>
      <c r="B29" s="132">
        <f t="shared" si="8"/>
        <v>44607</v>
      </c>
      <c r="C29" s="133">
        <f t="shared" si="8"/>
        <v>44607</v>
      </c>
      <c r="D29" s="134">
        <f t="shared" si="6"/>
        <v>3</v>
      </c>
      <c r="E29" s="134" t="str">
        <f t="shared" si="7"/>
        <v>mar</v>
      </c>
      <c r="F29" s="135" t="str">
        <f ca="1">IF(E29="ven","7",IF(E29="sam","0",IF(E29="dim","0",IF(C29='JOURS FERIES'!B3,"0",IF(C29='JOURS FERIES'!B4,"0",IF(C29='JOURS FERIES'!B5,"0",IF(C29='JOURS FERIES'!B6,"0",IF(C29='JOURS FERIES'!B7,"0",IF(C29='JOURS FERIES'!B8,"0",IF(C29='JOURS FERIES'!B9,"0",IF(C29='JOURS FERIES'!B10,"7",IF(C29='JOURS FERIES'!B11,"0",IF(C29='JOURS FERIES'!B12,"0",IF(C29='JOURS FERIES'!B13,"0",IF(C29='JOURS FERIES'!B14,"0",IF(C29='JOURS FERIES'!B15,"0","8"))))))))))))))))</f>
        <v>8</v>
      </c>
      <c r="G29" s="136">
        <f t="shared" ca="1" si="3"/>
        <v>8</v>
      </c>
      <c r="H29" s="137" t="str">
        <f ca="1">IF(E29="sam",0,IF(E29="dim",0,IF(C29='JOURS FERIES'!B3,"0",IF(C29='JOURS FERIES'!B4,"0",IF(C29='JOURS FERIES'!B5,"0",IF(C29='JOURS FERIES'!B6,"0",IF(C29='JOURS FERIES'!B7,"0",IF(C29='JOURS FERIES'!B8,"0",IF(C29='JOURS FERIES'!B9,"0",IF(C29='JOURS FERIES'!B10,"1",IF(C29='JOURS FERIES'!B11,"0",IF(C29='JOURS FERIES'!B12,"0",IF(C29='JOURS FERIES'!B13,"0",IF(C29='JOURS FERIES'!B14,"0",IF(C29='JOURS FERIES'!B15,"0",IF(G29&lt;&gt;0,"1","0"))))))))))))))))</f>
        <v>1</v>
      </c>
      <c r="I29" s="138"/>
      <c r="J29" s="139"/>
      <c r="K29" s="137"/>
      <c r="L29" s="137"/>
      <c r="M29" s="140"/>
      <c r="N29" s="139"/>
      <c r="O29" s="137"/>
      <c r="P29" s="137"/>
      <c r="Q29" s="137"/>
      <c r="R29" s="137"/>
      <c r="S29" s="141"/>
      <c r="T29" s="139"/>
      <c r="U29" s="137"/>
      <c r="V29" s="140"/>
    </row>
    <row r="30" spans="1:22" x14ac:dyDescent="0.3">
      <c r="A30" s="131">
        <f t="shared" si="4"/>
        <v>7</v>
      </c>
      <c r="B30" s="132">
        <f t="shared" si="8"/>
        <v>44608</v>
      </c>
      <c r="C30" s="133">
        <f t="shared" si="8"/>
        <v>44608</v>
      </c>
      <c r="D30" s="134">
        <f t="shared" si="6"/>
        <v>4</v>
      </c>
      <c r="E30" s="134" t="str">
        <f t="shared" si="7"/>
        <v>mer</v>
      </c>
      <c r="F30" s="135" t="str">
        <f ca="1">IF(E30="ven","7",IF(E30="sam","0",IF(E30="dim","0",IF(C30='JOURS FERIES'!B3,"0",IF(C30='JOURS FERIES'!B4,"0",IF(C30='JOURS FERIES'!B5,"0",IF(C30='JOURS FERIES'!B6,"0",IF(C30='JOURS FERIES'!B7,"0",IF(C30='JOURS FERIES'!B8,"0",IF(C30='JOURS FERIES'!B9,"0",IF(C30='JOURS FERIES'!B10,"7",IF(C30='JOURS FERIES'!B11,"0",IF(C30='JOURS FERIES'!B12,"0",IF(C30='JOURS FERIES'!B13,"0",IF(C30='JOURS FERIES'!B14,"0",IF(C30='JOURS FERIES'!B15,"0","8"))))))))))))))))</f>
        <v>8</v>
      </c>
      <c r="G30" s="136">
        <f t="shared" ca="1" si="3"/>
        <v>8</v>
      </c>
      <c r="H30" s="137" t="str">
        <f ca="1">IF(E30="sam",0,IF(E30="dim",0,IF(C30='JOURS FERIES'!B3,"0",IF(C30='JOURS FERIES'!B4,"0",IF(C30='JOURS FERIES'!B5,"0",IF(C30='JOURS FERIES'!B6,"0",IF(C30='JOURS FERIES'!B7,"0",IF(C30='JOURS FERIES'!B8,"0",IF(C30='JOURS FERIES'!B9,"0",IF(C30='JOURS FERIES'!B10,"1",IF(C30='JOURS FERIES'!B11,"0",IF(C30='JOURS FERIES'!B12,"0",IF(C30='JOURS FERIES'!B13,"0",IF(C30='JOURS FERIES'!B14,"0",IF(C30='JOURS FERIES'!B15,"0",IF(G30&lt;&gt;0,"1","0"))))))))))))))))</f>
        <v>1</v>
      </c>
      <c r="I30" s="138"/>
      <c r="J30" s="139"/>
      <c r="K30" s="137"/>
      <c r="L30" s="137"/>
      <c r="M30" s="140"/>
      <c r="N30" s="139"/>
      <c r="O30" s="137"/>
      <c r="P30" s="137"/>
      <c r="Q30" s="137"/>
      <c r="R30" s="137"/>
      <c r="S30" s="141"/>
      <c r="T30" s="139"/>
      <c r="U30" s="137"/>
      <c r="V30" s="140"/>
    </row>
    <row r="31" spans="1:22" x14ac:dyDescent="0.3">
      <c r="A31" s="131">
        <f t="shared" si="4"/>
        <v>7</v>
      </c>
      <c r="B31" s="132">
        <f t="shared" si="8"/>
        <v>44609</v>
      </c>
      <c r="C31" s="133">
        <f t="shared" si="8"/>
        <v>44609</v>
      </c>
      <c r="D31" s="134">
        <f t="shared" si="6"/>
        <v>5</v>
      </c>
      <c r="E31" s="134" t="str">
        <f t="shared" si="7"/>
        <v>jeu</v>
      </c>
      <c r="F31" s="135" t="str">
        <f ca="1">IF(E31="ven","7",IF(E31="sam","0",IF(E31="dim","0",IF(C31='JOURS FERIES'!B3,"0",IF(C31='JOURS FERIES'!B4,"0",IF(C31='JOURS FERIES'!B5,"0",IF(C31='JOURS FERIES'!B6,"0",IF(C31='JOURS FERIES'!B7,"0",IF(C31='JOURS FERIES'!B8,"0",IF(C31='JOURS FERIES'!B9,"0",IF(C31='JOURS FERIES'!B10,"7",IF(C31='JOURS FERIES'!B11,"0",IF(C31='JOURS FERIES'!B12,"0",IF(C31='JOURS FERIES'!B13,"0",IF(C31='JOURS FERIES'!B14,"0",IF(C31='JOURS FERIES'!B15,"0","8"))))))))))))))))</f>
        <v>8</v>
      </c>
      <c r="G31" s="136">
        <f t="shared" ca="1" si="3"/>
        <v>8</v>
      </c>
      <c r="H31" s="137" t="str">
        <f ca="1">IF(E31="sam",0,IF(E31="dim",0,IF(C31='JOURS FERIES'!B3,"0",IF(C31='JOURS FERIES'!B4,"0",IF(C31='JOURS FERIES'!B5,"0",IF(C31='JOURS FERIES'!B6,"0",IF(C31='JOURS FERIES'!B7,"0",IF(C31='JOURS FERIES'!B8,"0",IF(C31='JOURS FERIES'!B9,"0",IF(C31='JOURS FERIES'!B10,"1",IF(C31='JOURS FERIES'!B11,"0",IF(C31='JOURS FERIES'!B12,"0",IF(C31='JOURS FERIES'!B13,"0",IF(C31='JOURS FERIES'!B14,"0",IF(C31='JOURS FERIES'!B15,"0",IF(G31&lt;&gt;0,"1","0"))))))))))))))))</f>
        <v>1</v>
      </c>
      <c r="I31" s="138"/>
      <c r="J31" s="139"/>
      <c r="K31" s="137"/>
      <c r="L31" s="137"/>
      <c r="M31" s="140"/>
      <c r="N31" s="139"/>
      <c r="O31" s="137"/>
      <c r="P31" s="137"/>
      <c r="Q31" s="137"/>
      <c r="R31" s="137"/>
      <c r="S31" s="141"/>
      <c r="T31" s="139"/>
      <c r="U31" s="137"/>
      <c r="V31" s="140"/>
    </row>
    <row r="32" spans="1:22" x14ac:dyDescent="0.3">
      <c r="A32" s="131">
        <f t="shared" si="4"/>
        <v>7</v>
      </c>
      <c r="B32" s="132">
        <f t="shared" si="8"/>
        <v>44610</v>
      </c>
      <c r="C32" s="133">
        <f t="shared" si="8"/>
        <v>44610</v>
      </c>
      <c r="D32" s="134">
        <f t="shared" si="6"/>
        <v>6</v>
      </c>
      <c r="E32" s="134" t="str">
        <f t="shared" si="7"/>
        <v>ven</v>
      </c>
      <c r="F32" s="135" t="str">
        <f>IF(E32="ven","7",IF(E32="sam","0",IF(E32="dim","0",IF(C32='JOURS FERIES'!B3,"0",IF(C32='JOURS FERIES'!B4,"0",IF(C32='JOURS FERIES'!B5,"0",IF(C32='JOURS FERIES'!B6,"0",IF(C32='JOURS FERIES'!B7,"0",IF(C32='JOURS FERIES'!B8,"0",IF(C32='JOURS FERIES'!B9,"0",IF(C32='JOURS FERIES'!B10,"7",IF(C32='JOURS FERIES'!B11,"0",IF(C32='JOURS FERIES'!B12,"0",IF(C32='JOURS FERIES'!B13,"0",IF(C32='JOURS FERIES'!B14,"0",IF(C32='JOURS FERIES'!B15,"0","8"))))))))))))))))</f>
        <v>7</v>
      </c>
      <c r="G32" s="136">
        <f t="shared" si="3"/>
        <v>7</v>
      </c>
      <c r="H32" s="137" t="str">
        <f ca="1">IF(E32="sam",0,IF(E32="dim",0,IF(C32='JOURS FERIES'!B3,"0",IF(C32='JOURS FERIES'!B4,"0",IF(C32='JOURS FERIES'!B5,"0",IF(C32='JOURS FERIES'!B6,"0",IF(C32='JOURS FERIES'!B7,"0",IF(C32='JOURS FERIES'!B8,"0",IF(C32='JOURS FERIES'!B9,"0",IF(C32='JOURS FERIES'!B10,"1",IF(C32='JOURS FERIES'!B11,"0",IF(C32='JOURS FERIES'!B12,"0",IF(C32='JOURS FERIES'!B13,"0",IF(C32='JOURS FERIES'!B14,"0",IF(C32='JOURS FERIES'!B15,"0",IF(G32&lt;&gt;0,"1","0"))))))))))))))))</f>
        <v>1</v>
      </c>
      <c r="I32" s="138"/>
      <c r="J32" s="139"/>
      <c r="K32" s="137"/>
      <c r="L32" s="137"/>
      <c r="M32" s="140"/>
      <c r="N32" s="139"/>
      <c r="O32" s="137"/>
      <c r="P32" s="137"/>
      <c r="Q32" s="137"/>
      <c r="R32" s="137"/>
      <c r="S32" s="141"/>
      <c r="T32" s="139"/>
      <c r="U32" s="137"/>
      <c r="V32" s="140"/>
    </row>
    <row r="33" spans="1:22" x14ac:dyDescent="0.3">
      <c r="A33" s="131">
        <f t="shared" si="4"/>
        <v>7</v>
      </c>
      <c r="B33" s="132">
        <f t="shared" si="8"/>
        <v>44611</v>
      </c>
      <c r="C33" s="133">
        <f t="shared" si="8"/>
        <v>44611</v>
      </c>
      <c r="D33" s="134">
        <f t="shared" si="6"/>
        <v>7</v>
      </c>
      <c r="E33" s="134" t="str">
        <f t="shared" si="7"/>
        <v>sam</v>
      </c>
      <c r="F33" s="135" t="str">
        <f>IF(E33="ven","7",IF(E33="sam","0",IF(E33="dim","0",IF(C33='JOURS FERIES'!B3,"0",IF(C33='JOURS FERIES'!B4,"0",IF(C33='JOURS FERIES'!B5,"0",IF(C33='JOURS FERIES'!B6,"0",IF(C33='JOURS FERIES'!B7,"0",IF(C33='JOURS FERIES'!B8,"0",IF(C33='JOURS FERIES'!B9,"0",IF(C33='JOURS FERIES'!B10,"7",IF(C33='JOURS FERIES'!B11,"0",IF(C33='JOURS FERIES'!B12,"0",IF(C33='JOURS FERIES'!B13,"0",IF(C33='JOURS FERIES'!B14,"0",IF(C33='JOURS FERIES'!B15,"0","8"))))))))))))))))</f>
        <v>0</v>
      </c>
      <c r="G33" s="136" t="str">
        <f t="shared" si="3"/>
        <v>0</v>
      </c>
      <c r="H33" s="137">
        <f>IF(E33="sam",0,IF(E33="dim",0,IF(C33='JOURS FERIES'!B3,"0",IF(C33='JOURS FERIES'!B4,"0",IF(C33='JOURS FERIES'!B5,"0",IF(C33='JOURS FERIES'!B6,"0",IF(C33='JOURS FERIES'!B7,"0",IF(C33='JOURS FERIES'!B8,"0",IF(C33='JOURS FERIES'!B9,"0",IF(C33='JOURS FERIES'!B10,"1",IF(C33='JOURS FERIES'!B11,"0",IF(C33='JOURS FERIES'!B12,"0",IF(C33='JOURS FERIES'!B13,"0",IF(C33='JOURS FERIES'!B14,"0",IF(C33='JOURS FERIES'!B15,"0",IF(G33&lt;&gt;0,"1","0"))))))))))))))))</f>
        <v>0</v>
      </c>
      <c r="I33" s="138"/>
      <c r="J33" s="139"/>
      <c r="K33" s="137"/>
      <c r="L33" s="137"/>
      <c r="M33" s="140"/>
      <c r="N33" s="139"/>
      <c r="O33" s="137"/>
      <c r="P33" s="137"/>
      <c r="Q33" s="137"/>
      <c r="R33" s="137"/>
      <c r="S33" s="141"/>
      <c r="T33" s="139"/>
      <c r="U33" s="137"/>
      <c r="V33" s="140"/>
    </row>
    <row r="34" spans="1:22" x14ac:dyDescent="0.3">
      <c r="A34" s="131">
        <f t="shared" si="4"/>
        <v>7</v>
      </c>
      <c r="B34" s="132">
        <f t="shared" ref="B34:C42" si="9">B33+1</f>
        <v>44612</v>
      </c>
      <c r="C34" s="133">
        <f t="shared" si="9"/>
        <v>44612</v>
      </c>
      <c r="D34" s="134">
        <f t="shared" si="6"/>
        <v>1</v>
      </c>
      <c r="E34" s="134" t="str">
        <f t="shared" si="7"/>
        <v>dim</v>
      </c>
      <c r="F34" s="135" t="str">
        <f>IF(E34="ven","7",IF(E34="sam","0",IF(E34="dim","0",IF(C34='JOURS FERIES'!B3,"0",IF(C34='JOURS FERIES'!B4,"0",IF(C34='JOURS FERIES'!B5,"0",IF(C34='JOURS FERIES'!B6,"0",IF(C34='JOURS FERIES'!B7,"0",IF(C34='JOURS FERIES'!B8,"0",IF(C34='JOURS FERIES'!B9,"0",IF(C34='JOURS FERIES'!B10,"7",IF(C34='JOURS FERIES'!B11,"0",IF(C34='JOURS FERIES'!B12,"0",IF(C34='JOURS FERIES'!B13,"0",IF(C34='JOURS FERIES'!B14,"0",IF(C34='JOURS FERIES'!B15,"0","8"))))))))))))))))</f>
        <v>0</v>
      </c>
      <c r="G34" s="136" t="str">
        <f t="shared" si="3"/>
        <v>0</v>
      </c>
      <c r="H34" s="137">
        <f>IF(E34="sam",0,IF(E34="dim",0,IF(C34='JOURS FERIES'!B3,"0",IF(C34='JOURS FERIES'!B4,"0",IF(C34='JOURS FERIES'!B5,"0",IF(C34='JOURS FERIES'!B6,"0",IF(C34='JOURS FERIES'!B7,"0",IF(C34='JOURS FERIES'!B8,"0",IF(C34='JOURS FERIES'!B9,"0",IF(C34='JOURS FERIES'!B10,"1",IF(C34='JOURS FERIES'!B11,"0",IF(C34='JOURS FERIES'!B12,"0",IF(C34='JOURS FERIES'!B13,"0",IF(C34='JOURS FERIES'!B14,"0",IF(C34='JOURS FERIES'!B15,"0",IF(G34&lt;&gt;0,"1","0"))))))))))))))))</f>
        <v>0</v>
      </c>
      <c r="I34" s="138"/>
      <c r="J34" s="139"/>
      <c r="K34" s="137"/>
      <c r="L34" s="137"/>
      <c r="M34" s="140"/>
      <c r="N34" s="139"/>
      <c r="O34" s="137"/>
      <c r="P34" s="137"/>
      <c r="Q34" s="137"/>
      <c r="R34" s="137"/>
      <c r="S34" s="141"/>
      <c r="T34" s="139"/>
      <c r="U34" s="137"/>
      <c r="V34" s="140"/>
    </row>
    <row r="35" spans="1:22" x14ac:dyDescent="0.3">
      <c r="A35" s="131">
        <f t="shared" si="4"/>
        <v>8</v>
      </c>
      <c r="B35" s="132">
        <f t="shared" si="9"/>
        <v>44613</v>
      </c>
      <c r="C35" s="133">
        <f t="shared" si="9"/>
        <v>44613</v>
      </c>
      <c r="D35" s="134">
        <f t="shared" si="6"/>
        <v>2</v>
      </c>
      <c r="E35" s="134" t="str">
        <f t="shared" si="7"/>
        <v>lun</v>
      </c>
      <c r="F35" s="135" t="str">
        <f ca="1">IF(E35="ven","7",IF(E35="sam","0",IF(E35="dim","0",IF(C35='JOURS FERIES'!B3,"0",IF(C35='JOURS FERIES'!B4,"0",IF(C35='JOURS FERIES'!B5,"0",IF(C35='JOURS FERIES'!B6,"0",IF(C35='JOURS FERIES'!B7,"0",IF(C35='JOURS FERIES'!B8,"0",IF(C35='JOURS FERIES'!B9,"0",IF(C35='JOURS FERIES'!B10,"7",IF(C35='JOURS FERIES'!B11,"0",IF(C35='JOURS FERIES'!B12,"0",IF(C35='JOURS FERIES'!B13,"0",IF(C35='JOURS FERIES'!B14,"0",IF(C35='JOURS FERIES'!B15,"0","8"))))))))))))))))</f>
        <v>8</v>
      </c>
      <c r="G35" s="136">
        <f t="shared" ca="1" si="3"/>
        <v>8</v>
      </c>
      <c r="H35" s="137" t="str">
        <f ca="1">IF(E35="sam",0,IF(E35="dim",0,IF(C35='JOURS FERIES'!B3,"0",IF(C35='JOURS FERIES'!B4,"0",IF(C35='JOURS FERIES'!B5,"0",IF(C35='JOURS FERIES'!B6,"0",IF(C35='JOURS FERIES'!B7,"0",IF(C35='JOURS FERIES'!B8,"0",IF(C35='JOURS FERIES'!B9,"0",IF(C35='JOURS FERIES'!B10,"1",IF(C35='JOURS FERIES'!B11,"0",IF(C35='JOURS FERIES'!B12,"0",IF(C35='JOURS FERIES'!B13,"0",IF(C35='JOURS FERIES'!B14,"0",IF(C35='JOURS FERIES'!B15,"0",IF(G35&lt;&gt;0,"1","0"))))))))))))))))</f>
        <v>1</v>
      </c>
      <c r="I35" s="138"/>
      <c r="J35" s="139"/>
      <c r="K35" s="137"/>
      <c r="L35" s="137"/>
      <c r="M35" s="140"/>
      <c r="N35" s="139"/>
      <c r="O35" s="137"/>
      <c r="P35" s="137"/>
      <c r="Q35" s="137"/>
      <c r="R35" s="137"/>
      <c r="S35" s="141"/>
      <c r="T35" s="139"/>
      <c r="U35" s="137"/>
      <c r="V35" s="140"/>
    </row>
    <row r="36" spans="1:22" x14ac:dyDescent="0.3">
      <c r="A36" s="131">
        <f t="shared" si="4"/>
        <v>8</v>
      </c>
      <c r="B36" s="132">
        <f t="shared" si="9"/>
        <v>44614</v>
      </c>
      <c r="C36" s="133">
        <f t="shared" si="9"/>
        <v>44614</v>
      </c>
      <c r="D36" s="134">
        <f t="shared" si="6"/>
        <v>3</v>
      </c>
      <c r="E36" s="134" t="str">
        <f t="shared" si="7"/>
        <v>mar</v>
      </c>
      <c r="F36" s="135" t="str">
        <f ca="1">IF(E36="ven","7",IF(E36="sam","0",IF(E36="dim","0",IF(C36='JOURS FERIES'!B3,"0",IF(C36='JOURS FERIES'!B4,"0",IF(C36='JOURS FERIES'!B5,"0",IF(C36='JOURS FERIES'!B6,"0",IF(C36='JOURS FERIES'!B7,"0",IF(C36='JOURS FERIES'!B8,"0",IF(C36='JOURS FERIES'!B9,"0",IF(C36='JOURS FERIES'!B10,"7",IF(C36='JOURS FERIES'!B11,"0",IF(C36='JOURS FERIES'!B12,"0",IF(C36='JOURS FERIES'!B13,"0",IF(C36='JOURS FERIES'!B14,"0",IF(C36='JOURS FERIES'!B15,"0","8"))))))))))))))))</f>
        <v>8</v>
      </c>
      <c r="G36" s="136">
        <f t="shared" ca="1" si="3"/>
        <v>8</v>
      </c>
      <c r="H36" s="137" t="str">
        <f ca="1">IF(E36="sam",0,IF(E36="dim",0,IF(C36='JOURS FERIES'!B3,"0",IF(C36='JOURS FERIES'!B4,"0",IF(C36='JOURS FERIES'!B5,"0",IF(C36='JOURS FERIES'!B6,"0",IF(C36='JOURS FERIES'!B7,"0",IF(C36='JOURS FERIES'!B8,"0",IF(C36='JOURS FERIES'!B9,"0",IF(C36='JOURS FERIES'!B10,"1",IF(C36='JOURS FERIES'!B11,"0",IF(C36='JOURS FERIES'!B12,"0",IF(C36='JOURS FERIES'!B13,"0",IF(C36='JOURS FERIES'!B14,"0",IF(C36='JOURS FERIES'!B15,"0",IF(G36&lt;&gt;0,"1","0"))))))))))))))))</f>
        <v>1</v>
      </c>
      <c r="I36" s="138"/>
      <c r="J36" s="139"/>
      <c r="K36" s="137"/>
      <c r="L36" s="137"/>
      <c r="M36" s="140"/>
      <c r="N36" s="139"/>
      <c r="O36" s="137"/>
      <c r="P36" s="137"/>
      <c r="Q36" s="137"/>
      <c r="R36" s="137"/>
      <c r="S36" s="141"/>
      <c r="T36" s="139"/>
      <c r="U36" s="137"/>
      <c r="V36" s="140"/>
    </row>
    <row r="37" spans="1:22" x14ac:dyDescent="0.3">
      <c r="A37" s="131">
        <f t="shared" si="4"/>
        <v>8</v>
      </c>
      <c r="B37" s="132">
        <f t="shared" si="9"/>
        <v>44615</v>
      </c>
      <c r="C37" s="133">
        <f t="shared" si="9"/>
        <v>44615</v>
      </c>
      <c r="D37" s="134">
        <f t="shared" si="6"/>
        <v>4</v>
      </c>
      <c r="E37" s="134" t="str">
        <f t="shared" si="7"/>
        <v>mer</v>
      </c>
      <c r="F37" s="135" t="str">
        <f ca="1">IF(E37="ven","7",IF(E37="sam","0",IF(E37="dim","0",IF(C37='JOURS FERIES'!B3,"0",IF(C37='JOURS FERIES'!B4,"0",IF(C37='JOURS FERIES'!B5,"0",IF(C37='JOURS FERIES'!B6,"0",IF(C37='JOURS FERIES'!B7,"0",IF(C37='JOURS FERIES'!B8,"0",IF(C37='JOURS FERIES'!B9,"0",IF(C37='JOURS FERIES'!B10,"7",IF(C37='JOURS FERIES'!B11,"0",IF(C37='JOURS FERIES'!B12,"0",IF(C37='JOURS FERIES'!B13,"0",IF(C37='JOURS FERIES'!B14,"0",IF(C37='JOURS FERIES'!B15,"0","8"))))))))))))))))</f>
        <v>8</v>
      </c>
      <c r="G37" s="136">
        <f t="shared" ca="1" si="3"/>
        <v>8</v>
      </c>
      <c r="H37" s="137" t="str">
        <f ca="1">IF(E37="sam",0,IF(E37="dim",0,IF(C37='JOURS FERIES'!B3,"0",IF(C37='JOURS FERIES'!B4,"0",IF(C37='JOURS FERIES'!B5,"0",IF(C37='JOURS FERIES'!B6,"0",IF(C37='JOURS FERIES'!B7,"0",IF(C37='JOURS FERIES'!B8,"0",IF(C37='JOURS FERIES'!B9,"0",IF(C37='JOURS FERIES'!B10,"1",IF(C37='JOURS FERIES'!B11,"0",IF(C37='JOURS FERIES'!B12,"0",IF(C37='JOURS FERIES'!B13,"0",IF(C37='JOURS FERIES'!B14,"0",IF(C37='JOURS FERIES'!B15,"0",IF(G37&lt;&gt;0,"1","0"))))))))))))))))</f>
        <v>1</v>
      </c>
      <c r="I37" s="138"/>
      <c r="J37" s="139"/>
      <c r="K37" s="137"/>
      <c r="L37" s="137"/>
      <c r="M37" s="140"/>
      <c r="N37" s="139"/>
      <c r="O37" s="137"/>
      <c r="P37" s="137"/>
      <c r="Q37" s="137"/>
      <c r="R37" s="137"/>
      <c r="S37" s="141"/>
      <c r="T37" s="139"/>
      <c r="U37" s="137"/>
      <c r="V37" s="140"/>
    </row>
    <row r="38" spans="1:22" x14ac:dyDescent="0.3">
      <c r="A38" s="131">
        <f t="shared" si="4"/>
        <v>8</v>
      </c>
      <c r="B38" s="132">
        <f t="shared" si="9"/>
        <v>44616</v>
      </c>
      <c r="C38" s="133">
        <f t="shared" si="9"/>
        <v>44616</v>
      </c>
      <c r="D38" s="134">
        <f t="shared" si="6"/>
        <v>5</v>
      </c>
      <c r="E38" s="134" t="str">
        <f t="shared" si="7"/>
        <v>jeu</v>
      </c>
      <c r="F38" s="135" t="str">
        <f ca="1">IF(E38="ven","7",IF(E38="sam","0",IF(E38="dim","0",IF(C38='JOURS FERIES'!B3,"0",IF(C38='JOURS FERIES'!B4,"0",IF(C38='JOURS FERIES'!B5,"0",IF(C38='JOURS FERIES'!B6,"0",IF(C38='JOURS FERIES'!B7,"0",IF(C38='JOURS FERIES'!B8,"0",IF(C38='JOURS FERIES'!B9,"0",IF(C38='JOURS FERIES'!B10,"7",IF(C38='JOURS FERIES'!B11,"0",IF(C38='JOURS FERIES'!B12,"0",IF(C38='JOURS FERIES'!B13,"0",IF(C38='JOURS FERIES'!B14,"0",IF(C38='JOURS FERIES'!B15,"0","8"))))))))))))))))</f>
        <v>8</v>
      </c>
      <c r="G38" s="136">
        <f t="shared" ca="1" si="3"/>
        <v>8</v>
      </c>
      <c r="H38" s="137" t="str">
        <f ca="1">IF(E38="sam",0,IF(E38="dim",0,IF(C38='JOURS FERIES'!B3,"0",IF(C38='JOURS FERIES'!B4,"0",IF(C38='JOURS FERIES'!B5,"0",IF(C38='JOURS FERIES'!B6,"0",IF(C38='JOURS FERIES'!B7,"0",IF(C38='JOURS FERIES'!B8,"0",IF(C38='JOURS FERIES'!B9,"0",IF(C38='JOURS FERIES'!B10,"1",IF(C38='JOURS FERIES'!B11,"0",IF(C38='JOURS FERIES'!B12,"0",IF(C38='JOURS FERIES'!B13,"0",IF(C38='JOURS FERIES'!B14,"0",IF(C38='JOURS FERIES'!B15,"0",IF(G38&lt;&gt;0,"1","0"))))))))))))))))</f>
        <v>1</v>
      </c>
      <c r="I38" s="138"/>
      <c r="J38" s="139"/>
      <c r="K38" s="137"/>
      <c r="L38" s="137"/>
      <c r="M38" s="140"/>
      <c r="N38" s="139"/>
      <c r="O38" s="137"/>
      <c r="P38" s="137"/>
      <c r="Q38" s="137"/>
      <c r="R38" s="137"/>
      <c r="S38" s="141"/>
      <c r="T38" s="139"/>
      <c r="U38" s="137"/>
      <c r="V38" s="140"/>
    </row>
    <row r="39" spans="1:22" x14ac:dyDescent="0.3">
      <c r="A39" s="131">
        <f t="shared" si="4"/>
        <v>8</v>
      </c>
      <c r="B39" s="132">
        <f t="shared" si="9"/>
        <v>44617</v>
      </c>
      <c r="C39" s="133">
        <f t="shared" si="9"/>
        <v>44617</v>
      </c>
      <c r="D39" s="134">
        <f t="shared" si="6"/>
        <v>6</v>
      </c>
      <c r="E39" s="134" t="str">
        <f t="shared" si="7"/>
        <v>ven</v>
      </c>
      <c r="F39" s="135" t="str">
        <f>IF(E39="ven","7",IF(E39="sam","0",IF(E39="dim","0",IF(C39='JOURS FERIES'!B3,"0",IF(C39='JOURS FERIES'!B4,"0",IF(C39='JOURS FERIES'!B5,"0",IF(C39='JOURS FERIES'!B6,"0",IF(C39='JOURS FERIES'!B7,"0",IF(C39='JOURS FERIES'!B8,"0",IF(C39='JOURS FERIES'!B9,"0",IF(C39='JOURS FERIES'!B10,"7",IF(C39='JOURS FERIES'!B11,"0",IF(C39='JOURS FERIES'!B12,"0",IF(C39='JOURS FERIES'!B13,"0",IF(C39='JOURS FERIES'!B14,"0",IF(C39='JOURS FERIES'!B15,"0","8"))))))))))))))))</f>
        <v>7</v>
      </c>
      <c r="G39" s="136">
        <f t="shared" si="3"/>
        <v>7</v>
      </c>
      <c r="H39" s="137" t="str">
        <f ca="1">IF(E39="sam",0,IF(E39="dim",0,IF(C39='JOURS FERIES'!B3,"0",IF(C39='JOURS FERIES'!B4,"0",IF(C39='JOURS FERIES'!B5,"0",IF(C39='JOURS FERIES'!B6,"0",IF(C39='JOURS FERIES'!B7,"0",IF(C39='JOURS FERIES'!B8,"0",IF(C39='JOURS FERIES'!B9,"0",IF(C39='JOURS FERIES'!B10,"1",IF(C39='JOURS FERIES'!B11,"0",IF(C39='JOURS FERIES'!B12,"0",IF(C39='JOURS FERIES'!B13,"0",IF(C39='JOURS FERIES'!B14,"0",IF(C39='JOURS FERIES'!B15,"0",IF(G39&lt;&gt;0,"1","0"))))))))))))))))</f>
        <v>1</v>
      </c>
      <c r="I39" s="138"/>
      <c r="J39" s="139"/>
      <c r="K39" s="137"/>
      <c r="L39" s="137"/>
      <c r="M39" s="140"/>
      <c r="N39" s="139"/>
      <c r="O39" s="137"/>
      <c r="P39" s="137"/>
      <c r="Q39" s="137"/>
      <c r="R39" s="137"/>
      <c r="S39" s="141"/>
      <c r="T39" s="139"/>
      <c r="U39" s="137"/>
      <c r="V39" s="140"/>
    </row>
    <row r="40" spans="1:22" x14ac:dyDescent="0.3">
      <c r="A40" s="131">
        <f t="shared" si="4"/>
        <v>8</v>
      </c>
      <c r="B40" s="132">
        <f t="shared" si="9"/>
        <v>44618</v>
      </c>
      <c r="C40" s="133">
        <f t="shared" si="9"/>
        <v>44618</v>
      </c>
      <c r="D40" s="134">
        <f t="shared" si="6"/>
        <v>7</v>
      </c>
      <c r="E40" s="134" t="str">
        <f t="shared" si="7"/>
        <v>sam</v>
      </c>
      <c r="F40" s="135" t="str">
        <f>IF(E40="ven","7",IF(E40="sam","0",IF(E40="dim","0",IF(C40='JOURS FERIES'!B3,"0",IF(C40='JOURS FERIES'!B4,"0",IF(C40='JOURS FERIES'!B5,"0",IF(C40='JOURS FERIES'!B6,"0",IF(C40='JOURS FERIES'!B7,"0",IF(C40='JOURS FERIES'!B8,"0",IF(C40='JOURS FERIES'!B9,"0",IF(C40='JOURS FERIES'!B10,"7",IF(C40='JOURS FERIES'!B11,"0",IF(C40='JOURS FERIES'!B12,"0",IF(C40='JOURS FERIES'!B13,"0",IF(C40='JOURS FERIES'!B14,"0",IF(C40='JOURS FERIES'!B15,"0","8"))))))))))))))))</f>
        <v>0</v>
      </c>
      <c r="G40" s="136" t="str">
        <f t="shared" si="3"/>
        <v>0</v>
      </c>
      <c r="H40" s="137">
        <f>IF(E40="sam",0,IF(E40="dim",0,IF(C40='JOURS FERIES'!B3,"0",IF(C40='JOURS FERIES'!B4,"0",IF(C40='JOURS FERIES'!B5,"0",IF(C40='JOURS FERIES'!B6,"0",IF(C40='JOURS FERIES'!B7,"0",IF(C40='JOURS FERIES'!B8,"0",IF(C40='JOURS FERIES'!B9,"0",IF(C40='JOURS FERIES'!B10,"1",IF(C40='JOURS FERIES'!B11,"0",IF(C40='JOURS FERIES'!B12,"0",IF(C40='JOURS FERIES'!B13,"0",IF(C40='JOURS FERIES'!B14,"0",IF(C40='JOURS FERIES'!B15,"0",IF(G40&lt;&gt;0,"1","0"))))))))))))))))</f>
        <v>0</v>
      </c>
      <c r="I40" s="138"/>
      <c r="J40" s="139"/>
      <c r="K40" s="137"/>
      <c r="L40" s="137"/>
      <c r="M40" s="140"/>
      <c r="N40" s="139"/>
      <c r="O40" s="137"/>
      <c r="P40" s="137"/>
      <c r="Q40" s="137"/>
      <c r="R40" s="137"/>
      <c r="S40" s="141"/>
      <c r="T40" s="139"/>
      <c r="U40" s="137"/>
      <c r="V40" s="140"/>
    </row>
    <row r="41" spans="1:22" x14ac:dyDescent="0.3">
      <c r="A41" s="131">
        <f t="shared" si="4"/>
        <v>8</v>
      </c>
      <c r="B41" s="132">
        <f t="shared" si="9"/>
        <v>44619</v>
      </c>
      <c r="C41" s="133">
        <f t="shared" si="9"/>
        <v>44619</v>
      </c>
      <c r="D41" s="134">
        <f t="shared" si="6"/>
        <v>1</v>
      </c>
      <c r="E41" s="134" t="str">
        <f t="shared" si="7"/>
        <v>dim</v>
      </c>
      <c r="F41" s="135" t="str">
        <f>IF(E41="ven","7",IF(E41="sam","0",IF(E41="dim","0",IF(C41='JOURS FERIES'!B3,"0",IF(C41='JOURS FERIES'!B4,"0",IF(C41='JOURS FERIES'!B5,"0",IF(C41='JOURS FERIES'!B6,"0",IF(C41='JOURS FERIES'!B7,"0",IF(C41='JOURS FERIES'!B8,"0",IF(C41='JOURS FERIES'!B9,"0",IF(C41='JOURS FERIES'!B10,"7",IF(C41='JOURS FERIES'!B11,"0",IF(C41='JOURS FERIES'!B12,"0",IF(C41='JOURS FERIES'!B13,"0",IF(C41='JOURS FERIES'!B14,"0",IF(C41='JOURS FERIES'!B15,"0","8"))))))))))))))))</f>
        <v>0</v>
      </c>
      <c r="G41" s="136" t="str">
        <f t="shared" si="3"/>
        <v>0</v>
      </c>
      <c r="H41" s="137">
        <f>IF(E41="sam",0,IF(E41="dim",0,IF(C41='JOURS FERIES'!B3,"0",IF(C41='JOURS FERIES'!B4,"0",IF(C41='JOURS FERIES'!B5,"0",IF(C41='JOURS FERIES'!B6,"0",IF(C41='JOURS FERIES'!B7,"0",IF(C41='JOURS FERIES'!B8,"0",IF(C41='JOURS FERIES'!B9,"0",IF(C41='JOURS FERIES'!B10,"1",IF(C41='JOURS FERIES'!B11,"0",IF(C41='JOURS FERIES'!B12,"0",IF(C41='JOURS FERIES'!B13,"0",IF(C41='JOURS FERIES'!B14,"0",IF(C41='JOURS FERIES'!B15,"0",IF(G41&lt;&gt;0,"1","0"))))))))))))))))</f>
        <v>0</v>
      </c>
      <c r="I41" s="138"/>
      <c r="J41" s="139"/>
      <c r="K41" s="137"/>
      <c r="L41" s="137"/>
      <c r="M41" s="140"/>
      <c r="N41" s="139"/>
      <c r="O41" s="137"/>
      <c r="P41" s="137"/>
      <c r="Q41" s="137"/>
      <c r="R41" s="137"/>
      <c r="S41" s="141"/>
      <c r="T41" s="139"/>
      <c r="U41" s="137"/>
      <c r="V41" s="140"/>
    </row>
    <row r="42" spans="1:22" ht="15" thickBot="1" x14ac:dyDescent="0.35">
      <c r="A42" s="44">
        <f t="shared" si="4"/>
        <v>9</v>
      </c>
      <c r="B42" s="42">
        <f>B41+1</f>
        <v>44620</v>
      </c>
      <c r="C42" s="47">
        <f t="shared" si="9"/>
        <v>44620</v>
      </c>
      <c r="D42" s="19">
        <f t="shared" si="6"/>
        <v>2</v>
      </c>
      <c r="E42" s="134" t="str">
        <f t="shared" si="7"/>
        <v>lun</v>
      </c>
      <c r="F42" s="48" t="str">
        <f ca="1">IF(E42="ven","7",IF(E42="sam","0",IF(E42="dim","0",IF(C42='JOURS FERIES'!B3,"0",IF(C42='JOURS FERIES'!B4,"0",IF(C42='JOURS FERIES'!B5,"0",IF(C42='JOURS FERIES'!B6,"0",IF(C42='JOURS FERIES'!B7,"0",IF(C42='JOURS FERIES'!B8,"0",IF(C42='JOURS FERIES'!B9,"0",IF(C42='JOURS FERIES'!B10,"7",IF(C42='JOURS FERIES'!B11,"0",IF(C42='JOURS FERIES'!B12,"0",IF(C42='JOURS FERIES'!B13,"0",IF(C42='JOURS FERIES'!B14,"0",IF(C42='JOURS FERIES'!B15,"0","8"))))))))))))))))</f>
        <v>8</v>
      </c>
      <c r="G42" s="59">
        <f t="shared" ca="1" si="3"/>
        <v>8</v>
      </c>
      <c r="H42" s="142" t="str">
        <f ca="1">IF(E42="sam",0,IF(E42="dim",0,IF(C42='JOURS FERIES'!B3,"0",IF(C42='JOURS FERIES'!B4,"0",IF(C42='JOURS FERIES'!B5,"0",IF(C42='JOURS FERIES'!B6,"0",IF(C42='JOURS FERIES'!B7,"0",IF(C42='JOURS FERIES'!B8,"0",IF(C42='JOURS FERIES'!B9,"0",IF(C42='JOURS FERIES'!B10,"1",IF(C42='JOURS FERIES'!B11,"0",IF(C42='JOURS FERIES'!B12,"0",IF(C42='JOURS FERIES'!B13,"0",IF(C42='JOURS FERIES'!B14,"0",IF(C42='JOURS FERIES'!B15,"0",IF(G42&lt;&gt;0,"1","0"))))))))))))))))</f>
        <v>1</v>
      </c>
      <c r="I42" s="83"/>
      <c r="J42" s="81"/>
      <c r="K42" s="23"/>
      <c r="L42" s="61"/>
      <c r="M42" s="75"/>
      <c r="N42" s="81"/>
      <c r="O42" s="61"/>
      <c r="P42" s="61"/>
      <c r="Q42" s="61"/>
      <c r="R42" s="23"/>
      <c r="S42" s="24"/>
      <c r="T42" s="81"/>
      <c r="U42" s="61"/>
      <c r="V42" s="75"/>
    </row>
    <row r="43" spans="1:22" ht="15" thickTop="1" x14ac:dyDescent="0.3">
      <c r="B43" s="2"/>
      <c r="C43" s="2"/>
      <c r="D43" s="2"/>
      <c r="E43" s="2"/>
    </row>
    <row r="44" spans="1:22" ht="15" thickBot="1" x14ac:dyDescent="0.35">
      <c r="A44" s="20" t="s">
        <v>54</v>
      </c>
      <c r="B44" s="2"/>
      <c r="C44" s="2"/>
      <c r="D44" s="2"/>
      <c r="E44" s="2"/>
    </row>
    <row r="45" spans="1:22" ht="15" thickTop="1" x14ac:dyDescent="0.3">
      <c r="A45" s="62" t="s">
        <v>55</v>
      </c>
      <c r="B45" s="63"/>
      <c r="C45" s="63"/>
      <c r="D45" s="63"/>
      <c r="E45" s="64"/>
      <c r="F45" s="65"/>
      <c r="G45" s="65"/>
      <c r="H45" s="65"/>
      <c r="I45" s="66"/>
      <c r="J45" s="67"/>
      <c r="K45" s="65"/>
      <c r="L45" s="65"/>
      <c r="M45" s="66"/>
      <c r="N45" s="67"/>
      <c r="O45" s="65"/>
      <c r="P45" s="65"/>
      <c r="Q45" s="65"/>
      <c r="R45" s="65"/>
      <c r="S45" s="66"/>
      <c r="T45" s="67"/>
      <c r="U45" s="65"/>
      <c r="V45" s="68"/>
    </row>
    <row r="46" spans="1:22" x14ac:dyDescent="0.3">
      <c r="A46" s="96" t="e">
        <f>_xlfn.ISOWEEKNUM(DATE(K3+2020, B3,1))</f>
        <v>#VALUE!</v>
      </c>
      <c r="B46" s="84"/>
      <c r="C46" s="84"/>
      <c r="D46" s="84"/>
      <c r="E46" s="85"/>
      <c r="F46" s="86" t="e">
        <f>SUMPRODUCT(($A$12:$A$42=$A46)*$F$12:$F$42)</f>
        <v>#VALUE!</v>
      </c>
      <c r="G46" s="86" t="e">
        <f>SUMPRODUCT(($A$12:$A$42=$A46)*$G$12:$G$42)</f>
        <v>#VALUE!</v>
      </c>
      <c r="H46" s="86" t="e">
        <f>SUMPRODUCT(($A$12:$A$42=$A46)*$H$12:$H$42)</f>
        <v>#VALUE!</v>
      </c>
      <c r="I46" s="87" t="e">
        <f>SUMPRODUCT(($A$12:$A$42=$A46)*$I$12:$I$42)</f>
        <v>#VALUE!</v>
      </c>
      <c r="J46" s="88" t="e">
        <f>SUMPRODUCT(($A$12:$A$42=$A46)*$J$12:$J$42)</f>
        <v>#VALUE!</v>
      </c>
      <c r="K46" s="86" t="e">
        <f>SUMPRODUCT(($A$12:$A$42=$A46)*$K$12:$K$42)</f>
        <v>#VALUE!</v>
      </c>
      <c r="L46" s="86" t="e">
        <f>SUMPRODUCT(($A$12:$A$42=$A46)*$L$12:$L$42)</f>
        <v>#VALUE!</v>
      </c>
      <c r="M46" s="87" t="e">
        <f>SUMPRODUCT(($A$12:$A$42=$A46)*$M$12:$M$42)</f>
        <v>#VALUE!</v>
      </c>
      <c r="N46" s="88" t="e">
        <f>SUMPRODUCT(($A$12:$A$42=$A46)*$N$12:$N$42)</f>
        <v>#VALUE!</v>
      </c>
      <c r="O46" s="86" t="e">
        <f>SUMPRODUCT(($A$12:$A$42=$A46)*$O$12:$O$42)</f>
        <v>#VALUE!</v>
      </c>
      <c r="P46" s="86" t="e">
        <f>SUMPRODUCT(($A$12:$A$42=$A46)*$P$12:$P$42)</f>
        <v>#VALUE!</v>
      </c>
      <c r="Q46" s="86" t="e">
        <f>SUMPRODUCT(($A$12:$A$42=$A46)*$Q$12:$Q$42)</f>
        <v>#VALUE!</v>
      </c>
      <c r="R46" s="86" t="e">
        <f>SUMPRODUCT(($A$12:$A$42=$A46)*$R$12:$R$42)</f>
        <v>#VALUE!</v>
      </c>
      <c r="S46" s="87" t="e">
        <f>SUMPRODUCT(($A$12:$A$42=$A46)*$S$12:$S$42)</f>
        <v>#VALUE!</v>
      </c>
      <c r="T46" s="88" t="e">
        <f>SUMPRODUCT(($A$12:$A$42=$A46)*$T$12:$T$42)</f>
        <v>#VALUE!</v>
      </c>
      <c r="U46" s="86" t="e">
        <f>SUMPRODUCT(($A$12:$A$42=$A46)*$U$12:$U$42)</f>
        <v>#VALUE!</v>
      </c>
      <c r="V46" s="89" t="e">
        <f>SUMPRODUCT(($A$12:$A$42=$A46)*$V$12:$V$42)</f>
        <v>#VALUE!</v>
      </c>
    </row>
    <row r="47" spans="1:22" x14ac:dyDescent="0.3">
      <c r="A47" s="97" t="e">
        <f>IF(A46=52,1,(A46+1))</f>
        <v>#VALUE!</v>
      </c>
      <c r="B47" s="21"/>
      <c r="C47" s="21"/>
      <c r="D47" s="21"/>
      <c r="E47" s="54"/>
      <c r="F47" s="60" t="e">
        <f t="shared" ref="F47:F50" si="10">SUMPRODUCT(($A$12:$A$42=$A47)*$F$12:$F$42)</f>
        <v>#VALUE!</v>
      </c>
      <c r="G47" s="60" t="e">
        <f t="shared" ref="G47:G50" si="11">SUMPRODUCT(($A$12:$A$42=$A47)*$G$12:$G$42)</f>
        <v>#VALUE!</v>
      </c>
      <c r="H47" s="60" t="e">
        <f t="shared" ref="H47:H50" si="12">SUMPRODUCT(($A$12:$A$42=$A47)*$H$12:$H$42)</f>
        <v>#VALUE!</v>
      </c>
      <c r="I47" s="70" t="e">
        <f t="shared" ref="I47:I50" si="13">SUMPRODUCT(($A$12:$A$42=$A47)*$I$12:$I$42)</f>
        <v>#VALUE!</v>
      </c>
      <c r="J47" s="71" t="e">
        <f t="shared" ref="J47:J50" si="14">SUMPRODUCT(($A$12:$A$42=$A47)*$J$12:$J$42)</f>
        <v>#VALUE!</v>
      </c>
      <c r="K47" s="60" t="e">
        <f t="shared" ref="K47:K50" si="15">SUMPRODUCT(($A$12:$A$42=$A47)*$K$12:$K$42)</f>
        <v>#VALUE!</v>
      </c>
      <c r="L47" s="60" t="e">
        <f t="shared" ref="L47:L50" si="16">SUMPRODUCT(($A$12:$A$42=$A47)*$L$12:$L$42)</f>
        <v>#VALUE!</v>
      </c>
      <c r="M47" s="70" t="e">
        <f t="shared" ref="M47:M50" si="17">SUMPRODUCT(($A$12:$A$42=$A47)*$M$12:$M$42)</f>
        <v>#VALUE!</v>
      </c>
      <c r="N47" s="71" t="e">
        <f t="shared" ref="N47:N50" si="18">SUMPRODUCT(($A$12:$A$42=$A47)*$N$12:$N$42)</f>
        <v>#VALUE!</v>
      </c>
      <c r="O47" s="60" t="e">
        <f t="shared" ref="O47:O50" si="19">SUMPRODUCT(($A$12:$A$42=$A47)*$O$12:$O$42)</f>
        <v>#VALUE!</v>
      </c>
      <c r="P47" s="60" t="e">
        <f t="shared" ref="P47:P50" si="20">SUMPRODUCT(($A$12:$A$42=$A47)*$P$12:$P$42)</f>
        <v>#VALUE!</v>
      </c>
      <c r="Q47" s="60" t="e">
        <f t="shared" ref="Q47:Q50" si="21">SUMPRODUCT(($A$12:$A$42=$A47)*$Q$12:$Q$42)</f>
        <v>#VALUE!</v>
      </c>
      <c r="R47" s="60" t="e">
        <f t="shared" ref="R47:R50" si="22">SUMPRODUCT(($A$12:$A$42=$A47)*$R$12:$R$42)</f>
        <v>#VALUE!</v>
      </c>
      <c r="S47" s="70" t="e">
        <f t="shared" ref="S47:S50" si="23">SUMPRODUCT(($A$12:$A$42=$A47)*$S$12:$S$42)</f>
        <v>#VALUE!</v>
      </c>
      <c r="T47" s="71" t="e">
        <f t="shared" ref="T47:T50" si="24">SUMPRODUCT(($A$12:$A$42=$A47)*$T$12:$T$42)</f>
        <v>#VALUE!</v>
      </c>
      <c r="U47" s="60" t="e">
        <f t="shared" ref="U47:U50" si="25">SUMPRODUCT(($A$12:$A$42=$A47)*$U$12:$U$42)</f>
        <v>#VALUE!</v>
      </c>
      <c r="V47" s="72" t="e">
        <f t="shared" ref="V47:V50" si="26">SUMPRODUCT(($A$12:$A$42=$A47)*$V$12:$V$42)</f>
        <v>#VALUE!</v>
      </c>
    </row>
    <row r="48" spans="1:22" x14ac:dyDescent="0.3">
      <c r="A48" s="96" t="e">
        <f>A47+1</f>
        <v>#VALUE!</v>
      </c>
      <c r="B48" s="84"/>
      <c r="C48" s="84"/>
      <c r="D48" s="84"/>
      <c r="E48" s="85"/>
      <c r="F48" s="86" t="e">
        <f t="shared" si="10"/>
        <v>#VALUE!</v>
      </c>
      <c r="G48" s="86" t="e">
        <f t="shared" si="11"/>
        <v>#VALUE!</v>
      </c>
      <c r="H48" s="86" t="e">
        <f t="shared" si="12"/>
        <v>#VALUE!</v>
      </c>
      <c r="I48" s="87" t="e">
        <f t="shared" si="13"/>
        <v>#VALUE!</v>
      </c>
      <c r="J48" s="88" t="e">
        <f t="shared" si="14"/>
        <v>#VALUE!</v>
      </c>
      <c r="K48" s="86" t="e">
        <f t="shared" si="15"/>
        <v>#VALUE!</v>
      </c>
      <c r="L48" s="86" t="e">
        <f t="shared" si="16"/>
        <v>#VALUE!</v>
      </c>
      <c r="M48" s="87" t="e">
        <f t="shared" si="17"/>
        <v>#VALUE!</v>
      </c>
      <c r="N48" s="88" t="e">
        <f t="shared" si="18"/>
        <v>#VALUE!</v>
      </c>
      <c r="O48" s="86" t="e">
        <f t="shared" si="19"/>
        <v>#VALUE!</v>
      </c>
      <c r="P48" s="86" t="e">
        <f t="shared" si="20"/>
        <v>#VALUE!</v>
      </c>
      <c r="Q48" s="86" t="e">
        <f t="shared" si="21"/>
        <v>#VALUE!</v>
      </c>
      <c r="R48" s="86" t="e">
        <f t="shared" si="22"/>
        <v>#VALUE!</v>
      </c>
      <c r="S48" s="87" t="e">
        <f t="shared" si="23"/>
        <v>#VALUE!</v>
      </c>
      <c r="T48" s="88" t="e">
        <f t="shared" si="24"/>
        <v>#VALUE!</v>
      </c>
      <c r="U48" s="86" t="e">
        <f t="shared" si="25"/>
        <v>#VALUE!</v>
      </c>
      <c r="V48" s="89" t="e">
        <f t="shared" si="26"/>
        <v>#VALUE!</v>
      </c>
    </row>
    <row r="49" spans="1:23" x14ac:dyDescent="0.3">
      <c r="A49" s="97" t="e">
        <f>A47+2</f>
        <v>#VALUE!</v>
      </c>
      <c r="B49" s="21"/>
      <c r="C49" s="21"/>
      <c r="D49" s="21"/>
      <c r="E49" s="54"/>
      <c r="F49" s="60" t="e">
        <f t="shared" si="10"/>
        <v>#VALUE!</v>
      </c>
      <c r="G49" s="60" t="e">
        <f t="shared" si="11"/>
        <v>#VALUE!</v>
      </c>
      <c r="H49" s="60" t="e">
        <f t="shared" si="12"/>
        <v>#VALUE!</v>
      </c>
      <c r="I49" s="70" t="e">
        <f t="shared" si="13"/>
        <v>#VALUE!</v>
      </c>
      <c r="J49" s="71" t="e">
        <f t="shared" si="14"/>
        <v>#VALUE!</v>
      </c>
      <c r="K49" s="60" t="e">
        <f t="shared" si="15"/>
        <v>#VALUE!</v>
      </c>
      <c r="L49" s="60" t="e">
        <f t="shared" si="16"/>
        <v>#VALUE!</v>
      </c>
      <c r="M49" s="70" t="e">
        <f t="shared" si="17"/>
        <v>#VALUE!</v>
      </c>
      <c r="N49" s="71" t="e">
        <f t="shared" si="18"/>
        <v>#VALUE!</v>
      </c>
      <c r="O49" s="60" t="e">
        <f t="shared" si="19"/>
        <v>#VALUE!</v>
      </c>
      <c r="P49" s="60" t="e">
        <f t="shared" si="20"/>
        <v>#VALUE!</v>
      </c>
      <c r="Q49" s="60" t="e">
        <f t="shared" si="21"/>
        <v>#VALUE!</v>
      </c>
      <c r="R49" s="60" t="e">
        <f t="shared" si="22"/>
        <v>#VALUE!</v>
      </c>
      <c r="S49" s="70" t="e">
        <f t="shared" si="23"/>
        <v>#VALUE!</v>
      </c>
      <c r="T49" s="71" t="e">
        <f t="shared" si="24"/>
        <v>#VALUE!</v>
      </c>
      <c r="U49" s="60" t="e">
        <f t="shared" si="25"/>
        <v>#VALUE!</v>
      </c>
      <c r="V49" s="72" t="e">
        <f t="shared" si="26"/>
        <v>#VALUE!</v>
      </c>
    </row>
    <row r="50" spans="1:23" ht="15" thickBot="1" x14ac:dyDescent="0.35">
      <c r="A50" s="98" t="e">
        <f>A47+3</f>
        <v>#VALUE!</v>
      </c>
      <c r="B50" s="91"/>
      <c r="C50" s="91"/>
      <c r="D50" s="91"/>
      <c r="E50" s="90"/>
      <c r="F50" s="92" t="e">
        <f t="shared" si="10"/>
        <v>#VALUE!</v>
      </c>
      <c r="G50" s="92" t="e">
        <f t="shared" si="11"/>
        <v>#VALUE!</v>
      </c>
      <c r="H50" s="92" t="e">
        <f t="shared" si="12"/>
        <v>#VALUE!</v>
      </c>
      <c r="I50" s="93" t="e">
        <f t="shared" si="13"/>
        <v>#VALUE!</v>
      </c>
      <c r="J50" s="94" t="e">
        <f t="shared" si="14"/>
        <v>#VALUE!</v>
      </c>
      <c r="K50" s="92" t="e">
        <f t="shared" si="15"/>
        <v>#VALUE!</v>
      </c>
      <c r="L50" s="92" t="e">
        <f t="shared" si="16"/>
        <v>#VALUE!</v>
      </c>
      <c r="M50" s="93" t="e">
        <f t="shared" si="17"/>
        <v>#VALUE!</v>
      </c>
      <c r="N50" s="94" t="e">
        <f t="shared" si="18"/>
        <v>#VALUE!</v>
      </c>
      <c r="O50" s="92" t="e">
        <f t="shared" si="19"/>
        <v>#VALUE!</v>
      </c>
      <c r="P50" s="92" t="e">
        <f t="shared" si="20"/>
        <v>#VALUE!</v>
      </c>
      <c r="Q50" s="92" t="e">
        <f t="shared" si="21"/>
        <v>#VALUE!</v>
      </c>
      <c r="R50" s="92" t="e">
        <f t="shared" si="22"/>
        <v>#VALUE!</v>
      </c>
      <c r="S50" s="93" t="e">
        <f t="shared" si="23"/>
        <v>#VALUE!</v>
      </c>
      <c r="T50" s="94" t="e">
        <f t="shared" si="24"/>
        <v>#VALUE!</v>
      </c>
      <c r="U50" s="92" t="e">
        <f t="shared" si="25"/>
        <v>#VALUE!</v>
      </c>
      <c r="V50" s="95" t="e">
        <f t="shared" si="26"/>
        <v>#VALUE!</v>
      </c>
    </row>
    <row r="51" spans="1:23" ht="15.6" thickTop="1" thickBot="1" x14ac:dyDescent="0.35"/>
    <row r="52" spans="1:23" ht="15.6" thickTop="1" thickBot="1" x14ac:dyDescent="0.35">
      <c r="A52" s="195" t="s">
        <v>56</v>
      </c>
      <c r="B52" s="196"/>
      <c r="C52" s="197"/>
      <c r="D52" s="99"/>
      <c r="E52" s="99"/>
      <c r="F52" s="165" t="e">
        <f>SUM(F46:F50)</f>
        <v>#VALUE!</v>
      </c>
      <c r="G52" s="104" t="e">
        <f t="shared" ref="G52:V52" si="27">SUM(G46:G50)</f>
        <v>#VALUE!</v>
      </c>
      <c r="H52" s="105" t="e">
        <f t="shared" si="27"/>
        <v>#VALUE!</v>
      </c>
      <c r="I52" s="106" t="e">
        <f t="shared" si="27"/>
        <v>#VALUE!</v>
      </c>
      <c r="J52" s="101" t="e">
        <f t="shared" si="27"/>
        <v>#VALUE!</v>
      </c>
      <c r="K52" s="107" t="e">
        <f t="shared" si="27"/>
        <v>#VALUE!</v>
      </c>
      <c r="L52" s="107" t="e">
        <f t="shared" si="27"/>
        <v>#VALUE!</v>
      </c>
      <c r="M52" s="108" t="e">
        <f t="shared" si="27"/>
        <v>#VALUE!</v>
      </c>
      <c r="N52" s="102" t="e">
        <f t="shared" si="27"/>
        <v>#VALUE!</v>
      </c>
      <c r="O52" s="109" t="e">
        <f t="shared" si="27"/>
        <v>#VALUE!</v>
      </c>
      <c r="P52" s="109" t="e">
        <f t="shared" si="27"/>
        <v>#VALUE!</v>
      </c>
      <c r="Q52" s="109" t="e">
        <f t="shared" si="27"/>
        <v>#VALUE!</v>
      </c>
      <c r="R52" s="109" t="e">
        <f t="shared" si="27"/>
        <v>#VALUE!</v>
      </c>
      <c r="S52" s="102" t="e">
        <f t="shared" si="27"/>
        <v>#VALUE!</v>
      </c>
      <c r="T52" s="110" t="e">
        <f t="shared" si="27"/>
        <v>#VALUE!</v>
      </c>
      <c r="U52" s="111" t="e">
        <f t="shared" si="27"/>
        <v>#VALUE!</v>
      </c>
      <c r="V52" s="103" t="e">
        <f t="shared" si="27"/>
        <v>#VALUE!</v>
      </c>
    </row>
    <row r="53" spans="1:23" ht="15.6" thickTop="1" thickBot="1" x14ac:dyDescent="0.35">
      <c r="A53" s="56"/>
      <c r="B53" s="57"/>
      <c r="C53" s="49"/>
      <c r="D53" s="57"/>
      <c r="E53" s="57"/>
      <c r="F53" s="113" t="e">
        <f>F10+F52</f>
        <v>#VALUE!</v>
      </c>
      <c r="G53" s="114" t="e">
        <f>(G10+G11+G52)</f>
        <v>#VALUE!</v>
      </c>
      <c r="H53" s="115" t="e">
        <f>(H10+H11+H52)</f>
        <v>#VALUE!</v>
      </c>
      <c r="I53" s="116" t="e">
        <f>(I10+I11+I52)</f>
        <v>#VALUE!</v>
      </c>
      <c r="J53" s="117" t="e">
        <f t="shared" ref="J53:V53" si="28">(J10+J11+J52)</f>
        <v>#VALUE!</v>
      </c>
      <c r="K53" s="118" t="e">
        <f t="shared" si="28"/>
        <v>#VALUE!</v>
      </c>
      <c r="L53" s="118" t="e">
        <f t="shared" si="28"/>
        <v>#VALUE!</v>
      </c>
      <c r="M53" s="119" t="e">
        <f t="shared" si="28"/>
        <v>#VALUE!</v>
      </c>
      <c r="N53" s="120" t="e">
        <f t="shared" si="28"/>
        <v>#VALUE!</v>
      </c>
      <c r="O53" s="121" t="e">
        <f t="shared" si="28"/>
        <v>#VALUE!</v>
      </c>
      <c r="P53" s="121" t="e">
        <f t="shared" si="28"/>
        <v>#VALUE!</v>
      </c>
      <c r="Q53" s="121" t="e">
        <f t="shared" si="28"/>
        <v>#VALUE!</v>
      </c>
      <c r="R53" s="121" t="e">
        <f t="shared" si="28"/>
        <v>#VALUE!</v>
      </c>
      <c r="S53" s="120" t="e">
        <f t="shared" si="28"/>
        <v>#VALUE!</v>
      </c>
      <c r="T53" s="122" t="e">
        <f t="shared" si="28"/>
        <v>#VALUE!</v>
      </c>
      <c r="U53" s="123" t="e">
        <f t="shared" si="28"/>
        <v>#VALUE!</v>
      </c>
      <c r="V53" s="124" t="e">
        <f t="shared" si="28"/>
        <v>#VALUE!</v>
      </c>
      <c r="W53" s="112" t="e">
        <f>(F53+J53+K53+L53+M53-N53-O53-P53-Q53-R53-S53)</f>
        <v>#VALUE!</v>
      </c>
    </row>
    <row r="54" spans="1:23" ht="11.4" customHeight="1" thickTop="1" x14ac:dyDescent="0.3">
      <c r="A54" s="125" t="s">
        <v>57</v>
      </c>
      <c r="B54" s="126"/>
      <c r="C54" s="126"/>
      <c r="D54" s="126"/>
      <c r="E54" s="126"/>
      <c r="F54" s="126"/>
      <c r="G54" s="126"/>
      <c r="H54" s="52"/>
      <c r="I54" s="52"/>
      <c r="J54" s="52"/>
      <c r="K54" s="52"/>
      <c r="L54" s="52"/>
      <c r="M54" s="52"/>
      <c r="N54" s="166" t="s">
        <v>63</v>
      </c>
      <c r="O54" s="167"/>
      <c r="P54" s="167"/>
      <c r="Q54" s="167"/>
      <c r="R54" s="167"/>
      <c r="S54" s="167"/>
      <c r="T54" s="167"/>
      <c r="U54" s="167"/>
      <c r="V54" s="168"/>
    </row>
    <row r="55" spans="1:23" ht="10.8" customHeight="1" x14ac:dyDescent="0.3">
      <c r="A55" s="127" t="s">
        <v>58</v>
      </c>
      <c r="B55" s="128"/>
      <c r="C55" s="128"/>
      <c r="D55" s="128"/>
      <c r="E55" s="128"/>
      <c r="F55" s="128"/>
      <c r="G55" s="128"/>
      <c r="H55" s="21"/>
      <c r="I55" s="21"/>
      <c r="J55" s="21"/>
      <c r="K55" s="21"/>
      <c r="L55" s="21"/>
      <c r="M55" s="21"/>
      <c r="N55" s="169"/>
      <c r="O55" s="170"/>
      <c r="P55" s="170"/>
      <c r="Q55" s="170"/>
      <c r="R55" s="170"/>
      <c r="S55" s="170"/>
      <c r="T55" s="170"/>
      <c r="U55" s="170"/>
      <c r="V55" s="171"/>
    </row>
    <row r="56" spans="1:23" ht="10.8" customHeight="1" x14ac:dyDescent="0.3">
      <c r="A56" s="127" t="s">
        <v>59</v>
      </c>
      <c r="B56" s="128"/>
      <c r="C56" s="128"/>
      <c r="D56" s="128"/>
      <c r="E56" s="128"/>
      <c r="F56" s="128"/>
      <c r="G56" s="128"/>
      <c r="H56" s="21"/>
      <c r="I56" s="21"/>
      <c r="J56" s="21"/>
      <c r="K56" s="21"/>
      <c r="L56" s="21"/>
      <c r="M56" s="21"/>
      <c r="N56" s="169"/>
      <c r="O56" s="170"/>
      <c r="P56" s="170"/>
      <c r="Q56" s="170"/>
      <c r="R56" s="170"/>
      <c r="S56" s="170"/>
      <c r="T56" s="170"/>
      <c r="U56" s="170"/>
      <c r="V56" s="171"/>
    </row>
    <row r="57" spans="1:23" ht="10.8" customHeight="1" x14ac:dyDescent="0.3">
      <c r="A57" s="127" t="s">
        <v>60</v>
      </c>
      <c r="B57" s="128"/>
      <c r="C57" s="128"/>
      <c r="D57" s="128"/>
      <c r="E57" s="128"/>
      <c r="F57" s="128"/>
      <c r="G57" s="128"/>
      <c r="H57" s="21"/>
      <c r="I57" s="21"/>
      <c r="J57" s="21"/>
      <c r="K57" s="21"/>
      <c r="L57" s="21"/>
      <c r="M57" s="21"/>
      <c r="N57" s="169"/>
      <c r="O57" s="170"/>
      <c r="P57" s="170"/>
      <c r="Q57" s="170"/>
      <c r="R57" s="170"/>
      <c r="S57" s="170"/>
      <c r="T57" s="170"/>
      <c r="U57" s="170"/>
      <c r="V57" s="171"/>
    </row>
    <row r="58" spans="1:23" ht="10.8" customHeight="1" x14ac:dyDescent="0.3">
      <c r="A58" s="127" t="s">
        <v>61</v>
      </c>
      <c r="B58" s="128"/>
      <c r="C58" s="128"/>
      <c r="D58" s="128"/>
      <c r="E58" s="128"/>
      <c r="F58" s="128"/>
      <c r="G58" s="128"/>
      <c r="H58" s="21"/>
      <c r="I58" s="21"/>
      <c r="J58" s="21"/>
      <c r="K58" s="21"/>
      <c r="L58" s="21"/>
      <c r="M58" s="21"/>
      <c r="N58" s="169"/>
      <c r="O58" s="170"/>
      <c r="P58" s="170"/>
      <c r="Q58" s="170"/>
      <c r="R58" s="170"/>
      <c r="S58" s="170"/>
      <c r="T58" s="170"/>
      <c r="U58" s="170"/>
      <c r="V58" s="171"/>
    </row>
    <row r="59" spans="1:23" ht="10.8" customHeight="1" thickBot="1" x14ac:dyDescent="0.35">
      <c r="A59" s="129" t="s">
        <v>62</v>
      </c>
      <c r="B59" s="130"/>
      <c r="C59" s="130"/>
      <c r="D59" s="130"/>
      <c r="E59" s="130"/>
      <c r="F59" s="130"/>
      <c r="G59" s="130"/>
      <c r="H59" s="57"/>
      <c r="I59" s="57"/>
      <c r="J59" s="57"/>
      <c r="K59" s="57"/>
      <c r="L59" s="57"/>
      <c r="M59" s="57"/>
      <c r="N59" s="172"/>
      <c r="O59" s="173"/>
      <c r="P59" s="173"/>
      <c r="Q59" s="173"/>
      <c r="R59" s="173"/>
      <c r="S59" s="173"/>
      <c r="T59" s="173"/>
      <c r="U59" s="173"/>
      <c r="V59" s="174"/>
    </row>
    <row r="60" spans="1:23" ht="15" thickTop="1" x14ac:dyDescent="0.3"/>
  </sheetData>
  <mergeCells count="12">
    <mergeCell ref="A10:C10"/>
    <mergeCell ref="A11:C11"/>
    <mergeCell ref="A52:C52"/>
    <mergeCell ref="N54:V59"/>
    <mergeCell ref="B5:C5"/>
    <mergeCell ref="F5:I5"/>
    <mergeCell ref="J7:M7"/>
    <mergeCell ref="N7:S7"/>
    <mergeCell ref="T7:V7"/>
    <mergeCell ref="F8:I8"/>
    <mergeCell ref="J8:K8"/>
    <mergeCell ref="L8:M8"/>
  </mergeCells>
  <conditionalFormatting sqref="A12:V42">
    <cfRule type="expression" dxfId="5" priority="3">
      <formula>WEEKDAY($B12,2)&gt;5</formula>
    </cfRule>
  </conditionalFormatting>
  <conditionalFormatting sqref="B12">
    <cfRule type="expression" dxfId="4" priority="1">
      <formula>"$C$10=26"</formula>
    </cfRule>
  </conditionalFormatting>
  <pageMargins left="0.7" right="0.7" top="0.75" bottom="0.75" header="0.3" footer="0.3"/>
  <pageSetup paperSize="9" scale="62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039D1DE8-F841-4D5C-B70E-BC8E00967B0A}">
            <xm:f>COUNTIFS('JOURS FERIES'!$B$3:$B$15, $B12)&gt;0</xm:f>
            <x14:dxf>
              <fill>
                <patternFill>
                  <bgColor theme="2" tint="-0.24994659260841701"/>
                </patternFill>
              </fill>
            </x14:dxf>
          </x14:cfRule>
          <xm:sqref>A12:V42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'LISTE DES EMPLOYES'!$A$2:$A$12</xm:f>
          </x14:formula1>
          <xm:sqref>F5:I5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H81"/>
  <sheetViews>
    <sheetView tabSelected="1" workbookViewId="0">
      <selection activeCell="H3" sqref="H3"/>
    </sheetView>
  </sheetViews>
  <sheetFormatPr baseColWidth="10" defaultRowHeight="14.4" x14ac:dyDescent="0.3"/>
  <cols>
    <col min="1" max="5" width="23.77734375" customWidth="1"/>
  </cols>
  <sheetData>
    <row r="1" spans="1:8" ht="15" thickBot="1" x14ac:dyDescent="0.35">
      <c r="A1" s="145"/>
      <c r="B1" s="145"/>
      <c r="C1" s="145"/>
      <c r="D1" s="145"/>
      <c r="E1" s="145"/>
    </row>
    <row r="2" spans="1:8" x14ac:dyDescent="0.3">
      <c r="A2" s="148" t="s">
        <v>65</v>
      </c>
      <c r="B2" s="146"/>
      <c r="C2" s="151"/>
      <c r="D2" s="154"/>
      <c r="E2" s="157"/>
      <c r="G2" t="s">
        <v>66</v>
      </c>
      <c r="H2" t="s">
        <v>26</v>
      </c>
    </row>
    <row r="3" spans="1:8" x14ac:dyDescent="0.3">
      <c r="A3" s="149" t="s">
        <v>64</v>
      </c>
      <c r="B3" s="146"/>
      <c r="C3" s="152"/>
      <c r="D3" s="155"/>
      <c r="E3" s="158"/>
      <c r="G3" t="s">
        <v>1</v>
      </c>
      <c r="H3" t="s">
        <v>14</v>
      </c>
    </row>
    <row r="4" spans="1:8" x14ac:dyDescent="0.3">
      <c r="A4" s="149"/>
      <c r="B4" s="146"/>
      <c r="C4" s="152"/>
      <c r="D4" s="155"/>
      <c r="E4" s="158"/>
    </row>
    <row r="5" spans="1:8" x14ac:dyDescent="0.3">
      <c r="A5" s="149"/>
      <c r="B5" s="146"/>
      <c r="C5" s="152"/>
      <c r="D5" s="155"/>
      <c r="E5" s="158"/>
    </row>
    <row r="6" spans="1:8" x14ac:dyDescent="0.3">
      <c r="A6" s="149"/>
      <c r="B6" s="146"/>
      <c r="C6" s="152"/>
      <c r="D6" s="155"/>
      <c r="E6" s="158"/>
    </row>
    <row r="7" spans="1:8" x14ac:dyDescent="0.3">
      <c r="A7" s="149"/>
      <c r="B7" s="146"/>
      <c r="C7" s="152"/>
      <c r="D7" s="155"/>
      <c r="E7" s="158"/>
    </row>
    <row r="8" spans="1:8" x14ac:dyDescent="0.3">
      <c r="A8" s="149"/>
      <c r="B8" s="146"/>
      <c r="C8" s="152"/>
      <c r="D8" s="155"/>
      <c r="E8" s="158"/>
    </row>
    <row r="9" spans="1:8" x14ac:dyDescent="0.3">
      <c r="A9" s="149"/>
      <c r="B9" s="146"/>
      <c r="C9" s="152"/>
      <c r="D9" s="155"/>
      <c r="E9" s="158"/>
    </row>
    <row r="10" spans="1:8" x14ac:dyDescent="0.3">
      <c r="A10" s="149"/>
      <c r="B10" s="147"/>
      <c r="C10" s="152"/>
      <c r="D10" s="155"/>
      <c r="E10" s="158"/>
    </row>
    <row r="11" spans="1:8" x14ac:dyDescent="0.3">
      <c r="A11" s="149"/>
      <c r="C11" s="152"/>
      <c r="D11" s="156"/>
      <c r="E11" s="158"/>
    </row>
    <row r="12" spans="1:8" ht="15" thickBot="1" x14ac:dyDescent="0.35">
      <c r="A12" s="150"/>
      <c r="C12" s="152"/>
      <c r="E12" s="158"/>
    </row>
    <row r="13" spans="1:8" x14ac:dyDescent="0.3">
      <c r="C13" s="153"/>
      <c r="E13" s="158"/>
    </row>
    <row r="14" spans="1:8" x14ac:dyDescent="0.3">
      <c r="E14" s="158"/>
    </row>
    <row r="15" spans="1:8" x14ac:dyDescent="0.3">
      <c r="E15" s="158"/>
    </row>
    <row r="16" spans="1:8" x14ac:dyDescent="0.3">
      <c r="E16" s="158"/>
    </row>
    <row r="17" spans="1:5" x14ac:dyDescent="0.3">
      <c r="E17" s="158"/>
    </row>
    <row r="18" spans="1:5" x14ac:dyDescent="0.3">
      <c r="A18" s="160"/>
      <c r="B18" s="161"/>
      <c r="C18" s="162"/>
      <c r="E18" s="158"/>
    </row>
    <row r="19" spans="1:5" x14ac:dyDescent="0.3">
      <c r="A19" s="161"/>
      <c r="B19" s="161"/>
      <c r="C19" s="161"/>
      <c r="E19" s="158"/>
    </row>
    <row r="20" spans="1:5" x14ac:dyDescent="0.3">
      <c r="A20" s="162"/>
      <c r="B20" s="161"/>
      <c r="C20" s="161"/>
      <c r="E20" s="158"/>
    </row>
    <row r="21" spans="1:5" ht="15" thickBot="1" x14ac:dyDescent="0.35">
      <c r="A21" s="162"/>
      <c r="B21" s="161"/>
      <c r="C21" s="161"/>
      <c r="E21" s="159"/>
    </row>
    <row r="22" spans="1:5" x14ac:dyDescent="0.3">
      <c r="A22" s="161"/>
      <c r="B22" s="161"/>
      <c r="C22" s="161"/>
    </row>
    <row r="23" spans="1:5" x14ac:dyDescent="0.3">
      <c r="A23" s="161"/>
      <c r="B23" s="161"/>
      <c r="C23" s="161"/>
    </row>
    <row r="24" spans="1:5" x14ac:dyDescent="0.3">
      <c r="A24" s="161"/>
      <c r="B24" s="161"/>
      <c r="C24" s="161"/>
    </row>
    <row r="25" spans="1:5" x14ac:dyDescent="0.3">
      <c r="A25" s="161"/>
      <c r="B25" s="161"/>
      <c r="C25" s="161"/>
    </row>
    <row r="26" spans="1:5" x14ac:dyDescent="0.3">
      <c r="A26" s="161"/>
      <c r="B26" s="161"/>
      <c r="C26" s="161"/>
    </row>
    <row r="27" spans="1:5" x14ac:dyDescent="0.3">
      <c r="A27" s="161"/>
      <c r="B27" s="161"/>
      <c r="C27" s="161"/>
    </row>
    <row r="28" spans="1:5" x14ac:dyDescent="0.3">
      <c r="A28" s="161"/>
      <c r="B28" s="161"/>
      <c r="C28" s="161"/>
    </row>
    <row r="29" spans="1:5" x14ac:dyDescent="0.3">
      <c r="A29" s="162"/>
      <c r="B29" s="161"/>
      <c r="C29" s="161"/>
    </row>
    <row r="30" spans="1:5" x14ac:dyDescent="0.3">
      <c r="A30" s="161"/>
      <c r="B30" s="161"/>
      <c r="C30" s="161"/>
    </row>
    <row r="31" spans="1:5" x14ac:dyDescent="0.3">
      <c r="A31" s="161"/>
      <c r="B31" s="161"/>
      <c r="C31" s="161"/>
    </row>
    <row r="32" spans="1:5" x14ac:dyDescent="0.3">
      <c r="A32" s="161"/>
      <c r="B32" s="161"/>
      <c r="C32" s="161"/>
    </row>
    <row r="33" spans="1:3" x14ac:dyDescent="0.3">
      <c r="A33" s="161"/>
      <c r="B33" s="161"/>
      <c r="C33" s="161"/>
    </row>
    <row r="34" spans="1:3" x14ac:dyDescent="0.3">
      <c r="A34" s="161"/>
      <c r="B34" s="161"/>
      <c r="C34" s="161"/>
    </row>
    <row r="35" spans="1:3" x14ac:dyDescent="0.3">
      <c r="A35" s="161"/>
      <c r="B35" s="161"/>
      <c r="C35" s="161"/>
    </row>
    <row r="36" spans="1:3" x14ac:dyDescent="0.3">
      <c r="A36" s="161"/>
      <c r="B36" s="161"/>
      <c r="C36" s="161"/>
    </row>
    <row r="37" spans="1:3" x14ac:dyDescent="0.3">
      <c r="A37" s="161"/>
      <c r="B37" s="161"/>
      <c r="C37" s="161"/>
    </row>
    <row r="38" spans="1:3" x14ac:dyDescent="0.3">
      <c r="A38" s="161"/>
      <c r="B38" s="161"/>
      <c r="C38" s="161"/>
    </row>
    <row r="39" spans="1:3" x14ac:dyDescent="0.3">
      <c r="A39" s="161"/>
      <c r="B39" s="161"/>
      <c r="C39" s="161"/>
    </row>
    <row r="40" spans="1:3" x14ac:dyDescent="0.3">
      <c r="A40" s="162"/>
      <c r="B40" s="161"/>
      <c r="C40" s="161"/>
    </row>
    <row r="41" spans="1:3" x14ac:dyDescent="0.3">
      <c r="A41" s="161"/>
      <c r="B41" s="161"/>
      <c r="C41" s="161"/>
    </row>
    <row r="42" spans="1:3" x14ac:dyDescent="0.3">
      <c r="A42" s="161"/>
      <c r="B42" s="161"/>
      <c r="C42" s="161"/>
    </row>
    <row r="43" spans="1:3" x14ac:dyDescent="0.3">
      <c r="A43" s="161"/>
      <c r="B43" s="161"/>
      <c r="C43" s="161"/>
    </row>
    <row r="44" spans="1:3" x14ac:dyDescent="0.3">
      <c r="A44" s="161"/>
      <c r="B44" s="161"/>
      <c r="C44" s="161"/>
    </row>
    <row r="45" spans="1:3" x14ac:dyDescent="0.3">
      <c r="A45" s="161"/>
      <c r="B45" s="161"/>
      <c r="C45" s="161"/>
    </row>
    <row r="46" spans="1:3" x14ac:dyDescent="0.3">
      <c r="A46" s="161"/>
      <c r="B46" s="161"/>
      <c r="C46" s="161"/>
    </row>
    <row r="47" spans="1:3" x14ac:dyDescent="0.3">
      <c r="A47" s="161"/>
      <c r="B47" s="161"/>
      <c r="C47" s="161"/>
    </row>
    <row r="48" spans="1:3" x14ac:dyDescent="0.3">
      <c r="A48" s="161"/>
      <c r="B48" s="161"/>
      <c r="C48" s="161"/>
    </row>
    <row r="49" spans="1:3" x14ac:dyDescent="0.3">
      <c r="A49" s="161"/>
      <c r="B49" s="161"/>
      <c r="C49" s="161"/>
    </row>
    <row r="50" spans="1:3" x14ac:dyDescent="0.3">
      <c r="A50" s="161"/>
      <c r="B50" s="161"/>
      <c r="C50" s="161"/>
    </row>
    <row r="51" spans="1:3" x14ac:dyDescent="0.3">
      <c r="A51" s="161"/>
      <c r="B51" s="161"/>
      <c r="C51" s="161"/>
    </row>
    <row r="52" spans="1:3" x14ac:dyDescent="0.3">
      <c r="A52" s="162"/>
      <c r="B52" s="161"/>
      <c r="C52" s="161"/>
    </row>
    <row r="53" spans="1:3" x14ac:dyDescent="0.3">
      <c r="A53" s="161"/>
      <c r="B53" s="161"/>
      <c r="C53" s="161"/>
    </row>
    <row r="54" spans="1:3" x14ac:dyDescent="0.3">
      <c r="A54" s="161"/>
      <c r="B54" s="161"/>
      <c r="C54" s="161"/>
    </row>
    <row r="55" spans="1:3" x14ac:dyDescent="0.3">
      <c r="A55" s="161"/>
      <c r="B55" s="161"/>
      <c r="C55" s="161"/>
    </row>
    <row r="56" spans="1:3" x14ac:dyDescent="0.3">
      <c r="A56" s="161"/>
      <c r="B56" s="161"/>
      <c r="C56" s="161"/>
    </row>
    <row r="57" spans="1:3" x14ac:dyDescent="0.3">
      <c r="A57" s="161"/>
      <c r="B57" s="161"/>
      <c r="C57" s="161"/>
    </row>
    <row r="58" spans="1:3" x14ac:dyDescent="0.3">
      <c r="A58" s="161"/>
      <c r="B58" s="161"/>
      <c r="C58" s="161"/>
    </row>
    <row r="59" spans="1:3" x14ac:dyDescent="0.3">
      <c r="A59" s="161"/>
      <c r="B59" s="161"/>
      <c r="C59" s="161"/>
    </row>
    <row r="60" spans="1:3" x14ac:dyDescent="0.3">
      <c r="A60" s="161"/>
      <c r="B60" s="161"/>
      <c r="C60" s="161"/>
    </row>
    <row r="61" spans="1:3" x14ac:dyDescent="0.3">
      <c r="A61" s="161"/>
      <c r="B61" s="161"/>
      <c r="C61" s="161"/>
    </row>
    <row r="62" spans="1:3" x14ac:dyDescent="0.3">
      <c r="A62" s="162"/>
      <c r="B62" s="161"/>
      <c r="C62" s="161"/>
    </row>
    <row r="63" spans="1:3" x14ac:dyDescent="0.3">
      <c r="A63" s="161"/>
      <c r="B63" s="161"/>
      <c r="C63" s="161"/>
    </row>
    <row r="64" spans="1:3" x14ac:dyDescent="0.3">
      <c r="A64" s="161"/>
      <c r="B64" s="161"/>
      <c r="C64" s="161"/>
    </row>
    <row r="65" spans="1:3" x14ac:dyDescent="0.3">
      <c r="A65" s="161"/>
      <c r="B65" s="161"/>
      <c r="C65" s="161"/>
    </row>
    <row r="66" spans="1:3" x14ac:dyDescent="0.3">
      <c r="A66" s="161"/>
      <c r="B66" s="161"/>
      <c r="C66" s="161"/>
    </row>
    <row r="67" spans="1:3" x14ac:dyDescent="0.3">
      <c r="A67" s="161"/>
      <c r="B67" s="161"/>
      <c r="C67" s="161"/>
    </row>
    <row r="68" spans="1:3" x14ac:dyDescent="0.3">
      <c r="A68" s="161"/>
      <c r="B68" s="161"/>
      <c r="C68" s="161"/>
    </row>
    <row r="69" spans="1:3" x14ac:dyDescent="0.3">
      <c r="A69" s="161"/>
      <c r="B69" s="161"/>
      <c r="C69" s="161"/>
    </row>
    <row r="70" spans="1:3" x14ac:dyDescent="0.3">
      <c r="A70" s="161"/>
      <c r="B70" s="161"/>
      <c r="C70" s="161"/>
    </row>
    <row r="71" spans="1:3" x14ac:dyDescent="0.3">
      <c r="A71" s="161"/>
      <c r="B71" s="161"/>
      <c r="C71" s="161"/>
    </row>
    <row r="72" spans="1:3" x14ac:dyDescent="0.3">
      <c r="A72" s="161"/>
      <c r="B72" s="161"/>
      <c r="C72" s="161"/>
    </row>
    <row r="73" spans="1:3" x14ac:dyDescent="0.3">
      <c r="A73" s="161"/>
      <c r="B73" s="161"/>
      <c r="C73" s="161"/>
    </row>
    <row r="74" spans="1:3" x14ac:dyDescent="0.3">
      <c r="A74" s="161"/>
      <c r="B74" s="161"/>
      <c r="C74" s="161"/>
    </row>
    <row r="75" spans="1:3" x14ac:dyDescent="0.3">
      <c r="A75" s="161"/>
      <c r="B75" s="161"/>
      <c r="C75" s="161"/>
    </row>
    <row r="76" spans="1:3" x14ac:dyDescent="0.3">
      <c r="A76" s="161"/>
      <c r="B76" s="161"/>
      <c r="C76" s="161"/>
    </row>
    <row r="77" spans="1:3" x14ac:dyDescent="0.3">
      <c r="A77" s="161"/>
      <c r="B77" s="161"/>
      <c r="C77" s="161"/>
    </row>
    <row r="78" spans="1:3" x14ac:dyDescent="0.3">
      <c r="A78" s="161"/>
      <c r="B78" s="161"/>
      <c r="C78" s="161"/>
    </row>
    <row r="79" spans="1:3" x14ac:dyDescent="0.3">
      <c r="A79" s="161"/>
      <c r="B79" s="161"/>
      <c r="C79" s="161"/>
    </row>
    <row r="80" spans="1:3" x14ac:dyDescent="0.3">
      <c r="A80" s="161"/>
      <c r="B80" s="161"/>
      <c r="C80" s="161"/>
    </row>
    <row r="81" spans="1:3" x14ac:dyDescent="0.3">
      <c r="A81" s="161"/>
      <c r="B81" s="161"/>
      <c r="C81" s="161"/>
    </row>
  </sheetData>
  <dataValidations count="2">
    <dataValidation type="list" allowBlank="1" showInputMessage="1" showErrorMessage="1" sqref="G3" xr:uid="{C1251B59-2DF8-4B0A-9F96-61B9E97F4F14}">
      <formula1>l_Mois</formula1>
    </dataValidation>
    <dataValidation type="list" allowBlank="1" showInputMessage="1" showErrorMessage="1" sqref="H3" xr:uid="{E86F7057-9357-4D9E-A8B8-47BA0491D239}">
      <formula1>l_Annee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B2:H17"/>
  <sheetViews>
    <sheetView showGridLines="0" workbookViewId="0">
      <selection activeCell="G6" sqref="G6"/>
    </sheetView>
  </sheetViews>
  <sheetFormatPr baseColWidth="10" defaultRowHeight="14.4" x14ac:dyDescent="0.3"/>
  <cols>
    <col min="1" max="1" width="3.77734375" customWidth="1"/>
    <col min="3" max="3" width="3.77734375" customWidth="1"/>
    <col min="5" max="5" width="3.77734375" customWidth="1"/>
  </cols>
  <sheetData>
    <row r="2" spans="2:8" x14ac:dyDescent="0.3">
      <c r="B2" t="s">
        <v>66</v>
      </c>
      <c r="D2" t="s">
        <v>26</v>
      </c>
    </row>
    <row r="3" spans="2:8" x14ac:dyDescent="0.3">
      <c r="B3" s="198" t="s">
        <v>0</v>
      </c>
      <c r="D3" s="1" t="s">
        <v>15</v>
      </c>
      <c r="E3" s="1"/>
      <c r="F3" s="7"/>
      <c r="G3" s="7"/>
      <c r="H3" s="7"/>
    </row>
    <row r="4" spans="2:8" x14ac:dyDescent="0.3">
      <c r="B4" s="198" t="s">
        <v>1</v>
      </c>
      <c r="D4" s="1" t="s">
        <v>14</v>
      </c>
      <c r="E4" s="1"/>
      <c r="F4" s="7"/>
      <c r="G4" s="7"/>
      <c r="H4" s="7"/>
    </row>
    <row r="5" spans="2:8" x14ac:dyDescent="0.3">
      <c r="B5" s="198" t="s">
        <v>2</v>
      </c>
      <c r="D5" s="1" t="s">
        <v>16</v>
      </c>
      <c r="E5" s="1"/>
      <c r="F5" s="7"/>
      <c r="G5" s="8"/>
      <c r="H5" s="8"/>
    </row>
    <row r="6" spans="2:8" x14ac:dyDescent="0.3">
      <c r="B6" s="198" t="s">
        <v>3</v>
      </c>
      <c r="D6" s="1" t="s">
        <v>17</v>
      </c>
      <c r="E6" s="1"/>
      <c r="F6" s="7"/>
      <c r="G6" s="7"/>
      <c r="H6" s="7"/>
    </row>
    <row r="7" spans="2:8" x14ac:dyDescent="0.3">
      <c r="B7" s="198" t="s">
        <v>4</v>
      </c>
      <c r="D7" s="1" t="s">
        <v>18</v>
      </c>
      <c r="E7" s="1"/>
      <c r="F7" s="7"/>
      <c r="G7" s="7"/>
      <c r="H7" s="7"/>
    </row>
    <row r="8" spans="2:8" x14ac:dyDescent="0.3">
      <c r="B8" s="198" t="s">
        <v>5</v>
      </c>
      <c r="D8" s="1" t="s">
        <v>19</v>
      </c>
      <c r="E8" s="1"/>
      <c r="F8" s="7"/>
      <c r="G8" s="8"/>
      <c r="H8" s="7"/>
    </row>
    <row r="9" spans="2:8" x14ac:dyDescent="0.3">
      <c r="B9" s="198" t="s">
        <v>6</v>
      </c>
      <c r="D9" s="1" t="s">
        <v>20</v>
      </c>
      <c r="E9" s="1"/>
      <c r="F9" s="9"/>
      <c r="G9" s="8"/>
      <c r="H9" s="7"/>
    </row>
    <row r="10" spans="2:8" x14ac:dyDescent="0.3">
      <c r="B10" s="198" t="s">
        <v>7</v>
      </c>
      <c r="D10" s="1" t="s">
        <v>21</v>
      </c>
      <c r="E10" s="1"/>
      <c r="F10" s="7"/>
      <c r="G10" s="7"/>
      <c r="H10" s="7"/>
    </row>
    <row r="11" spans="2:8" x14ac:dyDescent="0.3">
      <c r="B11" s="198" t="s">
        <v>8</v>
      </c>
      <c r="D11" s="1" t="s">
        <v>22</v>
      </c>
      <c r="E11" s="1"/>
      <c r="F11" s="7"/>
      <c r="G11" s="8"/>
      <c r="H11" s="7"/>
    </row>
    <row r="12" spans="2:8" x14ac:dyDescent="0.3">
      <c r="B12" s="198" t="s">
        <v>9</v>
      </c>
      <c r="D12" s="1" t="s">
        <v>23</v>
      </c>
      <c r="E12" s="1"/>
      <c r="F12" s="7"/>
      <c r="G12" s="8"/>
      <c r="H12" s="7"/>
    </row>
    <row r="13" spans="2:8" x14ac:dyDescent="0.3">
      <c r="B13" s="198" t="s">
        <v>10</v>
      </c>
      <c r="D13" s="1" t="s">
        <v>24</v>
      </c>
      <c r="E13" s="1"/>
      <c r="F13" s="9"/>
      <c r="G13" s="7"/>
      <c r="H13" s="7"/>
    </row>
    <row r="14" spans="2:8" x14ac:dyDescent="0.3">
      <c r="B14" s="198" t="s">
        <v>11</v>
      </c>
      <c r="D14" s="1" t="s">
        <v>25</v>
      </c>
      <c r="E14" s="1"/>
      <c r="F14" s="9"/>
      <c r="G14" s="7"/>
      <c r="H14" s="7"/>
    </row>
    <row r="15" spans="2:8" x14ac:dyDescent="0.3">
      <c r="F15" s="7"/>
      <c r="G15" s="8"/>
      <c r="H15" s="7"/>
    </row>
    <row r="16" spans="2:8" x14ac:dyDescent="0.3">
      <c r="F16" s="9"/>
      <c r="G16" s="8"/>
      <c r="H16" s="7"/>
    </row>
    <row r="17" spans="6:8" x14ac:dyDescent="0.3">
      <c r="F17" s="9"/>
      <c r="G17" s="7"/>
      <c r="H17" s="7"/>
    </row>
  </sheetData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E20"/>
  <sheetViews>
    <sheetView workbookViewId="0">
      <selection activeCell="E3" sqref="E3"/>
    </sheetView>
  </sheetViews>
  <sheetFormatPr baseColWidth="10" defaultRowHeight="14.4" x14ac:dyDescent="0.3"/>
  <cols>
    <col min="1" max="1" width="18.5546875" customWidth="1"/>
  </cols>
  <sheetData>
    <row r="1" spans="1:5" ht="15" thickBot="1" x14ac:dyDescent="0.35">
      <c r="A1" s="3" t="s">
        <v>26</v>
      </c>
      <c r="B1" s="144">
        <f ca="1">YEAR(TODAY())</f>
        <v>2022</v>
      </c>
      <c r="C1" s="4"/>
    </row>
    <row r="2" spans="1:5" ht="15" thickBot="1" x14ac:dyDescent="0.35">
      <c r="A2" s="4"/>
      <c r="B2" s="4"/>
      <c r="C2" s="4"/>
    </row>
    <row r="3" spans="1:5" x14ac:dyDescent="0.3">
      <c r="A3" s="5" t="s">
        <v>27</v>
      </c>
      <c r="B3" s="16">
        <f ca="1">DATE($B$1, 1, 1)</f>
        <v>44562</v>
      </c>
      <c r="C3" s="8"/>
      <c r="D3" s="143"/>
      <c r="E3" s="2">
        <f ca="1">DATE(B1,1,1)</f>
        <v>44562</v>
      </c>
    </row>
    <row r="4" spans="1:5" x14ac:dyDescent="0.3">
      <c r="A4" s="6" t="s">
        <v>28</v>
      </c>
      <c r="B4" s="17">
        <f ca="1">ROUND(DATE($B$1, 4, MOD(234-11*MOD($B$1, 19), 30))/7,)*7-6</f>
        <v>44668</v>
      </c>
      <c r="C4" s="8"/>
      <c r="D4" s="143"/>
      <c r="E4" s="2">
        <f ca="1">DATE(B1,2,1)</f>
        <v>44593</v>
      </c>
    </row>
    <row r="5" spans="1:5" x14ac:dyDescent="0.3">
      <c r="A5" s="6" t="s">
        <v>29</v>
      </c>
      <c r="B5" s="17">
        <f ca="1">B4+1</f>
        <v>44669</v>
      </c>
      <c r="C5" s="8"/>
      <c r="D5" s="2"/>
      <c r="E5" s="2">
        <f ca="1">DATE(B1,3,1)</f>
        <v>44621</v>
      </c>
    </row>
    <row r="6" spans="1:5" x14ac:dyDescent="0.3">
      <c r="A6" s="6" t="s">
        <v>30</v>
      </c>
      <c r="B6" s="17">
        <f ca="1">DATE($B$1, 5, 1)</f>
        <v>44682</v>
      </c>
      <c r="C6" s="8"/>
      <c r="D6" s="143"/>
      <c r="E6" s="2">
        <f ca="1">DATE(B1,4,1)</f>
        <v>44652</v>
      </c>
    </row>
    <row r="7" spans="1:5" x14ac:dyDescent="0.3">
      <c r="A7" s="11">
        <v>44689</v>
      </c>
      <c r="B7" s="17">
        <f ca="1">DATE($B$1, 5, 8)</f>
        <v>44689</v>
      </c>
      <c r="C7" s="7"/>
      <c r="D7" s="143"/>
      <c r="E7" s="2">
        <f ca="1">DATE(B1,5,1)</f>
        <v>44682</v>
      </c>
    </row>
    <row r="8" spans="1:5" x14ac:dyDescent="0.3">
      <c r="A8" s="6" t="s">
        <v>31</v>
      </c>
      <c r="B8" s="17">
        <f ca="1">B4+39</f>
        <v>44707</v>
      </c>
      <c r="C8" s="7"/>
      <c r="D8" s="143"/>
      <c r="E8" s="2">
        <f ca="1">DATE(B1,6,1)</f>
        <v>44713</v>
      </c>
    </row>
    <row r="9" spans="1:5" x14ac:dyDescent="0.3">
      <c r="A9" s="6" t="s">
        <v>32</v>
      </c>
      <c r="B9" s="17">
        <f ca="1">B4+49</f>
        <v>44717</v>
      </c>
      <c r="C9" s="7"/>
      <c r="D9" s="143"/>
      <c r="E9" s="2">
        <f ca="1">DATE(B1,7,1)</f>
        <v>44743</v>
      </c>
    </row>
    <row r="10" spans="1:5" x14ac:dyDescent="0.3">
      <c r="A10" s="6" t="s">
        <v>33</v>
      </c>
      <c r="B10" s="17">
        <f ca="1">B4+50</f>
        <v>44718</v>
      </c>
      <c r="C10" s="7"/>
      <c r="D10" s="143"/>
      <c r="E10" s="2">
        <f ca="1">DATE(B1,8,1)</f>
        <v>44774</v>
      </c>
    </row>
    <row r="11" spans="1:5" x14ac:dyDescent="0.3">
      <c r="A11" s="12">
        <v>44756</v>
      </c>
      <c r="B11" s="17">
        <f ca="1">DATE($B$1, 7, 14)</f>
        <v>44756</v>
      </c>
      <c r="C11" s="7"/>
      <c r="D11" s="143"/>
      <c r="E11" s="2">
        <f ca="1">DATE(B1,9,1)</f>
        <v>44805</v>
      </c>
    </row>
    <row r="12" spans="1:5" x14ac:dyDescent="0.3">
      <c r="A12" s="13">
        <v>44788</v>
      </c>
      <c r="B12" s="17">
        <f ca="1">DATE($B$1, 8, 15)</f>
        <v>44788</v>
      </c>
      <c r="C12" s="7"/>
      <c r="D12" s="143"/>
      <c r="E12" s="2">
        <f ca="1">DATE(B1,10,1)</f>
        <v>44835</v>
      </c>
    </row>
    <row r="13" spans="1:5" x14ac:dyDescent="0.3">
      <c r="A13" s="10" t="s">
        <v>34</v>
      </c>
      <c r="B13" s="17">
        <f ca="1">DATE($B$1, 11, 1)</f>
        <v>44866</v>
      </c>
      <c r="C13" s="7"/>
      <c r="D13" s="143"/>
      <c r="E13" s="2">
        <f ca="1">DATE(B1,11,1)</f>
        <v>44866</v>
      </c>
    </row>
    <row r="14" spans="1:5" x14ac:dyDescent="0.3">
      <c r="A14" s="14">
        <v>44876</v>
      </c>
      <c r="B14" s="17">
        <f ca="1">DATE($B$1, 11, 11)</f>
        <v>44876</v>
      </c>
      <c r="C14" s="7"/>
      <c r="D14" s="143"/>
      <c r="E14" s="2">
        <f ca="1">DATE(B1,12,1)</f>
        <v>44896</v>
      </c>
    </row>
    <row r="15" spans="1:5" ht="15" thickBot="1" x14ac:dyDescent="0.35">
      <c r="A15" s="15">
        <v>44920</v>
      </c>
      <c r="B15" s="18">
        <f ca="1">DATE($B$1, 12, 25)</f>
        <v>44920</v>
      </c>
      <c r="C15" s="7"/>
      <c r="D15" s="143"/>
      <c r="E15" s="2"/>
    </row>
    <row r="18" spans="2:2" x14ac:dyDescent="0.3">
      <c r="B18" s="1"/>
    </row>
    <row r="19" spans="2:2" x14ac:dyDescent="0.3">
      <c r="B19" s="1"/>
    </row>
    <row r="20" spans="2:2" x14ac:dyDescent="0.3">
      <c r="B2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MARTIN Claude</vt:lpstr>
      <vt:lpstr>DUPONT Dupont</vt:lpstr>
      <vt:lpstr>LISTE DES EMPLOYES</vt:lpstr>
      <vt:lpstr>MOIS ANNEES</vt:lpstr>
      <vt:lpstr>JOURS FERIES</vt:lpstr>
      <vt:lpstr>AnneeEnCours</vt:lpstr>
      <vt:lpstr>l_Annee</vt:lpstr>
      <vt:lpstr>l_Mois</vt:lpstr>
      <vt:lpstr>MoisEnCours</vt:lpstr>
    </vt:vector>
  </TitlesOfParts>
  <Company>LUVICA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TMARYLVC LUVICA</dc:creator>
  <cp:lastModifiedBy>JoDan</cp:lastModifiedBy>
  <cp:lastPrinted>2022-03-30T07:03:07Z</cp:lastPrinted>
  <dcterms:created xsi:type="dcterms:W3CDTF">2022-03-23T08:34:47Z</dcterms:created>
  <dcterms:modified xsi:type="dcterms:W3CDTF">2022-05-20T10:39:57Z</dcterms:modified>
</cp:coreProperties>
</file>