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filterPrivacy="1" codeName="ThisWorkbook"/>
  <xr:revisionPtr revIDLastSave="0" documentId="13_ncr:1_{E3D47283-691A-4249-9763-9E6B9A0D0204}" xr6:coauthVersionLast="47" xr6:coauthVersionMax="47" xr10:uidLastSave="{00000000-0000-0000-0000-000000000000}"/>
  <bookViews>
    <workbookView xWindow="-108" yWindow="-108" windowWidth="23256" windowHeight="12576" activeTab="1" xr2:uid="{00000000-000D-0000-FFFF-FFFF00000000}"/>
  </bookViews>
  <sheets>
    <sheet name="Planning" sheetId="11" r:id="rId1"/>
    <sheet name="Paramètres" sheetId="14" r:id="rId2"/>
    <sheet name="À propos de" sheetId="12" r:id="rId3"/>
  </sheets>
  <definedNames>
    <definedName name="_Annee">YEAR(Début_Projet)</definedName>
    <definedName name="avancement_tâche" localSheetId="0">Planning!$D1</definedName>
    <definedName name="ce_jour" localSheetId="0">TODAY()</definedName>
    <definedName name="Début_Projet">Planning!$E$3</definedName>
    <definedName name="début_tâche" localSheetId="0">Planning!$E1</definedName>
    <definedName name="Feries">Jours_fériés[Dates]</definedName>
    <definedName name="fin_tâche" localSheetId="0">Planning!$F1</definedName>
    <definedName name="_xlnm.Print_Titles" localSheetId="0">Planning!$4:$8</definedName>
    <definedName name="Semaine_Affichage">Planning!$E$4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11" i="11" l="1"/>
  <c r="H11" i="11" s="1"/>
  <c r="F27" i="11"/>
  <c r="F26" i="11"/>
  <c r="F25" i="11"/>
  <c r="F24" i="11"/>
  <c r="F23" i="11"/>
  <c r="H23" i="11" s="1"/>
  <c r="F21" i="11"/>
  <c r="F20" i="11"/>
  <c r="H20" i="11" s="1"/>
  <c r="F19" i="11"/>
  <c r="H19" i="11" s="1"/>
  <c r="F18" i="11"/>
  <c r="H18" i="11" s="1"/>
  <c r="F17" i="11"/>
  <c r="H21" i="11"/>
  <c r="H17" i="11"/>
  <c r="I5" i="11"/>
  <c r="J5" i="11"/>
  <c r="K5" i="11"/>
  <c r="L5" i="11"/>
  <c r="M5" i="11"/>
  <c r="N5" i="11"/>
  <c r="O5" i="11"/>
  <c r="P5" i="11"/>
  <c r="Q5" i="11"/>
  <c r="R5" i="11"/>
  <c r="S5" i="11"/>
  <c r="T5" i="11"/>
  <c r="U5" i="11"/>
  <c r="V5" i="11"/>
  <c r="W5" i="11"/>
  <c r="X5" i="11"/>
  <c r="Y5" i="11"/>
  <c r="Z5" i="11"/>
  <c r="AA5" i="11"/>
  <c r="AB5" i="11"/>
  <c r="AC5" i="11"/>
  <c r="AD5" i="11"/>
  <c r="AE5" i="11"/>
  <c r="AF5" i="11"/>
  <c r="AG5" i="11"/>
  <c r="AH5" i="11"/>
  <c r="AI5" i="11"/>
  <c r="AJ5" i="11"/>
  <c r="AK5" i="11"/>
  <c r="AL5" i="11"/>
  <c r="AM5" i="11"/>
  <c r="AN5" i="11"/>
  <c r="AO5" i="11"/>
  <c r="AP5" i="11"/>
  <c r="AQ5" i="11"/>
  <c r="AR5" i="11"/>
  <c r="AS5" i="11"/>
  <c r="AT5" i="11"/>
  <c r="AU5" i="11"/>
  <c r="AV5" i="11"/>
  <c r="AW5" i="11"/>
  <c r="AX5" i="11"/>
  <c r="AY5" i="11"/>
  <c r="AZ5" i="11"/>
  <c r="BA5" i="11"/>
  <c r="BB5" i="11"/>
  <c r="BC5" i="11"/>
  <c r="BD5" i="11"/>
  <c r="BE5" i="11"/>
  <c r="BF5" i="11"/>
  <c r="BG5" i="11"/>
  <c r="BH5" i="11"/>
  <c r="BI5" i="11"/>
  <c r="BJ5" i="11"/>
  <c r="BK5" i="11"/>
  <c r="BL5" i="11"/>
  <c r="H16" i="11"/>
  <c r="H22" i="11"/>
  <c r="H28" i="11"/>
  <c r="H29" i="11"/>
  <c r="H30" i="11"/>
  <c r="H31" i="11"/>
  <c r="H32" i="11"/>
  <c r="H33" i="11"/>
  <c r="C4" i="14" a="1"/>
  <c r="C4" i="14" s="1"/>
  <c r="C10" i="14" s="1"/>
  <c r="C15" i="14"/>
  <c r="C15" i="14" a="1"/>
  <c r="C14" i="14" a="1"/>
  <c r="C14" i="14" s="1"/>
  <c r="C13" i="14"/>
  <c r="C13" i="14" a="1"/>
  <c r="C12" i="14" a="1"/>
  <c r="C12" i="14" s="1"/>
  <c r="C11" i="14"/>
  <c r="C11" i="14" a="1"/>
  <c r="C7" i="14" a="1"/>
  <c r="C7" i="14" s="1"/>
  <c r="C6" i="14"/>
  <c r="C6" i="14" a="1"/>
  <c r="C3" i="14" a="1"/>
  <c r="C3" i="14"/>
  <c r="C8" i="14" l="1"/>
  <c r="C5" i="14"/>
  <c r="C9" i="14"/>
  <c r="H9" i="11" l="1"/>
  <c r="E11" i="11" l="1"/>
  <c r="E23" i="11" s="1"/>
  <c r="E24" i="11" s="1"/>
  <c r="H24" i="11" l="1"/>
  <c r="E25" i="11"/>
  <c r="E12" i="11"/>
  <c r="F12" i="11" s="1"/>
  <c r="I7" i="11"/>
  <c r="H10" i="11"/>
  <c r="H25" i="11" l="1"/>
  <c r="H12" i="11"/>
  <c r="I8" i="11"/>
  <c r="I6" i="11"/>
  <c r="E27" i="11"/>
  <c r="E13" i="11"/>
  <c r="F13" i="11" s="1"/>
  <c r="E15" i="11"/>
  <c r="F15" i="11" s="1"/>
  <c r="H27" i="11" l="1"/>
  <c r="E26" i="11"/>
  <c r="H15" i="11"/>
  <c r="E14" i="11"/>
  <c r="F14" i="11" s="1"/>
  <c r="J7" i="11"/>
  <c r="H26" i="11" l="1"/>
  <c r="H13" i="11"/>
  <c r="K7" i="11"/>
  <c r="J8" i="11"/>
  <c r="E20" i="11"/>
  <c r="H14" i="11"/>
  <c r="L7" i="11" l="1"/>
  <c r="K8" i="11"/>
  <c r="M7" i="11" l="1"/>
  <c r="L8" i="11"/>
  <c r="N7" i="11" l="1"/>
  <c r="M8" i="11"/>
  <c r="O7" i="11" l="1"/>
  <c r="N8" i="11"/>
  <c r="P7" i="11" l="1"/>
  <c r="O8" i="11"/>
  <c r="P6" i="11" l="1"/>
  <c r="P8" i="11"/>
  <c r="Q7" i="11"/>
  <c r="R7" i="11" l="1"/>
  <c r="Q8" i="11"/>
  <c r="S7" i="11" l="1"/>
  <c r="R8" i="11"/>
  <c r="T7" i="11" l="1"/>
  <c r="S8" i="11"/>
  <c r="U7" i="11" l="1"/>
  <c r="T8" i="11"/>
  <c r="V7" i="11" l="1"/>
  <c r="U8" i="11"/>
  <c r="W7" i="11" l="1"/>
  <c r="V8" i="11"/>
  <c r="W6" i="11" l="1"/>
  <c r="W8" i="11"/>
  <c r="X7" i="11"/>
  <c r="Y7" i="11" l="1"/>
  <c r="X8" i="11"/>
  <c r="Z7" i="11" l="1"/>
  <c r="Y8" i="11"/>
  <c r="AA7" i="11" l="1"/>
  <c r="Z8" i="11"/>
  <c r="AB7" i="11" l="1"/>
  <c r="AA8" i="11"/>
  <c r="AC7" i="11" l="1"/>
  <c r="AB8" i="11"/>
  <c r="AD7" i="11" l="1"/>
  <c r="AC8" i="11"/>
  <c r="AD6" i="11" l="1"/>
  <c r="AD8" i="11"/>
  <c r="AE7" i="11"/>
  <c r="AF7" i="11" l="1"/>
  <c r="AE8" i="11"/>
  <c r="AG7" i="11" l="1"/>
  <c r="AF8" i="11"/>
  <c r="AH7" i="11" l="1"/>
  <c r="AG8" i="11"/>
  <c r="AI7" i="11" l="1"/>
  <c r="AH8" i="11"/>
  <c r="AJ7" i="11" l="1"/>
  <c r="AI8" i="11"/>
  <c r="AJ8" i="11" l="1"/>
  <c r="AK7" i="11"/>
  <c r="AK6" i="11" l="1"/>
  <c r="AL7" i="11"/>
  <c r="AK8" i="11"/>
  <c r="AM7" i="11" l="1"/>
  <c r="AL8" i="11"/>
  <c r="AN7" i="11" l="1"/>
  <c r="AM8" i="11"/>
  <c r="AO7" i="11" l="1"/>
  <c r="AN8" i="11"/>
  <c r="AP7" i="11" l="1"/>
  <c r="AO8" i="11"/>
  <c r="AQ7" i="11" l="1"/>
  <c r="AP8" i="11"/>
  <c r="AQ8" i="11" l="1"/>
  <c r="AR7" i="11"/>
  <c r="AR6" i="11" l="1"/>
  <c r="AS7" i="11"/>
  <c r="AR8" i="11"/>
  <c r="AS8" i="11" l="1"/>
  <c r="AT7" i="11"/>
  <c r="AT8" i="11" l="1"/>
  <c r="AU7" i="11"/>
  <c r="AU8" i="11" l="1"/>
  <c r="AV7" i="11"/>
  <c r="AV8" i="11" l="1"/>
  <c r="AW7" i="11"/>
  <c r="AW8" i="11" l="1"/>
  <c r="AX7" i="11"/>
  <c r="AY7" i="11" l="1"/>
  <c r="AX8" i="11"/>
  <c r="AY6" i="11" l="1"/>
  <c r="AY8" i="11"/>
  <c r="AZ7" i="11"/>
  <c r="AZ8" i="11" l="1"/>
  <c r="BA7" i="11"/>
  <c r="BA8" i="11" l="1"/>
  <c r="BB7" i="11"/>
  <c r="BB8" i="11" l="1"/>
  <c r="BC7" i="11"/>
  <c r="BC8" i="11" l="1"/>
  <c r="BD7" i="11"/>
  <c r="BD8" i="11" l="1"/>
  <c r="BE7" i="11"/>
  <c r="BE8" i="11" l="1"/>
  <c r="BF7" i="11"/>
  <c r="BF6" i="11" l="1"/>
  <c r="BF8" i="11"/>
  <c r="BG7" i="11"/>
  <c r="BG8" i="11" l="1"/>
  <c r="BH7" i="11"/>
  <c r="BH8" i="11" l="1"/>
  <c r="BI7" i="11"/>
  <c r="BI8" i="11" l="1"/>
  <c r="BJ7" i="11"/>
  <c r="BJ8" i="11" l="1"/>
  <c r="BK7" i="11"/>
  <c r="BK8" i="11" l="1"/>
  <c r="BL7" i="11"/>
  <c r="BL8" i="11"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<sst xmlns="http://schemas.openxmlformats.org/spreadsheetml/2006/main" count="129" uniqueCount="97">
  <si>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</si>
  <si>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</si>
  <si>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</si>
  <si>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</si>
  <si>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</si>
  <si>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</si>
  <si>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</si>
  <si>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</si>
  <si>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</si>
  <si>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</si>
  <si>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</si>
  <si>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</si>
  <si>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</si>
  <si>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</si>
  <si>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Chef de projet</t>
  </si>
  <si>
    <t>TÂCHE</t>
  </si>
  <si>
    <t>Titre Phase 1</t>
  </si>
  <si>
    <t>Tâche 1</t>
  </si>
  <si>
    <t>Tâche 2</t>
  </si>
  <si>
    <t>Tâche 3</t>
  </si>
  <si>
    <t>Tâche 4</t>
  </si>
  <si>
    <t>Tâche 5</t>
  </si>
  <si>
    <t>Titre Phase 2</t>
  </si>
  <si>
    <t>Titre Phase 3</t>
  </si>
  <si>
    <t>Titre Phase 4</t>
  </si>
  <si>
    <t>Insérez les nouvelle lignes au-dessus de celle-ci.</t>
  </si>
  <si>
    <t>Début du projet :</t>
  </si>
  <si>
    <t>Semaine d’affichage :</t>
  </si>
  <si>
    <t>ATTRIBUÉE
À</t>
  </si>
  <si>
    <t>Nom</t>
  </si>
  <si>
    <t>AVANCEMENT</t>
  </si>
  <si>
    <t>DÉBUT</t>
  </si>
  <si>
    <t>date</t>
  </si>
  <si>
    <t>FIN</t>
  </si>
  <si>
    <t>À propos de ce modèle</t>
  </si>
  <si>
    <t>Ce modèle fournit un moyen simple de créer un diagramme de Gantt pour vous aider à visualiser et à suivre votre projet. Entrez simplement vos tâches et dates de début et de fin. Aucune formule n’est requise. Les barres du diagramme de Gantt représentent la durée de la tâche et s’affichent avec une mise en forme conditionnelle. Insérez de nouvelles tâches en insérant des lignes.</t>
  </si>
  <si>
    <t>Instructions pour les lecteurs d’écran</t>
  </si>
  <si>
    <t>Ce classeur contient deux feuilles de calcul. 
FeuilleDeTemps
À propos de
Les instructions relatives à chaque feuille de calcul figurent dans la colonne A à partir de la cellule A1. Elles sont rédigées en texte masqué. Chaque étape vous explique comment utiliser les informations décrites dans la ligne. Les étapes suivantes sont décrites dans les cellules A2, A3, etc. sauf mention contraire. Par exemple, l’instruction peut indiquer de « consulter la cellule A6 » pour l’étape suivante. 
Ce texte masqué n’est pas imprimé.
Pour supprimer ces instructions de la feuille de calcul, supprimez simplement la colonne A.</t>
  </si>
  <si>
    <t>Ajout d'une ligne entre ligne mois et ligne date affichant le n° de semaine</t>
  </si>
  <si>
    <t>PROJET</t>
  </si>
  <si>
    <t>Ajouter plus de tâches</t>
  </si>
  <si>
    <t>Lorsque vous insérez de nouvelles tâches, vous devez d'abord insérer une ligne vide, puis saisir la tâche et les dates. Faites un clic droit sur le numéro de ligne et sélectionnez Insérer. Si vous faites cela, la mise en forme sera automatiquement copiée à partir de la ligne au-dessus.</t>
  </si>
  <si>
    <r>
      <t>REMARQUE</t>
    </r>
    <r>
      <rPr>
        <sz val="12"/>
        <color rgb="FF000000"/>
        <rFont val="Arial"/>
        <family val="2"/>
      </rPr>
      <t>Vous pouvez également copier une ligne, puis insérer la ligne copiée, mais Excel ne fusionne pas automatiquement les règles de mise en forme conditionnelle lorsque vous effectuez cette opération, ce qui entraîne des règles de mise en forme conditionnelle fracturées. Il s'agit d'un problème connu qu'Excel, espérons-le, corrigera un jour.</t>
    </r>
  </si>
  <si>
    <t>Modification des semaines affichées dans le diagramme de Gantt</t>
  </si>
  <si>
    <t>Vous pouvez modifier le numéro de semaine d'affichage pour changer la période de temps affichée dans le diagramme de Gantt. La semaine 1 est la semaine contenant la date de début du projet. L'incrémentation du numéro de semaine d'affichage a pour effet de faire défiler le diagramme de Gantt d'une semaine à la fois.</t>
  </si>
  <si>
    <t>Ajouter plus de colonnes au diagramme de Gantt</t>
  </si>
  <si>
    <t>Pour augmenter la durée affichée dans la feuille de calcul, ajoutez des colonnes à droite du diagramme de Gantt en copiant et collant des groupes de 7 colonnes (car les étiquettes de colonne de la ligne 4 sont des cellules fusionnées).</t>
  </si>
  <si>
    <t>Comment imprimer l'intégralité de mon planning de projet ?</t>
  </si>
  <si>
    <t>Ce modèle est configuré pour afficher 1 jour par colonne. Si votre projet couvre une période plus longue (plusieurs mois) et que vous ne souhaitez pas ajouter plus de colonnes au diagramme, vous devrez modifier la façon dont les dates sont affichées dans les lignes au-dessus du diagramme de Gantt ainsi que le règles de mise en forme conditionnelle (possible, mais pas simple).</t>
  </si>
  <si>
    <t>Comment changer la couleur des barres</t>
  </si>
  <si>
    <t>Si vous souhaitez modifier la couleur de la barre utilisée dans le diagramme de Gantt, vous devrez modifier les règles de mise en forme conditionnelle. Accédez à Accueil &gt; Mise en forme conditionnelle &gt; Gérer les règles et sélectionnez "Cette feuille de travail" pour voir et modifier toutes les règles.</t>
  </si>
  <si>
    <t>Affichage de la durée d'une tâche en jours</t>
  </si>
  <si>
    <t>Dans ce modèle, la colonne H est masquée par défaut, mais contient une colonne permettant de calculer la durée de la tâche en jours. Vous pouvez afficher la colonne H ou insérer vos propres colonnes pour saisir vos propres formules.</t>
  </si>
  <si>
    <t>Comment calculer les jours entre deux dates</t>
  </si>
  <si>
    <t>Pour calculer la durée d'une tâche en fonction des dates de début et de fin, vous pouvez utiliser la formule suivante :</t>
  </si>
  <si>
    <r>
      <t>= </t>
    </r>
    <r>
      <rPr>
        <b/>
        <i/>
        <sz val="11"/>
        <color rgb="FF3969AD"/>
        <rFont val="Arial"/>
        <family val="2"/>
      </rPr>
      <t>fin_tâche</t>
    </r>
    <r>
      <rPr>
        <sz val="11"/>
        <color rgb="FF333333"/>
        <rFont val="Arial"/>
        <family val="2"/>
      </rPr>
      <t> - </t>
    </r>
    <r>
      <rPr>
        <b/>
        <i/>
        <sz val="11"/>
        <color rgb="FF3969AD"/>
        <rFont val="Arial"/>
        <family val="2"/>
      </rPr>
      <t>début_tâche</t>
    </r>
    <r>
      <rPr>
        <sz val="11"/>
        <color rgb="FF333333"/>
        <rFont val="Arial"/>
        <family val="2"/>
      </rPr>
      <t> + 1</t>
    </r>
  </si>
  <si>
    <r>
      <t>Dans ce modèle, </t>
    </r>
    <r>
      <rPr>
        <i/>
        <sz val="12"/>
        <color rgb="FF000000"/>
        <rFont val="Arial"/>
        <family val="2"/>
      </rPr>
      <t>task_end</t>
    </r>
    <r>
      <rPr>
        <sz val="12"/>
        <color rgb="FF000000"/>
        <rFont val="Arial"/>
        <family val="2"/>
      </rPr>
      <t> et </t>
    </r>
    <r>
      <rPr>
        <i/>
        <sz val="12"/>
        <color rgb="FF000000"/>
        <rFont val="Arial"/>
        <family val="2"/>
      </rPr>
      <t>task_start</t>
    </r>
    <r>
      <rPr>
        <sz val="12"/>
        <color rgb="FF000000"/>
        <rFont val="Arial"/>
        <family val="2"/>
      </rPr>
      <t> sont des plages nommées qui utilisent des références relatives pour faire référence aux valeurs des colonnes Date de début et Date de fin. Vous pouvez utiliser ces plages nommées ou vous pouvez entrer la formule en utilisant des références de cellule régulières telles que =F8-E8+1.</t>
    </r>
  </si>
  <si>
    <t>Comment calculer les jours de travail entre deux dates</t>
  </si>
  <si>
    <t>Si vous souhaitez afficher le nombre de jours ouvrés entre deux dates, sans compter les week-ends, vous pouvez utiliser la fonction NB.JOURS.OUVRES intégrée à Excel.</t>
  </si>
  <si>
    <r>
      <t>= </t>
    </r>
    <r>
      <rPr>
        <b/>
        <sz val="11"/>
        <color rgb="FF222222"/>
        <rFont val="Arial"/>
        <family val="2"/>
      </rPr>
      <t>JOURS OUVRABLES</t>
    </r>
    <r>
      <rPr>
        <sz val="11"/>
        <color rgb="FF333333"/>
        <rFont val="Arial"/>
        <family val="2"/>
      </rPr>
      <t> ( </t>
    </r>
    <r>
      <rPr>
        <b/>
        <i/>
        <sz val="11"/>
        <color rgb="FF3969AD"/>
        <rFont val="Arial"/>
        <family val="2"/>
      </rPr>
      <t>début_tâche</t>
    </r>
    <r>
      <rPr>
        <sz val="11"/>
        <color rgb="FF333333"/>
        <rFont val="Arial"/>
        <family val="2"/>
      </rPr>
      <t> , </t>
    </r>
    <r>
      <rPr>
        <b/>
        <i/>
        <sz val="11"/>
        <color rgb="FF3969AD"/>
        <rFont val="Arial"/>
        <family val="2"/>
      </rPr>
      <t>fin_tâche</t>
    </r>
    <r>
      <rPr>
        <sz val="11"/>
        <color rgb="FF333333"/>
        <rFont val="Arial"/>
        <family val="2"/>
      </rPr>
      <t> )</t>
    </r>
  </si>
  <si>
    <t>La fonction NETWORKDAYS suppose que les jours chômés sont le samedi et le dimanche. Pour définir quels jours de la semaine sont des jours chômés, consultez l'aide d'Excel sur la fonction NETWORKDAYS.INTL.</t>
  </si>
  <si>
    <t>Calculer une date de fin en ajoutant des jours à la date de début</t>
  </si>
  <si>
    <t>Lors de la création d'un calendrier de projet plus dynamique, en plus de créer des dépendances de tâches, vous pouvez utiliser une formule pour que la date de fin soit toujours X jours à partir de la date de début. Voir les exemples suivants :</t>
  </si>
  <si>
    <t>1. Date de fin 50 jours après la date de début</t>
  </si>
  <si>
    <r>
      <t>= </t>
    </r>
    <r>
      <rPr>
        <b/>
        <i/>
        <sz val="11"/>
        <color rgb="FF3969AD"/>
        <rFont val="Arial"/>
        <family val="2"/>
      </rPr>
      <t>début_tâche</t>
    </r>
    <r>
      <rPr>
        <sz val="11"/>
        <color rgb="FF333333"/>
        <rFont val="Arial"/>
        <family val="2"/>
      </rPr>
      <t> + 50</t>
    </r>
  </si>
  <si>
    <r>
      <t>2. Date de fin 5 jours </t>
    </r>
    <r>
      <rPr>
        <i/>
        <sz val="12"/>
        <color rgb="FF000000"/>
        <rFont val="Arial"/>
        <family val="2"/>
      </rPr>
      <t>ouvrés</t>
    </r>
    <r>
      <rPr>
        <sz val="12"/>
        <color rgb="FF000000"/>
        <rFont val="Arial"/>
        <family val="2"/>
      </rPr>
      <t> (hors samedi et dimanche) après la date de début</t>
    </r>
  </si>
  <si>
    <r>
      <t>= </t>
    </r>
    <r>
      <rPr>
        <b/>
        <sz val="11"/>
        <color rgb="FF222222"/>
        <rFont val="Arial"/>
        <family val="2"/>
      </rPr>
      <t>JOUR OUVRABLE</t>
    </r>
    <r>
      <rPr>
        <sz val="11"/>
        <color rgb="FF333333"/>
        <rFont val="Arial"/>
        <family val="2"/>
      </rPr>
      <t> ( </t>
    </r>
    <r>
      <rPr>
        <b/>
        <i/>
        <sz val="11"/>
        <color rgb="FF3969AD"/>
        <rFont val="Arial"/>
        <family val="2"/>
      </rPr>
      <t>début_tâche</t>
    </r>
    <r>
      <rPr>
        <sz val="11"/>
        <color rgb="FF333333"/>
        <rFont val="Arial"/>
        <family val="2"/>
      </rPr>
      <t> ,5)</t>
    </r>
  </si>
  <si>
    <t>Créer des tâches dépendantes avec des formules</t>
  </si>
  <si>
    <t>Lors de la configuration d'un planning de projet, vous souhaiterez peut-être utiliser des formules pour lier des tâches dépendantes afin que si vous modifiez la date de début, les tâches dépendantes changeront également.</t>
  </si>
  <si>
    <r>
      <t>Un moyen simple de créer une tâche dépendante dans ce modèle consiste à utiliser une formule pour la tâche de démarrage telle que </t>
    </r>
    <r>
      <rPr>
        <b/>
        <sz val="12"/>
        <color rgb="FF000000"/>
        <rFont val="Arial"/>
        <family val="2"/>
      </rPr>
      <t>=end_date+1</t>
    </r>
    <r>
      <rPr>
        <sz val="12"/>
        <color rgb="FF000000"/>
        <rFont val="Arial"/>
        <family val="2"/>
      </rPr>
      <t> où "end_date" est une référence à la date de fin de la tâche prédécesseur (la formule peut donc ressembler à </t>
    </r>
    <r>
      <rPr>
        <b/>
        <sz val="12"/>
        <color rgb="FF000000"/>
        <rFont val="Arial"/>
        <family val="2"/>
      </rPr>
      <t>=F8 +1</t>
    </r>
    <r>
      <rPr>
        <sz val="12"/>
        <color rgb="FF000000"/>
        <rFont val="Arial"/>
        <family val="2"/>
      </rPr>
      <t> .</t>
    </r>
  </si>
  <si>
    <t>Pour commencer le jour ouvrable suivant après une autre date, utilisez =WORKDAY(end_date,1)</t>
  </si>
  <si>
    <t>Calculer le début minimum, la fin maximum et le pourcentage global achevé</t>
  </si>
  <si>
    <r>
      <t>Vous souhaiterez peut-être utiliser une ligne pour résumer la durée totale et l'avancement du projet, ou vous souhaiterez peut-être résumer un ensemble de sous-tâches. Les formules suivantes peuvent être utilisées dans les colonnes Début, Fin et Progression pour résumer un sous-ensemble de tâches. Remplacez </t>
    </r>
    <r>
      <rPr>
        <i/>
        <sz val="12"/>
        <color rgb="FF000000"/>
        <rFont val="Arial"/>
        <family val="2"/>
      </rPr>
      <t>start_dates</t>
    </r>
    <r>
      <rPr>
        <sz val="12"/>
        <color rgb="FF000000"/>
        <rFont val="Arial"/>
        <family val="2"/>
      </rPr>
      <t> et </t>
    </r>
    <r>
      <rPr>
        <i/>
        <sz val="12"/>
        <color rgb="FF000000"/>
        <rFont val="Arial"/>
        <family val="2"/>
      </rPr>
      <t>end_dates</t>
    </r>
    <r>
      <rPr>
        <sz val="12"/>
        <color rgb="FF000000"/>
        <rFont val="Arial"/>
        <family val="2"/>
      </rPr>
      <t> par les références de plage appropriées.</t>
    </r>
  </si>
  <si>
    <t>1. Calculez la date de début minimale</t>
  </si>
  <si>
    <r>
      <t>= </t>
    </r>
    <r>
      <rPr>
        <b/>
        <sz val="11"/>
        <color rgb="FF222222"/>
        <rFont val="Arial"/>
        <family val="2"/>
      </rPr>
      <t>MIN</t>
    </r>
    <r>
      <rPr>
        <sz val="11"/>
        <color rgb="FF333333"/>
        <rFont val="Arial"/>
        <family val="2"/>
      </rPr>
      <t> ( </t>
    </r>
    <r>
      <rPr>
        <b/>
        <i/>
        <sz val="11"/>
        <color rgb="FF3969AD"/>
        <rFont val="Arial"/>
        <family val="2"/>
      </rPr>
      <t>dates_début</t>
    </r>
    <r>
      <rPr>
        <sz val="11"/>
        <color rgb="FF333333"/>
        <rFont val="Arial"/>
        <family val="2"/>
      </rPr>
      <t> )</t>
    </r>
  </si>
  <si>
    <t>2. Calculez la date de fin maximale</t>
  </si>
  <si>
    <r>
      <t>= </t>
    </r>
    <r>
      <rPr>
        <b/>
        <sz val="11"/>
        <color rgb="FF222222"/>
        <rFont val="Arial"/>
        <family val="2"/>
      </rPr>
      <t>MAX</t>
    </r>
    <r>
      <rPr>
        <sz val="11"/>
        <color rgb="FF333333"/>
        <rFont val="Arial"/>
        <family val="2"/>
      </rPr>
      <t> ( </t>
    </r>
    <r>
      <rPr>
        <b/>
        <i/>
        <sz val="11"/>
        <color rgb="FF3969AD"/>
        <rFont val="Arial"/>
        <family val="2"/>
      </rPr>
      <t>dates_fin</t>
    </r>
    <r>
      <rPr>
        <sz val="11"/>
        <color rgb="FF333333"/>
        <rFont val="Arial"/>
        <family val="2"/>
      </rPr>
      <t> )</t>
    </r>
  </si>
  <si>
    <t>3. Calculez le pourcentage global d'achèvement</t>
  </si>
  <si>
    <r>
      <t>= </t>
    </r>
    <r>
      <rPr>
        <b/>
        <sz val="11"/>
        <color rgb="FF222222"/>
        <rFont val="Arial"/>
        <family val="2"/>
      </rPr>
      <t>SOMMEPROD</t>
    </r>
    <r>
      <rPr>
        <sz val="11"/>
        <color rgb="FF333333"/>
        <rFont val="Arial"/>
        <family val="2"/>
      </rPr>
      <t> ( </t>
    </r>
    <r>
      <rPr>
        <b/>
        <i/>
        <sz val="11"/>
        <color rgb="FF3969AD"/>
        <rFont val="Arial"/>
        <family val="2"/>
      </rPr>
      <t>progress_values</t>
    </r>
    <r>
      <rPr>
        <sz val="11"/>
        <color rgb="FF333333"/>
        <rFont val="Arial"/>
        <family val="2"/>
      </rPr>
      <t> ​​, </t>
    </r>
    <r>
      <rPr>
        <b/>
        <i/>
        <sz val="11"/>
        <color rgb="FF3969AD"/>
        <rFont val="Arial"/>
        <family val="2"/>
      </rPr>
      <t>end_dates</t>
    </r>
    <r>
      <rPr>
        <sz val="11"/>
        <color rgb="FF333333"/>
        <rFont val="Arial"/>
        <family val="2"/>
      </rPr>
      <t> - </t>
    </r>
    <r>
      <rPr>
        <b/>
        <i/>
        <sz val="11"/>
        <color rgb="FF3969AD"/>
        <rFont val="Arial"/>
        <family val="2"/>
      </rPr>
      <t>start_dates</t>
    </r>
    <r>
      <rPr>
        <sz val="11"/>
        <color rgb="FF333333"/>
        <rFont val="Arial"/>
        <family val="2"/>
      </rPr>
      <t> +1)/ </t>
    </r>
    <r>
      <rPr>
        <b/>
        <sz val="11"/>
        <color rgb="FF222222"/>
        <rFont val="Arial"/>
        <family val="2"/>
      </rPr>
      <t>SOMMEPROD</t>
    </r>
    <r>
      <rPr>
        <sz val="11"/>
        <color rgb="FF333333"/>
        <rFont val="Arial"/>
        <family val="2"/>
      </rPr>
      <t> ( </t>
    </r>
    <r>
      <rPr>
        <b/>
        <i/>
        <sz val="11"/>
        <color rgb="FF3969AD"/>
        <rFont val="Arial"/>
        <family val="2"/>
      </rPr>
      <t>end_dates</t>
    </r>
    <r>
      <rPr>
        <sz val="11"/>
        <color rgb="FF333333"/>
        <rFont val="Arial"/>
        <family val="2"/>
      </rPr>
      <t> - </t>
    </r>
    <r>
      <rPr>
        <b/>
        <i/>
        <sz val="11"/>
        <color rgb="FF3969AD"/>
        <rFont val="Arial"/>
        <family val="2"/>
      </rPr>
      <t>start_dates</t>
    </r>
    <r>
      <rPr>
        <sz val="11"/>
        <color rgb="FF333333"/>
        <rFont val="Arial"/>
        <family val="2"/>
      </rPr>
      <t> +1)</t>
    </r>
  </si>
  <si>
    <t>Si possible, Afficher les mois selon format "mmm aaaa" avec fusionnement respectant les jours de L5 (cf capture d'image dans le fichier)</t>
  </si>
  <si>
    <t>griser automatiquement les jours fériés et WE   /
   ajouter une colonne qui permet de définir la couleur des barres ex : B affiche la barre en bleu  /  colonne H comment afficher le nd de jours ouvrés (sans WE et jours fériés</t>
  </si>
  <si>
    <t>Jour férié</t>
  </si>
  <si>
    <t>Dates</t>
  </si>
  <si>
    <t>Jour de l'an</t>
  </si>
  <si>
    <t>Pâques</t>
  </si>
  <si>
    <t>Lundi de Pâques</t>
  </si>
  <si>
    <t>Fête du travail</t>
  </si>
  <si>
    <t>Victoire 39/45</t>
  </si>
  <si>
    <t>Ascension</t>
  </si>
  <si>
    <t>Pentecôte</t>
  </si>
  <si>
    <t>Lundi de Pentecôte</t>
  </si>
  <si>
    <t>Fête Nationale</t>
  </si>
  <si>
    <t>Assomption</t>
  </si>
  <si>
    <t>Toussaint</t>
  </si>
  <si>
    <t>Armistice 14/18</t>
  </si>
  <si>
    <t>Noël </t>
  </si>
  <si>
    <t>Nb jours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</si>
</sst>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m/yy;@"/>
    <numFmt numFmtId="167" formatCode="ddd\,\ dd/mm/yyyy"/>
    <numFmt numFmtId="168" formatCode="d"/>
    <numFmt numFmtId="170" formatCode="mmm\ yyyy;@"/>
    <numFmt numFmtId="172" formatCode="ddd\ dd/mm/yyyy"/>
  </numFmts>
  <fonts count="43"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1" tint="0.499984740745262"/>
      <name val="Calibri"/>
      <family val="2"/>
      <scheme val="minor"/>
    </font>
    <font>
      <sz val="20"/>
      <name val="Calibri"/>
      <family val="2"/>
      <scheme val="major"/>
    </font>
    <font>
      <sz val="11"/>
      <color rgb="FF1D2129"/>
      <name val="Calibri"/>
      <family val="2"/>
      <scheme val="minor"/>
    </font>
    <font>
      <b/>
      <sz val="16"/>
      <color theme="4" tint="-0.249977111117893"/>
      <name val="Calibri"/>
      <family val="2"/>
      <scheme val="major"/>
    </font>
    <font>
      <sz val="11"/>
      <color theme="0"/>
      <name val="Calibri"/>
      <family val="2"/>
      <scheme val="minor"/>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rgb="FFFF0000"/>
      <name val="Calibri"/>
      <family val="2"/>
      <scheme val="minor"/>
    </font>
    <font>
      <b/>
      <sz val="10"/>
      <color rgb="FFFF0000"/>
      <name val="Arial"/>
      <family val="2"/>
    </font>
    <font>
      <sz val="13.2"/>
      <color rgb="FF2B5482"/>
      <name val="Arial"/>
      <family val="2"/>
    </font>
    <font>
      <sz val="12"/>
      <color rgb="FF000000"/>
      <name val="Arial"/>
      <family val="2"/>
    </font>
    <font>
      <b/>
      <sz val="8.8000000000000007"/>
      <color rgb="FF555555"/>
      <name val="Arial"/>
      <family val="2"/>
    </font>
    <font>
      <b/>
      <sz val="12"/>
      <color rgb="FF000000"/>
      <name val="Arial"/>
      <family val="2"/>
    </font>
    <font>
      <sz val="11"/>
      <color rgb="FF333333"/>
      <name val="Arial"/>
      <family val="2"/>
    </font>
    <font>
      <b/>
      <i/>
      <sz val="11"/>
      <color rgb="FF3969AD"/>
      <name val="Arial"/>
      <family val="2"/>
    </font>
    <font>
      <i/>
      <sz val="12"/>
      <color rgb="FF000000"/>
      <name val="Arial"/>
      <family val="2"/>
    </font>
    <font>
      <b/>
      <sz val="11"/>
      <color rgb="FF222222"/>
      <name val="Arial"/>
      <family val="2"/>
    </font>
  </fonts>
  <fills count="46">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FF"/>
        <bgColor indexed="64"/>
      </patternFill>
    </fill>
  </fills>
  <borders count="24">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0" tint="-0.34998626667073579"/>
      </right>
      <top/>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ck">
        <color rgb="FFCCCCCC"/>
      </left>
      <right style="thick">
        <color rgb="FFCCCCCC"/>
      </right>
      <top style="thick">
        <color rgb="FFCCCCCC"/>
      </top>
      <bottom style="thick">
        <color rgb="FFCCCCCC"/>
      </bottom>
      <diagonal/>
    </border>
    <border>
      <left/>
      <right style="hair">
        <color theme="0" tint="-0.14993743705557422"/>
      </right>
      <top/>
      <bottom/>
      <diagonal/>
    </border>
    <border>
      <left style="hair">
        <color theme="0" tint="-0.14993743705557422"/>
      </left>
      <right style="hair">
        <color theme="0" tint="-0.14993743705557422"/>
      </right>
      <top/>
      <bottom/>
      <diagonal/>
    </border>
    <border>
      <left style="hair">
        <color theme="0" tint="-0.14993743705557422"/>
      </left>
      <right style="thin">
        <color theme="0" tint="-0.34998626667073579"/>
      </right>
      <top/>
      <bottom/>
      <diagonal/>
    </border>
    <border>
      <left style="thin">
        <color theme="0" tint="-0.34998626667073579"/>
      </left>
      <right style="hair">
        <color theme="0" tint="-0.14993743705557422"/>
      </right>
      <top/>
      <bottom style="medium">
        <color theme="0" tint="-0.14996795556505021"/>
      </bottom>
      <diagonal/>
    </border>
    <border>
      <left style="hair">
        <color theme="0" tint="-0.14993743705557422"/>
      </left>
      <right style="hair">
        <color theme="0" tint="-0.14993743705557422"/>
      </right>
      <top/>
      <bottom style="medium">
        <color theme="0" tint="-0.14996795556505021"/>
      </bottom>
      <diagonal/>
    </border>
    <border>
      <left style="hair">
        <color theme="0" tint="-0.14993743705557422"/>
      </left>
      <right style="thin">
        <color theme="0" tint="-0.34998626667073579"/>
      </right>
      <top/>
      <bottom style="medium">
        <color theme="0" tint="-0.14996795556505021"/>
      </bottom>
      <diagonal/>
    </border>
    <border>
      <left style="thin">
        <color theme="0" tint="-0.14993743705557422"/>
      </left>
      <right style="hair">
        <color theme="0" tint="-0.14993743705557422"/>
      </right>
      <top style="medium">
        <color theme="0" tint="-0.14996795556505021"/>
      </top>
      <bottom style="medium">
        <color theme="0" tint="-0.14996795556505021"/>
      </bottom>
      <diagonal/>
    </border>
    <border>
      <left style="hair">
        <color theme="0" tint="-0.14993743705557422"/>
      </left>
      <right style="hair">
        <color theme="0" tint="-0.14993743705557422"/>
      </right>
      <top style="medium">
        <color theme="0" tint="-0.14996795556505021"/>
      </top>
      <bottom style="medium">
        <color theme="0" tint="-0.14996795556505021"/>
      </bottom>
      <diagonal/>
    </border>
    <border>
      <left style="hair">
        <color theme="0" tint="-0.14993743705557422"/>
      </left>
      <right style="thin">
        <color theme="0" tint="-0.14993743705557422"/>
      </right>
      <top style="medium">
        <color theme="0" tint="-0.14996795556505021"/>
      </top>
      <bottom style="medium">
        <color theme="0" tint="-0.14996795556505021"/>
      </bottom>
      <diagonal/>
    </border>
    <border>
      <left style="thin">
        <color theme="0" tint="-0.34998626667073579"/>
      </left>
      <right style="hair">
        <color theme="0" tint="-0.14993743705557422"/>
      </right>
      <top/>
      <bottom/>
      <diagonal/>
    </border>
    <border>
      <left style="hair">
        <color theme="0" tint="-0.14993743705557422"/>
      </left>
      <right/>
      <top/>
      <bottom/>
      <diagonal/>
    </border>
  </borders>
  <cellStyleXfs count="54">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20"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7" fontId="9" fillId="0" borderId="3">
      <alignment horizontal="center" vertical="center"/>
    </xf>
    <xf numFmtId="166"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21"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22" fillId="0" borderId="0" applyNumberFormat="0" applyFill="0" applyBorder="0" applyAlignment="0" applyProtection="0"/>
    <xf numFmtId="0" fontId="23" fillId="14" borderId="0" applyNumberFormat="0" applyBorder="0" applyAlignment="0" applyProtection="0"/>
    <xf numFmtId="0" fontId="24" fillId="15" borderId="0" applyNumberFormat="0" applyBorder="0" applyAlignment="0" applyProtection="0"/>
    <xf numFmtId="0" fontId="25" fillId="16" borderId="0" applyNumberFormat="0" applyBorder="0" applyAlignment="0" applyProtection="0"/>
    <xf numFmtId="0" fontId="26" fillId="17" borderId="6" applyNumberFormat="0" applyAlignment="0" applyProtection="0"/>
    <xf numFmtId="0" fontId="27" fillId="18" borderId="7" applyNumberFormat="0" applyAlignment="0" applyProtection="0"/>
    <xf numFmtId="0" fontId="28" fillId="18" borderId="6" applyNumberFormat="0" applyAlignment="0" applyProtection="0"/>
    <xf numFmtId="0" fontId="29" fillId="0" borderId="8" applyNumberFormat="0" applyFill="0" applyAlignment="0" applyProtection="0"/>
    <xf numFmtId="0" fontId="30" fillId="19" borderId="9" applyNumberFormat="0" applyAlignment="0" applyProtection="0"/>
    <xf numFmtId="0" fontId="31" fillId="0" borderId="0" applyNumberFormat="0" applyFill="0" applyBorder="0" applyAlignment="0" applyProtection="0"/>
    <xf numFmtId="0" fontId="9" fillId="20" borderId="10" applyNumberFormat="0" applyFont="0" applyAlignment="0" applyProtection="0"/>
    <xf numFmtId="0" fontId="32" fillId="0" borderId="0" applyNumberFormat="0" applyFill="0" applyBorder="0" applyAlignment="0" applyProtection="0"/>
    <xf numFmtId="0" fontId="6" fillId="0" borderId="11" applyNumberFormat="0" applyFill="0" applyAlignment="0" applyProtection="0"/>
    <xf numFmtId="0" fontId="20" fillId="21" borderId="0" applyNumberFormat="0" applyBorder="0" applyAlignment="0" applyProtection="0"/>
    <xf numFmtId="0" fontId="9" fillId="22" borderId="0" applyNumberFormat="0" applyBorder="0" applyAlignment="0" applyProtection="0"/>
    <xf numFmtId="0" fontId="9" fillId="23" borderId="0" applyNumberFormat="0" applyBorder="0" applyAlignment="0" applyProtection="0"/>
    <xf numFmtId="0" fontId="9" fillId="24" borderId="0" applyNumberFormat="0" applyBorder="0" applyAlignment="0" applyProtection="0"/>
    <xf numFmtId="0" fontId="20" fillId="25" borderId="0" applyNumberFormat="0" applyBorder="0" applyAlignment="0" applyProtection="0"/>
    <xf numFmtId="0" fontId="9" fillId="26" borderId="0" applyNumberFormat="0" applyBorder="0" applyAlignment="0" applyProtection="0"/>
    <xf numFmtId="0" fontId="9" fillId="27" borderId="0" applyNumberFormat="0" applyBorder="0" applyAlignment="0" applyProtection="0"/>
    <xf numFmtId="0" fontId="9" fillId="28" borderId="0" applyNumberFormat="0" applyBorder="0" applyAlignment="0" applyProtection="0"/>
    <xf numFmtId="0" fontId="20" fillId="29" borderId="0" applyNumberFormat="0" applyBorder="0" applyAlignment="0" applyProtection="0"/>
    <xf numFmtId="0" fontId="9" fillId="30" borderId="0" applyNumberFormat="0" applyBorder="0" applyAlignment="0" applyProtection="0"/>
    <xf numFmtId="0" fontId="9" fillId="31" borderId="0" applyNumberFormat="0" applyBorder="0" applyAlignment="0" applyProtection="0"/>
    <xf numFmtId="0" fontId="9" fillId="32" borderId="0" applyNumberFormat="0" applyBorder="0" applyAlignment="0" applyProtection="0"/>
    <xf numFmtId="0" fontId="20" fillId="33" borderId="0" applyNumberFormat="0" applyBorder="0" applyAlignment="0" applyProtection="0"/>
    <xf numFmtId="0" fontId="9" fillId="34" borderId="0" applyNumberFormat="0" applyBorder="0" applyAlignment="0" applyProtection="0"/>
    <xf numFmtId="0" fontId="9" fillId="35" borderId="0" applyNumberFormat="0" applyBorder="0" applyAlignment="0" applyProtection="0"/>
    <xf numFmtId="0" fontId="9" fillId="36" borderId="0" applyNumberFormat="0" applyBorder="0" applyAlignment="0" applyProtection="0"/>
    <xf numFmtId="0" fontId="20" fillId="37" borderId="0" applyNumberFormat="0" applyBorder="0" applyAlignment="0" applyProtection="0"/>
    <xf numFmtId="0" fontId="9" fillId="38" borderId="0" applyNumberFormat="0" applyBorder="0" applyAlignment="0" applyProtection="0"/>
    <xf numFmtId="0" fontId="9" fillId="39" borderId="0" applyNumberFormat="0" applyBorder="0" applyAlignment="0" applyProtection="0"/>
    <xf numFmtId="0" fontId="9" fillId="40" borderId="0" applyNumberFormat="0" applyBorder="0" applyAlignment="0" applyProtection="0"/>
    <xf numFmtId="0" fontId="20" fillId="41" borderId="0" applyNumberFormat="0" applyBorder="0" applyAlignment="0" applyProtection="0"/>
    <xf numFmtId="0" fontId="9" fillId="42" borderId="0" applyNumberFormat="0" applyBorder="0" applyAlignment="0" applyProtection="0"/>
    <xf numFmtId="0" fontId="9" fillId="43" borderId="0" applyNumberFormat="0" applyBorder="0" applyAlignment="0" applyProtection="0"/>
    <xf numFmtId="0" fontId="9" fillId="44" borderId="0" applyNumberFormat="0" applyBorder="0" applyAlignment="0" applyProtection="0"/>
  </cellStyleXfs>
  <cellXfs count="120">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0" fillId="0" borderId="3" xfId="0" applyBorder="1" applyAlignment="1">
      <alignment horizontal="center" vertical="center"/>
    </xf>
    <xf numFmtId="0" fontId="7" fillId="13" borderId="1" xfId="0" applyFont="1" applyFill="1" applyBorder="1" applyAlignment="1">
      <alignment horizontal="left" vertical="center" indent="1"/>
    </xf>
    <xf numFmtId="0" fontId="7" fillId="13" borderId="1" xfId="0" applyFont="1" applyFill="1" applyBorder="1" applyAlignment="1">
      <alignment horizontal="center" vertical="center" wrapTex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5" fillId="0" borderId="2" xfId="0" applyFont="1" applyBorder="1" applyAlignment="1">
      <alignment horizontal="center" vertical="center"/>
    </xf>
    <xf numFmtId="0" fontId="6" fillId="8" borderId="2" xfId="0" applyFont="1" applyFill="1" applyBorder="1" applyAlignment="1">
      <alignment horizontal="left" vertical="center" indent="1"/>
    </xf>
    <xf numFmtId="9" fontId="5" fillId="8" borderId="2" xfId="2" applyFont="1" applyFill="1" applyBorder="1" applyAlignment="1">
      <alignment horizontal="center" vertical="center"/>
    </xf>
    <xf numFmtId="9" fontId="5" fillId="3" borderId="2" xfId="2" applyFont="1" applyFill="1" applyBorder="1" applyAlignment="1">
      <alignment horizontal="center" vertical="center"/>
    </xf>
    <xf numFmtId="0" fontId="6" fillId="9" borderId="2" xfId="0" applyFont="1" applyFill="1" applyBorder="1" applyAlignment="1">
      <alignment horizontal="left" vertical="center" indent="1"/>
    </xf>
    <xf numFmtId="9" fontId="5" fillId="9" borderId="2" xfId="2" applyFont="1" applyFill="1" applyBorder="1" applyAlignment="1">
      <alignment horizontal="center" vertical="center"/>
    </xf>
    <xf numFmtId="9" fontId="5" fillId="4" borderId="2" xfId="2" applyFont="1" applyFill="1" applyBorder="1" applyAlignment="1">
      <alignment horizontal="center" vertical="center"/>
    </xf>
    <xf numFmtId="0" fontId="6" fillId="6" borderId="2" xfId="0" applyFont="1" applyFill="1" applyBorder="1" applyAlignment="1">
      <alignment horizontal="left" vertical="center" indent="1"/>
    </xf>
    <xf numFmtId="9" fontId="5" fillId="6" borderId="2" xfId="2" applyFont="1" applyFill="1" applyBorder="1" applyAlignment="1">
      <alignment horizontal="center" vertical="center"/>
    </xf>
    <xf numFmtId="9" fontId="5" fillId="11" borderId="2" xfId="2" applyFont="1" applyFill="1" applyBorder="1" applyAlignment="1">
      <alignment horizontal="center" vertical="center"/>
    </xf>
    <xf numFmtId="0" fontId="6" fillId="5" borderId="2" xfId="0" applyFont="1" applyFill="1" applyBorder="1" applyAlignment="1">
      <alignment horizontal="left" vertical="center" indent="1"/>
    </xf>
    <xf numFmtId="9" fontId="5" fillId="5" borderId="2" xfId="2" applyFont="1" applyFill="1" applyBorder="1" applyAlignment="1">
      <alignment horizontal="center" vertical="center"/>
    </xf>
    <xf numFmtId="9" fontId="5" fillId="10"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2" fillId="0" borderId="0" xfId="0" applyFont="1" applyAlignment="1">
      <alignment vertical="top"/>
    </xf>
    <xf numFmtId="0" fontId="17" fillId="0" borderId="0" xfId="0" applyFont="1"/>
    <xf numFmtId="0" fontId="19" fillId="0" borderId="0" xfId="0" applyFont="1" applyAlignment="1">
      <alignment vertical="center"/>
    </xf>
    <xf numFmtId="0" fontId="18" fillId="0" borderId="0" xfId="0" applyFont="1" applyAlignment="1">
      <alignment horizontal="left" vertical="top" wrapText="1" indent="1"/>
    </xf>
    <xf numFmtId="0" fontId="2" fillId="0" borderId="0" xfId="0" applyFont="1" applyAlignment="1">
      <alignment horizontal="left" vertical="top"/>
    </xf>
    <xf numFmtId="0" fontId="16" fillId="0" borderId="0" xfId="0" applyFont="1" applyAlignment="1">
      <alignment vertical="top"/>
    </xf>
    <xf numFmtId="0" fontId="0" fillId="0" borderId="0" xfId="0" applyAlignment="1">
      <alignment vertical="top" wrapText="1"/>
    </xf>
    <xf numFmtId="0" fontId="20" fillId="0" borderId="0" xfId="3"/>
    <xf numFmtId="0" fontId="20" fillId="0" borderId="0" xfId="3" applyAlignment="1">
      <alignment wrapText="1"/>
    </xf>
    <xf numFmtId="0" fontId="20" fillId="0" borderId="0" xfId="0" applyFont="1" applyAlignment="1">
      <alignment horizontal="center"/>
    </xf>
    <xf numFmtId="0" fontId="0" fillId="0" borderId="0" xfId="0" applyAlignment="1">
      <alignment wrapText="1"/>
    </xf>
    <xf numFmtId="0" fontId="13" fillId="0" borderId="0" xfId="5" applyAlignment="1">
      <alignment horizontal="left"/>
    </xf>
    <xf numFmtId="0" fontId="10" fillId="0" borderId="0" xfId="6"/>
    <xf numFmtId="0" fontId="10" fillId="0" borderId="0" xfId="7">
      <alignment vertical="top"/>
    </xf>
    <xf numFmtId="0" fontId="9" fillId="8" borderId="2" xfId="11" applyFill="1">
      <alignment horizontal="center" vertical="center"/>
    </xf>
    <xf numFmtId="0" fontId="9" fillId="3" borderId="2" xfId="11" applyFill="1">
      <alignment horizontal="center" vertical="center"/>
    </xf>
    <xf numFmtId="0" fontId="9" fillId="9" borderId="2" xfId="11" applyFill="1">
      <alignment horizontal="center" vertical="center"/>
    </xf>
    <xf numFmtId="0" fontId="9" fillId="4" borderId="2" xfId="11" applyFill="1">
      <alignment horizontal="center" vertical="center"/>
    </xf>
    <xf numFmtId="0" fontId="9" fillId="6" borderId="2" xfId="11" applyFill="1">
      <alignment horizontal="center" vertical="center"/>
    </xf>
    <xf numFmtId="0" fontId="9" fillId="11" borderId="2" xfId="11" applyFill="1">
      <alignment horizontal="center" vertical="center"/>
    </xf>
    <xf numFmtId="0" fontId="9" fillId="5" borderId="2" xfId="11" applyFill="1">
      <alignment horizontal="center" vertical="center"/>
    </xf>
    <xf numFmtId="0" fontId="9" fillId="10" borderId="2" xfId="11" applyFill="1">
      <alignment horizontal="center" vertical="center"/>
    </xf>
    <xf numFmtId="0" fontId="9" fillId="0" borderId="2" xfId="11">
      <alignment horizontal="center" vertical="center"/>
    </xf>
    <xf numFmtId="0" fontId="9" fillId="3" borderId="2" xfId="12" applyFill="1">
      <alignment horizontal="left" vertical="center" indent="2"/>
    </xf>
    <xf numFmtId="0" fontId="9" fillId="4" borderId="2" xfId="12" applyFill="1">
      <alignment horizontal="left" vertical="center" indent="2"/>
    </xf>
    <xf numFmtId="0" fontId="9" fillId="11" borderId="2" xfId="12" applyFill="1">
      <alignment horizontal="left" vertical="center" indent="2"/>
    </xf>
    <xf numFmtId="0" fontId="9" fillId="10" borderId="2" xfId="12" applyFill="1">
      <alignment horizontal="left" vertical="center" indent="2"/>
    </xf>
    <xf numFmtId="0" fontId="9" fillId="0" borderId="2" xfId="12">
      <alignment horizontal="left" vertical="center" indent="2"/>
    </xf>
    <xf numFmtId="166" fontId="0" fillId="8" borderId="2" xfId="0" applyNumberFormat="1" applyFill="1" applyBorder="1" applyAlignment="1">
      <alignment horizontal="center" vertical="center"/>
    </xf>
    <xf numFmtId="166" fontId="5" fillId="8" borderId="2" xfId="0" applyNumberFormat="1" applyFont="1" applyFill="1" applyBorder="1" applyAlignment="1">
      <alignment horizontal="center" vertical="center"/>
    </xf>
    <xf numFmtId="166" fontId="0" fillId="9" borderId="2" xfId="0" applyNumberFormat="1" applyFill="1" applyBorder="1" applyAlignment="1">
      <alignment horizontal="center" vertical="center"/>
    </xf>
    <xf numFmtId="166" fontId="5" fillId="9" borderId="2" xfId="0" applyNumberFormat="1" applyFont="1" applyFill="1" applyBorder="1" applyAlignment="1">
      <alignment horizontal="center" vertical="center"/>
    </xf>
    <xf numFmtId="166" fontId="0" fillId="6" borderId="2" xfId="0" applyNumberFormat="1" applyFill="1" applyBorder="1" applyAlignment="1">
      <alignment horizontal="center" vertical="center"/>
    </xf>
    <xf numFmtId="166" fontId="5" fillId="6" borderId="2" xfId="0" applyNumberFormat="1" applyFont="1" applyFill="1" applyBorder="1" applyAlignment="1">
      <alignment horizontal="center" vertical="center"/>
    </xf>
    <xf numFmtId="166" fontId="0" fillId="5" borderId="2" xfId="0" applyNumberFormat="1" applyFill="1" applyBorder="1" applyAlignment="1">
      <alignment horizontal="center" vertical="center"/>
    </xf>
    <xf numFmtId="166" fontId="5" fillId="5" borderId="2" xfId="0" applyNumberFormat="1" applyFont="1" applyFill="1" applyBorder="1" applyAlignment="1">
      <alignment horizontal="center" vertical="center"/>
    </xf>
    <xf numFmtId="166" fontId="4" fillId="2" borderId="2" xfId="0" applyNumberFormat="1" applyFont="1" applyFill="1" applyBorder="1" applyAlignment="1">
      <alignment horizontal="left" vertical="center"/>
    </xf>
    <xf numFmtId="166" fontId="5" fillId="2" borderId="2" xfId="0" applyNumberFormat="1" applyFont="1" applyFill="1" applyBorder="1" applyAlignment="1">
      <alignment horizontal="center" vertical="center"/>
    </xf>
    <xf numFmtId="166" fontId="9" fillId="3" borderId="2" xfId="10" applyFill="1">
      <alignment horizontal="center" vertical="center"/>
    </xf>
    <xf numFmtId="166" fontId="9" fillId="4" borderId="2" xfId="10" applyFill="1">
      <alignment horizontal="center" vertical="center"/>
    </xf>
    <xf numFmtId="166" fontId="9" fillId="11" borderId="2" xfId="10" applyFill="1">
      <alignment horizontal="center" vertical="center"/>
    </xf>
    <xf numFmtId="166" fontId="9" fillId="10" borderId="2" xfId="10" applyFill="1">
      <alignment horizontal="center" vertical="center"/>
    </xf>
    <xf numFmtId="166" fontId="9" fillId="0" borderId="2" xfId="10">
      <alignment horizontal="center" vertical="center"/>
    </xf>
    <xf numFmtId="0" fontId="3" fillId="0" borderId="0" xfId="1" applyAlignment="1" applyProtection="1">
      <alignment vertical="top"/>
    </xf>
    <xf numFmtId="0" fontId="33" fillId="0" borderId="0" xfId="0" applyFont="1"/>
    <xf numFmtId="0" fontId="34" fillId="0" borderId="0" xfId="1" applyFont="1" applyProtection="1">
      <alignment vertical="top"/>
    </xf>
    <xf numFmtId="0" fontId="34" fillId="0" borderId="0" xfId="1" applyFont="1" applyAlignment="1" applyProtection="1">
      <alignment vertical="top"/>
    </xf>
    <xf numFmtId="0" fontId="35" fillId="0" borderId="0" xfId="0" applyFont="1" applyAlignment="1">
      <alignment horizontal="left" vertical="center" wrapText="1"/>
    </xf>
    <xf numFmtId="0" fontId="0" fillId="0" borderId="0" xfId="0" applyAlignment="1">
      <alignment horizontal="left" vertical="center" wrapText="1" indent="2"/>
    </xf>
    <xf numFmtId="0" fontId="36" fillId="0" borderId="0" xfId="0" applyFont="1" applyAlignment="1">
      <alignment horizontal="left" vertical="center" wrapText="1"/>
    </xf>
    <xf numFmtId="0" fontId="0" fillId="0" borderId="0" xfId="0" applyAlignment="1">
      <alignment horizontal="left" vertical="center" wrapText="1" indent="6"/>
    </xf>
    <xf numFmtId="0" fontId="37" fillId="0" borderId="0" xfId="0" applyFont="1" applyAlignment="1">
      <alignment horizontal="left" vertical="center" wrapText="1"/>
    </xf>
    <xf numFmtId="0" fontId="0" fillId="45" borderId="0" xfId="0" applyFill="1" applyAlignment="1">
      <alignment horizontal="left" vertical="center" wrapText="1" indent="2"/>
    </xf>
    <xf numFmtId="0" fontId="39" fillId="0" borderId="12" xfId="0" applyFont="1" applyBorder="1" applyAlignment="1">
      <alignment horizontal="left" vertical="center" wrapText="1" indent="1"/>
    </xf>
    <xf numFmtId="0" fontId="0" fillId="0" borderId="0" xfId="0" applyAlignment="1">
      <alignment horizontal="center" vertical="center" wrapText="1"/>
    </xf>
    <xf numFmtId="0" fontId="36" fillId="0" borderId="0" xfId="0" applyFont="1" applyAlignment="1">
      <alignment horizontal="center" vertical="center" wrapText="1"/>
    </xf>
    <xf numFmtId="0" fontId="9" fillId="0" borderId="0" xfId="8">
      <alignment horizontal="right" indent="1"/>
    </xf>
    <xf numFmtId="0" fontId="9" fillId="0" borderId="0" xfId="8">
      <alignment horizontal="right" indent="1"/>
    </xf>
    <xf numFmtId="0" fontId="9" fillId="0" borderId="4" xfId="8" applyBorder="1">
      <alignment horizontal="right" indent="1"/>
    </xf>
    <xf numFmtId="0" fontId="0" fillId="0" borderId="5" xfId="0" applyBorder="1"/>
    <xf numFmtId="0" fontId="9" fillId="0" borderId="0" xfId="8" applyBorder="1">
      <alignment horizontal="right" indent="1"/>
    </xf>
    <xf numFmtId="0" fontId="0" fillId="0" borderId="0" xfId="0" applyBorder="1" applyAlignment="1">
      <alignment horizontal="center" vertical="center"/>
    </xf>
    <xf numFmtId="14" fontId="0" fillId="0" borderId="0" xfId="0" applyNumberFormat="1"/>
    <xf numFmtId="172" fontId="9" fillId="0" borderId="3" xfId="9" applyNumberFormat="1">
      <alignment horizontal="center" vertical="center"/>
    </xf>
    <xf numFmtId="0" fontId="6" fillId="7" borderId="1" xfId="0" applyNumberFormat="1" applyFont="1" applyFill="1" applyBorder="1" applyAlignment="1">
      <alignment vertical="center" textRotation="15"/>
    </xf>
    <xf numFmtId="170" fontId="0" fillId="7" borderId="13" xfId="0" applyNumberFormat="1" applyFill="1" applyBorder="1" applyAlignment="1">
      <alignment horizontal="center" vertical="center" wrapText="1"/>
    </xf>
    <xf numFmtId="170" fontId="0" fillId="7" borderId="14" xfId="0" applyNumberFormat="1" applyFill="1" applyBorder="1" applyAlignment="1">
      <alignment horizontal="center" vertical="center" wrapText="1"/>
    </xf>
    <xf numFmtId="170" fontId="0" fillId="7" borderId="15" xfId="0" applyNumberFormat="1" applyFill="1" applyBorder="1" applyAlignment="1">
      <alignment horizontal="center" vertical="center" wrapText="1"/>
    </xf>
    <xf numFmtId="168" fontId="11" fillId="7" borderId="13" xfId="0" applyNumberFormat="1" applyFont="1" applyFill="1" applyBorder="1" applyAlignment="1">
      <alignment horizontal="center" vertical="center"/>
    </xf>
    <xf numFmtId="168" fontId="11" fillId="7" borderId="14" xfId="0" applyNumberFormat="1" applyFont="1" applyFill="1" applyBorder="1" applyAlignment="1">
      <alignment horizontal="center" vertical="center"/>
    </xf>
    <xf numFmtId="168" fontId="11" fillId="7" borderId="15" xfId="0" applyNumberFormat="1" applyFont="1" applyFill="1" applyBorder="1" applyAlignment="1">
      <alignment horizontal="center" vertical="center"/>
    </xf>
    <xf numFmtId="0" fontId="12" fillId="12" borderId="16" xfId="0" applyFont="1" applyFill="1" applyBorder="1" applyAlignment="1">
      <alignment horizontal="center" vertical="center" shrinkToFit="1"/>
    </xf>
    <xf numFmtId="0" fontId="12" fillId="12" borderId="17" xfId="0" applyFont="1" applyFill="1" applyBorder="1" applyAlignment="1">
      <alignment horizontal="center" vertical="center" shrinkToFit="1"/>
    </xf>
    <xf numFmtId="0" fontId="12" fillId="12" borderId="18" xfId="0" applyFont="1" applyFill="1" applyBorder="1" applyAlignment="1">
      <alignment horizontal="center" vertical="center" shrinkToFit="1"/>
    </xf>
    <xf numFmtId="0" fontId="0" fillId="0" borderId="19" xfId="0" applyBorder="1" applyAlignment="1">
      <alignment vertical="center"/>
    </xf>
    <xf numFmtId="0" fontId="0" fillId="0" borderId="20" xfId="0" applyBorder="1" applyAlignment="1">
      <alignment vertical="center"/>
    </xf>
    <xf numFmtId="0" fontId="0" fillId="0" borderId="21" xfId="0" applyBorder="1" applyAlignment="1">
      <alignment vertical="center"/>
    </xf>
    <xf numFmtId="0" fontId="0" fillId="2" borderId="19" xfId="0" applyFill="1" applyBorder="1" applyAlignment="1">
      <alignment vertical="center"/>
    </xf>
    <xf numFmtId="0" fontId="0" fillId="2" borderId="20" xfId="0" applyFill="1" applyBorder="1" applyAlignment="1">
      <alignment vertical="center"/>
    </xf>
    <xf numFmtId="0" fontId="0" fillId="2" borderId="21" xfId="0" applyFill="1" applyBorder="1" applyAlignment="1">
      <alignment vertical="center"/>
    </xf>
    <xf numFmtId="170" fontId="0" fillId="7" borderId="22" xfId="0" applyNumberFormat="1" applyFill="1" applyBorder="1" applyAlignment="1">
      <alignment horizontal="center" vertical="center" wrapText="1"/>
    </xf>
    <xf numFmtId="168" fontId="11" fillId="7" borderId="22" xfId="0" applyNumberFormat="1" applyFont="1" applyFill="1" applyBorder="1" applyAlignment="1">
      <alignment horizontal="center" vertical="center"/>
    </xf>
    <xf numFmtId="0" fontId="0" fillId="0" borderId="20" xfId="0" applyBorder="1" applyAlignment="1">
      <alignment horizontal="right" vertical="center"/>
    </xf>
    <xf numFmtId="0" fontId="0" fillId="0" borderId="21" xfId="0" applyBorder="1" applyAlignment="1">
      <alignment horizontal="right" vertical="center"/>
    </xf>
    <xf numFmtId="170" fontId="0" fillId="7" borderId="23" xfId="0" applyNumberFormat="1" applyFill="1" applyBorder="1" applyAlignment="1">
      <alignment horizontal="center" vertical="center" wrapText="1"/>
    </xf>
    <xf numFmtId="168" fontId="11" fillId="7" borderId="23" xfId="0" applyNumberFormat="1" applyFont="1" applyFill="1" applyBorder="1" applyAlignment="1">
      <alignment horizontal="center" vertical="center"/>
    </xf>
    <xf numFmtId="14" fontId="2" fillId="0" borderId="0" xfId="0" applyNumberFormat="1" applyFont="1" applyAlignment="1">
      <alignment horizontal="center"/>
    </xf>
    <xf numFmtId="0" fontId="2" fillId="0" borderId="0" xfId="0" applyNumberFormat="1" applyFont="1" applyAlignment="1">
      <alignment horizontal="center" vertical="center"/>
    </xf>
    <xf numFmtId="166" fontId="0" fillId="0" borderId="0" xfId="0" applyNumberFormat="1"/>
    <xf numFmtId="14" fontId="0" fillId="0" borderId="0" xfId="0" applyNumberFormat="1" applyAlignment="1">
      <alignment vertical="center"/>
    </xf>
    <xf numFmtId="166" fontId="9" fillId="3" borderId="2" xfId="10" applyNumberFormat="1" applyFill="1">
      <alignment horizontal="center" vertical="center"/>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00000000-0005-0000-0000-00001C000000}"/>
    <cellStyle name="Début du projet" xfId="9" xr:uid="{00000000-0005-0000-0000-00001D000000}"/>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00000000-0005-0000-0000-000027000000}"/>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00000000-0005-0000-0000-00002C000000}"/>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00000000-0005-0000-0000-000035000000}"/>
  </cellStyles>
  <dxfs count="31">
    <dxf>
      <fill>
        <patternFill>
          <bgColor theme="7"/>
        </patternFill>
      </fill>
      <border>
        <left/>
        <right/>
      </border>
    </dxf>
    <dxf>
      <border>
        <left style="thin">
          <color theme="0" tint="-0.34998626667073579"/>
        </left>
        <vertical/>
        <horizontal/>
      </border>
    </dxf>
    <dxf>
      <fill>
        <patternFill>
          <bgColor theme="0" tint="-0.14996795556505021"/>
        </patternFill>
      </fill>
    </dxf>
    <dxf>
      <fill>
        <patternFill>
          <bgColor theme="0" tint="-0.34998626667073579"/>
        </patternFill>
      </fill>
    </dxf>
    <dxf>
      <fill>
        <patternFill>
          <bgColor theme="3" tint="0.79998168889431442"/>
        </patternFill>
      </fill>
    </dxf>
    <dxf>
      <border>
        <left style="thin">
          <color rgb="FFC00000"/>
        </left>
        <right style="thin">
          <color rgb="FFC00000"/>
        </right>
        <vertical/>
        <horizontal/>
      </border>
    </dxf>
    <dxf>
      <border>
        <left style="thin">
          <color theme="0" tint="-0.34998626667073579"/>
        </left>
        <vertical/>
        <horizontal/>
      </border>
    </dxf>
    <dxf>
      <fill>
        <patternFill>
          <bgColor theme="0" tint="-0.14996795556505021"/>
        </patternFill>
      </fill>
    </dxf>
    <dxf>
      <fill>
        <patternFill>
          <bgColor theme="7"/>
        </patternFill>
      </fill>
      <border>
        <left/>
        <right/>
      </border>
    </dxf>
    <dxf>
      <fill>
        <patternFill>
          <bgColor theme="0" tint="-0.34998626667073579"/>
        </patternFill>
      </fill>
    </dxf>
    <dxf>
      <fill>
        <patternFill>
          <bgColor theme="3" tint="0.79998168889431442"/>
        </patternFill>
      </fill>
    </dxf>
    <dxf>
      <border>
        <left style="thin">
          <color rgb="FFC00000"/>
        </left>
        <right style="thin">
          <color rgb="FFC00000"/>
        </right>
        <vertical/>
        <horizontal/>
      </border>
    </dxf>
    <dxf>
      <fill>
        <patternFill>
          <bgColor theme="0" tint="-0.14996795556505021"/>
        </patternFill>
      </fill>
    </dxf>
    <dxf>
      <fill>
        <patternFill>
          <bgColor theme="7"/>
        </patternFill>
      </fill>
      <border>
        <left/>
        <right/>
      </border>
    </dxf>
    <dxf>
      <fill>
        <patternFill>
          <bgColor theme="0" tint="-0.34998626667073579"/>
        </patternFill>
      </fill>
    </dxf>
    <dxf>
      <fill>
        <patternFill>
          <bgColor theme="3" tint="0.79998168889431442"/>
        </patternFill>
      </fill>
    </dxf>
    <dxf>
      <border>
        <left style="thin">
          <color rgb="FFC00000"/>
        </left>
        <right style="thin">
          <color rgb="FFC00000"/>
        </right>
        <vertical/>
        <horizontal/>
      </border>
    </dxf>
    <dxf>
      <fill>
        <patternFill>
          <bgColor theme="0" tint="-0.14996795556505021"/>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numFmt numFmtId="19" formatCode="dd/mm/yyyy"/>
      <alignment horizontal="general" vertical="bottom" textRotation="0" wrapText="0" indent="0" justifyLastLine="0" shrinkToFit="0" readingOrder="0"/>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30"/>
      <tableStyleElement type="headerRow" dxfId="29"/>
      <tableStyleElement type="totalRow" dxfId="28"/>
      <tableStyleElement type="firstColumn" dxfId="27"/>
      <tableStyleElement type="lastColumn" dxfId="26"/>
      <tableStyleElement type="firstRowStripe" dxfId="25"/>
      <tableStyleElement type="secondRowStripe" dxfId="24"/>
      <tableStyleElement type="firstColumnStripe" dxfId="23"/>
      <tableStyleElement type="secondColumnStripe" dxfId="2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96</xdr:row>
      <xdr:rowOff>0</xdr:rowOff>
    </xdr:from>
    <xdr:to>
      <xdr:col>2</xdr:col>
      <xdr:colOff>152400</xdr:colOff>
      <xdr:row>109</xdr:row>
      <xdr:rowOff>171450</xdr:rowOff>
    </xdr:to>
    <xdr:pic>
      <xdr:nvPicPr>
        <xdr:cNvPr id="3" name="Image 2" descr="Capture d'écran montrant la formule pour le pourcentage achevé">
          <a:extLst>
            <a:ext uri="{FF2B5EF4-FFF2-40B4-BE49-F238E27FC236}">
              <a16:creationId xmlns:a16="http://schemas.microsoft.com/office/drawing/2014/main" id="{551C9C16-A701-41BA-9A29-271360A1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080325"/>
          <a:ext cx="6877050" cy="26479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A3C4C0F5-2D2A-4C5B-9E95-591637EF4CA9}" name="Jours_fériés" displayName="Jours_fériés" ref="B2:C15" totalsRowShown="0">
  <autoFilter ref="B2:C15" xr:uid="{A3C4C0F5-2D2A-4C5B-9E95-591637EF4CA9}">
    <filterColumn colId="0" hiddenButton="1"/>
    <filterColumn colId="1" hiddenButton="1"/>
  </autoFilter>
  <tableColumns count="2">
    <tableColumn id="1" xr3:uid="{AC4CF60B-A7CA-4EE2-9396-64DCAB80062F}" name="Jour férié"/>
    <tableColumn id="3" xr3:uid="{7767C814-0028-4E4C-91CD-F848108FA08A}" name="Dates" dataDxfId="21"/>
  </tableColumns>
  <tableStyleInfo name="TableStyleLight1" showFirstColumn="0" showLastColumn="0" showRowStripes="1" showColumnStripes="0"/>
</table>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P38"/>
  <sheetViews>
    <sheetView showGridLines="0" showRuler="0" zoomScaleNormal="100" zoomScalePageLayoutView="70" workbookViewId="0">
      <pane ySplit="8" topLeftCell="A33" activePane="bottomLeft" state="frozen"/>
      <selection pane="bottomLeft" activeCell="F5" sqref="F5"/>
    </sheetView>
  </sheetViews>
  <sheetFormatPr baseColWidth="10" defaultColWidth="9.109375" defaultRowHeight="30" customHeight="1" x14ac:dyDescent="0.3"/>
  <cols>
    <col min="1" max="1" width="2.6640625" style="36" customWidth="1"/>
    <col min="2" max="2" width="19.88671875" customWidth="1"/>
    <col min="3" max="3" width="30.6640625" customWidth="1"/>
    <col min="4" max="4" width="12.44140625" customWidth="1"/>
    <col min="5" max="5" width="11" style="4" customWidth="1"/>
    <col min="6" max="6" width="10.44140625" customWidth="1"/>
    <col min="7" max="7" width="2.33203125" customWidth="1"/>
    <col min="8" max="8" width="4.44140625" customWidth="1"/>
    <col min="9" max="64" width="2.5546875" customWidth="1"/>
    <col min="68" max="68" width="10.5546875" style="91" bestFit="1" customWidth="1"/>
    <col min="69" max="70" width="10.33203125"/>
  </cols>
  <sheetData>
    <row r="1" spans="1:68" ht="30" customHeight="1" x14ac:dyDescent="0.55000000000000004">
      <c r="A1" s="37" t="s">
        <v>0</v>
      </c>
      <c r="B1" s="40" t="s">
        <v>39</v>
      </c>
      <c r="C1" s="1"/>
      <c r="D1" s="2"/>
      <c r="E1" s="115"/>
      <c r="F1" s="116"/>
      <c r="H1" s="2"/>
      <c r="I1" s="75" t="s">
        <v>80</v>
      </c>
      <c r="J1" s="73"/>
      <c r="K1" s="73"/>
      <c r="L1" s="73"/>
      <c r="M1" s="73"/>
      <c r="N1" s="73"/>
      <c r="O1" s="73"/>
      <c r="P1" s="73"/>
      <c r="Q1" s="73"/>
      <c r="R1" s="73"/>
      <c r="S1" s="73"/>
      <c r="T1" s="73"/>
      <c r="U1" s="73"/>
      <c r="V1" s="73"/>
      <c r="W1" s="73"/>
      <c r="X1" s="73"/>
      <c r="Y1" s="73"/>
      <c r="Z1" s="73"/>
      <c r="AA1" s="73"/>
      <c r="AB1" s="73"/>
      <c r="AC1" s="73"/>
      <c r="AD1" s="73"/>
      <c r="AE1" s="73"/>
      <c r="AF1" s="73"/>
      <c r="AG1" s="73"/>
      <c r="AH1" s="73"/>
      <c r="AI1" s="73"/>
      <c r="AJ1" s="73"/>
      <c r="BP1" s="91">
        <v>76</v>
      </c>
    </row>
    <row r="2" spans="1:68" ht="30" customHeight="1" x14ac:dyDescent="0.35">
      <c r="A2" s="36" t="s">
        <v>1</v>
      </c>
      <c r="B2" s="41" t="s">
        <v>29</v>
      </c>
      <c r="F2" s="117"/>
      <c r="I2" s="74" t="s">
        <v>79</v>
      </c>
      <c r="J2" s="73"/>
      <c r="K2" s="73"/>
      <c r="L2" s="73"/>
      <c r="M2" s="73"/>
      <c r="N2" s="73"/>
      <c r="O2" s="73"/>
      <c r="P2" s="73"/>
      <c r="Q2" s="73"/>
      <c r="R2" s="73"/>
      <c r="S2" s="73"/>
      <c r="T2" s="73"/>
      <c r="U2" s="73"/>
      <c r="V2" s="73"/>
      <c r="W2" s="73"/>
      <c r="X2" s="73"/>
      <c r="Y2" s="73"/>
      <c r="Z2" s="73"/>
      <c r="AA2" s="73"/>
      <c r="AB2" s="73"/>
      <c r="AC2" s="73"/>
      <c r="AD2" s="73"/>
      <c r="AE2" s="73"/>
      <c r="AF2" s="73"/>
      <c r="AG2" s="73"/>
      <c r="AH2" s="73"/>
      <c r="AI2" s="73"/>
      <c r="AJ2" s="73"/>
      <c r="BP2" s="91">
        <v>44773</v>
      </c>
    </row>
    <row r="3" spans="1:68" ht="30" customHeight="1" x14ac:dyDescent="0.3">
      <c r="A3" s="36" t="s">
        <v>2</v>
      </c>
      <c r="B3" s="42" t="s">
        <v>14</v>
      </c>
      <c r="C3" s="86" t="s">
        <v>26</v>
      </c>
      <c r="D3" s="87"/>
      <c r="E3" s="92">
        <v>44652</v>
      </c>
      <c r="F3" s="92"/>
      <c r="I3" s="73" t="s">
        <v>38</v>
      </c>
      <c r="J3" s="73"/>
      <c r="K3" s="73"/>
      <c r="L3" s="73"/>
      <c r="M3" s="73"/>
      <c r="N3" s="73"/>
      <c r="O3" s="73"/>
      <c r="P3" s="73"/>
      <c r="Q3" s="73"/>
      <c r="R3" s="73"/>
      <c r="S3" s="73"/>
      <c r="T3" s="73"/>
      <c r="U3" s="73"/>
      <c r="V3" s="73"/>
      <c r="W3" s="73"/>
      <c r="X3" s="73"/>
      <c r="Y3" s="73"/>
      <c r="Z3" s="73"/>
      <c r="AA3" s="73"/>
      <c r="AB3" s="73"/>
      <c r="AC3" s="73"/>
      <c r="AD3" s="73"/>
      <c r="AE3" s="73"/>
      <c r="AF3" s="73"/>
      <c r="AG3" s="73"/>
      <c r="AH3" s="73"/>
      <c r="AI3" s="73"/>
      <c r="AJ3" s="73"/>
    </row>
    <row r="4" spans="1:68" ht="16.05" customHeight="1" x14ac:dyDescent="0.3">
      <c r="A4" s="37" t="s">
        <v>3</v>
      </c>
      <c r="C4" s="86" t="s">
        <v>27</v>
      </c>
      <c r="D4" s="87"/>
      <c r="E4" s="6">
        <v>1</v>
      </c>
    </row>
    <row r="5" spans="1:68" ht="26.4" x14ac:dyDescent="0.3">
      <c r="A5" s="37"/>
      <c r="C5" s="85"/>
      <c r="D5" s="89"/>
      <c r="E5" s="90"/>
      <c r="I5" s="93" t="str">
        <f>IF(DAY(I$7)=1,TEXT(I$7,"mmm aaaa"),"")</f>
        <v/>
      </c>
      <c r="J5" s="93" t="str">
        <f t="shared" ref="J5:BL5" si="0">IF(DAY(J$7)=1,TEXT(J$7,"mmm aaaa"),"")</f>
        <v/>
      </c>
      <c r="K5" s="93" t="str">
        <f t="shared" si="0"/>
        <v/>
      </c>
      <c r="L5" s="93" t="str">
        <f t="shared" si="0"/>
        <v/>
      </c>
      <c r="M5" s="93" t="str">
        <f t="shared" si="0"/>
        <v>avr 2022</v>
      </c>
      <c r="N5" s="93" t="str">
        <f t="shared" si="0"/>
        <v/>
      </c>
      <c r="O5" s="93" t="str">
        <f t="shared" si="0"/>
        <v/>
      </c>
      <c r="P5" s="93" t="str">
        <f t="shared" si="0"/>
        <v/>
      </c>
      <c r="Q5" s="93" t="str">
        <f t="shared" si="0"/>
        <v/>
      </c>
      <c r="R5" s="93" t="str">
        <f t="shared" si="0"/>
        <v/>
      </c>
      <c r="S5" s="93" t="str">
        <f t="shared" si="0"/>
        <v/>
      </c>
      <c r="T5" s="93" t="str">
        <f t="shared" si="0"/>
        <v/>
      </c>
      <c r="U5" s="93" t="str">
        <f t="shared" si="0"/>
        <v/>
      </c>
      <c r="V5" s="93" t="str">
        <f t="shared" si="0"/>
        <v/>
      </c>
      <c r="W5" s="93" t="str">
        <f t="shared" si="0"/>
        <v/>
      </c>
      <c r="X5" s="93" t="str">
        <f t="shared" si="0"/>
        <v/>
      </c>
      <c r="Y5" s="93" t="str">
        <f t="shared" si="0"/>
        <v/>
      </c>
      <c r="Z5" s="93" t="str">
        <f t="shared" si="0"/>
        <v/>
      </c>
      <c r="AA5" s="93" t="str">
        <f t="shared" si="0"/>
        <v/>
      </c>
      <c r="AB5" s="93" t="str">
        <f t="shared" si="0"/>
        <v/>
      </c>
      <c r="AC5" s="93" t="str">
        <f t="shared" si="0"/>
        <v/>
      </c>
      <c r="AD5" s="93" t="str">
        <f t="shared" si="0"/>
        <v/>
      </c>
      <c r="AE5" s="93" t="str">
        <f t="shared" si="0"/>
        <v/>
      </c>
      <c r="AF5" s="93" t="str">
        <f t="shared" si="0"/>
        <v/>
      </c>
      <c r="AG5" s="93" t="str">
        <f t="shared" si="0"/>
        <v/>
      </c>
      <c r="AH5" s="93" t="str">
        <f t="shared" si="0"/>
        <v/>
      </c>
      <c r="AI5" s="93" t="str">
        <f t="shared" si="0"/>
        <v/>
      </c>
      <c r="AJ5" s="93" t="str">
        <f t="shared" si="0"/>
        <v/>
      </c>
      <c r="AK5" s="93" t="str">
        <f t="shared" si="0"/>
        <v/>
      </c>
      <c r="AL5" s="93" t="str">
        <f t="shared" si="0"/>
        <v/>
      </c>
      <c r="AM5" s="93" t="str">
        <f t="shared" si="0"/>
        <v/>
      </c>
      <c r="AN5" s="93" t="str">
        <f t="shared" si="0"/>
        <v/>
      </c>
      <c r="AO5" s="93" t="str">
        <f t="shared" si="0"/>
        <v/>
      </c>
      <c r="AP5" s="93" t="str">
        <f t="shared" si="0"/>
        <v/>
      </c>
      <c r="AQ5" s="93" t="str">
        <f t="shared" si="0"/>
        <v>mai 2022</v>
      </c>
      <c r="AR5" s="93" t="str">
        <f t="shared" si="0"/>
        <v/>
      </c>
      <c r="AS5" s="93" t="str">
        <f t="shared" si="0"/>
        <v/>
      </c>
      <c r="AT5" s="93" t="str">
        <f t="shared" si="0"/>
        <v/>
      </c>
      <c r="AU5" s="93" t="str">
        <f t="shared" si="0"/>
        <v/>
      </c>
      <c r="AV5" s="93" t="str">
        <f t="shared" si="0"/>
        <v/>
      </c>
      <c r="AW5" s="93" t="str">
        <f t="shared" si="0"/>
        <v/>
      </c>
      <c r="AX5" s="93" t="str">
        <f t="shared" si="0"/>
        <v/>
      </c>
      <c r="AY5" s="93" t="str">
        <f t="shared" si="0"/>
        <v/>
      </c>
      <c r="AZ5" s="93" t="str">
        <f t="shared" si="0"/>
        <v/>
      </c>
      <c r="BA5" s="93" t="str">
        <f t="shared" si="0"/>
        <v/>
      </c>
      <c r="BB5" s="93" t="str">
        <f t="shared" si="0"/>
        <v/>
      </c>
      <c r="BC5" s="93" t="str">
        <f t="shared" si="0"/>
        <v/>
      </c>
      <c r="BD5" s="93" t="str">
        <f t="shared" si="0"/>
        <v/>
      </c>
      <c r="BE5" s="93" t="str">
        <f t="shared" si="0"/>
        <v/>
      </c>
      <c r="BF5" s="93" t="str">
        <f t="shared" si="0"/>
        <v/>
      </c>
      <c r="BG5" s="93" t="str">
        <f t="shared" si="0"/>
        <v/>
      </c>
      <c r="BH5" s="93" t="str">
        <f t="shared" si="0"/>
        <v/>
      </c>
      <c r="BI5" s="93" t="str">
        <f t="shared" si="0"/>
        <v/>
      </c>
      <c r="BJ5" s="93" t="str">
        <f t="shared" si="0"/>
        <v/>
      </c>
      <c r="BK5" s="93" t="str">
        <f t="shared" si="0"/>
        <v/>
      </c>
      <c r="BL5" s="93" t="str">
        <f t="shared" si="0"/>
        <v/>
      </c>
    </row>
    <row r="6" spans="1:68" ht="16.05" customHeight="1" x14ac:dyDescent="0.3">
      <c r="A6" s="37"/>
      <c r="C6" s="85"/>
      <c r="D6" s="89"/>
      <c r="E6" s="89"/>
      <c r="I6" s="94" t="str">
        <f>"semaine "&amp;_xlfn.ISOWEEKNUM(I7)</f>
        <v>semaine 13</v>
      </c>
      <c r="J6" s="95"/>
      <c r="K6" s="95"/>
      <c r="L6" s="95"/>
      <c r="M6" s="95"/>
      <c r="N6" s="95"/>
      <c r="O6" s="96"/>
      <c r="P6" s="109" t="str">
        <f>"semaine "&amp;_xlfn.ISOWEEKNUM(P7)</f>
        <v>semaine 14</v>
      </c>
      <c r="Q6" s="95"/>
      <c r="R6" s="95"/>
      <c r="S6" s="95"/>
      <c r="T6" s="95"/>
      <c r="U6" s="95"/>
      <c r="V6" s="96"/>
      <c r="W6" s="109" t="str">
        <f>"semaine "&amp;_xlfn.ISOWEEKNUM(W7)</f>
        <v>semaine 15</v>
      </c>
      <c r="X6" s="95"/>
      <c r="Y6" s="95"/>
      <c r="Z6" s="95"/>
      <c r="AA6" s="95"/>
      <c r="AB6" s="95"/>
      <c r="AC6" s="96"/>
      <c r="AD6" s="109" t="str">
        <f>"semaine "&amp;_xlfn.ISOWEEKNUM(AD7)</f>
        <v>semaine 16</v>
      </c>
      <c r="AE6" s="95"/>
      <c r="AF6" s="95"/>
      <c r="AG6" s="95"/>
      <c r="AH6" s="95"/>
      <c r="AI6" s="95"/>
      <c r="AJ6" s="96"/>
      <c r="AK6" s="109" t="str">
        <f>"semaine "&amp;_xlfn.ISOWEEKNUM(AK7)</f>
        <v>semaine 17</v>
      </c>
      <c r="AL6" s="95"/>
      <c r="AM6" s="95"/>
      <c r="AN6" s="95"/>
      <c r="AO6" s="95"/>
      <c r="AP6" s="95"/>
      <c r="AQ6" s="96"/>
      <c r="AR6" s="109" t="str">
        <f>"semaine "&amp;_xlfn.ISOWEEKNUM(AR7)</f>
        <v>semaine 18</v>
      </c>
      <c r="AS6" s="95"/>
      <c r="AT6" s="95"/>
      <c r="AU6" s="95"/>
      <c r="AV6" s="95"/>
      <c r="AW6" s="95"/>
      <c r="AX6" s="96"/>
      <c r="AY6" s="109" t="str">
        <f>"semaine "&amp;_xlfn.ISOWEEKNUM(AY7)</f>
        <v>semaine 19</v>
      </c>
      <c r="AZ6" s="95"/>
      <c r="BA6" s="95"/>
      <c r="BB6" s="95"/>
      <c r="BC6" s="95"/>
      <c r="BD6" s="95"/>
      <c r="BE6" s="96"/>
      <c r="BF6" s="109" t="str">
        <f>"semaine "&amp;_xlfn.ISOWEEKNUM(BF7)</f>
        <v>semaine 20</v>
      </c>
      <c r="BG6" s="95"/>
      <c r="BH6" s="95"/>
      <c r="BI6" s="95"/>
      <c r="BJ6" s="95"/>
      <c r="BK6" s="95"/>
      <c r="BL6" s="113"/>
    </row>
    <row r="7" spans="1:68" ht="16.05" customHeight="1" x14ac:dyDescent="0.3">
      <c r="A7" s="37" t="s">
        <v>4</v>
      </c>
      <c r="B7" s="88"/>
      <c r="C7" s="88"/>
      <c r="D7" s="88"/>
      <c r="E7" s="88"/>
      <c r="F7" s="88"/>
      <c r="G7" s="88"/>
      <c r="I7" s="97">
        <f>Début_Projet-WEEKDAY(Début_Projet,1)+2+7*(Semaine_Affichage-1)</f>
        <v>44648</v>
      </c>
      <c r="J7" s="98">
        <f>I7+1</f>
        <v>44649</v>
      </c>
      <c r="K7" s="98">
        <f t="shared" ref="K7:AX7" si="1">J7+1</f>
        <v>44650</v>
      </c>
      <c r="L7" s="98">
        <f t="shared" si="1"/>
        <v>44651</v>
      </c>
      <c r="M7" s="98">
        <f t="shared" si="1"/>
        <v>44652</v>
      </c>
      <c r="N7" s="98">
        <f t="shared" si="1"/>
        <v>44653</v>
      </c>
      <c r="O7" s="99">
        <f t="shared" si="1"/>
        <v>44654</v>
      </c>
      <c r="P7" s="110">
        <f>O7+1</f>
        <v>44655</v>
      </c>
      <c r="Q7" s="98">
        <f>P7+1</f>
        <v>44656</v>
      </c>
      <c r="R7" s="98">
        <f t="shared" si="1"/>
        <v>44657</v>
      </c>
      <c r="S7" s="98">
        <f t="shared" si="1"/>
        <v>44658</v>
      </c>
      <c r="T7" s="98">
        <f t="shared" si="1"/>
        <v>44659</v>
      </c>
      <c r="U7" s="98">
        <f t="shared" si="1"/>
        <v>44660</v>
      </c>
      <c r="V7" s="99">
        <f t="shared" si="1"/>
        <v>44661</v>
      </c>
      <c r="W7" s="110">
        <f>V7+1</f>
        <v>44662</v>
      </c>
      <c r="X7" s="98">
        <f>W7+1</f>
        <v>44663</v>
      </c>
      <c r="Y7" s="98">
        <f t="shared" si="1"/>
        <v>44664</v>
      </c>
      <c r="Z7" s="98">
        <f t="shared" si="1"/>
        <v>44665</v>
      </c>
      <c r="AA7" s="98">
        <f t="shared" si="1"/>
        <v>44666</v>
      </c>
      <c r="AB7" s="98">
        <f t="shared" si="1"/>
        <v>44667</v>
      </c>
      <c r="AC7" s="99">
        <f t="shared" si="1"/>
        <v>44668</v>
      </c>
      <c r="AD7" s="110">
        <f>AC7+1</f>
        <v>44669</v>
      </c>
      <c r="AE7" s="98">
        <f>AD7+1</f>
        <v>44670</v>
      </c>
      <c r="AF7" s="98">
        <f t="shared" si="1"/>
        <v>44671</v>
      </c>
      <c r="AG7" s="98">
        <f t="shared" si="1"/>
        <v>44672</v>
      </c>
      <c r="AH7" s="98">
        <f t="shared" si="1"/>
        <v>44673</v>
      </c>
      <c r="AI7" s="98">
        <f t="shared" si="1"/>
        <v>44674</v>
      </c>
      <c r="AJ7" s="99">
        <f t="shared" si="1"/>
        <v>44675</v>
      </c>
      <c r="AK7" s="110">
        <f>AJ7+1</f>
        <v>44676</v>
      </c>
      <c r="AL7" s="98">
        <f>AK7+1</f>
        <v>44677</v>
      </c>
      <c r="AM7" s="98">
        <f t="shared" si="1"/>
        <v>44678</v>
      </c>
      <c r="AN7" s="98">
        <f t="shared" si="1"/>
        <v>44679</v>
      </c>
      <c r="AO7" s="98">
        <f t="shared" si="1"/>
        <v>44680</v>
      </c>
      <c r="AP7" s="98">
        <f t="shared" si="1"/>
        <v>44681</v>
      </c>
      <c r="AQ7" s="99">
        <f t="shared" si="1"/>
        <v>44682</v>
      </c>
      <c r="AR7" s="110">
        <f>AQ7+1</f>
        <v>44683</v>
      </c>
      <c r="AS7" s="98">
        <f>AR7+1</f>
        <v>44684</v>
      </c>
      <c r="AT7" s="98">
        <f t="shared" si="1"/>
        <v>44685</v>
      </c>
      <c r="AU7" s="98">
        <f t="shared" si="1"/>
        <v>44686</v>
      </c>
      <c r="AV7" s="98">
        <f t="shared" si="1"/>
        <v>44687</v>
      </c>
      <c r="AW7" s="98">
        <f t="shared" si="1"/>
        <v>44688</v>
      </c>
      <c r="AX7" s="99">
        <f t="shared" si="1"/>
        <v>44689</v>
      </c>
      <c r="AY7" s="110">
        <f>AX7+1</f>
        <v>44690</v>
      </c>
      <c r="AZ7" s="98">
        <f>AY7+1</f>
        <v>44691</v>
      </c>
      <c r="BA7" s="98">
        <f t="shared" ref="BA7:BE7" si="2">AZ7+1</f>
        <v>44692</v>
      </c>
      <c r="BB7" s="98">
        <f t="shared" si="2"/>
        <v>44693</v>
      </c>
      <c r="BC7" s="98">
        <f t="shared" si="2"/>
        <v>44694</v>
      </c>
      <c r="BD7" s="98">
        <f t="shared" si="2"/>
        <v>44695</v>
      </c>
      <c r="BE7" s="99">
        <f t="shared" si="2"/>
        <v>44696</v>
      </c>
      <c r="BF7" s="110">
        <f>BE7+1</f>
        <v>44697</v>
      </c>
      <c r="BG7" s="98">
        <f>BF7+1</f>
        <v>44698</v>
      </c>
      <c r="BH7" s="98">
        <f t="shared" ref="BH7:BL7" si="3">BG7+1</f>
        <v>44699</v>
      </c>
      <c r="BI7" s="98">
        <f t="shared" si="3"/>
        <v>44700</v>
      </c>
      <c r="BJ7" s="98">
        <f t="shared" si="3"/>
        <v>44701</v>
      </c>
      <c r="BK7" s="98">
        <f t="shared" si="3"/>
        <v>44702</v>
      </c>
      <c r="BL7" s="114">
        <f t="shared" si="3"/>
        <v>44703</v>
      </c>
    </row>
    <row r="8" spans="1:68" ht="30" customHeight="1" thickBot="1" x14ac:dyDescent="0.35">
      <c r="A8" s="37" t="s">
        <v>5</v>
      </c>
      <c r="B8" s="7" t="s">
        <v>15</v>
      </c>
      <c r="C8" s="8" t="s">
        <v>28</v>
      </c>
      <c r="D8" s="8" t="s">
        <v>30</v>
      </c>
      <c r="E8" s="8" t="s">
        <v>31</v>
      </c>
      <c r="F8" s="8" t="s">
        <v>33</v>
      </c>
      <c r="G8" s="8"/>
      <c r="H8" s="8" t="s">
        <v>96</v>
      </c>
      <c r="I8" s="100" t="str">
        <f t="shared" ref="I8:AN8" si="4">LEFT(TEXT(I7,"jjj"),1)</f>
        <v>l</v>
      </c>
      <c r="J8" s="101" t="str">
        <f t="shared" si="4"/>
        <v>m</v>
      </c>
      <c r="K8" s="101" t="str">
        <f t="shared" si="4"/>
        <v>m</v>
      </c>
      <c r="L8" s="101" t="str">
        <f t="shared" si="4"/>
        <v>j</v>
      </c>
      <c r="M8" s="101" t="str">
        <f t="shared" si="4"/>
        <v>v</v>
      </c>
      <c r="N8" s="101" t="str">
        <f t="shared" si="4"/>
        <v>s</v>
      </c>
      <c r="O8" s="102" t="str">
        <f t="shared" si="4"/>
        <v>d</v>
      </c>
      <c r="P8" s="100" t="str">
        <f t="shared" si="4"/>
        <v>l</v>
      </c>
      <c r="Q8" s="101" t="str">
        <f t="shared" si="4"/>
        <v>m</v>
      </c>
      <c r="R8" s="101" t="str">
        <f t="shared" si="4"/>
        <v>m</v>
      </c>
      <c r="S8" s="101" t="str">
        <f t="shared" si="4"/>
        <v>j</v>
      </c>
      <c r="T8" s="101" t="str">
        <f t="shared" si="4"/>
        <v>v</v>
      </c>
      <c r="U8" s="101" t="str">
        <f t="shared" si="4"/>
        <v>s</v>
      </c>
      <c r="V8" s="102" t="str">
        <f t="shared" si="4"/>
        <v>d</v>
      </c>
      <c r="W8" s="100" t="str">
        <f t="shared" si="4"/>
        <v>l</v>
      </c>
      <c r="X8" s="101" t="str">
        <f t="shared" si="4"/>
        <v>m</v>
      </c>
      <c r="Y8" s="101" t="str">
        <f t="shared" si="4"/>
        <v>m</v>
      </c>
      <c r="Z8" s="101" t="str">
        <f t="shared" si="4"/>
        <v>j</v>
      </c>
      <c r="AA8" s="101" t="str">
        <f t="shared" si="4"/>
        <v>v</v>
      </c>
      <c r="AB8" s="101" t="str">
        <f t="shared" si="4"/>
        <v>s</v>
      </c>
      <c r="AC8" s="102" t="str">
        <f t="shared" si="4"/>
        <v>d</v>
      </c>
      <c r="AD8" s="100" t="str">
        <f t="shared" si="4"/>
        <v>l</v>
      </c>
      <c r="AE8" s="101" t="str">
        <f t="shared" si="4"/>
        <v>m</v>
      </c>
      <c r="AF8" s="101" t="str">
        <f t="shared" si="4"/>
        <v>m</v>
      </c>
      <c r="AG8" s="101" t="str">
        <f t="shared" si="4"/>
        <v>j</v>
      </c>
      <c r="AH8" s="101" t="str">
        <f t="shared" si="4"/>
        <v>v</v>
      </c>
      <c r="AI8" s="101" t="str">
        <f t="shared" si="4"/>
        <v>s</v>
      </c>
      <c r="AJ8" s="102" t="str">
        <f t="shared" si="4"/>
        <v>d</v>
      </c>
      <c r="AK8" s="100" t="str">
        <f t="shared" si="4"/>
        <v>l</v>
      </c>
      <c r="AL8" s="101" t="str">
        <f t="shared" si="4"/>
        <v>m</v>
      </c>
      <c r="AM8" s="101" t="str">
        <f t="shared" si="4"/>
        <v>m</v>
      </c>
      <c r="AN8" s="101" t="str">
        <f t="shared" si="4"/>
        <v>j</v>
      </c>
      <c r="AO8" s="101" t="str">
        <f t="shared" ref="AO8:BL8" si="5">LEFT(TEXT(AO7,"jjj"),1)</f>
        <v>v</v>
      </c>
      <c r="AP8" s="101" t="str">
        <f t="shared" si="5"/>
        <v>s</v>
      </c>
      <c r="AQ8" s="102" t="str">
        <f t="shared" si="5"/>
        <v>d</v>
      </c>
      <c r="AR8" s="100" t="str">
        <f t="shared" si="5"/>
        <v>l</v>
      </c>
      <c r="AS8" s="101" t="str">
        <f t="shared" si="5"/>
        <v>m</v>
      </c>
      <c r="AT8" s="101" t="str">
        <f t="shared" si="5"/>
        <v>m</v>
      </c>
      <c r="AU8" s="101" t="str">
        <f t="shared" si="5"/>
        <v>j</v>
      </c>
      <c r="AV8" s="101" t="str">
        <f t="shared" si="5"/>
        <v>v</v>
      </c>
      <c r="AW8" s="101" t="str">
        <f t="shared" si="5"/>
        <v>s</v>
      </c>
      <c r="AX8" s="102" t="str">
        <f t="shared" si="5"/>
        <v>d</v>
      </c>
      <c r="AY8" s="100" t="str">
        <f t="shared" si="5"/>
        <v>l</v>
      </c>
      <c r="AZ8" s="101" t="str">
        <f t="shared" si="5"/>
        <v>m</v>
      </c>
      <c r="BA8" s="101" t="str">
        <f t="shared" si="5"/>
        <v>m</v>
      </c>
      <c r="BB8" s="101" t="str">
        <f t="shared" si="5"/>
        <v>j</v>
      </c>
      <c r="BC8" s="101" t="str">
        <f t="shared" si="5"/>
        <v>v</v>
      </c>
      <c r="BD8" s="101" t="str">
        <f t="shared" si="5"/>
        <v>s</v>
      </c>
      <c r="BE8" s="102" t="str">
        <f t="shared" si="5"/>
        <v>d</v>
      </c>
      <c r="BF8" s="100" t="str">
        <f t="shared" si="5"/>
        <v>l</v>
      </c>
      <c r="BG8" s="101" t="str">
        <f t="shared" si="5"/>
        <v>m</v>
      </c>
      <c r="BH8" s="101" t="str">
        <f t="shared" si="5"/>
        <v>m</v>
      </c>
      <c r="BI8" s="101" t="str">
        <f t="shared" si="5"/>
        <v>j</v>
      </c>
      <c r="BJ8" s="101" t="str">
        <f t="shared" si="5"/>
        <v>v</v>
      </c>
      <c r="BK8" s="101" t="str">
        <f t="shared" si="5"/>
        <v>s</v>
      </c>
      <c r="BL8" s="102" t="str">
        <f t="shared" si="5"/>
        <v>d</v>
      </c>
      <c r="BP8" s="91" t="s">
        <v>33</v>
      </c>
    </row>
    <row r="9" spans="1:68" ht="30" hidden="1" customHeight="1" thickBot="1" x14ac:dyDescent="0.35">
      <c r="A9" s="36" t="s">
        <v>6</v>
      </c>
      <c r="C9" s="39"/>
      <c r="E9"/>
      <c r="H9" t="str">
        <f>IF(OR(ISBLANK(début_tâche),ISBLANK(fin_tâche)),"",fin_tâche-début_tâche+1)</f>
        <v/>
      </c>
      <c r="I9" s="103"/>
      <c r="J9" s="104"/>
      <c r="K9" s="104"/>
      <c r="L9" s="104"/>
      <c r="M9" s="104"/>
      <c r="N9" s="104"/>
      <c r="O9" s="105"/>
      <c r="P9" s="103"/>
      <c r="Q9" s="104"/>
      <c r="R9" s="104"/>
      <c r="S9" s="104"/>
      <c r="T9" s="104"/>
      <c r="U9" s="104"/>
      <c r="V9" s="105"/>
      <c r="W9" s="103"/>
      <c r="X9" s="104"/>
      <c r="Y9" s="104"/>
      <c r="Z9" s="104"/>
      <c r="AA9" s="104"/>
      <c r="AB9" s="104"/>
      <c r="AC9" s="105"/>
      <c r="AD9" s="103"/>
      <c r="AE9" s="104"/>
      <c r="AF9" s="104"/>
      <c r="AG9" s="104"/>
      <c r="AH9" s="104"/>
      <c r="AI9" s="104"/>
      <c r="AJ9" s="105"/>
      <c r="AK9" s="103"/>
      <c r="AL9" s="104"/>
      <c r="AM9" s="104"/>
      <c r="AN9" s="104"/>
      <c r="AO9" s="104"/>
      <c r="AP9" s="104"/>
      <c r="AQ9" s="105"/>
      <c r="AR9" s="103"/>
      <c r="AS9" s="104"/>
      <c r="AT9" s="104"/>
      <c r="AU9" s="104"/>
      <c r="AV9" s="104"/>
      <c r="AW9" s="104"/>
      <c r="AX9" s="105"/>
      <c r="AY9" s="103"/>
      <c r="AZ9" s="104"/>
      <c r="BA9" s="104"/>
      <c r="BB9" s="104"/>
      <c r="BC9" s="104"/>
      <c r="BD9" s="104"/>
      <c r="BE9" s="105"/>
      <c r="BF9" s="103"/>
      <c r="BG9" s="104"/>
      <c r="BH9" s="104"/>
      <c r="BI9" s="104"/>
      <c r="BJ9" s="104"/>
      <c r="BK9" s="104"/>
      <c r="BL9" s="105"/>
    </row>
    <row r="10" spans="1:68" s="3" customFormat="1" ht="30" customHeight="1" thickBot="1" x14ac:dyDescent="0.35">
      <c r="A10" s="37" t="s">
        <v>7</v>
      </c>
      <c r="B10" s="13" t="s">
        <v>16</v>
      </c>
      <c r="C10" s="43"/>
      <c r="D10" s="14"/>
      <c r="E10" s="57"/>
      <c r="F10" s="58"/>
      <c r="G10" s="12"/>
      <c r="H10" s="12" t="str">
        <f t="shared" ref="H10:H35" si="6">IF(OR(ISBLANK(début_tâche),ISBLANK(fin_tâche)),"",fin_tâche-début_tâche+1)</f>
        <v/>
      </c>
      <c r="I10" s="103"/>
      <c r="J10" s="104"/>
      <c r="K10" s="104"/>
      <c r="L10" s="104"/>
      <c r="M10" s="104"/>
      <c r="N10" s="104"/>
      <c r="O10" s="105"/>
      <c r="P10" s="103"/>
      <c r="Q10" s="104"/>
      <c r="R10" s="104"/>
      <c r="S10" s="104"/>
      <c r="T10" s="104"/>
      <c r="U10" s="104"/>
      <c r="V10" s="105"/>
      <c r="W10" s="103"/>
      <c r="X10" s="104"/>
      <c r="Y10" s="104"/>
      <c r="Z10" s="104"/>
      <c r="AA10" s="104"/>
      <c r="AB10" s="104"/>
      <c r="AC10" s="105"/>
      <c r="AD10" s="103"/>
      <c r="AE10" s="104"/>
      <c r="AF10" s="104"/>
      <c r="AG10" s="104"/>
      <c r="AH10" s="104"/>
      <c r="AI10" s="104"/>
      <c r="AJ10" s="105"/>
      <c r="AK10" s="103"/>
      <c r="AL10" s="104"/>
      <c r="AM10" s="104"/>
      <c r="AN10" s="104"/>
      <c r="AO10" s="104"/>
      <c r="AP10" s="104"/>
      <c r="AQ10" s="105"/>
      <c r="AR10" s="103"/>
      <c r="AS10" s="104"/>
      <c r="AT10" s="104"/>
      <c r="AU10" s="104"/>
      <c r="AV10" s="104"/>
      <c r="AW10" s="104"/>
      <c r="AX10" s="105"/>
      <c r="AY10" s="103"/>
      <c r="AZ10" s="104"/>
      <c r="BA10" s="104"/>
      <c r="BB10" s="104"/>
      <c r="BC10" s="104"/>
      <c r="BD10" s="104"/>
      <c r="BE10" s="105"/>
      <c r="BF10" s="103"/>
      <c r="BG10" s="104"/>
      <c r="BH10" s="104"/>
      <c r="BI10" s="104"/>
      <c r="BJ10" s="104"/>
      <c r="BK10" s="104"/>
      <c r="BL10" s="105"/>
      <c r="BP10" s="118"/>
    </row>
    <row r="11" spans="1:68" s="3" customFormat="1" ht="30" customHeight="1" thickBot="1" x14ac:dyDescent="0.35">
      <c r="A11" s="37" t="s">
        <v>8</v>
      </c>
      <c r="B11" s="52" t="s">
        <v>17</v>
      </c>
      <c r="C11" s="44" t="s">
        <v>29</v>
      </c>
      <c r="D11" s="15">
        <v>0.5</v>
      </c>
      <c r="E11" s="67">
        <f>Début_Projet</f>
        <v>44652</v>
      </c>
      <c r="F11" s="119">
        <f>WORKDAY.INTL(E11,3,1,Feries)</f>
        <v>44657</v>
      </c>
      <c r="G11" s="12"/>
      <c r="H11" s="12">
        <f>IFERROR(NETWORKDAYS(E11,F11,Feries),"")</f>
        <v>4</v>
      </c>
      <c r="I11" s="103"/>
      <c r="J11" s="104"/>
      <c r="K11" s="104"/>
      <c r="L11" s="104"/>
      <c r="M11" s="104"/>
      <c r="N11" s="104"/>
      <c r="O11" s="105"/>
      <c r="P11" s="103"/>
      <c r="Q11" s="104"/>
      <c r="R11" s="104"/>
      <c r="S11" s="104"/>
      <c r="T11" s="104"/>
      <c r="U11" s="104"/>
      <c r="V11" s="105"/>
      <c r="W11" s="103"/>
      <c r="X11" s="104"/>
      <c r="Y11" s="104"/>
      <c r="Z11" s="104"/>
      <c r="AA11" s="104"/>
      <c r="AB11" s="104"/>
      <c r="AC11" s="105"/>
      <c r="AD11" s="103"/>
      <c r="AE11" s="104"/>
      <c r="AF11" s="104"/>
      <c r="AG11" s="104"/>
      <c r="AH11" s="104"/>
      <c r="AI11" s="104"/>
      <c r="AJ11" s="105"/>
      <c r="AK11" s="103"/>
      <c r="AL11" s="104"/>
      <c r="AM11" s="104"/>
      <c r="AN11" s="104"/>
      <c r="AO11" s="104"/>
      <c r="AP11" s="104"/>
      <c r="AQ11" s="105"/>
      <c r="AR11" s="103"/>
      <c r="AS11" s="104"/>
      <c r="AT11" s="104"/>
      <c r="AU11" s="104"/>
      <c r="AV11" s="104"/>
      <c r="AW11" s="104"/>
      <c r="AX11" s="105"/>
      <c r="AY11" s="103"/>
      <c r="AZ11" s="104"/>
      <c r="BA11" s="104"/>
      <c r="BB11" s="104"/>
      <c r="BC11" s="104"/>
      <c r="BD11" s="104"/>
      <c r="BE11" s="105"/>
      <c r="BF11" s="103"/>
      <c r="BG11" s="104"/>
      <c r="BH11" s="104"/>
      <c r="BI11" s="104"/>
      <c r="BJ11" s="104"/>
      <c r="BK11" s="104"/>
      <c r="BL11" s="105"/>
      <c r="BP11" s="118">
        <v>44655</v>
      </c>
    </row>
    <row r="12" spans="1:68" s="3" customFormat="1" ht="30" customHeight="1" thickBot="1" x14ac:dyDescent="0.35">
      <c r="A12" s="37" t="s">
        <v>9</v>
      </c>
      <c r="B12" s="52" t="s">
        <v>18</v>
      </c>
      <c r="C12" s="44"/>
      <c r="D12" s="15">
        <v>0.6</v>
      </c>
      <c r="E12" s="67">
        <f>F11</f>
        <v>44657</v>
      </c>
      <c r="F12" s="119">
        <f>WORKDAY.INTL(E12,2,1,Feries)</f>
        <v>44659</v>
      </c>
      <c r="G12" s="12"/>
      <c r="H12" s="12">
        <f>IFERROR(NETWORKDAYS(E12,F12,Feries),"")</f>
        <v>3</v>
      </c>
      <c r="I12" s="103"/>
      <c r="J12" s="104"/>
      <c r="K12" s="104"/>
      <c r="L12" s="104"/>
      <c r="M12" s="104"/>
      <c r="N12" s="104"/>
      <c r="O12" s="105"/>
      <c r="P12" s="103"/>
      <c r="Q12" s="104"/>
      <c r="R12" s="104"/>
      <c r="S12" s="104"/>
      <c r="T12" s="104"/>
      <c r="U12" s="111"/>
      <c r="V12" s="112"/>
      <c r="W12" s="103"/>
      <c r="X12" s="104"/>
      <c r="Y12" s="104"/>
      <c r="Z12" s="104"/>
      <c r="AA12" s="104"/>
      <c r="AB12" s="104"/>
      <c r="AC12" s="105"/>
      <c r="AD12" s="103"/>
      <c r="AE12" s="104"/>
      <c r="AF12" s="104"/>
      <c r="AG12" s="104"/>
      <c r="AH12" s="104"/>
      <c r="AI12" s="104"/>
      <c r="AJ12" s="105"/>
      <c r="AK12" s="103"/>
      <c r="AL12" s="104"/>
      <c r="AM12" s="104"/>
      <c r="AN12" s="104"/>
      <c r="AO12" s="104"/>
      <c r="AP12" s="104"/>
      <c r="AQ12" s="105"/>
      <c r="AR12" s="103"/>
      <c r="AS12" s="104"/>
      <c r="AT12" s="104"/>
      <c r="AU12" s="104"/>
      <c r="AV12" s="104"/>
      <c r="AW12" s="104"/>
      <c r="AX12" s="105"/>
      <c r="AY12" s="103"/>
      <c r="AZ12" s="104"/>
      <c r="BA12" s="104"/>
      <c r="BB12" s="104"/>
      <c r="BC12" s="104"/>
      <c r="BD12" s="104"/>
      <c r="BE12" s="105"/>
      <c r="BF12" s="103"/>
      <c r="BG12" s="104"/>
      <c r="BH12" s="104"/>
      <c r="BI12" s="104"/>
      <c r="BJ12" s="104"/>
      <c r="BK12" s="104"/>
      <c r="BL12" s="105"/>
      <c r="BP12" s="118">
        <v>44657</v>
      </c>
    </row>
    <row r="13" spans="1:68" s="3" customFormat="1" ht="30" customHeight="1" thickBot="1" x14ac:dyDescent="0.35">
      <c r="A13" s="36"/>
      <c r="B13" s="52" t="s">
        <v>19</v>
      </c>
      <c r="C13" s="44"/>
      <c r="D13" s="15">
        <v>0.5</v>
      </c>
      <c r="E13" s="67">
        <f>F12</f>
        <v>44659</v>
      </c>
      <c r="F13" s="119">
        <f>WORKDAY.INTL(E13,4,1,Feries)</f>
        <v>44665</v>
      </c>
      <c r="G13" s="12"/>
      <c r="H13" s="12">
        <f>IFERROR(NETWORKDAYS(E13,F13,Feries),"")</f>
        <v>5</v>
      </c>
      <c r="I13" s="103"/>
      <c r="J13" s="104"/>
      <c r="K13" s="104"/>
      <c r="L13" s="104"/>
      <c r="M13" s="104"/>
      <c r="N13" s="104"/>
      <c r="O13" s="105"/>
      <c r="P13" s="103"/>
      <c r="Q13" s="104"/>
      <c r="R13" s="104"/>
      <c r="S13" s="104"/>
      <c r="T13" s="104"/>
      <c r="U13" s="104"/>
      <c r="V13" s="105"/>
      <c r="W13" s="103"/>
      <c r="X13" s="104"/>
      <c r="Y13" s="104"/>
      <c r="Z13" s="104"/>
      <c r="AA13" s="104"/>
      <c r="AB13" s="104"/>
      <c r="AC13" s="105"/>
      <c r="AD13" s="103"/>
      <c r="AE13" s="104"/>
      <c r="AF13" s="104"/>
      <c r="AG13" s="104"/>
      <c r="AH13" s="104"/>
      <c r="AI13" s="104"/>
      <c r="AJ13" s="105"/>
      <c r="AK13" s="103"/>
      <c r="AL13" s="104"/>
      <c r="AM13" s="104"/>
      <c r="AN13" s="104"/>
      <c r="AO13" s="104"/>
      <c r="AP13" s="104"/>
      <c r="AQ13" s="105"/>
      <c r="AR13" s="103"/>
      <c r="AS13" s="104"/>
      <c r="AT13" s="104"/>
      <c r="AU13" s="104"/>
      <c r="AV13" s="104"/>
      <c r="AW13" s="104"/>
      <c r="AX13" s="105"/>
      <c r="AY13" s="103"/>
      <c r="AZ13" s="104"/>
      <c r="BA13" s="104"/>
      <c r="BB13" s="104"/>
      <c r="BC13" s="104"/>
      <c r="BD13" s="104"/>
      <c r="BE13" s="105"/>
      <c r="BF13" s="103"/>
      <c r="BG13" s="104"/>
      <c r="BH13" s="104"/>
      <c r="BI13" s="104"/>
      <c r="BJ13" s="104"/>
      <c r="BK13" s="104"/>
      <c r="BL13" s="105"/>
      <c r="BP13" s="118">
        <v>44661</v>
      </c>
    </row>
    <row r="14" spans="1:68" s="3" customFormat="1" ht="30" customHeight="1" thickBot="1" x14ac:dyDescent="0.35">
      <c r="A14" s="36"/>
      <c r="B14" s="52" t="s">
        <v>20</v>
      </c>
      <c r="C14" s="44"/>
      <c r="D14" s="15">
        <v>0.25</v>
      </c>
      <c r="E14" s="67">
        <f>F13</f>
        <v>44665</v>
      </c>
      <c r="F14" s="119">
        <f>WORKDAY.INTL(E14,5,1,Feries)</f>
        <v>44673</v>
      </c>
      <c r="G14" s="12"/>
      <c r="H14" s="12">
        <f>IFERROR(NETWORKDAYS(E14,F14,Feries),"")</f>
        <v>6</v>
      </c>
      <c r="I14" s="103"/>
      <c r="J14" s="104"/>
      <c r="K14" s="104"/>
      <c r="L14" s="104"/>
      <c r="M14" s="104"/>
      <c r="N14" s="104"/>
      <c r="O14" s="105"/>
      <c r="P14" s="103"/>
      <c r="Q14" s="104"/>
      <c r="R14" s="104"/>
      <c r="S14" s="104"/>
      <c r="T14" s="104"/>
      <c r="U14" s="104"/>
      <c r="V14" s="105"/>
      <c r="W14" s="103"/>
      <c r="X14" s="104"/>
      <c r="Y14" s="111"/>
      <c r="Z14" s="104"/>
      <c r="AA14" s="104"/>
      <c r="AB14" s="104"/>
      <c r="AC14" s="105"/>
      <c r="AD14" s="103"/>
      <c r="AE14" s="104"/>
      <c r="AF14" s="104"/>
      <c r="AG14" s="104"/>
      <c r="AH14" s="104"/>
      <c r="AI14" s="104"/>
      <c r="AJ14" s="105"/>
      <c r="AK14" s="103"/>
      <c r="AL14" s="104"/>
      <c r="AM14" s="104"/>
      <c r="AN14" s="104"/>
      <c r="AO14" s="104"/>
      <c r="AP14" s="104"/>
      <c r="AQ14" s="105"/>
      <c r="AR14" s="103"/>
      <c r="AS14" s="104"/>
      <c r="AT14" s="104"/>
      <c r="AU14" s="104"/>
      <c r="AV14" s="104"/>
      <c r="AW14" s="104"/>
      <c r="AX14" s="105"/>
      <c r="AY14" s="103"/>
      <c r="AZ14" s="104"/>
      <c r="BA14" s="104"/>
      <c r="BB14" s="104"/>
      <c r="BC14" s="104"/>
      <c r="BD14" s="104"/>
      <c r="BE14" s="105"/>
      <c r="BF14" s="103"/>
      <c r="BG14" s="104"/>
      <c r="BH14" s="104"/>
      <c r="BI14" s="104"/>
      <c r="BJ14" s="104"/>
      <c r="BK14" s="104"/>
      <c r="BL14" s="105"/>
      <c r="BP14" s="118">
        <v>44666</v>
      </c>
    </row>
    <row r="15" spans="1:68" s="3" customFormat="1" ht="30" customHeight="1" thickBot="1" x14ac:dyDescent="0.35">
      <c r="A15" s="36"/>
      <c r="B15" s="52" t="s">
        <v>21</v>
      </c>
      <c r="C15" s="44"/>
      <c r="D15" s="15"/>
      <c r="E15" s="67">
        <f>E12+1</f>
        <v>44658</v>
      </c>
      <c r="F15" s="119">
        <f>WORKDAY.INTL(E15,2,1,Feries)</f>
        <v>44662</v>
      </c>
      <c r="G15" s="12"/>
      <c r="H15" s="12">
        <f>IFERROR(NETWORKDAYS(E15,F15,Feries),"")</f>
        <v>3</v>
      </c>
      <c r="I15" s="103"/>
      <c r="J15" s="104"/>
      <c r="K15" s="104"/>
      <c r="L15" s="104"/>
      <c r="M15" s="104"/>
      <c r="N15" s="104"/>
      <c r="O15" s="105"/>
      <c r="P15" s="103"/>
      <c r="Q15" s="104"/>
      <c r="R15" s="104"/>
      <c r="S15" s="104"/>
      <c r="T15" s="104"/>
      <c r="U15" s="104"/>
      <c r="V15" s="105"/>
      <c r="W15" s="103"/>
      <c r="X15" s="104"/>
      <c r="Y15" s="104"/>
      <c r="Z15" s="104"/>
      <c r="AA15" s="104"/>
      <c r="AB15" s="104"/>
      <c r="AC15" s="105"/>
      <c r="AD15" s="103"/>
      <c r="AE15" s="104"/>
      <c r="AF15" s="104"/>
      <c r="AG15" s="104"/>
      <c r="AH15" s="104"/>
      <c r="AI15" s="104"/>
      <c r="AJ15" s="105"/>
      <c r="AK15" s="103"/>
      <c r="AL15" s="104"/>
      <c r="AM15" s="104"/>
      <c r="AN15" s="104"/>
      <c r="AO15" s="104"/>
      <c r="AP15" s="104"/>
      <c r="AQ15" s="105"/>
      <c r="AR15" s="103"/>
      <c r="AS15" s="104"/>
      <c r="AT15" s="104"/>
      <c r="AU15" s="104"/>
      <c r="AV15" s="104"/>
      <c r="AW15" s="104"/>
      <c r="AX15" s="105"/>
      <c r="AY15" s="103"/>
      <c r="AZ15" s="104"/>
      <c r="BA15" s="104"/>
      <c r="BB15" s="104"/>
      <c r="BC15" s="104"/>
      <c r="BD15" s="104"/>
      <c r="BE15" s="105"/>
      <c r="BF15" s="103"/>
      <c r="BG15" s="104"/>
      <c r="BH15" s="104"/>
      <c r="BI15" s="104"/>
      <c r="BJ15" s="104"/>
      <c r="BK15" s="104"/>
      <c r="BL15" s="105"/>
      <c r="BP15" s="118">
        <v>44658</v>
      </c>
    </row>
    <row r="16" spans="1:68" s="3" customFormat="1" ht="30" customHeight="1" thickBot="1" x14ac:dyDescent="0.35">
      <c r="A16" s="37" t="s">
        <v>10</v>
      </c>
      <c r="B16" s="16" t="s">
        <v>22</v>
      </c>
      <c r="C16" s="45"/>
      <c r="D16" s="17"/>
      <c r="E16" s="59"/>
      <c r="F16" s="60"/>
      <c r="G16" s="12"/>
      <c r="H16" s="12">
        <f>IFERROR(NETWORKDAYS(E16,F16,Feries),"")</f>
        <v>0</v>
      </c>
      <c r="I16" s="103"/>
      <c r="J16" s="104"/>
      <c r="K16" s="104"/>
      <c r="L16" s="104"/>
      <c r="M16" s="104"/>
      <c r="N16" s="104"/>
      <c r="O16" s="105"/>
      <c r="P16" s="103"/>
      <c r="Q16" s="104"/>
      <c r="R16" s="104"/>
      <c r="S16" s="104"/>
      <c r="T16" s="104"/>
      <c r="U16" s="104"/>
      <c r="V16" s="105"/>
      <c r="W16" s="103"/>
      <c r="X16" s="104"/>
      <c r="Y16" s="104"/>
      <c r="Z16" s="104"/>
      <c r="AA16" s="104"/>
      <c r="AB16" s="104"/>
      <c r="AC16" s="105"/>
      <c r="AD16" s="103"/>
      <c r="AE16" s="104"/>
      <c r="AF16" s="104"/>
      <c r="AG16" s="104"/>
      <c r="AH16" s="104"/>
      <c r="AI16" s="104"/>
      <c r="AJ16" s="105"/>
      <c r="AK16" s="103"/>
      <c r="AL16" s="104"/>
      <c r="AM16" s="104"/>
      <c r="AN16" s="104"/>
      <c r="AO16" s="104"/>
      <c r="AP16" s="104"/>
      <c r="AQ16" s="105"/>
      <c r="AR16" s="103"/>
      <c r="AS16" s="104"/>
      <c r="AT16" s="104"/>
      <c r="AU16" s="104"/>
      <c r="AV16" s="104"/>
      <c r="AW16" s="104"/>
      <c r="AX16" s="105"/>
      <c r="AY16" s="103"/>
      <c r="AZ16" s="104"/>
      <c r="BA16" s="104"/>
      <c r="BB16" s="104"/>
      <c r="BC16" s="104"/>
      <c r="BD16" s="104"/>
      <c r="BE16" s="105"/>
      <c r="BF16" s="103"/>
      <c r="BG16" s="104"/>
      <c r="BH16" s="104"/>
      <c r="BI16" s="104"/>
      <c r="BJ16" s="104"/>
      <c r="BK16" s="104"/>
      <c r="BL16" s="105"/>
      <c r="BP16" s="118"/>
    </row>
    <row r="17" spans="1:68" s="3" customFormat="1" ht="30" customHeight="1" thickBot="1" x14ac:dyDescent="0.35">
      <c r="A17" s="37"/>
      <c r="B17" s="53" t="s">
        <v>17</v>
      </c>
      <c r="C17" s="46"/>
      <c r="D17" s="18">
        <v>0.5</v>
      </c>
      <c r="E17" s="68">
        <v>44652</v>
      </c>
      <c r="F17" s="68">
        <f>WORKDAY.INTL(E17,4,1,Feries)</f>
        <v>44658</v>
      </c>
      <c r="G17" s="12"/>
      <c r="H17" s="12">
        <f>IFERROR(NETWORKDAYS(E17,F17,Feries),"")</f>
        <v>5</v>
      </c>
      <c r="I17" s="103"/>
      <c r="J17" s="104"/>
      <c r="K17" s="104"/>
      <c r="L17" s="104"/>
      <c r="M17" s="104"/>
      <c r="N17" s="104"/>
      <c r="O17" s="105"/>
      <c r="P17" s="103"/>
      <c r="Q17" s="104"/>
      <c r="R17" s="104"/>
      <c r="S17" s="104"/>
      <c r="T17" s="104"/>
      <c r="U17" s="104"/>
      <c r="V17" s="105"/>
      <c r="W17" s="103"/>
      <c r="X17" s="104"/>
      <c r="Y17" s="104"/>
      <c r="Z17" s="104"/>
      <c r="AA17" s="104"/>
      <c r="AB17" s="104"/>
      <c r="AC17" s="105"/>
      <c r="AD17" s="103"/>
      <c r="AE17" s="104"/>
      <c r="AF17" s="104"/>
      <c r="AG17" s="104"/>
      <c r="AH17" s="104"/>
      <c r="AI17" s="104"/>
      <c r="AJ17" s="105"/>
      <c r="AK17" s="103"/>
      <c r="AL17" s="104"/>
      <c r="AM17" s="104"/>
      <c r="AN17" s="104"/>
      <c r="AO17" s="104"/>
      <c r="AP17" s="104"/>
      <c r="AQ17" s="105"/>
      <c r="AR17" s="103"/>
      <c r="AS17" s="104"/>
      <c r="AT17" s="104"/>
      <c r="AU17" s="104"/>
      <c r="AV17" s="104"/>
      <c r="AW17" s="104"/>
      <c r="AX17" s="105"/>
      <c r="AY17" s="103"/>
      <c r="AZ17" s="104"/>
      <c r="BA17" s="104"/>
      <c r="BB17" s="104"/>
      <c r="BC17" s="104"/>
      <c r="BD17" s="104"/>
      <c r="BE17" s="105"/>
      <c r="BF17" s="103"/>
      <c r="BG17" s="104"/>
      <c r="BH17" s="104"/>
      <c r="BI17" s="104"/>
      <c r="BJ17" s="104"/>
      <c r="BK17" s="104"/>
      <c r="BL17" s="105"/>
      <c r="BP17" s="118">
        <v>44656</v>
      </c>
    </row>
    <row r="18" spans="1:68" s="3" customFormat="1" ht="30" customHeight="1" thickBot="1" x14ac:dyDescent="0.35">
      <c r="A18" s="36"/>
      <c r="B18" s="53" t="s">
        <v>18</v>
      </c>
      <c r="C18" s="46"/>
      <c r="D18" s="18">
        <v>0.5</v>
      </c>
      <c r="E18" s="68">
        <v>44657</v>
      </c>
      <c r="F18" s="68">
        <f>WORKDAY.INTL(E18,1,1,Feries)</f>
        <v>44658</v>
      </c>
      <c r="G18" s="12"/>
      <c r="H18" s="12">
        <f>IFERROR(NETWORKDAYS(E18,F18,Feries),"")</f>
        <v>2</v>
      </c>
      <c r="I18" s="103"/>
      <c r="J18" s="104"/>
      <c r="K18" s="104"/>
      <c r="L18" s="104"/>
      <c r="M18" s="104"/>
      <c r="N18" s="104"/>
      <c r="O18" s="105"/>
      <c r="P18" s="103"/>
      <c r="Q18" s="104"/>
      <c r="R18" s="104"/>
      <c r="S18" s="104"/>
      <c r="T18" s="104"/>
      <c r="U18" s="111"/>
      <c r="V18" s="112"/>
      <c r="W18" s="103"/>
      <c r="X18" s="104"/>
      <c r="Y18" s="104"/>
      <c r="Z18" s="104"/>
      <c r="AA18" s="104"/>
      <c r="AB18" s="104"/>
      <c r="AC18" s="105"/>
      <c r="AD18" s="103"/>
      <c r="AE18" s="104"/>
      <c r="AF18" s="104"/>
      <c r="AG18" s="104"/>
      <c r="AH18" s="104"/>
      <c r="AI18" s="104"/>
      <c r="AJ18" s="105"/>
      <c r="AK18" s="103"/>
      <c r="AL18" s="104"/>
      <c r="AM18" s="104"/>
      <c r="AN18" s="104"/>
      <c r="AO18" s="104"/>
      <c r="AP18" s="104"/>
      <c r="AQ18" s="105"/>
      <c r="AR18" s="103"/>
      <c r="AS18" s="104"/>
      <c r="AT18" s="104"/>
      <c r="AU18" s="104"/>
      <c r="AV18" s="104"/>
      <c r="AW18" s="104"/>
      <c r="AX18" s="105"/>
      <c r="AY18" s="103"/>
      <c r="AZ18" s="104"/>
      <c r="BA18" s="104"/>
      <c r="BB18" s="104"/>
      <c r="BC18" s="104"/>
      <c r="BD18" s="104"/>
      <c r="BE18" s="105"/>
      <c r="BF18" s="103"/>
      <c r="BG18" s="104"/>
      <c r="BH18" s="104"/>
      <c r="BI18" s="104"/>
      <c r="BJ18" s="104"/>
      <c r="BK18" s="104"/>
      <c r="BL18" s="105"/>
      <c r="BP18" s="118">
        <v>44658</v>
      </c>
    </row>
    <row r="19" spans="1:68" s="3" customFormat="1" ht="30" customHeight="1" thickBot="1" x14ac:dyDescent="0.35">
      <c r="A19" s="36"/>
      <c r="B19" s="53" t="s">
        <v>19</v>
      </c>
      <c r="C19" s="46"/>
      <c r="D19" s="18"/>
      <c r="E19" s="68">
        <v>44653</v>
      </c>
      <c r="F19" s="68">
        <f>WORKDAY.INTL(E19,13,1,Feries)</f>
        <v>44672</v>
      </c>
      <c r="G19" s="12"/>
      <c r="H19" s="12">
        <f>IFERROR(NETWORKDAYS(E19,F19,Feries),"")</f>
        <v>13</v>
      </c>
      <c r="I19" s="103"/>
      <c r="J19" s="104"/>
      <c r="K19" s="104"/>
      <c r="L19" s="104"/>
      <c r="M19" s="104"/>
      <c r="N19" s="104"/>
      <c r="O19" s="105"/>
      <c r="P19" s="103"/>
      <c r="Q19" s="104"/>
      <c r="R19" s="104"/>
      <c r="S19" s="104"/>
      <c r="T19" s="104"/>
      <c r="U19" s="104"/>
      <c r="V19" s="105"/>
      <c r="W19" s="103"/>
      <c r="X19" s="104"/>
      <c r="Y19" s="104"/>
      <c r="Z19" s="104"/>
      <c r="AA19" s="104"/>
      <c r="AB19" s="104"/>
      <c r="AC19" s="105"/>
      <c r="AD19" s="103"/>
      <c r="AE19" s="104"/>
      <c r="AF19" s="104"/>
      <c r="AG19" s="104"/>
      <c r="AH19" s="104"/>
      <c r="AI19" s="104"/>
      <c r="AJ19" s="105"/>
      <c r="AK19" s="103"/>
      <c r="AL19" s="104"/>
      <c r="AM19" s="104"/>
      <c r="AN19" s="104"/>
      <c r="AO19" s="104"/>
      <c r="AP19" s="104"/>
      <c r="AQ19" s="105"/>
      <c r="AR19" s="103"/>
      <c r="AS19" s="104"/>
      <c r="AT19" s="104"/>
      <c r="AU19" s="104"/>
      <c r="AV19" s="104"/>
      <c r="AW19" s="104"/>
      <c r="AX19" s="105"/>
      <c r="AY19" s="103"/>
      <c r="AZ19" s="104"/>
      <c r="BA19" s="104"/>
      <c r="BB19" s="104"/>
      <c r="BC19" s="104"/>
      <c r="BD19" s="104"/>
      <c r="BE19" s="105"/>
      <c r="BF19" s="103"/>
      <c r="BG19" s="104"/>
      <c r="BH19" s="104"/>
      <c r="BI19" s="104"/>
      <c r="BJ19" s="104"/>
      <c r="BK19" s="104"/>
      <c r="BL19" s="105"/>
      <c r="BP19" s="118">
        <v>44666</v>
      </c>
    </row>
    <row r="20" spans="1:68" s="3" customFormat="1" ht="30" customHeight="1" thickBot="1" x14ac:dyDescent="0.35">
      <c r="A20" s="36"/>
      <c r="B20" s="53" t="s">
        <v>20</v>
      </c>
      <c r="C20" s="46"/>
      <c r="D20" s="18"/>
      <c r="E20" s="68">
        <f>E19</f>
        <v>44653</v>
      </c>
      <c r="F20" s="68">
        <f>WORKDAY.INTL(E20,43,1,Feries)</f>
        <v>44715</v>
      </c>
      <c r="G20" s="12"/>
      <c r="H20" s="12">
        <f>IFERROR(NETWORKDAYS(E20,F20,Feries),"")</f>
        <v>43</v>
      </c>
      <c r="I20" s="103"/>
      <c r="J20" s="104"/>
      <c r="K20" s="104"/>
      <c r="L20" s="104"/>
      <c r="M20" s="104"/>
      <c r="N20" s="104"/>
      <c r="O20" s="105"/>
      <c r="P20" s="103"/>
      <c r="Q20" s="104"/>
      <c r="R20" s="104"/>
      <c r="S20" s="104"/>
      <c r="T20" s="104"/>
      <c r="U20" s="104"/>
      <c r="V20" s="105"/>
      <c r="W20" s="103"/>
      <c r="X20" s="104"/>
      <c r="Y20" s="111"/>
      <c r="Z20" s="104"/>
      <c r="AA20" s="104"/>
      <c r="AB20" s="104"/>
      <c r="AC20" s="105"/>
      <c r="AD20" s="103"/>
      <c r="AE20" s="104"/>
      <c r="AF20" s="104"/>
      <c r="AG20" s="104"/>
      <c r="AH20" s="104"/>
      <c r="AI20" s="104"/>
      <c r="AJ20" s="105"/>
      <c r="AK20" s="103"/>
      <c r="AL20" s="104"/>
      <c r="AM20" s="104"/>
      <c r="AN20" s="104"/>
      <c r="AO20" s="104"/>
      <c r="AP20" s="104"/>
      <c r="AQ20" s="105"/>
      <c r="AR20" s="103"/>
      <c r="AS20" s="104"/>
      <c r="AT20" s="104"/>
      <c r="AU20" s="104"/>
      <c r="AV20" s="104"/>
      <c r="AW20" s="104"/>
      <c r="AX20" s="105"/>
      <c r="AY20" s="103"/>
      <c r="AZ20" s="104"/>
      <c r="BA20" s="104"/>
      <c r="BB20" s="104"/>
      <c r="BC20" s="104"/>
      <c r="BD20" s="104"/>
      <c r="BE20" s="105"/>
      <c r="BF20" s="103"/>
      <c r="BG20" s="104"/>
      <c r="BH20" s="104"/>
      <c r="BI20" s="104"/>
      <c r="BJ20" s="104"/>
      <c r="BK20" s="104"/>
      <c r="BL20" s="105"/>
      <c r="BP20" s="118">
        <v>44696</v>
      </c>
    </row>
    <row r="21" spans="1:68" s="3" customFormat="1" ht="30" customHeight="1" thickBot="1" x14ac:dyDescent="0.35">
      <c r="A21" s="36"/>
      <c r="B21" s="53" t="s">
        <v>21</v>
      </c>
      <c r="C21" s="46"/>
      <c r="D21" s="18"/>
      <c r="E21" s="68">
        <v>44697</v>
      </c>
      <c r="F21" s="68">
        <f>WORKDAY.INTL(E21,76,1,Feries)</f>
        <v>44809</v>
      </c>
      <c r="G21" s="12"/>
      <c r="H21" s="12">
        <f>IFERROR(NETWORKDAYS(E21,F21,Feries),"")</f>
        <v>77</v>
      </c>
      <c r="I21" s="103"/>
      <c r="J21" s="104"/>
      <c r="K21" s="104"/>
      <c r="L21" s="104"/>
      <c r="M21" s="104"/>
      <c r="N21" s="104"/>
      <c r="O21" s="105"/>
      <c r="P21" s="103"/>
      <c r="Q21" s="104"/>
      <c r="R21" s="104"/>
      <c r="S21" s="104"/>
      <c r="T21" s="104"/>
      <c r="U21" s="104"/>
      <c r="V21" s="105"/>
      <c r="W21" s="103"/>
      <c r="X21" s="104"/>
      <c r="Y21" s="104"/>
      <c r="Z21" s="104"/>
      <c r="AA21" s="104"/>
      <c r="AB21" s="104"/>
      <c r="AC21" s="105"/>
      <c r="AD21" s="103"/>
      <c r="AE21" s="104"/>
      <c r="AF21" s="104"/>
      <c r="AG21" s="104"/>
      <c r="AH21" s="104"/>
      <c r="AI21" s="104"/>
      <c r="AJ21" s="105"/>
      <c r="AK21" s="103"/>
      <c r="AL21" s="104"/>
      <c r="AM21" s="104"/>
      <c r="AN21" s="104"/>
      <c r="AO21" s="104"/>
      <c r="AP21" s="104"/>
      <c r="AQ21" s="105"/>
      <c r="AR21" s="103"/>
      <c r="AS21" s="104"/>
      <c r="AT21" s="104"/>
      <c r="AU21" s="104"/>
      <c r="AV21" s="104"/>
      <c r="AW21" s="104"/>
      <c r="AX21" s="105"/>
      <c r="AY21" s="103"/>
      <c r="AZ21" s="104"/>
      <c r="BA21" s="104"/>
      <c r="BB21" s="104"/>
      <c r="BC21" s="104"/>
      <c r="BD21" s="104"/>
      <c r="BE21" s="105"/>
      <c r="BF21" s="103"/>
      <c r="BG21" s="104"/>
      <c r="BH21" s="104"/>
      <c r="BI21" s="104"/>
      <c r="BJ21" s="104"/>
      <c r="BK21" s="104"/>
      <c r="BL21" s="105"/>
      <c r="BP21" s="118">
        <v>44773</v>
      </c>
    </row>
    <row r="22" spans="1:68" s="3" customFormat="1" ht="30" customHeight="1" thickBot="1" x14ac:dyDescent="0.35">
      <c r="A22" s="36" t="s">
        <v>11</v>
      </c>
      <c r="B22" s="19" t="s">
        <v>23</v>
      </c>
      <c r="C22" s="47"/>
      <c r="D22" s="20"/>
      <c r="E22" s="61"/>
      <c r="F22" s="62"/>
      <c r="G22" s="12"/>
      <c r="H22" s="12">
        <f>IFERROR(NETWORKDAYS(E22,F22,Feries),"")</f>
        <v>0</v>
      </c>
      <c r="I22" s="103"/>
      <c r="J22" s="104"/>
      <c r="K22" s="104"/>
      <c r="L22" s="104"/>
      <c r="M22" s="104"/>
      <c r="N22" s="104"/>
      <c r="O22" s="105"/>
      <c r="P22" s="103"/>
      <c r="Q22" s="104"/>
      <c r="R22" s="104"/>
      <c r="S22" s="104"/>
      <c r="T22" s="104"/>
      <c r="U22" s="104"/>
      <c r="V22" s="105"/>
      <c r="W22" s="103"/>
      <c r="X22" s="104"/>
      <c r="Y22" s="104"/>
      <c r="Z22" s="104"/>
      <c r="AA22" s="104"/>
      <c r="AB22" s="104"/>
      <c r="AC22" s="105"/>
      <c r="AD22" s="103"/>
      <c r="AE22" s="104"/>
      <c r="AF22" s="104"/>
      <c r="AG22" s="104"/>
      <c r="AH22" s="104"/>
      <c r="AI22" s="104"/>
      <c r="AJ22" s="105"/>
      <c r="AK22" s="103"/>
      <c r="AL22" s="104"/>
      <c r="AM22" s="104"/>
      <c r="AN22" s="104"/>
      <c r="AO22" s="104"/>
      <c r="AP22" s="104"/>
      <c r="AQ22" s="105"/>
      <c r="AR22" s="103"/>
      <c r="AS22" s="104"/>
      <c r="AT22" s="104"/>
      <c r="AU22" s="104"/>
      <c r="AV22" s="104"/>
      <c r="AW22" s="104"/>
      <c r="AX22" s="105"/>
      <c r="AY22" s="103"/>
      <c r="AZ22" s="104"/>
      <c r="BA22" s="104"/>
      <c r="BB22" s="104"/>
      <c r="BC22" s="104"/>
      <c r="BD22" s="104"/>
      <c r="BE22" s="105"/>
      <c r="BF22" s="103"/>
      <c r="BG22" s="104"/>
      <c r="BH22" s="104"/>
      <c r="BI22" s="104"/>
      <c r="BJ22" s="104"/>
      <c r="BK22" s="104"/>
      <c r="BL22" s="105"/>
      <c r="BP22" s="118"/>
    </row>
    <row r="23" spans="1:68" s="3" customFormat="1" ht="30" customHeight="1" thickBot="1" x14ac:dyDescent="0.35">
      <c r="A23" s="36"/>
      <c r="B23" s="54" t="s">
        <v>17</v>
      </c>
      <c r="C23" s="48"/>
      <c r="D23" s="21"/>
      <c r="E23" s="69">
        <f>E11+15</f>
        <v>44667</v>
      </c>
      <c r="F23" s="69">
        <f>WORKDAY.INTL(E23,5,1,Feries)</f>
        <v>44676</v>
      </c>
      <c r="G23" s="12"/>
      <c r="H23" s="12">
        <f>IFERROR(NETWORKDAYS(E23,F23,Feries),"")</f>
        <v>5</v>
      </c>
      <c r="I23" s="103"/>
      <c r="J23" s="104"/>
      <c r="K23" s="104"/>
      <c r="L23" s="104"/>
      <c r="M23" s="104"/>
      <c r="N23" s="104"/>
      <c r="O23" s="105"/>
      <c r="P23" s="103"/>
      <c r="Q23" s="104"/>
      <c r="R23" s="104"/>
      <c r="S23" s="104"/>
      <c r="T23" s="104"/>
      <c r="U23" s="104"/>
      <c r="V23" s="105"/>
      <c r="W23" s="103"/>
      <c r="X23" s="104"/>
      <c r="Y23" s="104"/>
      <c r="Z23" s="104"/>
      <c r="AA23" s="104"/>
      <c r="AB23" s="104"/>
      <c r="AC23" s="105"/>
      <c r="AD23" s="103"/>
      <c r="AE23" s="104"/>
      <c r="AF23" s="104"/>
      <c r="AG23" s="104"/>
      <c r="AH23" s="104"/>
      <c r="AI23" s="104"/>
      <c r="AJ23" s="105"/>
      <c r="AK23" s="103"/>
      <c r="AL23" s="104"/>
      <c r="AM23" s="104"/>
      <c r="AN23" s="104"/>
      <c r="AO23" s="104"/>
      <c r="AP23" s="104"/>
      <c r="AQ23" s="105"/>
      <c r="AR23" s="103"/>
      <c r="AS23" s="104"/>
      <c r="AT23" s="104"/>
      <c r="AU23" s="104"/>
      <c r="AV23" s="104"/>
      <c r="AW23" s="104"/>
      <c r="AX23" s="105"/>
      <c r="AY23" s="103"/>
      <c r="AZ23" s="104"/>
      <c r="BA23" s="104"/>
      <c r="BB23" s="104"/>
      <c r="BC23" s="104"/>
      <c r="BD23" s="104"/>
      <c r="BE23" s="105"/>
      <c r="BF23" s="103"/>
      <c r="BG23" s="104"/>
      <c r="BH23" s="104"/>
      <c r="BI23" s="104"/>
      <c r="BJ23" s="104"/>
      <c r="BK23" s="104"/>
      <c r="BL23" s="105"/>
      <c r="BP23" s="118">
        <v>44672</v>
      </c>
    </row>
    <row r="24" spans="1:68" s="3" customFormat="1" ht="30" customHeight="1" thickBot="1" x14ac:dyDescent="0.35">
      <c r="A24" s="36"/>
      <c r="B24" s="54" t="s">
        <v>18</v>
      </c>
      <c r="C24" s="48"/>
      <c r="D24" s="21"/>
      <c r="E24" s="69">
        <f>F23+1</f>
        <v>44677</v>
      </c>
      <c r="F24" s="69">
        <f>WORKDAY.INTL(E24,4,1,Feries)</f>
        <v>44683</v>
      </c>
      <c r="G24" s="12"/>
      <c r="H24" s="12">
        <f>IFERROR(NETWORKDAYS(E24,F24,Feries),"")</f>
        <v>5</v>
      </c>
      <c r="I24" s="103"/>
      <c r="J24" s="104"/>
      <c r="K24" s="104"/>
      <c r="L24" s="104"/>
      <c r="M24" s="104"/>
      <c r="N24" s="104"/>
      <c r="O24" s="105"/>
      <c r="P24" s="103"/>
      <c r="Q24" s="104"/>
      <c r="R24" s="104"/>
      <c r="S24" s="104"/>
      <c r="T24" s="104"/>
      <c r="U24" s="104"/>
      <c r="V24" s="105"/>
      <c r="W24" s="103"/>
      <c r="X24" s="104"/>
      <c r="Y24" s="104"/>
      <c r="Z24" s="104"/>
      <c r="AA24" s="104"/>
      <c r="AB24" s="104"/>
      <c r="AC24" s="105"/>
      <c r="AD24" s="103"/>
      <c r="AE24" s="104"/>
      <c r="AF24" s="104"/>
      <c r="AG24" s="104"/>
      <c r="AH24" s="104"/>
      <c r="AI24" s="104"/>
      <c r="AJ24" s="105"/>
      <c r="AK24" s="103"/>
      <c r="AL24" s="104"/>
      <c r="AM24" s="104"/>
      <c r="AN24" s="104"/>
      <c r="AO24" s="104"/>
      <c r="AP24" s="104"/>
      <c r="AQ24" s="105"/>
      <c r="AR24" s="103"/>
      <c r="AS24" s="104"/>
      <c r="AT24" s="104"/>
      <c r="AU24" s="104"/>
      <c r="AV24" s="104"/>
      <c r="AW24" s="104"/>
      <c r="AX24" s="105"/>
      <c r="AY24" s="103"/>
      <c r="AZ24" s="104"/>
      <c r="BA24" s="104"/>
      <c r="BB24" s="104"/>
      <c r="BC24" s="104"/>
      <c r="BD24" s="104"/>
      <c r="BE24" s="105"/>
      <c r="BF24" s="103"/>
      <c r="BG24" s="104"/>
      <c r="BH24" s="104"/>
      <c r="BI24" s="104"/>
      <c r="BJ24" s="104"/>
      <c r="BK24" s="104"/>
      <c r="BL24" s="105"/>
      <c r="BP24" s="118">
        <v>44677</v>
      </c>
    </row>
    <row r="25" spans="1:68" s="3" customFormat="1" ht="30" customHeight="1" thickBot="1" x14ac:dyDescent="0.35">
      <c r="A25" s="36"/>
      <c r="B25" s="54" t="s">
        <v>19</v>
      </c>
      <c r="C25" s="48"/>
      <c r="D25" s="21"/>
      <c r="E25" s="69">
        <f>E24+5</f>
        <v>44682</v>
      </c>
      <c r="F25" s="69">
        <f>WORKDAY.INTL(E25,5,1,Feries)</f>
        <v>44687</v>
      </c>
      <c r="G25" s="12"/>
      <c r="H25" s="12">
        <f>IFERROR(NETWORKDAYS(E25,F25,Feries),"")</f>
        <v>5</v>
      </c>
      <c r="I25" s="103"/>
      <c r="J25" s="104"/>
      <c r="K25" s="104"/>
      <c r="L25" s="104"/>
      <c r="M25" s="104"/>
      <c r="N25" s="104"/>
      <c r="O25" s="105"/>
      <c r="P25" s="103"/>
      <c r="Q25" s="104"/>
      <c r="R25" s="104"/>
      <c r="S25" s="104"/>
      <c r="T25" s="104"/>
      <c r="U25" s="104"/>
      <c r="V25" s="105"/>
      <c r="W25" s="103"/>
      <c r="X25" s="104"/>
      <c r="Y25" s="104"/>
      <c r="Z25" s="104"/>
      <c r="AA25" s="104"/>
      <c r="AB25" s="104"/>
      <c r="AC25" s="105"/>
      <c r="AD25" s="103"/>
      <c r="AE25" s="104"/>
      <c r="AF25" s="104"/>
      <c r="AG25" s="104"/>
      <c r="AH25" s="104"/>
      <c r="AI25" s="104"/>
      <c r="AJ25" s="105"/>
      <c r="AK25" s="103"/>
      <c r="AL25" s="104"/>
      <c r="AM25" s="104"/>
      <c r="AN25" s="104"/>
      <c r="AO25" s="104"/>
      <c r="AP25" s="104"/>
      <c r="AQ25" s="105"/>
      <c r="AR25" s="103"/>
      <c r="AS25" s="104"/>
      <c r="AT25" s="104"/>
      <c r="AU25" s="104"/>
      <c r="AV25" s="104"/>
      <c r="AW25" s="104"/>
      <c r="AX25" s="105"/>
      <c r="AY25" s="103"/>
      <c r="AZ25" s="104"/>
      <c r="BA25" s="104"/>
      <c r="BB25" s="104"/>
      <c r="BC25" s="104"/>
      <c r="BD25" s="104"/>
      <c r="BE25" s="105"/>
      <c r="BF25" s="103"/>
      <c r="BG25" s="104"/>
      <c r="BH25" s="104"/>
      <c r="BI25" s="104"/>
      <c r="BJ25" s="104"/>
      <c r="BK25" s="104"/>
      <c r="BL25" s="105"/>
      <c r="BP25" s="118">
        <v>44683</v>
      </c>
    </row>
    <row r="26" spans="1:68" s="3" customFormat="1" ht="30" customHeight="1" thickBot="1" x14ac:dyDescent="0.35">
      <c r="A26" s="36"/>
      <c r="B26" s="54" t="s">
        <v>20</v>
      </c>
      <c r="C26" s="48"/>
      <c r="D26" s="21"/>
      <c r="E26" s="69">
        <f>F25+1</f>
        <v>44688</v>
      </c>
      <c r="F26" s="69">
        <f>WORKDAY.INTL(E26,4,1,Feries)</f>
        <v>44693</v>
      </c>
      <c r="G26" s="12"/>
      <c r="H26" s="12">
        <f>IFERROR(NETWORKDAYS(E26,F26,Feries),"")</f>
        <v>4</v>
      </c>
      <c r="I26" s="103"/>
      <c r="J26" s="104"/>
      <c r="K26" s="104"/>
      <c r="L26" s="104"/>
      <c r="M26" s="104"/>
      <c r="N26" s="104"/>
      <c r="O26" s="105"/>
      <c r="P26" s="103"/>
      <c r="Q26" s="104"/>
      <c r="R26" s="104"/>
      <c r="S26" s="104"/>
      <c r="T26" s="104"/>
      <c r="U26" s="104"/>
      <c r="V26" s="105"/>
      <c r="W26" s="103"/>
      <c r="X26" s="104"/>
      <c r="Y26" s="104"/>
      <c r="Z26" s="104"/>
      <c r="AA26" s="104"/>
      <c r="AB26" s="104"/>
      <c r="AC26" s="105"/>
      <c r="AD26" s="103"/>
      <c r="AE26" s="104"/>
      <c r="AF26" s="104"/>
      <c r="AG26" s="104"/>
      <c r="AH26" s="104"/>
      <c r="AI26" s="104"/>
      <c r="AJ26" s="105"/>
      <c r="AK26" s="103"/>
      <c r="AL26" s="104"/>
      <c r="AM26" s="104"/>
      <c r="AN26" s="104"/>
      <c r="AO26" s="104"/>
      <c r="AP26" s="104"/>
      <c r="AQ26" s="105"/>
      <c r="AR26" s="103"/>
      <c r="AS26" s="104"/>
      <c r="AT26" s="104"/>
      <c r="AU26" s="104"/>
      <c r="AV26" s="104"/>
      <c r="AW26" s="104"/>
      <c r="AX26" s="105"/>
      <c r="AY26" s="103"/>
      <c r="AZ26" s="104"/>
      <c r="BA26" s="104"/>
      <c r="BB26" s="104"/>
      <c r="BC26" s="104"/>
      <c r="BD26" s="104"/>
      <c r="BE26" s="105"/>
      <c r="BF26" s="103"/>
      <c r="BG26" s="104"/>
      <c r="BH26" s="104"/>
      <c r="BI26" s="104"/>
      <c r="BJ26" s="104"/>
      <c r="BK26" s="104"/>
      <c r="BL26" s="105"/>
      <c r="BP26" s="118">
        <v>44688</v>
      </c>
    </row>
    <row r="27" spans="1:68" s="3" customFormat="1" ht="30" customHeight="1" thickBot="1" x14ac:dyDescent="0.35">
      <c r="A27" s="36"/>
      <c r="B27" s="54" t="s">
        <v>21</v>
      </c>
      <c r="C27" s="48"/>
      <c r="D27" s="21"/>
      <c r="E27" s="69">
        <f>E25</f>
        <v>44682</v>
      </c>
      <c r="F27" s="69">
        <f>WORKDAY.INTL(E27,4,1,Feries)</f>
        <v>44686</v>
      </c>
      <c r="G27" s="12"/>
      <c r="H27" s="12">
        <f>IFERROR(NETWORKDAYS(E27,F27,Feries),"")</f>
        <v>4</v>
      </c>
      <c r="I27" s="103"/>
      <c r="J27" s="104"/>
      <c r="K27" s="104"/>
      <c r="L27" s="104"/>
      <c r="M27" s="104"/>
      <c r="N27" s="104"/>
      <c r="O27" s="105"/>
      <c r="P27" s="103"/>
      <c r="Q27" s="104"/>
      <c r="R27" s="104"/>
      <c r="S27" s="104"/>
      <c r="T27" s="104"/>
      <c r="U27" s="104"/>
      <c r="V27" s="105"/>
      <c r="W27" s="103"/>
      <c r="X27" s="104"/>
      <c r="Y27" s="104"/>
      <c r="Z27" s="104"/>
      <c r="AA27" s="104"/>
      <c r="AB27" s="104"/>
      <c r="AC27" s="105"/>
      <c r="AD27" s="103"/>
      <c r="AE27" s="104"/>
      <c r="AF27" s="104"/>
      <c r="AG27" s="104"/>
      <c r="AH27" s="104"/>
      <c r="AI27" s="104"/>
      <c r="AJ27" s="105"/>
      <c r="AK27" s="103"/>
      <c r="AL27" s="104"/>
      <c r="AM27" s="104"/>
      <c r="AN27" s="104"/>
      <c r="AO27" s="104"/>
      <c r="AP27" s="104"/>
      <c r="AQ27" s="105"/>
      <c r="AR27" s="103"/>
      <c r="AS27" s="104"/>
      <c r="AT27" s="104"/>
      <c r="AU27" s="104"/>
      <c r="AV27" s="104"/>
      <c r="AW27" s="104"/>
      <c r="AX27" s="105"/>
      <c r="AY27" s="103"/>
      <c r="AZ27" s="104"/>
      <c r="BA27" s="104"/>
      <c r="BB27" s="104"/>
      <c r="BC27" s="104"/>
      <c r="BD27" s="104"/>
      <c r="BE27" s="105"/>
      <c r="BF27" s="103"/>
      <c r="BG27" s="104"/>
      <c r="BH27" s="104"/>
      <c r="BI27" s="104"/>
      <c r="BJ27" s="104"/>
      <c r="BK27" s="104"/>
      <c r="BL27" s="105"/>
      <c r="BP27" s="118">
        <v>44682</v>
      </c>
    </row>
    <row r="28" spans="1:68" s="3" customFormat="1" ht="30" customHeight="1" thickBot="1" x14ac:dyDescent="0.35">
      <c r="A28" s="36" t="s">
        <v>11</v>
      </c>
      <c r="B28" s="22" t="s">
        <v>24</v>
      </c>
      <c r="C28" s="49"/>
      <c r="D28" s="23"/>
      <c r="E28" s="63"/>
      <c r="F28" s="64"/>
      <c r="G28" s="12"/>
      <c r="H28" s="12">
        <f>IFERROR(NETWORKDAYS(E28,F28,Feries),"")</f>
        <v>0</v>
      </c>
      <c r="I28" s="103"/>
      <c r="J28" s="104"/>
      <c r="K28" s="104"/>
      <c r="L28" s="104"/>
      <c r="M28" s="104"/>
      <c r="N28" s="104"/>
      <c r="O28" s="105"/>
      <c r="P28" s="103"/>
      <c r="Q28" s="104"/>
      <c r="R28" s="104"/>
      <c r="S28" s="104"/>
      <c r="T28" s="104"/>
      <c r="U28" s="104"/>
      <c r="V28" s="105"/>
      <c r="W28" s="103"/>
      <c r="X28" s="104"/>
      <c r="Y28" s="104"/>
      <c r="Z28" s="104"/>
      <c r="AA28" s="104"/>
      <c r="AB28" s="104"/>
      <c r="AC28" s="105"/>
      <c r="AD28" s="103"/>
      <c r="AE28" s="104"/>
      <c r="AF28" s="104"/>
      <c r="AG28" s="104"/>
      <c r="AH28" s="104"/>
      <c r="AI28" s="104"/>
      <c r="AJ28" s="105"/>
      <c r="AK28" s="103"/>
      <c r="AL28" s="104"/>
      <c r="AM28" s="104"/>
      <c r="AN28" s="104"/>
      <c r="AO28" s="104"/>
      <c r="AP28" s="104"/>
      <c r="AQ28" s="105"/>
      <c r="AR28" s="103"/>
      <c r="AS28" s="104"/>
      <c r="AT28" s="104"/>
      <c r="AU28" s="104"/>
      <c r="AV28" s="104"/>
      <c r="AW28" s="104"/>
      <c r="AX28" s="105"/>
      <c r="AY28" s="103"/>
      <c r="AZ28" s="104"/>
      <c r="BA28" s="104"/>
      <c r="BB28" s="104"/>
      <c r="BC28" s="104"/>
      <c r="BD28" s="104"/>
      <c r="BE28" s="105"/>
      <c r="BF28" s="103"/>
      <c r="BG28" s="104"/>
      <c r="BH28" s="104"/>
      <c r="BI28" s="104"/>
      <c r="BJ28" s="104"/>
      <c r="BK28" s="104"/>
      <c r="BL28" s="105"/>
      <c r="BP28" s="118"/>
    </row>
    <row r="29" spans="1:68" s="3" customFormat="1" ht="30" customHeight="1" thickBot="1" x14ac:dyDescent="0.35">
      <c r="A29" s="36"/>
      <c r="B29" s="55" t="s">
        <v>17</v>
      </c>
      <c r="C29" s="50"/>
      <c r="D29" s="24"/>
      <c r="E29" s="70" t="s">
        <v>32</v>
      </c>
      <c r="F29" s="70" t="s">
        <v>32</v>
      </c>
      <c r="G29" s="12"/>
      <c r="H29" s="12" t="str">
        <f>IFERROR(NETWORKDAYS(E29,F29,Feries),"")</f>
        <v/>
      </c>
      <c r="I29" s="103"/>
      <c r="J29" s="104"/>
      <c r="K29" s="104"/>
      <c r="L29" s="104"/>
      <c r="M29" s="104"/>
      <c r="N29" s="104"/>
      <c r="O29" s="105"/>
      <c r="P29" s="103"/>
      <c r="Q29" s="104"/>
      <c r="R29" s="104"/>
      <c r="S29" s="104"/>
      <c r="T29" s="104"/>
      <c r="U29" s="104"/>
      <c r="V29" s="105"/>
      <c r="W29" s="103"/>
      <c r="X29" s="104"/>
      <c r="Y29" s="104"/>
      <c r="Z29" s="104"/>
      <c r="AA29" s="104"/>
      <c r="AB29" s="104"/>
      <c r="AC29" s="105"/>
      <c r="AD29" s="103"/>
      <c r="AE29" s="104"/>
      <c r="AF29" s="104"/>
      <c r="AG29" s="104"/>
      <c r="AH29" s="104"/>
      <c r="AI29" s="104"/>
      <c r="AJ29" s="105"/>
      <c r="AK29" s="103"/>
      <c r="AL29" s="104"/>
      <c r="AM29" s="104"/>
      <c r="AN29" s="104"/>
      <c r="AO29" s="104"/>
      <c r="AP29" s="104"/>
      <c r="AQ29" s="105"/>
      <c r="AR29" s="103"/>
      <c r="AS29" s="104"/>
      <c r="AT29" s="104"/>
      <c r="AU29" s="104"/>
      <c r="AV29" s="104"/>
      <c r="AW29" s="104"/>
      <c r="AX29" s="105"/>
      <c r="AY29" s="103"/>
      <c r="AZ29" s="104"/>
      <c r="BA29" s="104"/>
      <c r="BB29" s="104"/>
      <c r="BC29" s="104"/>
      <c r="BD29" s="104"/>
      <c r="BE29" s="105"/>
      <c r="BF29" s="103"/>
      <c r="BG29" s="104"/>
      <c r="BH29" s="104"/>
      <c r="BI29" s="104"/>
      <c r="BJ29" s="104"/>
      <c r="BK29" s="104"/>
      <c r="BL29" s="105"/>
      <c r="BP29" s="118" t="s">
        <v>32</v>
      </c>
    </row>
    <row r="30" spans="1:68" s="3" customFormat="1" ht="30" customHeight="1" thickBot="1" x14ac:dyDescent="0.35">
      <c r="A30" s="36"/>
      <c r="B30" s="55" t="s">
        <v>18</v>
      </c>
      <c r="C30" s="50"/>
      <c r="D30" s="24"/>
      <c r="E30" s="70" t="s">
        <v>32</v>
      </c>
      <c r="F30" s="70" t="s">
        <v>32</v>
      </c>
      <c r="G30" s="12"/>
      <c r="H30" s="12" t="str">
        <f>IFERROR(NETWORKDAYS(E30,F30,Feries),"")</f>
        <v/>
      </c>
      <c r="I30" s="103"/>
      <c r="J30" s="104"/>
      <c r="K30" s="104"/>
      <c r="L30" s="104"/>
      <c r="M30" s="104"/>
      <c r="N30" s="104"/>
      <c r="O30" s="105"/>
      <c r="P30" s="103"/>
      <c r="Q30" s="104"/>
      <c r="R30" s="104"/>
      <c r="S30" s="104"/>
      <c r="T30" s="104"/>
      <c r="U30" s="104"/>
      <c r="V30" s="105"/>
      <c r="W30" s="103"/>
      <c r="X30" s="104"/>
      <c r="Y30" s="104"/>
      <c r="Z30" s="104"/>
      <c r="AA30" s="104"/>
      <c r="AB30" s="104"/>
      <c r="AC30" s="105"/>
      <c r="AD30" s="103"/>
      <c r="AE30" s="104"/>
      <c r="AF30" s="104"/>
      <c r="AG30" s="104"/>
      <c r="AH30" s="104"/>
      <c r="AI30" s="104"/>
      <c r="AJ30" s="105"/>
      <c r="AK30" s="103"/>
      <c r="AL30" s="104"/>
      <c r="AM30" s="104"/>
      <c r="AN30" s="104"/>
      <c r="AO30" s="104"/>
      <c r="AP30" s="104"/>
      <c r="AQ30" s="105"/>
      <c r="AR30" s="103"/>
      <c r="AS30" s="104"/>
      <c r="AT30" s="104"/>
      <c r="AU30" s="104"/>
      <c r="AV30" s="104"/>
      <c r="AW30" s="104"/>
      <c r="AX30" s="105"/>
      <c r="AY30" s="103"/>
      <c r="AZ30" s="104"/>
      <c r="BA30" s="104"/>
      <c r="BB30" s="104"/>
      <c r="BC30" s="104"/>
      <c r="BD30" s="104"/>
      <c r="BE30" s="105"/>
      <c r="BF30" s="103"/>
      <c r="BG30" s="104"/>
      <c r="BH30" s="104"/>
      <c r="BI30" s="104"/>
      <c r="BJ30" s="104"/>
      <c r="BK30" s="104"/>
      <c r="BL30" s="105"/>
      <c r="BP30" s="118" t="s">
        <v>32</v>
      </c>
    </row>
    <row r="31" spans="1:68" s="3" customFormat="1" ht="30" customHeight="1" thickBot="1" x14ac:dyDescent="0.35">
      <c r="A31" s="36"/>
      <c r="B31" s="55" t="s">
        <v>19</v>
      </c>
      <c r="C31" s="50"/>
      <c r="D31" s="24"/>
      <c r="E31" s="70" t="s">
        <v>32</v>
      </c>
      <c r="F31" s="70" t="s">
        <v>32</v>
      </c>
      <c r="G31" s="12"/>
      <c r="H31" s="12" t="str">
        <f>IFERROR(NETWORKDAYS(E31,F31,Feries),"")</f>
        <v/>
      </c>
      <c r="I31" s="103"/>
      <c r="J31" s="104"/>
      <c r="K31" s="104"/>
      <c r="L31" s="104"/>
      <c r="M31" s="104"/>
      <c r="N31" s="104"/>
      <c r="O31" s="105"/>
      <c r="P31" s="103"/>
      <c r="Q31" s="104"/>
      <c r="R31" s="104"/>
      <c r="S31" s="104"/>
      <c r="T31" s="104"/>
      <c r="U31" s="104"/>
      <c r="V31" s="105"/>
      <c r="W31" s="103"/>
      <c r="X31" s="104"/>
      <c r="Y31" s="104"/>
      <c r="Z31" s="104"/>
      <c r="AA31" s="104"/>
      <c r="AB31" s="104"/>
      <c r="AC31" s="105"/>
      <c r="AD31" s="103"/>
      <c r="AE31" s="104"/>
      <c r="AF31" s="104"/>
      <c r="AG31" s="104"/>
      <c r="AH31" s="104"/>
      <c r="AI31" s="104"/>
      <c r="AJ31" s="105"/>
      <c r="AK31" s="103"/>
      <c r="AL31" s="104"/>
      <c r="AM31" s="104"/>
      <c r="AN31" s="104"/>
      <c r="AO31" s="104"/>
      <c r="AP31" s="104"/>
      <c r="AQ31" s="105"/>
      <c r="AR31" s="103"/>
      <c r="AS31" s="104"/>
      <c r="AT31" s="104"/>
      <c r="AU31" s="104"/>
      <c r="AV31" s="104"/>
      <c r="AW31" s="104"/>
      <c r="AX31" s="105"/>
      <c r="AY31" s="103"/>
      <c r="AZ31" s="104"/>
      <c r="BA31" s="104"/>
      <c r="BB31" s="104"/>
      <c r="BC31" s="104"/>
      <c r="BD31" s="104"/>
      <c r="BE31" s="105"/>
      <c r="BF31" s="103"/>
      <c r="BG31" s="104"/>
      <c r="BH31" s="104"/>
      <c r="BI31" s="104"/>
      <c r="BJ31" s="104"/>
      <c r="BK31" s="104"/>
      <c r="BL31" s="105"/>
      <c r="BP31" s="118" t="s">
        <v>32</v>
      </c>
    </row>
    <row r="32" spans="1:68" s="3" customFormat="1" ht="30" customHeight="1" thickBot="1" x14ac:dyDescent="0.35">
      <c r="A32" s="36"/>
      <c r="B32" s="55" t="s">
        <v>20</v>
      </c>
      <c r="C32" s="50"/>
      <c r="D32" s="24"/>
      <c r="E32" s="70" t="s">
        <v>32</v>
      </c>
      <c r="F32" s="70" t="s">
        <v>32</v>
      </c>
      <c r="G32" s="12"/>
      <c r="H32" s="12" t="str">
        <f>IFERROR(NETWORKDAYS(E32,F32,Feries),"")</f>
        <v/>
      </c>
      <c r="I32" s="103"/>
      <c r="J32" s="104"/>
      <c r="K32" s="104"/>
      <c r="L32" s="104"/>
      <c r="M32" s="104"/>
      <c r="N32" s="104"/>
      <c r="O32" s="105"/>
      <c r="P32" s="103"/>
      <c r="Q32" s="104"/>
      <c r="R32" s="104"/>
      <c r="S32" s="104"/>
      <c r="T32" s="104"/>
      <c r="U32" s="104"/>
      <c r="V32" s="105"/>
      <c r="W32" s="103"/>
      <c r="X32" s="104"/>
      <c r="Y32" s="104"/>
      <c r="Z32" s="104"/>
      <c r="AA32" s="104"/>
      <c r="AB32" s="104"/>
      <c r="AC32" s="105"/>
      <c r="AD32" s="103"/>
      <c r="AE32" s="104"/>
      <c r="AF32" s="104"/>
      <c r="AG32" s="104"/>
      <c r="AH32" s="104"/>
      <c r="AI32" s="104"/>
      <c r="AJ32" s="105"/>
      <c r="AK32" s="103"/>
      <c r="AL32" s="104"/>
      <c r="AM32" s="104"/>
      <c r="AN32" s="104"/>
      <c r="AO32" s="104"/>
      <c r="AP32" s="104"/>
      <c r="AQ32" s="105"/>
      <c r="AR32" s="103"/>
      <c r="AS32" s="104"/>
      <c r="AT32" s="104"/>
      <c r="AU32" s="104"/>
      <c r="AV32" s="104"/>
      <c r="AW32" s="104"/>
      <c r="AX32" s="105"/>
      <c r="AY32" s="103"/>
      <c r="AZ32" s="104"/>
      <c r="BA32" s="104"/>
      <c r="BB32" s="104"/>
      <c r="BC32" s="104"/>
      <c r="BD32" s="104"/>
      <c r="BE32" s="105"/>
      <c r="BF32" s="103"/>
      <c r="BG32" s="104"/>
      <c r="BH32" s="104"/>
      <c r="BI32" s="104"/>
      <c r="BJ32" s="104"/>
      <c r="BK32" s="104"/>
      <c r="BL32" s="105"/>
      <c r="BP32" s="118" t="s">
        <v>32</v>
      </c>
    </row>
    <row r="33" spans="1:68" s="3" customFormat="1" ht="30" customHeight="1" thickBot="1" x14ac:dyDescent="0.35">
      <c r="A33" s="36"/>
      <c r="B33" s="55" t="s">
        <v>21</v>
      </c>
      <c r="C33" s="50"/>
      <c r="D33" s="24"/>
      <c r="E33" s="70" t="s">
        <v>32</v>
      </c>
      <c r="F33" s="70" t="s">
        <v>32</v>
      </c>
      <c r="G33" s="12"/>
      <c r="H33" s="12" t="str">
        <f>IFERROR(NETWORKDAYS(E33,F33,Feries),"")</f>
        <v/>
      </c>
      <c r="I33" s="103"/>
      <c r="J33" s="104"/>
      <c r="K33" s="104"/>
      <c r="L33" s="104"/>
      <c r="M33" s="104"/>
      <c r="N33" s="104"/>
      <c r="O33" s="105"/>
      <c r="P33" s="103"/>
      <c r="Q33" s="104"/>
      <c r="R33" s="104"/>
      <c r="S33" s="104"/>
      <c r="T33" s="104"/>
      <c r="U33" s="104"/>
      <c r="V33" s="105"/>
      <c r="W33" s="103"/>
      <c r="X33" s="104"/>
      <c r="Y33" s="104"/>
      <c r="Z33" s="104"/>
      <c r="AA33" s="104"/>
      <c r="AB33" s="104"/>
      <c r="AC33" s="105"/>
      <c r="AD33" s="103"/>
      <c r="AE33" s="104"/>
      <c r="AF33" s="104"/>
      <c r="AG33" s="104"/>
      <c r="AH33" s="104"/>
      <c r="AI33" s="104"/>
      <c r="AJ33" s="105"/>
      <c r="AK33" s="103"/>
      <c r="AL33" s="104"/>
      <c r="AM33" s="104"/>
      <c r="AN33" s="104"/>
      <c r="AO33" s="104"/>
      <c r="AP33" s="104"/>
      <c r="AQ33" s="105"/>
      <c r="AR33" s="103"/>
      <c r="AS33" s="104"/>
      <c r="AT33" s="104"/>
      <c r="AU33" s="104"/>
      <c r="AV33" s="104"/>
      <c r="AW33" s="104"/>
      <c r="AX33" s="105"/>
      <c r="AY33" s="103"/>
      <c r="AZ33" s="104"/>
      <c r="BA33" s="104"/>
      <c r="BB33" s="104"/>
      <c r="BC33" s="104"/>
      <c r="BD33" s="104"/>
      <c r="BE33" s="105"/>
      <c r="BF33" s="103"/>
      <c r="BG33" s="104"/>
      <c r="BH33" s="104"/>
      <c r="BI33" s="104"/>
      <c r="BJ33" s="104"/>
      <c r="BK33" s="104"/>
      <c r="BL33" s="105"/>
      <c r="BP33" s="118" t="s">
        <v>32</v>
      </c>
    </row>
    <row r="34" spans="1:68" s="3" customFormat="1" ht="30" customHeight="1" thickBot="1" x14ac:dyDescent="0.35">
      <c r="A34" s="36" t="s">
        <v>12</v>
      </c>
      <c r="B34" s="56"/>
      <c r="C34" s="51"/>
      <c r="D34" s="11"/>
      <c r="E34" s="71"/>
      <c r="F34" s="71"/>
      <c r="G34" s="12"/>
      <c r="H34" s="12"/>
      <c r="I34" s="103"/>
      <c r="J34" s="104"/>
      <c r="K34" s="104"/>
      <c r="L34" s="104"/>
      <c r="M34" s="104"/>
      <c r="N34" s="104"/>
      <c r="O34" s="105"/>
      <c r="P34" s="103"/>
      <c r="Q34" s="104"/>
      <c r="R34" s="104"/>
      <c r="S34" s="104"/>
      <c r="T34" s="104"/>
      <c r="U34" s="104"/>
      <c r="V34" s="105"/>
      <c r="W34" s="103"/>
      <c r="X34" s="104"/>
      <c r="Y34" s="104"/>
      <c r="Z34" s="104"/>
      <c r="AA34" s="104"/>
      <c r="AB34" s="104"/>
      <c r="AC34" s="105"/>
      <c r="AD34" s="103"/>
      <c r="AE34" s="104"/>
      <c r="AF34" s="104"/>
      <c r="AG34" s="104"/>
      <c r="AH34" s="104"/>
      <c r="AI34" s="104"/>
      <c r="AJ34" s="105"/>
      <c r="AK34" s="103"/>
      <c r="AL34" s="104"/>
      <c r="AM34" s="104"/>
      <c r="AN34" s="104"/>
      <c r="AO34" s="104"/>
      <c r="AP34" s="104"/>
      <c r="AQ34" s="105"/>
      <c r="AR34" s="103"/>
      <c r="AS34" s="104"/>
      <c r="AT34" s="104"/>
      <c r="AU34" s="104"/>
      <c r="AV34" s="104"/>
      <c r="AW34" s="104"/>
      <c r="AX34" s="105"/>
      <c r="AY34" s="103"/>
      <c r="AZ34" s="104"/>
      <c r="BA34" s="104"/>
      <c r="BB34" s="104"/>
      <c r="BC34" s="104"/>
      <c r="BD34" s="104"/>
      <c r="BE34" s="105"/>
      <c r="BF34" s="103"/>
      <c r="BG34" s="104"/>
      <c r="BH34" s="104"/>
      <c r="BI34" s="104"/>
      <c r="BJ34" s="104"/>
      <c r="BK34" s="104"/>
      <c r="BL34" s="105"/>
      <c r="BP34" s="118"/>
    </row>
    <row r="35" spans="1:68" s="3" customFormat="1" ht="30" customHeight="1" thickBot="1" x14ac:dyDescent="0.35">
      <c r="A35" s="37" t="s">
        <v>13</v>
      </c>
      <c r="B35" s="25" t="s">
        <v>25</v>
      </c>
      <c r="C35" s="26"/>
      <c r="D35" s="27"/>
      <c r="E35" s="65"/>
      <c r="F35" s="66"/>
      <c r="G35" s="28"/>
      <c r="H35" s="12"/>
      <c r="I35" s="106"/>
      <c r="J35" s="107"/>
      <c r="K35" s="107"/>
      <c r="L35" s="107"/>
      <c r="M35" s="107"/>
      <c r="N35" s="107"/>
      <c r="O35" s="108"/>
      <c r="P35" s="106"/>
      <c r="Q35" s="107"/>
      <c r="R35" s="107"/>
      <c r="S35" s="107"/>
      <c r="T35" s="107"/>
      <c r="U35" s="107"/>
      <c r="V35" s="108"/>
      <c r="W35" s="106"/>
      <c r="X35" s="107"/>
      <c r="Y35" s="107"/>
      <c r="Z35" s="107"/>
      <c r="AA35" s="107"/>
      <c r="AB35" s="107"/>
      <c r="AC35" s="108"/>
      <c r="AD35" s="106"/>
      <c r="AE35" s="107"/>
      <c r="AF35" s="107"/>
      <c r="AG35" s="107"/>
      <c r="AH35" s="107"/>
      <c r="AI35" s="107"/>
      <c r="AJ35" s="108"/>
      <c r="AK35" s="106"/>
      <c r="AL35" s="107"/>
      <c r="AM35" s="107"/>
      <c r="AN35" s="107"/>
      <c r="AO35" s="107"/>
      <c r="AP35" s="107"/>
      <c r="AQ35" s="108"/>
      <c r="AR35" s="106"/>
      <c r="AS35" s="107"/>
      <c r="AT35" s="107"/>
      <c r="AU35" s="107"/>
      <c r="AV35" s="107"/>
      <c r="AW35" s="107"/>
      <c r="AX35" s="108"/>
      <c r="AY35" s="106"/>
      <c r="AZ35" s="107"/>
      <c r="BA35" s="107"/>
      <c r="BB35" s="107"/>
      <c r="BC35" s="107"/>
      <c r="BD35" s="107"/>
      <c r="BE35" s="108"/>
      <c r="BF35" s="106"/>
      <c r="BG35" s="107"/>
      <c r="BH35" s="107"/>
      <c r="BI35" s="107"/>
      <c r="BJ35" s="107"/>
      <c r="BK35" s="107"/>
      <c r="BL35" s="108"/>
      <c r="BP35" s="118"/>
    </row>
    <row r="36" spans="1:68" ht="30" customHeight="1" x14ac:dyDescent="0.3">
      <c r="G36" s="5"/>
    </row>
    <row r="37" spans="1:68" ht="30" customHeight="1" x14ac:dyDescent="0.3">
      <c r="C37" s="9"/>
      <c r="F37" s="38"/>
    </row>
    <row r="38" spans="1:68" ht="30" customHeight="1" x14ac:dyDescent="0.3">
      <c r="C38" s="10"/>
    </row>
  </sheetData>
  <mergeCells count="12">
    <mergeCell ref="AY6:BE6"/>
    <mergeCell ref="BF6:BL6"/>
    <mergeCell ref="C3:D3"/>
    <mergeCell ref="C4:D4"/>
    <mergeCell ref="B7:G7"/>
    <mergeCell ref="I6:O6"/>
    <mergeCell ref="P6:V6"/>
    <mergeCell ref="W6:AC6"/>
    <mergeCell ref="AD6:AJ6"/>
    <mergeCell ref="AK6:AQ6"/>
    <mergeCell ref="AR6:AX6"/>
    <mergeCell ref="E3:F3"/>
  </mergeCells>
  <conditionalFormatting sqref="D9:D35">
    <cfRule type="dataBar" priority="17">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I7:BL35">
    <cfRule type="expression" dxfId="5" priority="36">
      <formula>AND(TODAY()&gt;=I$7,TODAY()&lt;J$7)</formula>
    </cfRule>
    <cfRule type="expression" dxfId="4" priority="2">
      <formula>COUNTIF(Feries,I$7)</formula>
    </cfRule>
  </conditionalFormatting>
  <conditionalFormatting sqref="I9:BL35">
    <cfRule type="expression" dxfId="3" priority="30">
      <formula>AND(WEEKDAY(I$7,2)&lt;6,début_tâche&lt;=I$7,ROUNDDOWN((fin_tâche-début_tâche+1)*avancement_tâche,0)+début_tâche-1&gt;=I$7)</formula>
    </cfRule>
    <cfRule type="expression" dxfId="0" priority="31" stopIfTrue="1">
      <formula>AND(WEEKDAY(I$7,2)&lt;6,fin_tâche&gt;=I$7,début_tâche&lt;J$7)</formula>
    </cfRule>
  </conditionalFormatting>
  <conditionalFormatting sqref="I8:BL35">
    <cfRule type="expression" dxfId="2" priority="3">
      <formula>WEEKDAY(I$7,2)&gt;5</formula>
    </cfRule>
  </conditionalFormatting>
  <conditionalFormatting sqref="I5:BL5">
    <cfRule type="expression" dxfId="1" priority="1">
      <formula>DAY(I$7)=1</formula>
    </cfRule>
  </conditionalFormatting>
  <dataValidations disablePrompts="1" count="1">
    <dataValidation type="whole" operator="greaterThanOrEqual" allowBlank="1" showInputMessage="1" promptTitle="Semaine d’affichage" prompt="La modification de ce nombre entraînera la défilement du diagramme de Gantt." sqref="E4:E6" xr:uid="{00000000-0002-0000-0000-000000000000}">
      <formula1>1</formula1>
    </dataValidation>
  </dataValidations>
  <printOptions horizontalCentered="1"/>
  <pageMargins left="0.35" right="0.35" top="0.35" bottom="0.5" header="0.3" footer="0.3"/>
  <pageSetup paperSize="9" scale="59" fitToHeight="0" orientation="landscape" r:id="rId1"/>
  <headerFooter differentFirst="1" scaleWithDoc="0">
    <oddFooter>Page &amp;P of &amp;N</oddFooter>
  </headerFooter>
  <ignoredErrors>
    <ignoredError sqref="E25" formula="1"/>
  </ignoredError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D9:D35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D86EEB-D396-4F6D-9488-2D2FB8E8615A}">
  <dimension ref="B2:C15"/>
  <sheetViews>
    <sheetView showGridLines="0" tabSelected="1" workbookViewId="0">
      <selection activeCell="B2" sqref="B2"/>
    </sheetView>
  </sheetViews>
  <sheetFormatPr baseColWidth="10" defaultRowHeight="14.4" x14ac:dyDescent="0.3"/>
  <cols>
    <col min="1" max="1" width="3.77734375" customWidth="1"/>
    <col min="2" max="2" width="16.6640625" bestFit="1" customWidth="1"/>
    <col min="3" max="3" width="10.5546875" bestFit="1" customWidth="1"/>
    <col min="4" max="4" width="3.77734375" customWidth="1"/>
  </cols>
  <sheetData>
    <row r="2" spans="2:3" x14ac:dyDescent="0.3">
      <c r="B2" t="s">
        <v>81</v>
      </c>
      <c r="C2" t="s">
        <v>82</v>
      </c>
    </row>
    <row r="3" spans="2:3" x14ac:dyDescent="0.3">
      <c r="B3" t="s">
        <v>83</v>
      </c>
      <c r="C3" s="91" cm="1">
        <f t="array" ref="C3">DATE(_Annee,1,1)</f>
        <v>44562</v>
      </c>
    </row>
    <row r="4" spans="2:3" x14ac:dyDescent="0.3">
      <c r="B4" t="s">
        <v>84</v>
      </c>
      <c r="C4" s="91" cm="1">
        <f t="array" ref="C4">FLOOR(DAY(MINUTE(_Annee/38)/2+56)&amp;"/5/"&amp;_Annee,7)-34</f>
        <v>44668</v>
      </c>
    </row>
    <row r="5" spans="2:3" x14ac:dyDescent="0.3">
      <c r="B5" t="s">
        <v>85</v>
      </c>
      <c r="C5" s="91">
        <f>C4+1</f>
        <v>44669</v>
      </c>
    </row>
    <row r="6" spans="2:3" x14ac:dyDescent="0.3">
      <c r="B6" t="s">
        <v>86</v>
      </c>
      <c r="C6" s="91" cm="1">
        <f t="array" ref="C6">DATE(_Annee,5,1)</f>
        <v>44682</v>
      </c>
    </row>
    <row r="7" spans="2:3" x14ac:dyDescent="0.3">
      <c r="B7" t="s">
        <v>87</v>
      </c>
      <c r="C7" s="91" cm="1">
        <f t="array" ref="C7">DATE(_Annee,5,8)</f>
        <v>44689</v>
      </c>
    </row>
    <row r="8" spans="2:3" x14ac:dyDescent="0.3">
      <c r="B8" t="s">
        <v>88</v>
      </c>
      <c r="C8" s="91">
        <f>C4+39</f>
        <v>44707</v>
      </c>
    </row>
    <row r="9" spans="2:3" x14ac:dyDescent="0.3">
      <c r="B9" t="s">
        <v>89</v>
      </c>
      <c r="C9" s="91">
        <f>C4+49</f>
        <v>44717</v>
      </c>
    </row>
    <row r="10" spans="2:3" x14ac:dyDescent="0.3">
      <c r="B10" t="s">
        <v>90</v>
      </c>
      <c r="C10" s="91">
        <f>C4+50</f>
        <v>44718</v>
      </c>
    </row>
    <row r="11" spans="2:3" x14ac:dyDescent="0.3">
      <c r="B11" t="s">
        <v>91</v>
      </c>
      <c r="C11" s="91" cm="1">
        <f t="array" ref="C11">DATE(_Annee,7,14)</f>
        <v>44756</v>
      </c>
    </row>
    <row r="12" spans="2:3" x14ac:dyDescent="0.3">
      <c r="B12" t="s">
        <v>92</v>
      </c>
      <c r="C12" s="91" cm="1">
        <f t="array" ref="C12">DATE(_Annee,8,15)</f>
        <v>44788</v>
      </c>
    </row>
    <row r="13" spans="2:3" x14ac:dyDescent="0.3">
      <c r="B13" t="s">
        <v>93</v>
      </c>
      <c r="C13" s="91" cm="1">
        <f t="array" ref="C13">DATE(_Annee,11,1)</f>
        <v>44866</v>
      </c>
    </row>
    <row r="14" spans="2:3" x14ac:dyDescent="0.3">
      <c r="B14" t="s">
        <v>94</v>
      </c>
      <c r="C14" s="91" cm="1">
        <f t="array" ref="C14">DATE(_Annee,11,11)</f>
        <v>44876</v>
      </c>
    </row>
    <row r="15" spans="2:3" x14ac:dyDescent="0.3">
      <c r="B15" t="s">
        <v>95</v>
      </c>
      <c r="C15" s="91" cm="1">
        <f t="array" ref="C15">DATE(_Annee,12,25)</f>
        <v>44920</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B111"/>
  <sheetViews>
    <sheetView showGridLines="0" zoomScaleNormal="100" workbookViewId="0">
      <selection activeCell="F49" sqref="F49"/>
    </sheetView>
  </sheetViews>
  <sheetFormatPr baseColWidth="10" defaultColWidth="9.109375" defaultRowHeight="13.8" x14ac:dyDescent="0.3"/>
  <cols>
    <col min="1" max="1" width="91.6640625" style="29" customWidth="1"/>
    <col min="2" max="16384" width="9.109375" style="2"/>
  </cols>
  <sheetData>
    <row r="1" spans="1:2" s="33" customFormat="1" ht="27" customHeight="1" x14ac:dyDescent="0.3">
      <c r="A1" s="72"/>
      <c r="B1" s="34"/>
    </row>
    <row r="2" spans="1:2" s="30" customFormat="1" ht="25.8" x14ac:dyDescent="0.5">
      <c r="A2" s="31" t="s">
        <v>34</v>
      </c>
    </row>
    <row r="3" spans="1:2" ht="74.099999999999994" customHeight="1" x14ac:dyDescent="0.3">
      <c r="A3" s="32" t="s">
        <v>35</v>
      </c>
    </row>
    <row r="4" spans="1:2" ht="26.25" customHeight="1" x14ac:dyDescent="0.3">
      <c r="A4" s="31" t="s">
        <v>36</v>
      </c>
    </row>
    <row r="5" spans="1:2" s="29" customFormat="1" ht="204.9" customHeight="1" x14ac:dyDescent="0.3">
      <c r="A5" s="35" t="s">
        <v>37</v>
      </c>
    </row>
    <row r="6" spans="1:2" ht="16.8" x14ac:dyDescent="0.3">
      <c r="A6" s="76" t="s">
        <v>40</v>
      </c>
    </row>
    <row r="7" spans="1:2" ht="14.4" x14ac:dyDescent="0.3">
      <c r="A7" s="77"/>
    </row>
    <row r="8" spans="1:2" ht="60" x14ac:dyDescent="0.3">
      <c r="A8" s="78" t="s">
        <v>41</v>
      </c>
    </row>
    <row r="9" spans="1:2" ht="14.4" x14ac:dyDescent="0.3">
      <c r="A9" s="79"/>
    </row>
    <row r="10" spans="1:2" ht="60" x14ac:dyDescent="0.3">
      <c r="A10" s="80" t="s">
        <v>42</v>
      </c>
    </row>
    <row r="11" spans="1:2" ht="14.4" x14ac:dyDescent="0.3">
      <c r="A11"/>
    </row>
    <row r="12" spans="1:2" ht="14.4" x14ac:dyDescent="0.3">
      <c r="A12"/>
    </row>
    <row r="13" spans="1:2" ht="16.8" x14ac:dyDescent="0.3">
      <c r="A13" s="76" t="s">
        <v>43</v>
      </c>
    </row>
    <row r="14" spans="1:2" ht="14.4" x14ac:dyDescent="0.3">
      <c r="A14" s="77"/>
    </row>
    <row r="15" spans="1:2" ht="60" x14ac:dyDescent="0.3">
      <c r="A15" s="78" t="s">
        <v>44</v>
      </c>
    </row>
    <row r="16" spans="1:2" ht="14.4" x14ac:dyDescent="0.3">
      <c r="A16" s="79"/>
    </row>
    <row r="17" spans="1:1" ht="14.4" x14ac:dyDescent="0.3">
      <c r="A17"/>
    </row>
    <row r="18" spans="1:1" ht="16.8" x14ac:dyDescent="0.3">
      <c r="A18" s="76" t="s">
        <v>45</v>
      </c>
    </row>
    <row r="19" spans="1:1" ht="14.4" x14ac:dyDescent="0.3">
      <c r="A19" s="77"/>
    </row>
    <row r="20" spans="1:1" ht="45" x14ac:dyDescent="0.3">
      <c r="A20" s="78" t="s">
        <v>46</v>
      </c>
    </row>
    <row r="21" spans="1:1" ht="14.4" x14ac:dyDescent="0.3">
      <c r="A21"/>
    </row>
    <row r="22" spans="1:1" ht="14.4" x14ac:dyDescent="0.3">
      <c r="A22"/>
    </row>
    <row r="23" spans="1:1" ht="16.8" x14ac:dyDescent="0.3">
      <c r="A23" s="76" t="s">
        <v>47</v>
      </c>
    </row>
    <row r="24" spans="1:1" ht="14.4" x14ac:dyDescent="0.3">
      <c r="A24" s="77"/>
    </row>
    <row r="25" spans="1:1" ht="75" x14ac:dyDescent="0.3">
      <c r="A25" s="78" t="s">
        <v>48</v>
      </c>
    </row>
    <row r="26" spans="1:1" ht="14.4" x14ac:dyDescent="0.3">
      <c r="A26" s="81"/>
    </row>
    <row r="27" spans="1:1" ht="14.4" x14ac:dyDescent="0.3">
      <c r="A27"/>
    </row>
    <row r="28" spans="1:1" ht="14.4" x14ac:dyDescent="0.3">
      <c r="A28"/>
    </row>
    <row r="29" spans="1:1" ht="16.8" x14ac:dyDescent="0.3">
      <c r="A29" s="76" t="s">
        <v>49</v>
      </c>
    </row>
    <row r="30" spans="1:1" ht="14.4" x14ac:dyDescent="0.3">
      <c r="A30" s="77"/>
    </row>
    <row r="31" spans="1:1" ht="60" x14ac:dyDescent="0.3">
      <c r="A31" s="78" t="s">
        <v>50</v>
      </c>
    </row>
    <row r="32" spans="1:1" ht="14.4" x14ac:dyDescent="0.3">
      <c r="A32" s="81"/>
    </row>
    <row r="33" spans="1:1" ht="14.4" x14ac:dyDescent="0.3">
      <c r="A33"/>
    </row>
    <row r="34" spans="1:1" ht="14.4" x14ac:dyDescent="0.3">
      <c r="A34"/>
    </row>
    <row r="35" spans="1:1" ht="16.8" x14ac:dyDescent="0.3">
      <c r="A35" s="76" t="s">
        <v>51</v>
      </c>
    </row>
    <row r="36" spans="1:1" ht="14.4" x14ac:dyDescent="0.3">
      <c r="A36" s="77"/>
    </row>
    <row r="37" spans="1:1" ht="45" x14ac:dyDescent="0.3">
      <c r="A37" s="78" t="s">
        <v>52</v>
      </c>
    </row>
    <row r="38" spans="1:1" ht="14.4" x14ac:dyDescent="0.3">
      <c r="A38"/>
    </row>
    <row r="39" spans="1:1" ht="14.4" x14ac:dyDescent="0.3">
      <c r="A39"/>
    </row>
    <row r="40" spans="1:1" ht="16.8" x14ac:dyDescent="0.3">
      <c r="A40" s="76" t="s">
        <v>53</v>
      </c>
    </row>
    <row r="41" spans="1:1" ht="14.4" x14ac:dyDescent="0.3">
      <c r="A41" s="77"/>
    </row>
    <row r="42" spans="1:1" ht="30" x14ac:dyDescent="0.3">
      <c r="A42" s="78" t="s">
        <v>54</v>
      </c>
    </row>
    <row r="43" spans="1:1" ht="15" thickBot="1" x14ac:dyDescent="0.35">
      <c r="A43" s="81"/>
    </row>
    <row r="44" spans="1:1" ht="15" thickTop="1" thickBot="1" x14ac:dyDescent="0.35">
      <c r="A44" s="82" t="s">
        <v>55</v>
      </c>
    </row>
    <row r="45" spans="1:1" ht="15" thickTop="1" x14ac:dyDescent="0.3">
      <c r="A45" s="81"/>
    </row>
    <row r="46" spans="1:1" ht="60.6" x14ac:dyDescent="0.3">
      <c r="A46" s="78" t="s">
        <v>56</v>
      </c>
    </row>
    <row r="47" spans="1:1" ht="14.4" x14ac:dyDescent="0.3">
      <c r="A47"/>
    </row>
    <row r="48" spans="1:1" ht="14.4" x14ac:dyDescent="0.3">
      <c r="A48"/>
    </row>
    <row r="49" spans="1:1" ht="16.8" x14ac:dyDescent="0.3">
      <c r="A49" s="76" t="s">
        <v>57</v>
      </c>
    </row>
    <row r="50" spans="1:1" ht="14.4" x14ac:dyDescent="0.3">
      <c r="A50" s="77"/>
    </row>
    <row r="51" spans="1:1" ht="30" x14ac:dyDescent="0.3">
      <c r="A51" s="78" t="s">
        <v>58</v>
      </c>
    </row>
    <row r="52" spans="1:1" ht="15" thickBot="1" x14ac:dyDescent="0.35">
      <c r="A52" s="81"/>
    </row>
    <row r="53" spans="1:1" ht="15" thickTop="1" thickBot="1" x14ac:dyDescent="0.35">
      <c r="A53" s="82" t="s">
        <v>59</v>
      </c>
    </row>
    <row r="54" spans="1:1" ht="15" thickTop="1" x14ac:dyDescent="0.3">
      <c r="A54" s="81"/>
    </row>
    <row r="55" spans="1:1" ht="45" x14ac:dyDescent="0.3">
      <c r="A55" s="78" t="s">
        <v>60</v>
      </c>
    </row>
    <row r="56" spans="1:1" ht="14.4" x14ac:dyDescent="0.3">
      <c r="A56" s="79"/>
    </row>
    <row r="57" spans="1:1" ht="14.4" x14ac:dyDescent="0.3">
      <c r="A57"/>
    </row>
    <row r="58" spans="1:1" ht="14.4" x14ac:dyDescent="0.3">
      <c r="A58"/>
    </row>
    <row r="59" spans="1:1" ht="16.8" x14ac:dyDescent="0.3">
      <c r="A59" s="76" t="s">
        <v>61</v>
      </c>
    </row>
    <row r="60" spans="1:1" ht="14.4" x14ac:dyDescent="0.3">
      <c r="A60" s="77"/>
    </row>
    <row r="61" spans="1:1" ht="45" x14ac:dyDescent="0.3">
      <c r="A61" s="78" t="s">
        <v>62</v>
      </c>
    </row>
    <row r="62" spans="1:1" ht="14.4" x14ac:dyDescent="0.3">
      <c r="A62" s="81"/>
    </row>
    <row r="63" spans="1:1" ht="15" x14ac:dyDescent="0.3">
      <c r="A63" s="78" t="s">
        <v>63</v>
      </c>
    </row>
    <row r="64" spans="1:1" ht="15" thickBot="1" x14ac:dyDescent="0.35">
      <c r="A64" s="81"/>
    </row>
    <row r="65" spans="1:1" ht="15" thickTop="1" thickBot="1" x14ac:dyDescent="0.35">
      <c r="A65" s="82" t="s">
        <v>64</v>
      </c>
    </row>
    <row r="66" spans="1:1" ht="15" thickTop="1" x14ac:dyDescent="0.3">
      <c r="A66" s="81"/>
    </row>
    <row r="67" spans="1:1" ht="15.6" x14ac:dyDescent="0.3">
      <c r="A67" s="78" t="s">
        <v>65</v>
      </c>
    </row>
    <row r="68" spans="1:1" ht="15" thickBot="1" x14ac:dyDescent="0.35">
      <c r="A68" s="81"/>
    </row>
    <row r="69" spans="1:1" ht="15" thickTop="1" thickBot="1" x14ac:dyDescent="0.35">
      <c r="A69" s="82" t="s">
        <v>66</v>
      </c>
    </row>
    <row r="70" spans="1:1" ht="15" thickTop="1" x14ac:dyDescent="0.3">
      <c r="A70"/>
    </row>
    <row r="71" spans="1:1" ht="14.4" x14ac:dyDescent="0.3">
      <c r="A71"/>
    </row>
    <row r="72" spans="1:1" ht="16.8" x14ac:dyDescent="0.3">
      <c r="A72" s="76" t="s">
        <v>67</v>
      </c>
    </row>
    <row r="73" spans="1:1" ht="14.4" x14ac:dyDescent="0.3">
      <c r="A73" s="77"/>
    </row>
    <row r="74" spans="1:1" ht="45" x14ac:dyDescent="0.3">
      <c r="A74" s="78" t="s">
        <v>68</v>
      </c>
    </row>
    <row r="75" spans="1:1" ht="14.4" x14ac:dyDescent="0.3">
      <c r="A75" s="81"/>
    </row>
    <row r="76" spans="1:1" ht="61.2" x14ac:dyDescent="0.3">
      <c r="A76" s="78" t="s">
        <v>69</v>
      </c>
    </row>
    <row r="77" spans="1:1" ht="14.4" x14ac:dyDescent="0.3">
      <c r="A77" s="81"/>
    </row>
    <row r="78" spans="1:1" ht="30" x14ac:dyDescent="0.3">
      <c r="A78" s="78" t="s">
        <v>70</v>
      </c>
    </row>
    <row r="79" spans="1:1" ht="14.4" x14ac:dyDescent="0.3">
      <c r="A79"/>
    </row>
    <row r="80" spans="1:1" ht="14.4" x14ac:dyDescent="0.3">
      <c r="A80"/>
    </row>
    <row r="81" spans="1:1" ht="16.8" x14ac:dyDescent="0.3">
      <c r="A81" s="76" t="s">
        <v>71</v>
      </c>
    </row>
    <row r="82" spans="1:1" ht="14.4" x14ac:dyDescent="0.3">
      <c r="A82" s="77"/>
    </row>
    <row r="83" spans="1:1" ht="75.599999999999994" x14ac:dyDescent="0.3">
      <c r="A83" s="78" t="s">
        <v>72</v>
      </c>
    </row>
    <row r="84" spans="1:1" ht="14.4" x14ac:dyDescent="0.3">
      <c r="A84" s="81"/>
    </row>
    <row r="85" spans="1:1" ht="15" x14ac:dyDescent="0.3">
      <c r="A85" s="78" t="s">
        <v>73</v>
      </c>
    </row>
    <row r="86" spans="1:1" ht="15" thickBot="1" x14ac:dyDescent="0.35">
      <c r="A86" s="81"/>
    </row>
    <row r="87" spans="1:1" ht="15" thickTop="1" thickBot="1" x14ac:dyDescent="0.35">
      <c r="A87" s="82" t="s">
        <v>74</v>
      </c>
    </row>
    <row r="88" spans="1:1" ht="15" thickTop="1" x14ac:dyDescent="0.3">
      <c r="A88" s="81"/>
    </row>
    <row r="89" spans="1:1" ht="15" x14ac:dyDescent="0.3">
      <c r="A89" s="78" t="s">
        <v>75</v>
      </c>
    </row>
    <row r="90" spans="1:1" ht="15" thickBot="1" x14ac:dyDescent="0.35">
      <c r="A90" s="81"/>
    </row>
    <row r="91" spans="1:1" ht="15" thickTop="1" thickBot="1" x14ac:dyDescent="0.35">
      <c r="A91" s="82" t="s">
        <v>76</v>
      </c>
    </row>
    <row r="92" spans="1:1" ht="15" thickTop="1" x14ac:dyDescent="0.3">
      <c r="A92" s="81"/>
    </row>
    <row r="93" spans="1:1" ht="15" x14ac:dyDescent="0.3">
      <c r="A93" s="78" t="s">
        <v>77</v>
      </c>
    </row>
    <row r="94" spans="1:1" ht="15" thickBot="1" x14ac:dyDescent="0.35">
      <c r="A94" s="81"/>
    </row>
    <row r="95" spans="1:1" ht="28.8" thickTop="1" thickBot="1" x14ac:dyDescent="0.35">
      <c r="A95" s="82" t="s">
        <v>78</v>
      </c>
    </row>
    <row r="96" spans="1:1" ht="15.6" thickTop="1" x14ac:dyDescent="0.3">
      <c r="A96" s="84"/>
    </row>
    <row r="97" spans="1:1" ht="15" x14ac:dyDescent="0.3">
      <c r="A97" s="84"/>
    </row>
    <row r="98" spans="1:1" ht="14.4" x14ac:dyDescent="0.3">
      <c r="A98" s="83"/>
    </row>
    <row r="99" spans="1:1" ht="14.4" x14ac:dyDescent="0.3">
      <c r="A99" s="83"/>
    </row>
    <row r="100" spans="1:1" ht="14.4" x14ac:dyDescent="0.3">
      <c r="A100" s="83"/>
    </row>
    <row r="101" spans="1:1" ht="14.4" x14ac:dyDescent="0.3">
      <c r="A101" s="83"/>
    </row>
    <row r="102" spans="1:1" ht="14.4" x14ac:dyDescent="0.3">
      <c r="A102" s="83"/>
    </row>
    <row r="103" spans="1:1" ht="14.4" x14ac:dyDescent="0.3">
      <c r="A103" s="83"/>
    </row>
    <row r="104" spans="1:1" ht="14.4" x14ac:dyDescent="0.3">
      <c r="A104" s="83"/>
    </row>
    <row r="105" spans="1:1" ht="14.4" x14ac:dyDescent="0.3">
      <c r="A105" s="83"/>
    </row>
    <row r="106" spans="1:1" ht="14.4" x14ac:dyDescent="0.3">
      <c r="A106" s="83"/>
    </row>
    <row r="107" spans="1:1" ht="14.4" x14ac:dyDescent="0.3">
      <c r="A107" s="83"/>
    </row>
    <row r="108" spans="1:1" ht="14.4" x14ac:dyDescent="0.3">
      <c r="A108" s="83"/>
    </row>
    <row r="109" spans="1:1" ht="14.4" x14ac:dyDescent="0.3">
      <c r="A109" s="83"/>
    </row>
    <row r="110" spans="1:1" ht="14.4" x14ac:dyDescent="0.3">
      <c r="A110" s="83"/>
    </row>
    <row r="111" spans="1:1" ht="14.4" x14ac:dyDescent="0.3">
      <c r="A111" s="83"/>
    </row>
  </sheetData>
  <printOptions horizontalCentered="1"/>
  <pageMargins left="0.35" right="0.35" top="0.35" bottom="0.5" header="0.3" footer="0.3"/>
  <pageSetup paperSize="9" fitToHeight="0" orientation="landscape" r:id="rId1"/>
  <headerFooter differentFirst="1" scaleWithDoc="0">
    <oddFooter>Page &amp;P of &amp;N</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Planning</vt:lpstr>
      <vt:lpstr>Paramètres</vt:lpstr>
      <vt:lpstr>À propos de</vt:lpstr>
      <vt:lpstr>Planning!avancement_tâche</vt:lpstr>
      <vt:lpstr>Début_Projet</vt:lpstr>
      <vt:lpstr>Planning!début_tâche</vt:lpstr>
      <vt:lpstr>Feries</vt:lpstr>
      <vt:lpstr>Planning!fin_tâche</vt:lpstr>
      <vt:lpstr>Planning!Impression_des_titres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2019-03-19T17:17:03Z</dcterms:created>
  <dcterms:modified xsi:type="dcterms:W3CDTF">2022-05-03T22:59:53Z</dcterms:modified>
</cp:coreProperties>
</file>