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EEC8F6F5-9A7B-4E96-8CFE-85FFB79FBD05}" xr6:coauthVersionLast="45" xr6:coauthVersionMax="45" xr10:uidLastSave="{00000000-0000-0000-0000-000000000000}"/>
  <bookViews>
    <workbookView xWindow="-108" yWindow="-108" windowWidth="22320" windowHeight="12048" xr2:uid="{2420043D-79D6-4DB2-8AAD-1CD1229451EA}"/>
  </bookViews>
  <sheets>
    <sheet name="calendrier" sheetId="1" r:id="rId1"/>
    <sheet name="listes" sheetId="2" r:id="rId2"/>
  </sheets>
  <definedNames>
    <definedName name="Feries">T_Feries[Dates]</definedName>
    <definedName name="L_Mois">T_Mois[Mois]</definedName>
    <definedName name="_xlnm.Print_Area" localSheetId="0">calendrier!$A$4:$AF$31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2" l="1"/>
  <c r="E14" i="2"/>
  <c r="E13" i="2"/>
  <c r="E12" i="2"/>
  <c r="E11" i="2"/>
  <c r="E7" i="2"/>
  <c r="E6" i="2"/>
  <c r="B6" i="1"/>
  <c r="B4" i="1"/>
  <c r="E3" i="2"/>
  <c r="E1" i="2"/>
  <c r="E4" i="2" s="1"/>
  <c r="E10" i="2" s="1"/>
  <c r="E8" i="2" l="1"/>
  <c r="E5" i="2"/>
  <c r="E9" i="2"/>
  <c r="C31" i="1" l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B31" i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l="1"/>
  <c r="AD31" i="1"/>
  <c r="AF6" i="1" l="1"/>
  <c r="AF31" i="1" s="1"/>
  <c r="AE31" i="1"/>
</calcChain>
</file>

<file path=xl/sharedStrings.xml><?xml version="1.0" encoding="utf-8"?>
<sst xmlns="http://schemas.openxmlformats.org/spreadsheetml/2006/main" count="54" uniqueCount="53">
  <si>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</si>
  <si>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</si>
  <si>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</si>
  <si>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</si>
  <si>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</si>
  <si>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</si>
  <si>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</si>
  <si>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</si>
  <si>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</si>
  <si>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</si>
  <si>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</si>
  <si>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</si>
  <si>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Administratif</t>
  </si>
  <si>
    <t>Désherbage chimique</t>
  </si>
  <si>
    <t>Désherbage thermique</t>
  </si>
  <si>
    <t>Désherbage manuel</t>
  </si>
  <si>
    <t>Autres</t>
  </si>
  <si>
    <t>Entretien voirie</t>
  </si>
  <si>
    <t>Epareuse de fossé</t>
  </si>
  <si>
    <t>Broyage d'accôtement</t>
  </si>
  <si>
    <t>Entretien massifs</t>
  </si>
  <si>
    <t>Taille de Haies</t>
  </si>
  <si>
    <t>Ramassage des feuilles</t>
  </si>
  <si>
    <t>Permanence décheterie</t>
  </si>
  <si>
    <t>Entretien Batiment</t>
  </si>
  <si>
    <t>Formation</t>
  </si>
  <si>
    <t>Tonte</t>
  </si>
  <si>
    <t>Arrosage</t>
  </si>
  <si>
    <t>Plantation</t>
  </si>
  <si>
    <t>Total Heures Mois</t>
  </si>
  <si>
    <t>Pâques</t>
  </si>
  <si>
    <t>Lundi de Pâques</t>
  </si>
  <si>
    <t>Ascension</t>
  </si>
  <si>
    <t>Pentecôte</t>
  </si>
  <si>
    <t>RTT</t>
  </si>
  <si>
    <t>CP</t>
  </si>
  <si>
    <t>Maladie</t>
  </si>
  <si>
    <t>Autres Absence</t>
  </si>
  <si>
    <t>Entretien materiel</t>
  </si>
  <si>
    <t>Achat de matériel</t>
  </si>
  <si>
    <t>Mois</t>
  </si>
  <si>
    <t>Année en cours :</t>
  </si>
  <si>
    <t>Jour férié</t>
  </si>
  <si>
    <t>Dates</t>
  </si>
  <si>
    <t>Jour de l'an</t>
  </si>
  <si>
    <t>Fête du travail</t>
  </si>
  <si>
    <t>Victoire 39/45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</si>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</sst>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[h]:mm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2" xfId="0" applyFont="1" applyFill="1" applyBorder="1"/>
    <xf numFmtId="0" fontId="0" fillId="4" borderId="2" xfId="0" applyFill="1" applyBorder="1"/>
    <xf numFmtId="0" fontId="2" fillId="3" borderId="2" xfId="0" applyFont="1" applyFill="1" applyBorder="1"/>
    <xf numFmtId="0" fontId="2" fillId="6" borderId="2" xfId="0" applyFont="1" applyFill="1" applyBorder="1"/>
    <xf numFmtId="0" fontId="0" fillId="5" borderId="2" xfId="0" applyFill="1" applyBorder="1"/>
    <xf numFmtId="0" fontId="0" fillId="4" borderId="4" xfId="0" applyFill="1" applyBorder="1"/>
    <xf numFmtId="0" fontId="0" fillId="4" borderId="3" xfId="0" applyFill="1" applyBorder="1"/>
    <xf numFmtId="0" fontId="0" fillId="0" borderId="4" xfId="0" applyBorder="1"/>
    <xf numFmtId="0" fontId="0" fillId="0" borderId="6" xfId="0" applyBorder="1"/>
    <xf numFmtId="0" fontId="2" fillId="2" borderId="4" xfId="0" applyFont="1" applyFill="1" applyBorder="1"/>
    <xf numFmtId="165" fontId="0" fillId="0" borderId="5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 textRotation="90"/>
    </xf>
    <xf numFmtId="165" fontId="0" fillId="0" borderId="7" xfId="0" applyNumberFormat="1" applyBorder="1" applyAlignment="1">
      <alignment horizontal="center" vertical="center" textRotation="90"/>
    </xf>
    <xf numFmtId="0" fontId="2" fillId="3" borderId="10" xfId="0" applyFont="1" applyFill="1" applyBorder="1"/>
    <xf numFmtId="165" fontId="0" fillId="0" borderId="11" xfId="0" applyNumberFormat="1" applyBorder="1" applyAlignment="1">
      <alignment horizontal="center" vertical="center"/>
    </xf>
    <xf numFmtId="0" fontId="0" fillId="7" borderId="8" xfId="0" applyFill="1" applyBorder="1"/>
    <xf numFmtId="165" fontId="0" fillId="7" borderId="9" xfId="0" applyNumberFormat="1" applyFill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left"/>
    </xf>
    <xf numFmtId="14" fontId="0" fillId="0" borderId="0" xfId="0" applyNumberFormat="1"/>
    <xf numFmtId="164" fontId="3" fillId="0" borderId="15" xfId="0" applyNumberFormat="1" applyFont="1" applyBorder="1" applyAlignment="1">
      <alignment horizontal="center" vertical="center" textRotation="90"/>
    </xf>
    <xf numFmtId="164" fontId="3" fillId="0" borderId="0" xfId="0" applyNumberFormat="1" applyFont="1" applyBorder="1" applyAlignment="1">
      <alignment horizontal="center" vertical="center" textRotation="90"/>
    </xf>
    <xf numFmtId="165" fontId="0" fillId="0" borderId="15" xfId="0" applyNumberFormat="1" applyBorder="1" applyAlignment="1">
      <alignment horizontal="center" vertical="center" textRotation="90"/>
    </xf>
    <xf numFmtId="165" fontId="0" fillId="0" borderId="0" xfId="0" applyNumberFormat="1" applyBorder="1" applyAlignment="1">
      <alignment horizontal="center" vertical="center" textRotation="90"/>
    </xf>
    <xf numFmtId="165" fontId="0" fillId="0" borderId="15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15" xfId="0" applyNumberFormat="1" applyBorder="1"/>
    <xf numFmtId="165" fontId="0" fillId="0" borderId="0" xfId="0" applyNumberFormat="1" applyBorder="1"/>
    <xf numFmtId="165" fontId="0" fillId="8" borderId="15" xfId="0" applyNumberFormat="1" applyFill="1" applyBorder="1" applyAlignment="1">
      <alignment horizontal="center" vertical="center" textRotation="90"/>
    </xf>
    <xf numFmtId="165" fontId="0" fillId="8" borderId="0" xfId="0" applyNumberFormat="1" applyFill="1" applyBorder="1" applyAlignment="1">
      <alignment horizontal="center" vertical="center" textRotation="90"/>
    </xf>
    <xf numFmtId="0" fontId="0" fillId="0" borderId="2" xfId="0" applyBorder="1"/>
    <xf numFmtId="164" fontId="3" fillId="0" borderId="1" xfId="0" applyNumberFormat="1" applyFont="1" applyBorder="1" applyAlignment="1">
      <alignment horizontal="center" vertical="center" textRotation="90"/>
    </xf>
    <xf numFmtId="165" fontId="0" fillId="0" borderId="1" xfId="0" applyNumberFormat="1" applyBorder="1"/>
    <xf numFmtId="0" fontId="3" fillId="0" borderId="0" xfId="0" applyFont="1" applyFill="1" applyAlignment="1">
      <alignment horizontal="right" indent="2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theme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A$2" max="2050" min="202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0</xdr:row>
          <xdr:rowOff>259080</xdr:rowOff>
        </xdr:from>
        <xdr:to>
          <xdr:col>1</xdr:col>
          <xdr:colOff>205740</xdr:colOff>
          <xdr:row>2</xdr:row>
          <xdr:rowOff>7620</xdr:rowOff>
        </xdr:to>
        <xdr:sp macro="" textlink="">
          <xdr:nvSpPr>
            <xdr:cNvPr id="1029" name="Spinner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E79B68-CE31-4F83-BF8F-6CCEDF8FE86F}" name="T_Mois" displayName="T_Mois" ref="B2:B14" totalsRowShown="0">
  <autoFilter ref="B2:B14" xr:uid="{11F4D5D8-8C33-43E0-A4F9-DF88CB85F418}">
    <filterColumn colId="0" hiddenButton="1"/>
  </autoFilter>
  <tableColumns count="1">
    <tableColumn id="1" xr3:uid="{BAA8C184-58FB-47DA-B4CC-D12557069B8A}" name="Moi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6CDC7B-BAD7-4D44-8CC2-EC06CB0B2559}" name="T_Feries" displayName="T_Feries" ref="D2:E15" totalsRowShown="0">
  <autoFilter ref="D2:E15" xr:uid="{554D7B74-FBEF-4FA1-B2A5-932621C3FA26}">
    <filterColumn colId="0" hiddenButton="1"/>
    <filterColumn colId="1" hiddenButton="1"/>
  </autoFilter>
  <tableColumns count="2">
    <tableColumn id="1" xr3:uid="{A7864FF2-111F-4546-86D3-96974A007C28}" name="Jour férié"/>
    <tableColumn id="3" xr3:uid="{5758C909-B07A-4C06-B833-60CB3C0AB7D5}" name="Dates" dataDxfId="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018CD-5F20-4CE9-A838-DEF1F48B784A}">
  <sheetPr codeName="Feuil1"/>
  <dimension ref="A1:AI31"/>
  <sheetViews>
    <sheetView showGridLines="0" tabSelected="1" workbookViewId="0">
      <selection activeCell="A2" sqref="A2"/>
    </sheetView>
  </sheetViews>
  <sheetFormatPr baseColWidth="10" defaultRowHeight="14.4" x14ac:dyDescent="0.3"/>
  <cols>
    <col min="1" max="1" width="22.5546875" bestFit="1" customWidth="1"/>
    <col min="2" max="2" width="6.5546875" bestFit="1" customWidth="1"/>
    <col min="3" max="4" width="5.6640625" customWidth="1"/>
    <col min="5" max="35" width="5.6640625" style="1" customWidth="1"/>
    <col min="36" max="37" width="11.44140625" customWidth="1"/>
    <col min="39" max="41" width="0" hidden="1" customWidth="1"/>
  </cols>
  <sheetData>
    <row r="1" spans="1:32" ht="21" customHeight="1" x14ac:dyDescent="0.3">
      <c r="A1" s="41" t="s">
        <v>1</v>
      </c>
    </row>
    <row r="2" spans="1:32" ht="19.5" customHeight="1" x14ac:dyDescent="0.3">
      <c r="A2" s="41">
        <v>2021</v>
      </c>
      <c r="E2" s="24"/>
      <c r="F2" s="24"/>
    </row>
    <row r="3" spans="1:32" ht="19.5" customHeight="1" thickBot="1" x14ac:dyDescent="0.35">
      <c r="E3" s="2"/>
      <c r="F3" s="2"/>
    </row>
    <row r="4" spans="1:32" ht="21.6" thickBot="1" x14ac:dyDescent="0.35">
      <c r="B4" s="21" t="str">
        <f>"Période du "&amp;TEXT(DATE(A2,MONTH(A1&amp;1),1),"jj mmmm aaaa")&amp;" au "&amp;TEXT(EOMONTH(DATE(A2,MONTH(A1&amp;1),1),0),"jj mmmm aaaa")</f>
        <v>Période du 01 février 2021 au 28 février 2021</v>
      </c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3"/>
    </row>
    <row r="6" spans="1:32" ht="44.25" customHeight="1" x14ac:dyDescent="0.3">
      <c r="A6" s="38"/>
      <c r="B6" s="39">
        <f>DATE(A2,MONTH(A1&amp;1),1)</f>
        <v>44228</v>
      </c>
      <c r="C6" s="39">
        <f>B6+1</f>
        <v>44229</v>
      </c>
      <c r="D6" s="39">
        <f t="shared" ref="D6:AF6" si="0">C6+1</f>
        <v>44230</v>
      </c>
      <c r="E6" s="39">
        <f t="shared" si="0"/>
        <v>44231</v>
      </c>
      <c r="F6" s="39">
        <f t="shared" si="0"/>
        <v>44232</v>
      </c>
      <c r="G6" s="39">
        <f t="shared" si="0"/>
        <v>44233</v>
      </c>
      <c r="H6" s="39">
        <f t="shared" si="0"/>
        <v>44234</v>
      </c>
      <c r="I6" s="39">
        <f t="shared" si="0"/>
        <v>44235</v>
      </c>
      <c r="J6" s="39">
        <f t="shared" si="0"/>
        <v>44236</v>
      </c>
      <c r="K6" s="39">
        <f t="shared" si="0"/>
        <v>44237</v>
      </c>
      <c r="L6" s="39">
        <f t="shared" si="0"/>
        <v>44238</v>
      </c>
      <c r="M6" s="39">
        <f t="shared" si="0"/>
        <v>44239</v>
      </c>
      <c r="N6" s="39">
        <f t="shared" si="0"/>
        <v>44240</v>
      </c>
      <c r="O6" s="39">
        <f t="shared" si="0"/>
        <v>44241</v>
      </c>
      <c r="P6" s="39">
        <f t="shared" si="0"/>
        <v>44242</v>
      </c>
      <c r="Q6" s="39">
        <f t="shared" si="0"/>
        <v>44243</v>
      </c>
      <c r="R6" s="39">
        <f t="shared" si="0"/>
        <v>44244</v>
      </c>
      <c r="S6" s="39">
        <f t="shared" si="0"/>
        <v>44245</v>
      </c>
      <c r="T6" s="39">
        <f t="shared" si="0"/>
        <v>44246</v>
      </c>
      <c r="U6" s="39">
        <f t="shared" si="0"/>
        <v>44247</v>
      </c>
      <c r="V6" s="39">
        <f t="shared" si="0"/>
        <v>44248</v>
      </c>
      <c r="W6" s="39">
        <f t="shared" si="0"/>
        <v>44249</v>
      </c>
      <c r="X6" s="39">
        <f t="shared" si="0"/>
        <v>44250</v>
      </c>
      <c r="Y6" s="39">
        <f t="shared" si="0"/>
        <v>44251</v>
      </c>
      <c r="Z6" s="39">
        <f t="shared" si="0"/>
        <v>44252</v>
      </c>
      <c r="AA6" s="39">
        <f t="shared" si="0"/>
        <v>44253</v>
      </c>
      <c r="AB6" s="39">
        <f t="shared" si="0"/>
        <v>44254</v>
      </c>
      <c r="AC6" s="39">
        <f t="shared" si="0"/>
        <v>44255</v>
      </c>
      <c r="AD6" s="28" t="str">
        <f>IFERROR(IF(MONTH(AC6+1)=MONTH($B$6),AC6+1,""),"")</f>
        <v/>
      </c>
      <c r="AE6" s="29" t="str">
        <f t="shared" ref="AE6:AF6" si="1">IFERROR(IF(MONTH(AD6+1)=MONTH($B$6),AD6+1,""),"")</f>
        <v/>
      </c>
      <c r="AF6" s="29" t="str">
        <f t="shared" si="1"/>
        <v/>
      </c>
    </row>
    <row r="7" spans="1:32" ht="24.9" customHeight="1" x14ac:dyDescent="0.3">
      <c r="A7" s="10" t="s">
        <v>34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30"/>
      <c r="AE7" s="31"/>
      <c r="AF7" s="31"/>
    </row>
    <row r="8" spans="1:32" ht="24.9" customHeight="1" x14ac:dyDescent="0.3">
      <c r="A8" s="10" t="s">
        <v>35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30"/>
      <c r="AE8" s="31"/>
      <c r="AF8" s="31"/>
    </row>
    <row r="9" spans="1:32" ht="24.9" customHeight="1" x14ac:dyDescent="0.3">
      <c r="A9" s="10" t="s">
        <v>36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30"/>
      <c r="AE9" s="31"/>
      <c r="AF9" s="31"/>
    </row>
    <row r="10" spans="1:32" ht="24.9" customHeight="1" thickBot="1" x14ac:dyDescent="0.35">
      <c r="A10" s="11" t="s">
        <v>37</v>
      </c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30"/>
      <c r="AE10" s="31"/>
      <c r="AF10" s="31"/>
    </row>
    <row r="11" spans="1:32" ht="3.9" customHeight="1" thickBot="1" x14ac:dyDescent="0.35">
      <c r="A11" s="19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36"/>
      <c r="AE11" s="37"/>
      <c r="AF11" s="37"/>
    </row>
    <row r="12" spans="1:32" ht="24.9" customHeight="1" x14ac:dyDescent="0.3">
      <c r="A12" s="12" t="s">
        <v>38</v>
      </c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32"/>
      <c r="AE12" s="33"/>
      <c r="AF12" s="33"/>
    </row>
    <row r="13" spans="1:32" ht="24.9" customHeight="1" x14ac:dyDescent="0.3">
      <c r="A13" s="3" t="s">
        <v>39</v>
      </c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32"/>
      <c r="AE13" s="33"/>
      <c r="AF13" s="33"/>
    </row>
    <row r="14" spans="1:32" ht="24.9" customHeight="1" x14ac:dyDescent="0.3">
      <c r="A14" s="4" t="s">
        <v>13</v>
      </c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32"/>
      <c r="AE14" s="33"/>
      <c r="AF14" s="33"/>
    </row>
    <row r="15" spans="1:32" ht="24.9" customHeight="1" x14ac:dyDescent="0.3">
      <c r="A15" s="4" t="s">
        <v>14</v>
      </c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32"/>
      <c r="AE15" s="33"/>
      <c r="AF15" s="33"/>
    </row>
    <row r="16" spans="1:32" ht="24.9" customHeight="1" x14ac:dyDescent="0.3">
      <c r="A16" s="9" t="s">
        <v>15</v>
      </c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32"/>
      <c r="AE16" s="33"/>
      <c r="AF16" s="33"/>
    </row>
    <row r="17" spans="1:32" ht="24.9" customHeight="1" x14ac:dyDescent="0.3">
      <c r="A17" s="8" t="s">
        <v>20</v>
      </c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32"/>
      <c r="AE17" s="33"/>
      <c r="AF17" s="33"/>
    </row>
    <row r="18" spans="1:32" ht="24.9" customHeight="1" x14ac:dyDescent="0.3">
      <c r="A18" s="4" t="s">
        <v>21</v>
      </c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32"/>
      <c r="AE18" s="33"/>
      <c r="AF18" s="33"/>
    </row>
    <row r="19" spans="1:32" ht="24.9" customHeight="1" x14ac:dyDescent="0.3">
      <c r="A19" s="4" t="s">
        <v>22</v>
      </c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32"/>
      <c r="AE19" s="33"/>
      <c r="AF19" s="33"/>
    </row>
    <row r="20" spans="1:32" ht="24.9" customHeight="1" x14ac:dyDescent="0.3">
      <c r="A20" s="5" t="s">
        <v>23</v>
      </c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32"/>
      <c r="AE20" s="33"/>
      <c r="AF20" s="33"/>
    </row>
    <row r="21" spans="1:32" ht="24.9" customHeight="1" x14ac:dyDescent="0.3">
      <c r="A21" s="6" t="s">
        <v>24</v>
      </c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32"/>
      <c r="AE21" s="33"/>
      <c r="AF21" s="33"/>
    </row>
    <row r="22" spans="1:32" ht="24.9" customHeight="1" x14ac:dyDescent="0.3">
      <c r="A22" s="4" t="s">
        <v>26</v>
      </c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32"/>
      <c r="AE22" s="33"/>
      <c r="AF22" s="33"/>
    </row>
    <row r="23" spans="1:32" ht="24.9" customHeight="1" x14ac:dyDescent="0.3">
      <c r="A23" s="4" t="s">
        <v>27</v>
      </c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32"/>
      <c r="AE23" s="33"/>
      <c r="AF23" s="33"/>
    </row>
    <row r="24" spans="1:32" ht="24.9" customHeight="1" x14ac:dyDescent="0.3">
      <c r="A24" s="4" t="s">
        <v>28</v>
      </c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32"/>
      <c r="AE24" s="33"/>
      <c r="AF24" s="33"/>
    </row>
    <row r="25" spans="1:32" ht="24.9" customHeight="1" x14ac:dyDescent="0.3">
      <c r="A25" s="7" t="s">
        <v>17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32"/>
      <c r="AE25" s="33"/>
      <c r="AF25" s="33"/>
    </row>
    <row r="26" spans="1:32" ht="24.9" customHeight="1" x14ac:dyDescent="0.3">
      <c r="A26" s="7" t="s">
        <v>18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32"/>
      <c r="AE26" s="33"/>
      <c r="AF26" s="33"/>
    </row>
    <row r="27" spans="1:32" ht="24.9" customHeight="1" x14ac:dyDescent="0.3">
      <c r="A27" s="7" t="s">
        <v>19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32"/>
      <c r="AE27" s="33"/>
      <c r="AF27" s="33"/>
    </row>
    <row r="28" spans="1:32" ht="24.9" customHeight="1" x14ac:dyDescent="0.3">
      <c r="A28" s="5" t="s">
        <v>12</v>
      </c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32"/>
      <c r="AE28" s="33"/>
      <c r="AF28" s="33"/>
    </row>
    <row r="29" spans="1:32" ht="24.9" customHeight="1" x14ac:dyDescent="0.3">
      <c r="A29" s="5" t="s">
        <v>16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32"/>
      <c r="AE29" s="33"/>
      <c r="AF29" s="33"/>
    </row>
    <row r="30" spans="1:32" ht="24.9" customHeight="1" x14ac:dyDescent="0.3">
      <c r="A30" s="17" t="s">
        <v>25</v>
      </c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32"/>
      <c r="AE30" s="33"/>
      <c r="AF30" s="33"/>
    </row>
    <row r="31" spans="1:32" x14ac:dyDescent="0.3">
      <c r="A31" s="5" t="s">
        <v>29</v>
      </c>
      <c r="B31" s="40">
        <f>SUM(B12:B30)</f>
        <v>0</v>
      </c>
      <c r="C31" s="40">
        <f t="shared" ref="C31:AF31" si="2">SUM(C12:C30)</f>
        <v>0</v>
      </c>
      <c r="D31" s="40">
        <f t="shared" si="2"/>
        <v>0</v>
      </c>
      <c r="E31" s="40">
        <f t="shared" si="2"/>
        <v>0</v>
      </c>
      <c r="F31" s="40">
        <f t="shared" si="2"/>
        <v>0</v>
      </c>
      <c r="G31" s="40">
        <f t="shared" si="2"/>
        <v>0</v>
      </c>
      <c r="H31" s="40">
        <f t="shared" si="2"/>
        <v>0</v>
      </c>
      <c r="I31" s="40">
        <f t="shared" si="2"/>
        <v>0</v>
      </c>
      <c r="J31" s="40">
        <f t="shared" si="2"/>
        <v>0</v>
      </c>
      <c r="K31" s="40">
        <f t="shared" si="2"/>
        <v>0</v>
      </c>
      <c r="L31" s="40">
        <f t="shared" si="2"/>
        <v>0</v>
      </c>
      <c r="M31" s="40">
        <f t="shared" si="2"/>
        <v>0</v>
      </c>
      <c r="N31" s="40">
        <f t="shared" si="2"/>
        <v>0</v>
      </c>
      <c r="O31" s="40">
        <f t="shared" si="2"/>
        <v>0</v>
      </c>
      <c r="P31" s="40">
        <f t="shared" si="2"/>
        <v>0</v>
      </c>
      <c r="Q31" s="40">
        <f t="shared" si="2"/>
        <v>0</v>
      </c>
      <c r="R31" s="40">
        <f t="shared" si="2"/>
        <v>0</v>
      </c>
      <c r="S31" s="40">
        <f t="shared" si="2"/>
        <v>0</v>
      </c>
      <c r="T31" s="40">
        <f t="shared" si="2"/>
        <v>0</v>
      </c>
      <c r="U31" s="40">
        <f t="shared" si="2"/>
        <v>0</v>
      </c>
      <c r="V31" s="40">
        <f t="shared" si="2"/>
        <v>0</v>
      </c>
      <c r="W31" s="40">
        <f t="shared" si="2"/>
        <v>0</v>
      </c>
      <c r="X31" s="40">
        <f t="shared" si="2"/>
        <v>0</v>
      </c>
      <c r="Y31" s="40">
        <f t="shared" si="2"/>
        <v>0</v>
      </c>
      <c r="Z31" s="40">
        <f t="shared" si="2"/>
        <v>0</v>
      </c>
      <c r="AA31" s="40">
        <f t="shared" si="2"/>
        <v>0</v>
      </c>
      <c r="AB31" s="40">
        <f t="shared" si="2"/>
        <v>0</v>
      </c>
      <c r="AC31" s="40">
        <f t="shared" si="2"/>
        <v>0</v>
      </c>
      <c r="AD31" s="34" t="str">
        <f>IF(AD$6&lt;&gt;"",SUM(AD12:AD30),"")</f>
        <v/>
      </c>
      <c r="AE31" s="35" t="str">
        <f t="shared" ref="AE31:AF31" si="3">IF(AE$6&lt;&gt;"",SUM(AE12:AE30),"")</f>
        <v/>
      </c>
      <c r="AF31" s="35" t="str">
        <f t="shared" si="3"/>
        <v/>
      </c>
    </row>
  </sheetData>
  <mergeCells count="1">
    <mergeCell ref="B4:AF4"/>
  </mergeCells>
  <conditionalFormatting sqref="B6:AF30">
    <cfRule type="expression" dxfId="0" priority="4">
      <formula>WEEKDAY(B$6,2)&gt;5</formula>
    </cfRule>
  </conditionalFormatting>
  <conditionalFormatting sqref="B6:AF30">
    <cfRule type="expression" dxfId="3" priority="3">
      <formula>COUNTIF(Feries,B$6)</formula>
    </cfRule>
  </conditionalFormatting>
  <conditionalFormatting sqref="AD6:AF10 AD12:AF30 AD31:AF31">
    <cfRule type="expression" dxfId="2" priority="2">
      <formula>AD$6&lt;&gt;""</formula>
    </cfRule>
  </conditionalFormatting>
  <conditionalFormatting sqref="AD11:AF11">
    <cfRule type="expression" dxfId="1" priority="1">
      <formula>AND(AD$6&lt;&gt;"",WEEKDAY(AD$6,2)&lt;6)</formula>
    </cfRule>
  </conditionalFormatting>
  <dataValidations count="1">
    <dataValidation type="list" allowBlank="1" showInputMessage="1" showErrorMessage="1" sqref="A1" xr:uid="{0642B4C3-CD35-4C71-AF15-B3445ED9C213}">
      <formula1>L_Mois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8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Spinner 5">
              <controlPr defaultSize="0" autoPict="0">
                <anchor moveWithCells="1" sizeWithCells="1">
                  <from>
                    <xdr:col>1</xdr:col>
                    <xdr:colOff>15240</xdr:colOff>
                    <xdr:row>0</xdr:row>
                    <xdr:rowOff>259080</xdr:rowOff>
                  </from>
                  <to>
                    <xdr:col>1</xdr:col>
                    <xdr:colOff>205740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2E0F8-DC29-45B6-8F10-D95BEA1A70C6}">
  <sheetPr codeName="Feuil2"/>
  <dimension ref="B1:E15"/>
  <sheetViews>
    <sheetView showGridLines="0" workbookViewId="0">
      <selection activeCell="E8" sqref="E8"/>
    </sheetView>
  </sheetViews>
  <sheetFormatPr baseColWidth="10" defaultRowHeight="14.4" x14ac:dyDescent="0.3"/>
  <cols>
    <col min="1" max="1" width="3.77734375" customWidth="1"/>
    <col min="3" max="3" width="3.77734375" customWidth="1"/>
    <col min="4" max="4" width="16.6640625" bestFit="1" customWidth="1"/>
  </cols>
  <sheetData>
    <row r="1" spans="2:5" x14ac:dyDescent="0.3">
      <c r="D1" s="25" t="s">
        <v>41</v>
      </c>
      <c r="E1" s="26">
        <f>calendrier!A2</f>
        <v>2021</v>
      </c>
    </row>
    <row r="2" spans="2:5" x14ac:dyDescent="0.3">
      <c r="B2" t="s">
        <v>40</v>
      </c>
      <c r="D2" t="s">
        <v>42</v>
      </c>
      <c r="E2" t="s">
        <v>43</v>
      </c>
    </row>
    <row r="3" spans="2:5" x14ac:dyDescent="0.3">
      <c r="B3" t="s">
        <v>0</v>
      </c>
      <c r="D3" t="s">
        <v>44</v>
      </c>
      <c r="E3" s="27">
        <f>DATE($E$1,1,1)</f>
        <v>44197</v>
      </c>
    </row>
    <row r="4" spans="2:5" x14ac:dyDescent="0.3">
      <c r="B4" t="s">
        <v>1</v>
      </c>
      <c r="D4" t="s">
        <v>30</v>
      </c>
      <c r="E4" s="27">
        <f>FLOOR(DAY(MINUTE(E1/38)/2+56)&amp;"/5/"&amp;E1,7)-34</f>
        <v>44290</v>
      </c>
    </row>
    <row r="5" spans="2:5" x14ac:dyDescent="0.3">
      <c r="B5" t="s">
        <v>2</v>
      </c>
      <c r="D5" t="s">
        <v>31</v>
      </c>
      <c r="E5" s="27">
        <f>E4+1</f>
        <v>44291</v>
      </c>
    </row>
    <row r="6" spans="2:5" x14ac:dyDescent="0.3">
      <c r="B6" t="s">
        <v>3</v>
      </c>
      <c r="D6" t="s">
        <v>45</v>
      </c>
      <c r="E6" s="27">
        <f>DATE($E$1,5,1)</f>
        <v>44317</v>
      </c>
    </row>
    <row r="7" spans="2:5" x14ac:dyDescent="0.3">
      <c r="B7" t="s">
        <v>4</v>
      </c>
      <c r="D7" t="s">
        <v>46</v>
      </c>
      <c r="E7" s="27">
        <f>DATE($E$1,5,8)</f>
        <v>44324</v>
      </c>
    </row>
    <row r="8" spans="2:5" x14ac:dyDescent="0.3">
      <c r="B8" t="s">
        <v>5</v>
      </c>
      <c r="D8" t="s">
        <v>32</v>
      </c>
      <c r="E8" s="27">
        <f>E4+39</f>
        <v>44329</v>
      </c>
    </row>
    <row r="9" spans="2:5" x14ac:dyDescent="0.3">
      <c r="B9" t="s">
        <v>6</v>
      </c>
      <c r="D9" t="s">
        <v>33</v>
      </c>
      <c r="E9" s="27">
        <f>E4+49</f>
        <v>44339</v>
      </c>
    </row>
    <row r="10" spans="2:5" x14ac:dyDescent="0.3">
      <c r="B10" t="s">
        <v>7</v>
      </c>
      <c r="D10" t="s">
        <v>47</v>
      </c>
      <c r="E10" s="27">
        <f>E4+50</f>
        <v>44340</v>
      </c>
    </row>
    <row r="11" spans="2:5" x14ac:dyDescent="0.3">
      <c r="B11" t="s">
        <v>8</v>
      </c>
      <c r="D11" t="s">
        <v>48</v>
      </c>
      <c r="E11" s="27">
        <f>DATE($E$1,7,14)</f>
        <v>44391</v>
      </c>
    </row>
    <row r="12" spans="2:5" x14ac:dyDescent="0.3">
      <c r="B12" t="s">
        <v>9</v>
      </c>
      <c r="D12" t="s">
        <v>49</v>
      </c>
      <c r="E12" s="27">
        <f>DATE($E$1,8,15)</f>
        <v>44423</v>
      </c>
    </row>
    <row r="13" spans="2:5" x14ac:dyDescent="0.3">
      <c r="B13" t="s">
        <v>10</v>
      </c>
      <c r="D13" t="s">
        <v>50</v>
      </c>
      <c r="E13" s="27">
        <f>DATE($E$1,11,1)</f>
        <v>44501</v>
      </c>
    </row>
    <row r="14" spans="2:5" x14ac:dyDescent="0.3">
      <c r="B14" t="s">
        <v>11</v>
      </c>
      <c r="D14" t="s">
        <v>51</v>
      </c>
      <c r="E14" s="27">
        <f>DATE($E$1,11,11)</f>
        <v>44511</v>
      </c>
    </row>
    <row r="15" spans="2:5" x14ac:dyDescent="0.3">
      <c r="D15" t="s">
        <v>52</v>
      </c>
      <c r="E15" s="27">
        <f>DATE($E$1,12,25)</f>
        <v>44555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listes</vt:lpstr>
      <vt:lpstr>Feries</vt:lpstr>
      <vt:lpstr>L_Mois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JoDan</cp:lastModifiedBy>
  <cp:lastPrinted>2021-05-12T15:45:24Z</cp:lastPrinted>
  <dcterms:created xsi:type="dcterms:W3CDTF">2021-05-11T18:51:17Z</dcterms:created>
  <dcterms:modified xsi:type="dcterms:W3CDTF">2021-05-12T17:38:08Z</dcterms:modified>
</cp:coreProperties>
</file>