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F:\Users\JoDan\Downloads\"/>
    </mc:Choice>
  </mc:AlternateContent>
  <xr:revisionPtr revIDLastSave="0" documentId="13_ncr:1_{E1EA3613-2F4C-4E21-954F-C4EF3D6F142A}" xr6:coauthVersionLast="45" xr6:coauthVersionMax="45" xr10:uidLastSave="{00000000-0000-0000-0000-000000000000}"/>
  <bookViews>
    <workbookView xWindow="-108" yWindow="-108" windowWidth="22320" windowHeight="12048" activeTab="1" xr2:uid="{4424023D-30F5-4B08-B5AD-39D753B8293E}"/>
  </bookViews>
  <sheets>
    <sheet name="Feuil1" sheetId="1" r:id="rId1"/>
    <sheet name="Feuil2" sheetId="2" r:id="rId2"/>
  </sheets>
  <calcPr calcId="191029"/>
  <pivotCaches>
    <pivotCache cacheId="18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6" i="2" l="1"/>
  <c r="J6" i="2" s="1"/>
  <c r="I7" i="2"/>
  <c r="J7" i="2" s="1"/>
  <c r="I8" i="2"/>
  <c r="J8" i="2" s="1"/>
  <c r="I9" i="2"/>
  <c r="J9" i="2" s="1"/>
  <c r="I10" i="2"/>
  <c r="J10" i="2" s="1"/>
  <c r="I11" i="2"/>
  <c r="J11" i="2" s="1"/>
  <c r="I12" i="2"/>
  <c r="J12" i="2" s="1"/>
  <c r="I13" i="2"/>
  <c r="J13" i="2" s="1"/>
  <c r="I14" i="2"/>
  <c r="J14" i="2" s="1"/>
  <c r="I15" i="2"/>
  <c r="J15" i="2" s="1"/>
  <c r="K4" i="2" l="1"/>
  <c r="K5" i="2" s="1"/>
  <c r="L4" i="2" l="1"/>
  <c r="L3" i="2" s="1"/>
  <c r="K3" i="2"/>
  <c r="M4" i="2"/>
  <c r="L5" i="2" l="1"/>
  <c r="M3" i="2"/>
  <c r="M5" i="2"/>
  <c r="N4" i="2"/>
  <c r="N3" i="2" l="1"/>
  <c r="N5" i="2"/>
  <c r="O4" i="2"/>
  <c r="O5" i="2" l="1"/>
  <c r="O3" i="2"/>
  <c r="P4" i="2"/>
  <c r="P3" i="2" l="1"/>
  <c r="P5" i="2"/>
  <c r="Q4" i="2"/>
  <c r="Q3" i="2" l="1"/>
  <c r="Q5" i="2"/>
  <c r="R4" i="2"/>
  <c r="R3" i="2" l="1"/>
  <c r="R5" i="2"/>
  <c r="S4" i="2"/>
  <c r="S5" i="2" l="1"/>
  <c r="S3" i="2"/>
  <c r="T4" i="2"/>
  <c r="T3" i="2" l="1"/>
  <c r="T5" i="2"/>
  <c r="U4" i="2"/>
  <c r="G15" i="2"/>
  <c r="H15" i="2" s="1"/>
  <c r="G14" i="2"/>
  <c r="H14" i="2" s="1"/>
  <c r="G13" i="2"/>
  <c r="H13" i="2" s="1"/>
  <c r="G12" i="2"/>
  <c r="H12" i="2" s="1"/>
  <c r="G11" i="2"/>
  <c r="H11" i="2" s="1"/>
  <c r="G10" i="2"/>
  <c r="H10" i="2" s="1"/>
  <c r="G9" i="2"/>
  <c r="H9" i="2" s="1"/>
  <c r="G8" i="2"/>
  <c r="H8" i="2" s="1"/>
  <c r="G7" i="2"/>
  <c r="H7" i="2" s="1"/>
  <c r="G6" i="2"/>
  <c r="H6" i="2" s="1"/>
  <c r="U3" i="2" l="1"/>
  <c r="U5" i="2"/>
  <c r="V4" i="2"/>
  <c r="F4" i="1"/>
  <c r="G4" i="1" s="1"/>
  <c r="F5" i="1"/>
  <c r="G5" i="1" s="1"/>
  <c r="F6" i="1"/>
  <c r="G6" i="1" s="1"/>
  <c r="F7" i="1"/>
  <c r="G7" i="1" s="1"/>
  <c r="F8" i="1"/>
  <c r="G8" i="1" s="1"/>
  <c r="F9" i="1"/>
  <c r="G9" i="1" s="1"/>
  <c r="F10" i="1"/>
  <c r="G10" i="1" s="1"/>
  <c r="F11" i="1"/>
  <c r="G11" i="1" s="1"/>
  <c r="F12" i="1"/>
  <c r="G12" i="1" s="1"/>
  <c r="F3" i="1"/>
  <c r="G3" i="1" s="1"/>
  <c r="V3" i="2" l="1"/>
  <c r="V5" i="2"/>
  <c r="W4" i="2"/>
  <c r="W3" i="2" l="1"/>
  <c r="W5" i="2"/>
  <c r="X4" i="2"/>
  <c r="X3" i="2" l="1"/>
  <c r="X5" i="2"/>
  <c r="Y4" i="2"/>
  <c r="Y3" i="2" l="1"/>
  <c r="Y5" i="2"/>
  <c r="Z4" i="2"/>
  <c r="Z3" i="2" l="1"/>
  <c r="Z5" i="2"/>
  <c r="AA4" i="2"/>
  <c r="AA5" i="2" l="1"/>
  <c r="AA3" i="2"/>
  <c r="AB4" i="2"/>
  <c r="AB3" i="2" l="1"/>
  <c r="AB5" i="2"/>
  <c r="AC4" i="2"/>
  <c r="AC3" i="2" l="1"/>
  <c r="AC5" i="2"/>
  <c r="AD4" i="2"/>
  <c r="AD3" i="2" l="1"/>
  <c r="AD5" i="2"/>
  <c r="AE4" i="2"/>
  <c r="AE3" i="2" l="1"/>
  <c r="AE5" i="2"/>
  <c r="AF4" i="2"/>
  <c r="AF3" i="2" l="1"/>
  <c r="AF5" i="2"/>
  <c r="AG4" i="2"/>
  <c r="AG3" i="2" l="1"/>
  <c r="AG5" i="2"/>
  <c r="AH4" i="2"/>
  <c r="AH3" i="2" l="1"/>
  <c r="AH5" i="2"/>
  <c r="AI4" i="2"/>
  <c r="AI5" i="2" l="1"/>
  <c r="AI3" i="2"/>
  <c r="AJ4" i="2"/>
  <c r="AJ3" i="2" l="1"/>
  <c r="AJ5" i="2"/>
  <c r="AK4" i="2"/>
  <c r="AK3" i="2" l="1"/>
  <c r="AK5" i="2"/>
  <c r="AL4" i="2"/>
  <c r="AL3" i="2" l="1"/>
  <c r="AL5" i="2"/>
  <c r="AM4" i="2"/>
  <c r="AM3" i="2" l="1"/>
  <c r="AM5" i="2"/>
  <c r="AN4" i="2"/>
  <c r="AN3" i="2" l="1"/>
  <c r="AN5" i="2"/>
  <c r="AO4" i="2"/>
  <c r="AO3" i="2" l="1"/>
  <c r="AO5" i="2"/>
  <c r="AP4" i="2"/>
  <c r="AP3" i="2" l="1"/>
  <c r="AP5" i="2"/>
  <c r="AQ4" i="2"/>
  <c r="AQ5" i="2" l="1"/>
  <c r="AQ3" i="2"/>
  <c r="AR4" i="2"/>
  <c r="AR3" i="2" l="1"/>
  <c r="AR5" i="2"/>
  <c r="AS4" i="2"/>
  <c r="AS3" i="2" l="1"/>
  <c r="AS5" i="2"/>
  <c r="AT4" i="2"/>
  <c r="AT3" i="2" l="1"/>
  <c r="AT5" i="2"/>
  <c r="AU4" i="2"/>
  <c r="AU3" i="2" l="1"/>
  <c r="AU5" i="2"/>
  <c r="AV4" i="2"/>
  <c r="AV3" i="2" l="1"/>
  <c r="AV5" i="2"/>
  <c r="AW4" i="2"/>
  <c r="AW3" i="2" l="1"/>
  <c r="AW5" i="2"/>
  <c r="AX4" i="2"/>
  <c r="AX3" i="2" l="1"/>
  <c r="AX5" i="2"/>
  <c r="AY4" i="2"/>
  <c r="AY5" i="2" l="1"/>
  <c r="AY3" i="2"/>
  <c r="AZ4" i="2"/>
  <c r="AZ3" i="2" l="1"/>
  <c r="AZ5" i="2"/>
  <c r="BA4" i="2"/>
  <c r="BA3" i="2" l="1"/>
  <c r="BA5" i="2"/>
  <c r="BB4" i="2"/>
  <c r="BB3" i="2" l="1"/>
  <c r="BB5" i="2"/>
  <c r="BC4" i="2"/>
  <c r="BC3" i="2" l="1"/>
  <c r="BC5" i="2"/>
  <c r="BD4" i="2"/>
  <c r="BD3" i="2" l="1"/>
  <c r="BD5" i="2"/>
  <c r="BE4" i="2"/>
  <c r="BE3" i="2" l="1"/>
  <c r="BE5" i="2"/>
  <c r="BF4" i="2"/>
  <c r="BF3" i="2" l="1"/>
  <c r="BF5" i="2"/>
  <c r="BG4" i="2"/>
  <c r="BG5" i="2" l="1"/>
  <c r="BG3" i="2"/>
  <c r="BH4" i="2"/>
  <c r="BH3" i="2" l="1"/>
  <c r="BH5" i="2"/>
  <c r="BI4" i="2"/>
  <c r="BI3" i="2" l="1"/>
  <c r="BI5" i="2"/>
  <c r="BJ4" i="2"/>
  <c r="BJ3" i="2" l="1"/>
  <c r="BJ5" i="2"/>
  <c r="BK4" i="2"/>
  <c r="BK3" i="2" l="1"/>
  <c r="BK5" i="2"/>
  <c r="BL4" i="2"/>
  <c r="BL3" i="2" l="1"/>
  <c r="BL5" i="2"/>
  <c r="BM4" i="2"/>
  <c r="BM3" i="2" l="1"/>
  <c r="BM5" i="2"/>
  <c r="BN4" i="2"/>
  <c r="BN3" i="2" l="1"/>
  <c r="BN5" i="2"/>
</calcChain>
</file>

<file path=xl/sharedStrings.xml><?xml version="1.0" encoding="utf-8"?>
<sst xmlns="http://schemas.openxmlformats.org/spreadsheetml/2006/main" count="21" uniqueCount="15">
  <si>
    <t>Avancement</t>
  </si>
  <si>
    <t>N°Année début</t>
  </si>
  <si>
    <t>N°Week début</t>
  </si>
  <si>
    <t>Week consommé</t>
  </si>
  <si>
    <t>Week restant</t>
  </si>
  <si>
    <t>TACHES</t>
  </si>
  <si>
    <t>Durée taches en Week</t>
  </si>
  <si>
    <t>Étiquettes de lignes</t>
  </si>
  <si>
    <t>Total général</t>
  </si>
  <si>
    <t>Moyenne de Week restant</t>
  </si>
  <si>
    <t>Moyenne de Week consommé</t>
  </si>
  <si>
    <t>Moyenne de N°Week début</t>
  </si>
  <si>
    <t>Date début</t>
  </si>
  <si>
    <t>Tâches</t>
  </si>
  <si>
    <t>Date fin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</si>
</sst>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8" formatCode="mmm\ yyyy"/>
  </numFmts>
  <fonts count="6">
    <font>
      <sz val="11"/>
      <color theme="1"/>
      <name val="Calibri"/>
      <family val="2"/>
      <scheme val="minor"/>
    </font>
    <font>
      <sz val="11"/>
      <color theme="1"/>
      <name val="Segoe UI"/>
      <family val="2"/>
    </font>
    <font>
      <sz val="11"/>
      <color theme="1"/>
      <name val="Calibri"/>
      <family val="2"/>
      <scheme val="minor"/>
    </font>
    <font>
      <b/>
      <sz val="11"/>
      <color rgb="FFFFFFFF"/>
      <name val="Calibri"/>
      <family val="2"/>
    </font>
    <font>
      <sz val="11"/>
      <color theme="1"/>
      <name val="Calibri"/>
      <family val="2"/>
    </font>
    <font>
      <sz val="10"/>
      <color theme="1"/>
      <name val="Arial Unicode MS"/>
    </font>
  </fonts>
  <fills count="4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rgb="FFD9D9D9"/>
        <bgColor rgb="FFD9D9D9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theme="0" tint="-0.24994659260841701"/>
      </top>
      <bottom/>
      <diagonal/>
    </border>
    <border>
      <left/>
      <right/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</borders>
  <cellStyleXfs count="3">
    <xf numFmtId="0" fontId="0" fillId="0" borderId="0"/>
    <xf numFmtId="9" fontId="2" fillId="0" borderId="0" applyFont="0" applyFill="0" applyBorder="0" applyAlignment="0" applyProtection="0"/>
    <xf numFmtId="0" fontId="1" fillId="0" borderId="0"/>
  </cellStyleXfs>
  <cellXfs count="44">
    <xf numFmtId="0" fontId="0" fillId="0" borderId="0" xfId="0"/>
    <xf numFmtId="1" fontId="0" fillId="0" borderId="1" xfId="0" applyNumberFormat="1" applyBorder="1" applyAlignment="1">
      <alignment horizontal="center" vertical="center"/>
    </xf>
    <xf numFmtId="9" fontId="3" fillId="2" borderId="2" xfId="1" applyFont="1" applyFill="1" applyBorder="1" applyAlignment="1">
      <alignment horizontal="center" vertical="center"/>
    </xf>
    <xf numFmtId="1" fontId="3" fillId="2" borderId="2" xfId="0" applyNumberFormat="1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9" fontId="4" fillId="3" borderId="2" xfId="1" applyFont="1" applyFill="1" applyBorder="1" applyAlignment="1">
      <alignment horizontal="center" vertical="center"/>
    </xf>
    <xf numFmtId="1" fontId="4" fillId="3" borderId="1" xfId="0" applyNumberFormat="1" applyFont="1" applyFill="1" applyBorder="1" applyAlignment="1">
      <alignment horizontal="center" vertical="center"/>
    </xf>
    <xf numFmtId="9" fontId="4" fillId="0" borderId="1" xfId="1" applyFont="1" applyFill="1" applyBorder="1" applyAlignment="1">
      <alignment horizontal="center" vertical="center"/>
    </xf>
    <xf numFmtId="1" fontId="4" fillId="0" borderId="1" xfId="0" applyNumberFormat="1" applyFont="1" applyBorder="1" applyAlignment="1">
      <alignment horizontal="center" vertical="center"/>
    </xf>
    <xf numFmtId="9" fontId="4" fillId="3" borderId="1" xfId="1" applyFont="1" applyFill="1" applyBorder="1" applyAlignment="1">
      <alignment horizontal="center" vertical="center"/>
    </xf>
    <xf numFmtId="9" fontId="4" fillId="0" borderId="3" xfId="1" applyFont="1" applyFill="1" applyBorder="1" applyAlignment="1">
      <alignment horizontal="center" vertical="center"/>
    </xf>
    <xf numFmtId="9" fontId="4" fillId="3" borderId="3" xfId="1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164" fontId="4" fillId="0" borderId="1" xfId="0" applyNumberFormat="1" applyFont="1" applyFill="1" applyBorder="1" applyAlignment="1">
      <alignment horizontal="center" vertical="center"/>
    </xf>
    <xf numFmtId="164" fontId="4" fillId="0" borderId="5" xfId="0" applyNumberFormat="1" applyFont="1" applyFill="1" applyBorder="1" applyAlignment="1">
      <alignment horizontal="center" vertical="center"/>
    </xf>
    <xf numFmtId="1" fontId="4" fillId="0" borderId="3" xfId="1" applyNumberFormat="1" applyFont="1" applyFill="1" applyBorder="1" applyAlignment="1">
      <alignment horizontal="center" vertical="center"/>
    </xf>
    <xf numFmtId="1" fontId="4" fillId="3" borderId="3" xfId="1" applyNumberFormat="1" applyFont="1" applyFill="1" applyBorder="1" applyAlignment="1">
      <alignment horizontal="center" vertic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applyAlignment="1">
      <alignment wrapText="1"/>
    </xf>
    <xf numFmtId="14" fontId="0" fillId="0" borderId="0" xfId="0" applyNumberFormat="1" applyAlignment="1">
      <alignment textRotation="90"/>
    </xf>
    <xf numFmtId="168" fontId="0" fillId="0" borderId="6" xfId="0" applyNumberFormat="1" applyFont="1" applyBorder="1" applyAlignment="1">
      <alignment textRotation="90"/>
    </xf>
    <xf numFmtId="14" fontId="0" fillId="0" borderId="0" xfId="0" applyNumberFormat="1" applyBorder="1" applyAlignment="1">
      <alignment horizontal="center" textRotation="90"/>
    </xf>
    <xf numFmtId="0" fontId="0" fillId="0" borderId="7" xfId="0" applyBorder="1" applyAlignment="1">
      <alignment horizontal="center" textRotation="90"/>
    </xf>
    <xf numFmtId="1" fontId="3" fillId="2" borderId="9" xfId="0" applyNumberFormat="1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9" fontId="3" fillId="2" borderId="9" xfId="1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/>
    </xf>
    <xf numFmtId="1" fontId="0" fillId="0" borderId="10" xfId="0" applyNumberFormat="1" applyBorder="1" applyAlignment="1">
      <alignment horizontal="center" vertical="center"/>
    </xf>
    <xf numFmtId="1" fontId="4" fillId="3" borderId="10" xfId="0" applyNumberFormat="1" applyFont="1" applyFill="1" applyBorder="1" applyAlignment="1">
      <alignment horizontal="center" vertical="center"/>
    </xf>
    <xf numFmtId="9" fontId="4" fillId="3" borderId="10" xfId="1" applyFont="1" applyFill="1" applyBorder="1" applyAlignment="1">
      <alignment horizontal="center" vertical="center"/>
    </xf>
    <xf numFmtId="164" fontId="4" fillId="0" borderId="10" xfId="0" applyNumberFormat="1" applyFont="1" applyFill="1" applyBorder="1" applyAlignment="1">
      <alignment horizontal="center" vertical="center"/>
    </xf>
    <xf numFmtId="1" fontId="4" fillId="0" borderId="10" xfId="0" applyNumberFormat="1" applyFont="1" applyBorder="1" applyAlignment="1">
      <alignment horizontal="center" vertical="center"/>
    </xf>
    <xf numFmtId="9" fontId="4" fillId="0" borderId="10" xfId="1" applyFont="1" applyFill="1" applyBorder="1" applyAlignment="1">
      <alignment horizontal="center" vertical="center"/>
    </xf>
    <xf numFmtId="1" fontId="4" fillId="0" borderId="10" xfId="1" applyNumberFormat="1" applyFont="1" applyFill="1" applyBorder="1" applyAlignment="1">
      <alignment horizontal="center" vertical="center"/>
    </xf>
    <xf numFmtId="1" fontId="4" fillId="3" borderId="10" xfId="1" applyNumberFormat="1" applyFont="1" applyFill="1" applyBorder="1" applyAlignment="1">
      <alignment horizontal="center" vertical="center"/>
    </xf>
    <xf numFmtId="0" fontId="0" fillId="0" borderId="13" xfId="0" applyBorder="1" applyAlignment="1">
      <alignment horizontal="center"/>
    </xf>
    <xf numFmtId="1" fontId="0" fillId="0" borderId="8" xfId="0" applyNumberFormat="1" applyBorder="1" applyAlignment="1">
      <alignment horizontal="center" vertical="center"/>
    </xf>
    <xf numFmtId="1" fontId="4" fillId="0" borderId="8" xfId="1" applyNumberFormat="1" applyFont="1" applyFill="1" applyBorder="1" applyAlignment="1">
      <alignment horizontal="center" vertical="center"/>
    </xf>
    <xf numFmtId="9" fontId="4" fillId="0" borderId="8" xfId="1" applyFont="1" applyFill="1" applyBorder="1" applyAlignment="1">
      <alignment horizontal="center" vertical="center"/>
    </xf>
    <xf numFmtId="164" fontId="4" fillId="0" borderId="8" xfId="0" applyNumberFormat="1" applyFont="1" applyFill="1" applyBorder="1" applyAlignment="1">
      <alignment horizontal="center" vertical="center"/>
    </xf>
    <xf numFmtId="14" fontId="5" fillId="0" borderId="0" xfId="2" applyNumberFormat="1" applyFont="1" applyBorder="1" applyAlignment="1">
      <alignment vertical="center"/>
    </xf>
  </cellXfs>
  <cellStyles count="3">
    <cellStyle name="Normal" xfId="0" builtinId="0"/>
    <cellStyle name="Normal 5" xfId="2" xr:uid="{BC32771C-C13E-429F-8DC5-21F6FFDD8D10}"/>
    <cellStyle name="Pourcentage" xfId="1" builtinId="5"/>
  </cellStyles>
  <dxfs count="56">
    <dxf>
      <border>
        <left style="thin">
          <color theme="0" tint="-0.24994659260841701"/>
        </left>
        <right style="thin">
          <color theme="0" tint="-0.24994659260841701"/>
        </right>
        <vertical/>
        <horizontal/>
      </border>
    </dxf>
    <dxf>
      <fill>
        <patternFill>
          <bgColor theme="5"/>
        </patternFill>
      </fill>
    </dxf>
    <dxf>
      <fill>
        <patternFill>
          <bgColor theme="6"/>
        </patternFill>
      </fill>
    </dxf>
    <dxf>
      <border>
        <left style="thin">
          <color theme="0" tint="-0.24994659260841701"/>
        </left>
        <right style="thin">
          <color theme="0" tint="-0.24994659260841701"/>
        </right>
        <vertical/>
        <horizontal/>
      </border>
    </dxf>
    <dxf>
      <font>
        <color theme="0"/>
      </font>
    </dxf>
    <dxf>
      <font>
        <sz val="10"/>
        <name val="Arial Unicode MS"/>
        <scheme val="none"/>
      </font>
      <numFmt numFmtId="19" formatCode="dd/mm/yyyy"/>
      <alignment horizontal="general" vertical="center" textRotation="0" wrapText="0" indent="0" justifyLastLine="0" shrinkToFit="0" readingOrder="0"/>
    </dxf>
    <dxf>
      <border>
        <left style="thin">
          <color theme="0" tint="-0.24994659260841701"/>
        </left>
        <right style="thin">
          <color theme="0" tint="-0.24994659260841701"/>
        </right>
        <vertical/>
        <horizontal/>
      </border>
    </dxf>
    <dxf>
      <fill>
        <patternFill>
          <bgColor theme="6"/>
        </patternFill>
      </fill>
    </dxf>
    <dxf>
      <fill>
        <patternFill>
          <bgColor theme="5"/>
        </patternFill>
      </fill>
    </dxf>
    <dxf>
      <border>
        <left style="thin">
          <color theme="0" tint="-0.24994659260841701"/>
        </left>
        <right style="thin">
          <color theme="0" tint="-0.24994659260841701"/>
        </right>
        <vertical/>
        <horizontal/>
      </border>
    </dxf>
    <dxf>
      <font>
        <color theme="0"/>
      </font>
    </dxf>
    <dxf>
      <border>
        <left style="thin">
          <color theme="0" tint="-0.24994659260841701"/>
        </left>
        <right style="thin">
          <color theme="0" tint="-0.24994659260841701"/>
        </right>
        <vertical/>
        <horizontal/>
      </border>
    </dxf>
    <dxf>
      <fill>
        <patternFill>
          <bgColor theme="6"/>
        </patternFill>
      </fill>
    </dxf>
    <dxf>
      <fill>
        <patternFill>
          <bgColor theme="5"/>
        </patternFill>
      </fill>
    </dxf>
    <dxf>
      <border>
        <left style="thin">
          <color theme="0" tint="-0.24994659260841701"/>
        </left>
        <right style="thin">
          <color theme="0" tint="-0.24994659260841701"/>
        </right>
        <vertical/>
        <horizontal/>
      </border>
    </dxf>
    <dxf>
      <font>
        <color theme="0"/>
      </font>
    </dxf>
    <dxf>
      <fill>
        <patternFill>
          <bgColor theme="6"/>
        </patternFill>
      </fill>
    </dxf>
    <dxf>
      <fill>
        <patternFill>
          <bgColor theme="5"/>
        </patternFill>
      </fill>
    </dxf>
    <dxf>
      <border>
        <left style="thin">
          <color theme="0" tint="-0.24994659260841701"/>
        </left>
        <right style="thin">
          <color theme="0" tint="-0.24994659260841701"/>
        </right>
        <vertical/>
        <horizontal/>
      </border>
    </dxf>
    <dxf>
      <font>
        <color theme="0"/>
      </font>
    </dxf>
    <dxf>
      <fill>
        <patternFill>
          <bgColor theme="5"/>
        </patternFill>
      </fill>
    </dxf>
    <dxf>
      <border>
        <left style="thin">
          <color theme="0" tint="-0.24994659260841701"/>
        </left>
        <right style="thin">
          <color theme="0" tint="-0.24994659260841701"/>
        </right>
        <vertical/>
        <horizontal/>
      </border>
    </dxf>
    <dxf>
      <font>
        <color theme="0"/>
      </font>
    </dxf>
    <dxf>
      <fill>
        <patternFill>
          <bgColor rgb="FFFFC000"/>
        </patternFill>
      </fill>
    </dxf>
    <dxf>
      <border>
        <left style="thin">
          <color theme="0" tint="-0.24994659260841701"/>
        </left>
        <right style="thin">
          <color theme="0" tint="-0.24994659260841701"/>
        </right>
        <vertical/>
        <horizontal/>
      </border>
    </dxf>
    <dxf>
      <font>
        <color theme="0"/>
      </font>
    </dxf>
    <dxf>
      <fill>
        <patternFill>
          <bgColor rgb="FFFFC000"/>
        </patternFill>
      </fill>
    </dxf>
    <dxf>
      <border>
        <left style="thin">
          <color theme="0" tint="-0.24994659260841701"/>
        </left>
        <right style="thin">
          <color theme="0" tint="-0.24994659260841701"/>
        </right>
        <vertical/>
        <horizontal/>
      </border>
    </dxf>
    <dxf>
      <font>
        <color theme="0"/>
      </font>
    </dxf>
    <dxf>
      <border>
        <left style="thin">
          <color theme="0" tint="-0.24994659260841701"/>
        </left>
        <right style="thin">
          <color theme="0" tint="-0.24994659260841701"/>
        </right>
        <vertical/>
        <horizontal/>
      </border>
    </dxf>
    <dxf>
      <font>
        <color theme="0"/>
      </font>
    </dxf>
    <dxf>
      <font>
        <sz val="10"/>
        <name val="Arial Unicode MS"/>
        <scheme val="none"/>
      </font>
      <numFmt numFmtId="19" formatCode="dd/mm/yyyy"/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FFFF"/>
        <name val="Calibri"/>
        <family val="2"/>
        <scheme val="none"/>
      </font>
      <fill>
        <patternFill patternType="solid">
          <fgColor rgb="FF000000"/>
          <bgColor rgb="FF00000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 tint="-0.24994659260841701"/>
        </left>
        <right style="thin">
          <color theme="0" tint="-0.24994659260841701"/>
        </right>
        <top/>
        <bottom/>
        <vertical style="thin">
          <color theme="0" tint="-0.24994659260841701"/>
        </vertical>
        <horizontal style="thin">
          <color theme="0" tint="-0.2499465926084170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numFmt numFmtId="164" formatCode="0.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  <vertical style="thin">
          <color theme="0" tint="-0.24994659260841701"/>
        </vertical>
        <horizontal style="thin">
          <color theme="0" tint="-0.2499465926084170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numFmt numFmtId="164" formatCode="0.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  <vertical style="thin">
          <color theme="0" tint="-0.24994659260841701"/>
        </vertical>
        <horizontal style="thin">
          <color theme="0" tint="-0.2499465926084170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  <vertical style="thin">
          <color theme="0" tint="-0.24994659260841701"/>
        </vertical>
        <horizontal style="thin">
          <color theme="0" tint="-0.2499465926084170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  <vertical style="thin">
          <color theme="0" tint="-0.24994659260841701"/>
        </vertical>
        <horizontal style="thin">
          <color theme="0" tint="-0.2499465926084170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numFmt numFmtId="1" formatCode="0"/>
      <alignment horizontal="center" vertical="center" textRotation="0" wrapText="0" indent="0" justifyLastLine="0" shrinkToFit="0" readingOrder="0"/>
      <border diagonalUp="0" diagonalDown="0"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  <vertical style="thin">
          <color theme="0" tint="-0.24994659260841701"/>
        </vertical>
        <horizontal style="thin">
          <color theme="0" tint="-0.2499465926084170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numFmt numFmtId="1" formatCode="0"/>
      <alignment horizontal="center" vertical="center" textRotation="0" wrapText="0" indent="0" justifyLastLine="0" shrinkToFit="0" readingOrder="0"/>
      <border diagonalUp="0" diagonalDown="0"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  <vertical style="thin">
          <color theme="0" tint="-0.24994659260841701"/>
        </vertical>
        <horizontal style="thin">
          <color theme="0" tint="-0.24994659260841701"/>
        </horizontal>
      </border>
    </dxf>
    <dxf>
      <alignment horizontal="center" vertical="bottom" textRotation="0" wrapText="0" indent="0" justifyLastLine="0" shrinkToFit="0" readingOrder="0"/>
      <border diagonalUp="0" diagonalDown="0">
        <left/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  <vertical style="thin">
          <color theme="0" tint="-0.24994659260841701"/>
        </vertical>
        <horizontal style="thin">
          <color theme="0" tint="-0.24994659260841701"/>
        </horizontal>
      </border>
    </dxf>
    <dxf>
      <border>
        <top style="thin">
          <color theme="0" tint="-0.24994659260841701"/>
        </top>
      </border>
    </dxf>
    <dxf>
      <border>
        <bottom style="thin">
          <color theme="0" tint="-0.24994659260841701"/>
        </bottom>
      </border>
    </dxf>
    <dxf>
      <border diagonalUp="0" diagonalDown="0"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</border>
    </dxf>
    <dxf>
      <border>
        <left style="thin">
          <color theme="0" tint="-0.24994659260841701"/>
        </left>
        <vertical/>
        <horizontal/>
      </border>
    </dxf>
    <dxf>
      <font>
        <color theme="0"/>
      </font>
    </dxf>
    <dxf>
      <border>
        <left style="thin">
          <color theme="0" tint="-0.24994659260841701"/>
        </left>
        <vertical/>
        <horizontal/>
      </border>
    </dxf>
    <dxf>
      <font>
        <color theme="0"/>
      </font>
    </dxf>
    <dxf>
      <font>
        <color theme="0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numFmt numFmtId="164" formatCode="0.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numFmt numFmtId="164" formatCode="0.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rgb="FF000000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numFmt numFmtId="1" formatCode="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numFmt numFmtId="1" formatCode="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right style="thin">
          <color indexed="64"/>
        </right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FFFF"/>
        <name val="Calibri"/>
        <family val="2"/>
        <scheme val="none"/>
      </font>
      <fill>
        <patternFill patternType="solid">
          <fgColor rgb="FF000000"/>
          <bgColor rgb="FF0000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[Copie de diagram-gantt.xlsx]Feuil1!Tableau croisé dynamique4</c:name>
    <c:fmtId val="0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noFill/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chemeClr val="accent2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4.8959085996603369E-2"/>
          <c:y val="9.8140128317293671E-2"/>
          <c:w val="0.92524301374092943"/>
          <c:h val="0.8416746864975212"/>
        </c:manualLayout>
      </c:layout>
      <c:barChart>
        <c:barDir val="bar"/>
        <c:grouping val="stacked"/>
        <c:varyColors val="0"/>
        <c:ser>
          <c:idx val="0"/>
          <c:order val="0"/>
          <c:tx>
            <c:strRef>
              <c:f>Feuil1!$B$14</c:f>
              <c:strCache>
                <c:ptCount val="1"/>
                <c:pt idx="0">
                  <c:v>Moyenne de N°Week début</c:v>
                </c:pt>
              </c:strCache>
            </c:strRef>
          </c:tx>
          <c:spPr>
            <a:noFill/>
            <a:ln>
              <a:noFill/>
            </a:ln>
            <a:effectLst/>
          </c:spPr>
          <c:invertIfNegative val="0"/>
          <c:cat>
            <c:strRef>
              <c:f>Feuil1!$A$15:$A$25</c:f>
              <c:strCache>
                <c:ptCount val="1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</c:strCache>
            </c:strRef>
          </c:cat>
          <c:val>
            <c:numRef>
              <c:f>Feuil1!$B$15:$B$25</c:f>
              <c:numCache>
                <c:formatCode>General</c:formatCode>
                <c:ptCount val="10"/>
                <c:pt idx="0">
                  <c:v>50</c:v>
                </c:pt>
                <c:pt idx="1">
                  <c:v>4</c:v>
                </c:pt>
                <c:pt idx="2">
                  <c:v>7</c:v>
                </c:pt>
                <c:pt idx="3">
                  <c:v>9</c:v>
                </c:pt>
                <c:pt idx="4">
                  <c:v>11</c:v>
                </c:pt>
                <c:pt idx="5">
                  <c:v>11</c:v>
                </c:pt>
                <c:pt idx="6">
                  <c:v>13</c:v>
                </c:pt>
                <c:pt idx="7">
                  <c:v>13</c:v>
                </c:pt>
                <c:pt idx="8">
                  <c:v>13</c:v>
                </c:pt>
                <c:pt idx="9">
                  <c:v>13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01BC-4959-A74A-4DD96DEE14FE}"/>
            </c:ext>
          </c:extLst>
        </c:ser>
        <c:ser>
          <c:idx val="1"/>
          <c:order val="1"/>
          <c:tx>
            <c:strRef>
              <c:f>Feuil1!$C$14</c:f>
              <c:strCache>
                <c:ptCount val="1"/>
                <c:pt idx="0">
                  <c:v>Moyenne de Week consommé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Feuil1!$A$15:$A$25</c:f>
              <c:strCache>
                <c:ptCount val="1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</c:strCache>
            </c:strRef>
          </c:cat>
          <c:val>
            <c:numRef>
              <c:f>Feuil1!$C$15:$C$25</c:f>
              <c:numCache>
                <c:formatCode>General</c:formatCode>
                <c:ptCount val="10"/>
                <c:pt idx="0">
                  <c:v>7</c:v>
                </c:pt>
                <c:pt idx="1">
                  <c:v>6.4</c:v>
                </c:pt>
                <c:pt idx="2">
                  <c:v>4.1999999999999993</c:v>
                </c:pt>
                <c:pt idx="3">
                  <c:v>1.7999999999999998</c:v>
                </c:pt>
                <c:pt idx="4">
                  <c:v>2</c:v>
                </c:pt>
                <c:pt idx="5">
                  <c:v>2</c:v>
                </c:pt>
                <c:pt idx="6">
                  <c:v>0.4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01BC-4959-A74A-4DD96DEE14FE}"/>
            </c:ext>
          </c:extLst>
        </c:ser>
        <c:ser>
          <c:idx val="2"/>
          <c:order val="2"/>
          <c:tx>
            <c:strRef>
              <c:f>Feuil1!$D$14</c:f>
              <c:strCache>
                <c:ptCount val="1"/>
                <c:pt idx="0">
                  <c:v>Moyenne de Week restant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Feuil1!$A$15:$A$25</c:f>
              <c:strCache>
                <c:ptCount val="1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</c:strCache>
            </c:strRef>
          </c:cat>
          <c:val>
            <c:numRef>
              <c:f>Feuil1!$D$15:$D$25</c:f>
              <c:numCache>
                <c:formatCode>General</c:formatCode>
                <c:ptCount val="10"/>
                <c:pt idx="0">
                  <c:v>0</c:v>
                </c:pt>
                <c:pt idx="1">
                  <c:v>1.5999999999999996</c:v>
                </c:pt>
                <c:pt idx="2">
                  <c:v>1.8000000000000007</c:v>
                </c:pt>
                <c:pt idx="3">
                  <c:v>1.2000000000000002</c:v>
                </c:pt>
                <c:pt idx="4">
                  <c:v>2</c:v>
                </c:pt>
                <c:pt idx="5">
                  <c:v>3</c:v>
                </c:pt>
                <c:pt idx="6">
                  <c:v>1.6</c:v>
                </c:pt>
                <c:pt idx="7">
                  <c:v>1</c:v>
                </c:pt>
                <c:pt idx="8">
                  <c:v>5</c:v>
                </c:pt>
                <c:pt idx="9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01BC-4959-A74A-4DD96DEE14F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100"/>
        <c:axId val="559101216"/>
        <c:axId val="559107448"/>
      </c:barChart>
      <c:catAx>
        <c:axId val="559101216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59107448"/>
        <c:crosses val="autoZero"/>
        <c:auto val="1"/>
        <c:lblAlgn val="ctr"/>
        <c:lblOffset val="100"/>
        <c:noMultiLvlLbl val="0"/>
      </c:catAx>
      <c:valAx>
        <c:axId val="559107448"/>
        <c:scaling>
          <c:orientation val="minMax"/>
          <c:max val="52"/>
        </c:scaling>
        <c:delete val="0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59101216"/>
        <c:crosses val="autoZero"/>
        <c:crossBetween val="between"/>
        <c:majorUnit val="1"/>
        <c:minorUnit val="1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2258732438635109"/>
          <c:y val="0.7219179805914091"/>
          <c:w val="0.16995926173991241"/>
          <c:h val="0.16343940058340165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47624</xdr:colOff>
      <xdr:row>14</xdr:row>
      <xdr:rowOff>9524</xdr:rowOff>
    </xdr:from>
    <xdr:to>
      <xdr:col>10</xdr:col>
      <xdr:colOff>0</xdr:colOff>
      <xdr:row>34</xdr:row>
      <xdr:rowOff>133349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103232F2-7C73-4106-992C-0F964354CE4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projet" refreshedDate="44161.97880138889" createdVersion="6" refreshedVersion="6" minRefreshableVersion="3" recordCount="10" xr:uid="{B1852C02-2D5A-4FFE-9ACF-50DE31CAA3FB}">
  <cacheSource type="worksheet">
    <worksheetSource name="Tableau1"/>
  </cacheSource>
  <cacheFields count="7">
    <cacheField name="TACHES" numFmtId="0">
      <sharedItems containsSemiMixedTypes="0" containsString="0" containsNumber="1" containsInteger="1" minValue="1" maxValue="10" count="10">
        <n v="1"/>
        <n v="2"/>
        <n v="3"/>
        <n v="4"/>
        <n v="5"/>
        <n v="6"/>
        <n v="7"/>
        <n v="8"/>
        <n v="9"/>
        <n v="10"/>
      </sharedItems>
    </cacheField>
    <cacheField name="N°Année début" numFmtId="1">
      <sharedItems containsSemiMixedTypes="0" containsString="0" containsNumber="1" containsInteger="1" minValue="2020" maxValue="2021" count="2">
        <n v="2020"/>
        <n v="2021"/>
      </sharedItems>
    </cacheField>
    <cacheField name="N°Week début" numFmtId="1">
      <sharedItems containsSemiMixedTypes="0" containsString="0" containsNumber="1" containsInteger="1" minValue="4" maxValue="50" count="6">
        <n v="50"/>
        <n v="4"/>
        <n v="7"/>
        <n v="9"/>
        <n v="11"/>
        <n v="13"/>
      </sharedItems>
    </cacheField>
    <cacheField name="Durée taches en Week" numFmtId="1">
      <sharedItems containsSemiMixedTypes="0" containsString="0" containsNumber="1" containsInteger="1" minValue="1" maxValue="8"/>
    </cacheField>
    <cacheField name="Avancement" numFmtId="9">
      <sharedItems containsSemiMixedTypes="0" containsString="0" containsNumber="1" minValue="0" maxValue="1"/>
    </cacheField>
    <cacheField name="Week consommé" numFmtId="164">
      <sharedItems containsSemiMixedTypes="0" containsString="0" containsNumber="1" minValue="0" maxValue="7"/>
    </cacheField>
    <cacheField name="Week restant" numFmtId="164">
      <sharedItems containsSemiMixedTypes="0" containsString="0" containsNumber="1" minValue="0" maxValue="5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0">
  <r>
    <x v="0"/>
    <x v="0"/>
    <x v="0"/>
    <n v="7"/>
    <n v="1"/>
    <n v="7"/>
    <n v="0"/>
  </r>
  <r>
    <x v="1"/>
    <x v="1"/>
    <x v="1"/>
    <n v="8"/>
    <n v="0.8"/>
    <n v="6.4"/>
    <n v="1.5999999999999996"/>
  </r>
  <r>
    <x v="2"/>
    <x v="1"/>
    <x v="2"/>
    <n v="6"/>
    <n v="0.7"/>
    <n v="4.1999999999999993"/>
    <n v="1.8000000000000007"/>
  </r>
  <r>
    <x v="3"/>
    <x v="1"/>
    <x v="3"/>
    <n v="3"/>
    <n v="0.6"/>
    <n v="1.7999999999999998"/>
    <n v="1.2000000000000002"/>
  </r>
  <r>
    <x v="4"/>
    <x v="1"/>
    <x v="4"/>
    <n v="4"/>
    <n v="0.5"/>
    <n v="2"/>
    <n v="2"/>
  </r>
  <r>
    <x v="5"/>
    <x v="1"/>
    <x v="4"/>
    <n v="5"/>
    <n v="0.4"/>
    <n v="2"/>
    <n v="3"/>
  </r>
  <r>
    <x v="6"/>
    <x v="1"/>
    <x v="5"/>
    <n v="2"/>
    <n v="0.2"/>
    <n v="0.4"/>
    <n v="1.6"/>
  </r>
  <r>
    <x v="7"/>
    <x v="1"/>
    <x v="5"/>
    <n v="1"/>
    <n v="0"/>
    <n v="0"/>
    <n v="1"/>
  </r>
  <r>
    <x v="8"/>
    <x v="1"/>
    <x v="5"/>
    <n v="5"/>
    <n v="0"/>
    <n v="0"/>
    <n v="5"/>
  </r>
  <r>
    <x v="9"/>
    <x v="1"/>
    <x v="5"/>
    <n v="3"/>
    <n v="0"/>
    <n v="0"/>
    <n v="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CC797FAD-6705-48E9-AEB2-85D11AF81B7E}" name="Tableau croisé dynamique4" cacheId="18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 chartFormat="1">
  <location ref="A14:D25" firstHeaderRow="0" firstDataRow="1" firstDataCol="1"/>
  <pivotFields count="7">
    <pivotField axis="axisRow" showAll="0">
      <items count="11">
        <item x="0"/>
        <item x="1"/>
        <item x="2"/>
        <item x="3"/>
        <item x="4"/>
        <item x="5"/>
        <item x="6"/>
        <item x="7"/>
        <item x="8"/>
        <item x="9"/>
        <item t="default"/>
      </items>
    </pivotField>
    <pivotField numFmtId="1" showAll="0" countSubtotal="1">
      <items count="3">
        <item x="0"/>
        <item x="1"/>
        <item t="count"/>
      </items>
    </pivotField>
    <pivotField dataField="1" numFmtId="1" showAll="0"/>
    <pivotField numFmtId="1" showAll="0"/>
    <pivotField numFmtId="9" showAll="0"/>
    <pivotField dataField="1" numFmtId="164" showAll="0"/>
    <pivotField dataField="1" numFmtId="164" showAll="0"/>
  </pivotFields>
  <rowFields count="1">
    <field x="0"/>
  </rowFields>
  <rowItems count="1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Moyenne de N°Week début" fld="2" subtotal="average" baseField="0" baseItem="0"/>
    <dataField name="Moyenne de Week consommé" fld="5" subtotal="average" baseField="0" baseItem="0"/>
    <dataField name="Moyenne de Week restant" fld="6" subtotal="average" baseField="0" baseItem="0"/>
  </dataFields>
  <chartFormats count="3">
    <chartFormat chart="0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4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5" series="1">
      <pivotArea type="data" outline="0" fieldPosition="0">
        <references count="1">
          <reference field="4294967294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2CE35AC-56E4-4C18-97CA-E7C8F5A7513D}" name="Tableau1" displayName="Tableau1" ref="A2:G12" totalsRowShown="0" headerRowDxfId="55" tableBorderDxfId="54">
  <autoFilter ref="A2:G12" xr:uid="{97E26EAA-ABD8-4F41-89AE-19B5EBFB1559}"/>
  <tableColumns count="7">
    <tableColumn id="1" xr3:uid="{91851C6F-AAA3-493E-AB0D-CF2A1E415E07}" name="TACHES"/>
    <tableColumn id="3" xr3:uid="{B3FA8C90-6E6D-4329-A433-81740595C50C}" name="N°Année début" dataDxfId="53"/>
    <tableColumn id="4" xr3:uid="{D739C136-8D73-4E90-A62A-EE8ACC0DF937}" name="N°Week début" dataDxfId="52"/>
    <tableColumn id="5" xr3:uid="{7868D6A0-FAED-4069-84DF-2A41044E9C68}" name="Durée taches en Week" dataDxfId="51" dataCellStyle="Pourcentage"/>
    <tableColumn id="2" xr3:uid="{819DE159-2A6A-434A-B060-8D1DAC30F1BE}" name="Avancement" dataDxfId="50" dataCellStyle="Pourcentage"/>
    <tableColumn id="6" xr3:uid="{EB3EDD8C-0049-4F7B-A101-7B910A171179}" name="Week consommé" dataDxfId="49">
      <calculatedColumnFormula>D3*E3</calculatedColumnFormula>
    </tableColumn>
    <tableColumn id="7" xr3:uid="{6AEC1E55-1B4F-4F54-889C-1B235C4522BE}" name="Week restant" dataDxfId="48">
      <calculatedColumnFormula>D3-F3</calculatedColumnFormula>
    </tableColumn>
  </tableColumns>
  <tableStyleInfo name="TableStyleMedium15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ED5EBB54-2A68-4B8E-99BA-039AFD998FDD}" name="Tableau13" displayName="Tableau13" ref="B5:J15" totalsRowShown="0" headerRowDxfId="32" headerRowBorderDxfId="41" tableBorderDxfId="42" totalsRowBorderDxfId="40">
  <autoFilter ref="B5:J15" xr:uid="{D20D9297-E43E-40B6-91E6-F0BF8B8B613A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</autoFilter>
  <tableColumns count="9">
    <tableColumn id="1" xr3:uid="{41FEB424-6C13-4A0F-AEB5-5C6B0813E604}" name="Tâches" dataDxfId="39"/>
    <tableColumn id="3" xr3:uid="{A40987D4-01CA-46C4-B72A-0F08932182A0}" name="N°Année début" dataDxfId="38"/>
    <tableColumn id="4" xr3:uid="{EE46E6BB-8DB5-4986-A1DF-38AFFA33BE93}" name="N°Week début" dataDxfId="37"/>
    <tableColumn id="5" xr3:uid="{7065EE5E-EBE0-4935-BD27-0C2A5D45A779}" name="Durée taches en Week" dataDxfId="36" dataCellStyle="Pourcentage"/>
    <tableColumn id="2" xr3:uid="{DA1998D5-AA9E-4B61-A02E-CF4822319F48}" name="Avancement" dataDxfId="35" dataCellStyle="Pourcentage"/>
    <tableColumn id="6" xr3:uid="{DFCA42AF-341E-4FE5-B0D9-D5EEE2225427}" name="Week consommé" dataDxfId="34">
      <calculatedColumnFormula>E6*F6</calculatedColumnFormula>
    </tableColumn>
    <tableColumn id="7" xr3:uid="{038F9EDA-E3D9-4203-9C3F-BF01ECA5026C}" name="Week restant" dataDxfId="33">
      <calculatedColumnFormula>E6-G6</calculatedColumnFormula>
    </tableColumn>
    <tableColumn id="8" xr3:uid="{7923549F-B1CE-4104-BB4B-1FCF8D9BE2AD}" name="Date début" dataDxfId="31" dataCellStyle="Normal 5">
      <calculatedColumnFormula>7*D6+DATE(C6,1,3)-WEEKDAY(DATE(C6,1,3))-5</calculatedColumnFormula>
    </tableColumn>
    <tableColumn id="9" xr3:uid="{FF8D9ADE-4523-4A00-A726-08D632AA69D6}" name="Date fin" dataDxfId="5" dataCellStyle="Normal 5">
      <calculatedColumnFormula>Tableau13[[#This Row],[Date début]]+(Tableau13[[#This Row],[Durée taches en Week]]*7)-1</calculatedColumnFormula>
    </tableColumn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A47E33-2B23-4190-8AD5-57B0C2ECBDBE}">
  <dimension ref="A2:G25"/>
  <sheetViews>
    <sheetView topLeftCell="A13" workbookViewId="0">
      <selection activeCell="D28" sqref="D28"/>
    </sheetView>
  </sheetViews>
  <sheetFormatPr baseColWidth="10" defaultRowHeight="14.4"/>
  <cols>
    <col min="1" max="1" width="21" bestFit="1" customWidth="1"/>
    <col min="2" max="2" width="26.109375" bestFit="1" customWidth="1"/>
    <col min="3" max="3" width="28.5546875" bestFit="1" customWidth="1"/>
    <col min="4" max="4" width="25" bestFit="1" customWidth="1"/>
    <col min="5" max="5" width="12" bestFit="1" customWidth="1"/>
    <col min="6" max="6" width="25" bestFit="1" customWidth="1"/>
    <col min="7" max="7" width="12" bestFit="1" customWidth="1"/>
    <col min="8" max="8" width="31.109375" bestFit="1" customWidth="1"/>
    <col min="9" max="9" width="33.5546875" bestFit="1" customWidth="1"/>
    <col min="10" max="10" width="30" bestFit="1" customWidth="1"/>
    <col min="11" max="13" width="3" bestFit="1" customWidth="1"/>
    <col min="14" max="15" width="4" bestFit="1" customWidth="1"/>
    <col min="16" max="16" width="25" bestFit="1" customWidth="1"/>
    <col min="17" max="18" width="2" bestFit="1" customWidth="1"/>
    <col min="19" max="19" width="4" bestFit="1" customWidth="1"/>
    <col min="20" max="23" width="3" bestFit="1" customWidth="1"/>
    <col min="24" max="25" width="4" bestFit="1" customWidth="1"/>
    <col min="26" max="26" width="26.88671875" bestFit="1" customWidth="1"/>
    <col min="27" max="35" width="5" bestFit="1" customWidth="1"/>
    <col min="36" max="36" width="33.5546875" bestFit="1" customWidth="1"/>
    <col min="37" max="37" width="30" bestFit="1" customWidth="1"/>
    <col min="38" max="38" width="31.88671875" bestFit="1" customWidth="1"/>
  </cols>
  <sheetData>
    <row r="2" spans="1:7">
      <c r="A2" t="s">
        <v>5</v>
      </c>
      <c r="B2" s="3" t="s">
        <v>1</v>
      </c>
      <c r="C2" s="3" t="s">
        <v>2</v>
      </c>
      <c r="D2" s="4" t="s">
        <v>6</v>
      </c>
      <c r="E2" s="2" t="s">
        <v>0</v>
      </c>
      <c r="F2" s="4" t="s">
        <v>3</v>
      </c>
      <c r="G2" s="12" t="s">
        <v>4</v>
      </c>
    </row>
    <row r="3" spans="1:7">
      <c r="A3">
        <v>1</v>
      </c>
      <c r="B3" s="1">
        <v>2020</v>
      </c>
      <c r="C3" s="1">
        <v>50</v>
      </c>
      <c r="D3" s="6">
        <v>7</v>
      </c>
      <c r="E3" s="5">
        <v>1</v>
      </c>
      <c r="F3" s="13">
        <f t="shared" ref="F3:F12" si="0">D3*E3</f>
        <v>7</v>
      </c>
      <c r="G3" s="14">
        <f t="shared" ref="G3:G12" si="1">D3-F3</f>
        <v>0</v>
      </c>
    </row>
    <row r="4" spans="1:7">
      <c r="A4">
        <v>2</v>
      </c>
      <c r="B4" s="1">
        <v>2021</v>
      </c>
      <c r="C4" s="1">
        <v>4</v>
      </c>
      <c r="D4" s="8">
        <v>8</v>
      </c>
      <c r="E4" s="7">
        <v>0.8</v>
      </c>
      <c r="F4" s="13">
        <f t="shared" si="0"/>
        <v>6.4</v>
      </c>
      <c r="G4" s="14">
        <f t="shared" si="1"/>
        <v>1.5999999999999996</v>
      </c>
    </row>
    <row r="5" spans="1:7">
      <c r="A5">
        <v>3</v>
      </c>
      <c r="B5" s="1">
        <v>2021</v>
      </c>
      <c r="C5" s="1">
        <v>7</v>
      </c>
      <c r="D5" s="6">
        <v>6</v>
      </c>
      <c r="E5" s="9">
        <v>0.7</v>
      </c>
      <c r="F5" s="13">
        <f t="shared" si="0"/>
        <v>4.1999999999999993</v>
      </c>
      <c r="G5" s="14">
        <f t="shared" si="1"/>
        <v>1.8000000000000007</v>
      </c>
    </row>
    <row r="6" spans="1:7">
      <c r="A6">
        <v>4</v>
      </c>
      <c r="B6" s="1">
        <v>2021</v>
      </c>
      <c r="C6" s="1">
        <v>9</v>
      </c>
      <c r="D6" s="15">
        <v>3</v>
      </c>
      <c r="E6" s="10">
        <v>0.6</v>
      </c>
      <c r="F6" s="13">
        <f t="shared" si="0"/>
        <v>1.7999999999999998</v>
      </c>
      <c r="G6" s="14">
        <f t="shared" si="1"/>
        <v>1.2000000000000002</v>
      </c>
    </row>
    <row r="7" spans="1:7">
      <c r="A7">
        <v>5</v>
      </c>
      <c r="B7" s="1">
        <v>2021</v>
      </c>
      <c r="C7" s="1">
        <v>11</v>
      </c>
      <c r="D7" s="16">
        <v>4</v>
      </c>
      <c r="E7" s="11">
        <v>0.5</v>
      </c>
      <c r="F7" s="13">
        <f t="shared" si="0"/>
        <v>2</v>
      </c>
      <c r="G7" s="14">
        <f t="shared" si="1"/>
        <v>2</v>
      </c>
    </row>
    <row r="8" spans="1:7">
      <c r="A8">
        <v>6</v>
      </c>
      <c r="B8" s="1">
        <v>2021</v>
      </c>
      <c r="C8" s="1">
        <v>11</v>
      </c>
      <c r="D8" s="15">
        <v>5</v>
      </c>
      <c r="E8" s="10">
        <v>0.4</v>
      </c>
      <c r="F8" s="13">
        <f t="shared" si="0"/>
        <v>2</v>
      </c>
      <c r="G8" s="14">
        <f t="shared" si="1"/>
        <v>3</v>
      </c>
    </row>
    <row r="9" spans="1:7">
      <c r="A9">
        <v>7</v>
      </c>
      <c r="B9" s="1">
        <v>2021</v>
      </c>
      <c r="C9" s="1">
        <v>13</v>
      </c>
      <c r="D9" s="16">
        <v>2</v>
      </c>
      <c r="E9" s="11">
        <v>0.2</v>
      </c>
      <c r="F9" s="13">
        <f t="shared" si="0"/>
        <v>0.4</v>
      </c>
      <c r="G9" s="14">
        <f t="shared" si="1"/>
        <v>1.6</v>
      </c>
    </row>
    <row r="10" spans="1:7">
      <c r="A10">
        <v>8</v>
      </c>
      <c r="B10" s="1">
        <v>2021</v>
      </c>
      <c r="C10" s="1">
        <v>13</v>
      </c>
      <c r="D10" s="15">
        <v>1</v>
      </c>
      <c r="E10" s="10">
        <v>0</v>
      </c>
      <c r="F10" s="13">
        <f t="shared" si="0"/>
        <v>0</v>
      </c>
      <c r="G10" s="14">
        <f t="shared" si="1"/>
        <v>1</v>
      </c>
    </row>
    <row r="11" spans="1:7">
      <c r="A11">
        <v>9</v>
      </c>
      <c r="B11" s="1">
        <v>2021</v>
      </c>
      <c r="C11" s="1">
        <v>13</v>
      </c>
      <c r="D11" s="16">
        <v>5</v>
      </c>
      <c r="E11" s="11">
        <v>0</v>
      </c>
      <c r="F11" s="13">
        <f t="shared" si="0"/>
        <v>0</v>
      </c>
      <c r="G11" s="14">
        <f t="shared" si="1"/>
        <v>5</v>
      </c>
    </row>
    <row r="12" spans="1:7">
      <c r="A12">
        <v>10</v>
      </c>
      <c r="B12" s="1">
        <v>2021</v>
      </c>
      <c r="C12" s="1">
        <v>13</v>
      </c>
      <c r="D12" s="15">
        <v>3</v>
      </c>
      <c r="E12" s="10">
        <v>0</v>
      </c>
      <c r="F12" s="13">
        <f t="shared" si="0"/>
        <v>0</v>
      </c>
      <c r="G12" s="14">
        <f t="shared" si="1"/>
        <v>3</v>
      </c>
    </row>
    <row r="14" spans="1:7">
      <c r="A14" s="17" t="s">
        <v>7</v>
      </c>
      <c r="B14" t="s">
        <v>11</v>
      </c>
      <c r="C14" t="s">
        <v>10</v>
      </c>
      <c r="D14" t="s">
        <v>9</v>
      </c>
    </row>
    <row r="15" spans="1:7">
      <c r="A15" s="18">
        <v>1</v>
      </c>
      <c r="B15" s="19">
        <v>50</v>
      </c>
      <c r="C15" s="19">
        <v>7</v>
      </c>
      <c r="D15" s="19">
        <v>0</v>
      </c>
    </row>
    <row r="16" spans="1:7">
      <c r="A16" s="18">
        <v>2</v>
      </c>
      <c r="B16" s="19">
        <v>4</v>
      </c>
      <c r="C16" s="19">
        <v>6.4</v>
      </c>
      <c r="D16" s="19">
        <v>1.5999999999999996</v>
      </c>
    </row>
    <row r="17" spans="1:4">
      <c r="A17" s="18">
        <v>3</v>
      </c>
      <c r="B17" s="19">
        <v>7</v>
      </c>
      <c r="C17" s="19">
        <v>4.1999999999999993</v>
      </c>
      <c r="D17" s="19">
        <v>1.8000000000000007</v>
      </c>
    </row>
    <row r="18" spans="1:4">
      <c r="A18" s="18">
        <v>4</v>
      </c>
      <c r="B18" s="19">
        <v>9</v>
      </c>
      <c r="C18" s="19">
        <v>1.7999999999999998</v>
      </c>
      <c r="D18" s="19">
        <v>1.2000000000000002</v>
      </c>
    </row>
    <row r="19" spans="1:4">
      <c r="A19" s="18">
        <v>5</v>
      </c>
      <c r="B19" s="19">
        <v>11</v>
      </c>
      <c r="C19" s="19">
        <v>2</v>
      </c>
      <c r="D19" s="19">
        <v>2</v>
      </c>
    </row>
    <row r="20" spans="1:4">
      <c r="A20" s="18">
        <v>6</v>
      </c>
      <c r="B20" s="19">
        <v>11</v>
      </c>
      <c r="C20" s="19">
        <v>2</v>
      </c>
      <c r="D20" s="19">
        <v>3</v>
      </c>
    </row>
    <row r="21" spans="1:4">
      <c r="A21" s="18">
        <v>7</v>
      </c>
      <c r="B21" s="19">
        <v>13</v>
      </c>
      <c r="C21" s="19">
        <v>0.4</v>
      </c>
      <c r="D21" s="19">
        <v>1.6</v>
      </c>
    </row>
    <row r="22" spans="1:4">
      <c r="A22" s="18">
        <v>8</v>
      </c>
      <c r="B22" s="19">
        <v>13</v>
      </c>
      <c r="C22" s="19">
        <v>0</v>
      </c>
      <c r="D22" s="19">
        <v>1</v>
      </c>
    </row>
    <row r="23" spans="1:4">
      <c r="A23" s="18">
        <v>9</v>
      </c>
      <c r="B23" s="19">
        <v>13</v>
      </c>
      <c r="C23" s="19">
        <v>0</v>
      </c>
      <c r="D23" s="19">
        <v>5</v>
      </c>
    </row>
    <row r="24" spans="1:4">
      <c r="A24" s="18">
        <v>10</v>
      </c>
      <c r="B24" s="19">
        <v>13</v>
      </c>
      <c r="C24" s="19">
        <v>0</v>
      </c>
      <c r="D24" s="19">
        <v>3</v>
      </c>
    </row>
    <row r="25" spans="1:4">
      <c r="A25" s="18" t="s">
        <v>8</v>
      </c>
      <c r="B25" s="19">
        <v>14.4</v>
      </c>
      <c r="C25" s="19">
        <v>2.38</v>
      </c>
      <c r="D25" s="19">
        <v>2.0200000000000005</v>
      </c>
    </row>
  </sheetData>
  <pageMargins left="0.7" right="0.7" top="0.75" bottom="0.75" header="0.3" footer="0.3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1EB6C5-EBA7-4631-B9FF-6979A77DED28}">
  <dimension ref="B3:BP118"/>
  <sheetViews>
    <sheetView showGridLines="0" tabSelected="1" workbookViewId="0">
      <selection activeCell="G7" sqref="G7:G8"/>
    </sheetView>
  </sheetViews>
  <sheetFormatPr baseColWidth="10" defaultRowHeight="14.4"/>
  <cols>
    <col min="2" max="2" width="6.77734375" bestFit="1" customWidth="1"/>
    <col min="3" max="3" width="8.44140625" bestFit="1" customWidth="1"/>
    <col min="4" max="4" width="7.77734375" bestFit="1" customWidth="1"/>
    <col min="5" max="5" width="11.88671875" bestFit="1" customWidth="1"/>
    <col min="6" max="6" width="11.6640625" bestFit="1" customWidth="1"/>
    <col min="7" max="7" width="10.33203125" bestFit="1" customWidth="1"/>
    <col min="8" max="8" width="10.88671875" customWidth="1"/>
    <col min="9" max="9" width="10.33203125" bestFit="1" customWidth="1"/>
    <col min="10" max="10" width="10.109375" bestFit="1" customWidth="1"/>
    <col min="11" max="66" width="2.77734375" customWidth="1"/>
  </cols>
  <sheetData>
    <row r="3" spans="2:68" ht="51.6">
      <c r="K3" s="22">
        <f>K4</f>
        <v>44172</v>
      </c>
      <c r="L3" s="22">
        <f t="shared" ref="L3:BN3" si="0">L4</f>
        <v>44179</v>
      </c>
      <c r="M3" s="22">
        <f t="shared" si="0"/>
        <v>44186</v>
      </c>
      <c r="N3" s="22">
        <f t="shared" si="0"/>
        <v>44193</v>
      </c>
      <c r="O3" s="22">
        <f t="shared" si="0"/>
        <v>44200</v>
      </c>
      <c r="P3" s="22">
        <f t="shared" si="0"/>
        <v>44207</v>
      </c>
      <c r="Q3" s="22">
        <f t="shared" si="0"/>
        <v>44214</v>
      </c>
      <c r="R3" s="22">
        <f t="shared" si="0"/>
        <v>44221</v>
      </c>
      <c r="S3" s="22">
        <f t="shared" si="0"/>
        <v>44228</v>
      </c>
      <c r="T3" s="22">
        <f t="shared" si="0"/>
        <v>44235</v>
      </c>
      <c r="U3" s="22">
        <f t="shared" si="0"/>
        <v>44242</v>
      </c>
      <c r="V3" s="22">
        <f t="shared" si="0"/>
        <v>44249</v>
      </c>
      <c r="W3" s="22">
        <f t="shared" si="0"/>
        <v>44256</v>
      </c>
      <c r="X3" s="22">
        <f t="shared" si="0"/>
        <v>44263</v>
      </c>
      <c r="Y3" s="22">
        <f t="shared" si="0"/>
        <v>44270</v>
      </c>
      <c r="Z3" s="22">
        <f t="shared" si="0"/>
        <v>44277</v>
      </c>
      <c r="AA3" s="22">
        <f t="shared" si="0"/>
        <v>44284</v>
      </c>
      <c r="AB3" s="22">
        <f t="shared" si="0"/>
        <v>44291</v>
      </c>
      <c r="AC3" s="22">
        <f t="shared" si="0"/>
        <v>44298</v>
      </c>
      <c r="AD3" s="22">
        <f t="shared" si="0"/>
        <v>44305</v>
      </c>
      <c r="AE3" s="22">
        <f t="shared" si="0"/>
        <v>44312</v>
      </c>
      <c r="AF3" s="22">
        <f t="shared" si="0"/>
        <v>44319</v>
      </c>
      <c r="AG3" s="22">
        <f t="shared" si="0"/>
        <v>44326</v>
      </c>
      <c r="AH3" s="22">
        <f t="shared" si="0"/>
        <v>44333</v>
      </c>
      <c r="AI3" s="22">
        <f t="shared" si="0"/>
        <v>44340</v>
      </c>
      <c r="AJ3" s="22">
        <f t="shared" si="0"/>
        <v>44347</v>
      </c>
      <c r="AK3" s="22">
        <f t="shared" si="0"/>
        <v>44354</v>
      </c>
      <c r="AL3" s="22">
        <f t="shared" si="0"/>
        <v>44361</v>
      </c>
      <c r="AM3" s="22">
        <f t="shared" si="0"/>
        <v>44368</v>
      </c>
      <c r="AN3" s="22">
        <f t="shared" si="0"/>
        <v>44375</v>
      </c>
      <c r="AO3" s="22">
        <f t="shared" si="0"/>
        <v>44382</v>
      </c>
      <c r="AP3" s="22">
        <f t="shared" si="0"/>
        <v>44389</v>
      </c>
      <c r="AQ3" s="22">
        <f t="shared" si="0"/>
        <v>44396</v>
      </c>
      <c r="AR3" s="22">
        <f t="shared" si="0"/>
        <v>44403</v>
      </c>
      <c r="AS3" s="22">
        <f t="shared" si="0"/>
        <v>44410</v>
      </c>
      <c r="AT3" s="22">
        <f t="shared" si="0"/>
        <v>44417</v>
      </c>
      <c r="AU3" s="22">
        <f t="shared" si="0"/>
        <v>44424</v>
      </c>
      <c r="AV3" s="22">
        <f t="shared" si="0"/>
        <v>44431</v>
      </c>
      <c r="AW3" s="22">
        <f t="shared" si="0"/>
        <v>44438</v>
      </c>
      <c r="AX3" s="22">
        <f t="shared" si="0"/>
        <v>44445</v>
      </c>
      <c r="AY3" s="22">
        <f t="shared" si="0"/>
        <v>44452</v>
      </c>
      <c r="AZ3" s="22">
        <f t="shared" si="0"/>
        <v>44459</v>
      </c>
      <c r="BA3" s="22">
        <f t="shared" si="0"/>
        <v>44466</v>
      </c>
      <c r="BB3" s="22">
        <f t="shared" si="0"/>
        <v>44473</v>
      </c>
      <c r="BC3" s="22">
        <f t="shared" si="0"/>
        <v>44480</v>
      </c>
      <c r="BD3" s="22">
        <f t="shared" si="0"/>
        <v>44487</v>
      </c>
      <c r="BE3" s="22">
        <f t="shared" si="0"/>
        <v>44494</v>
      </c>
      <c r="BF3" s="22">
        <f t="shared" si="0"/>
        <v>44501</v>
      </c>
      <c r="BG3" s="22">
        <f t="shared" si="0"/>
        <v>44508</v>
      </c>
      <c r="BH3" s="22">
        <f t="shared" si="0"/>
        <v>44515</v>
      </c>
      <c r="BI3" s="22">
        <f t="shared" si="0"/>
        <v>44522</v>
      </c>
      <c r="BJ3" s="22">
        <f t="shared" si="0"/>
        <v>44529</v>
      </c>
      <c r="BK3" s="22">
        <f t="shared" si="0"/>
        <v>44536</v>
      </c>
      <c r="BL3" s="22">
        <f t="shared" si="0"/>
        <v>44543</v>
      </c>
      <c r="BM3" s="22">
        <f t="shared" si="0"/>
        <v>44550</v>
      </c>
      <c r="BN3" s="22">
        <f t="shared" si="0"/>
        <v>44557</v>
      </c>
    </row>
    <row r="4" spans="2:68" ht="57.6">
      <c r="K4" s="23">
        <f>MIN(Tableau13[Date début])</f>
        <v>44172</v>
      </c>
      <c r="L4" s="23">
        <f>K4+7</f>
        <v>44179</v>
      </c>
      <c r="M4" s="23">
        <f t="shared" ref="M4:BK4" si="1">L4+7</f>
        <v>44186</v>
      </c>
      <c r="N4" s="23">
        <f t="shared" si="1"/>
        <v>44193</v>
      </c>
      <c r="O4" s="23">
        <f t="shared" si="1"/>
        <v>44200</v>
      </c>
      <c r="P4" s="23">
        <f t="shared" si="1"/>
        <v>44207</v>
      </c>
      <c r="Q4" s="23">
        <f t="shared" si="1"/>
        <v>44214</v>
      </c>
      <c r="R4" s="23">
        <f t="shared" si="1"/>
        <v>44221</v>
      </c>
      <c r="S4" s="23">
        <f t="shared" si="1"/>
        <v>44228</v>
      </c>
      <c r="T4" s="23">
        <f t="shared" si="1"/>
        <v>44235</v>
      </c>
      <c r="U4" s="23">
        <f t="shared" si="1"/>
        <v>44242</v>
      </c>
      <c r="V4" s="23">
        <f t="shared" si="1"/>
        <v>44249</v>
      </c>
      <c r="W4" s="23">
        <f t="shared" si="1"/>
        <v>44256</v>
      </c>
      <c r="X4" s="23">
        <f t="shared" si="1"/>
        <v>44263</v>
      </c>
      <c r="Y4" s="23">
        <f t="shared" si="1"/>
        <v>44270</v>
      </c>
      <c r="Z4" s="23">
        <f t="shared" si="1"/>
        <v>44277</v>
      </c>
      <c r="AA4" s="23">
        <f t="shared" si="1"/>
        <v>44284</v>
      </c>
      <c r="AB4" s="23">
        <f t="shared" si="1"/>
        <v>44291</v>
      </c>
      <c r="AC4" s="23">
        <f t="shared" si="1"/>
        <v>44298</v>
      </c>
      <c r="AD4" s="23">
        <f t="shared" si="1"/>
        <v>44305</v>
      </c>
      <c r="AE4" s="23">
        <f t="shared" si="1"/>
        <v>44312</v>
      </c>
      <c r="AF4" s="23">
        <f t="shared" si="1"/>
        <v>44319</v>
      </c>
      <c r="AG4" s="23">
        <f t="shared" si="1"/>
        <v>44326</v>
      </c>
      <c r="AH4" s="23">
        <f t="shared" si="1"/>
        <v>44333</v>
      </c>
      <c r="AI4" s="23">
        <f t="shared" si="1"/>
        <v>44340</v>
      </c>
      <c r="AJ4" s="23">
        <f t="shared" si="1"/>
        <v>44347</v>
      </c>
      <c r="AK4" s="23">
        <f t="shared" si="1"/>
        <v>44354</v>
      </c>
      <c r="AL4" s="23">
        <f t="shared" si="1"/>
        <v>44361</v>
      </c>
      <c r="AM4" s="23">
        <f t="shared" si="1"/>
        <v>44368</v>
      </c>
      <c r="AN4" s="23">
        <f t="shared" si="1"/>
        <v>44375</v>
      </c>
      <c r="AO4" s="23">
        <f t="shared" si="1"/>
        <v>44382</v>
      </c>
      <c r="AP4" s="23">
        <f t="shared" si="1"/>
        <v>44389</v>
      </c>
      <c r="AQ4" s="23">
        <f t="shared" si="1"/>
        <v>44396</v>
      </c>
      <c r="AR4" s="23">
        <f t="shared" si="1"/>
        <v>44403</v>
      </c>
      <c r="AS4" s="23">
        <f t="shared" si="1"/>
        <v>44410</v>
      </c>
      <c r="AT4" s="23">
        <f t="shared" si="1"/>
        <v>44417</v>
      </c>
      <c r="AU4" s="23">
        <f t="shared" si="1"/>
        <v>44424</v>
      </c>
      <c r="AV4" s="23">
        <f t="shared" si="1"/>
        <v>44431</v>
      </c>
      <c r="AW4" s="23">
        <f t="shared" si="1"/>
        <v>44438</v>
      </c>
      <c r="AX4" s="23">
        <f t="shared" si="1"/>
        <v>44445</v>
      </c>
      <c r="AY4" s="23">
        <f t="shared" si="1"/>
        <v>44452</v>
      </c>
      <c r="AZ4" s="23">
        <f t="shared" si="1"/>
        <v>44459</v>
      </c>
      <c r="BA4" s="23">
        <f t="shared" si="1"/>
        <v>44466</v>
      </c>
      <c r="BB4" s="23">
        <f t="shared" si="1"/>
        <v>44473</v>
      </c>
      <c r="BC4" s="23">
        <f t="shared" si="1"/>
        <v>44480</v>
      </c>
      <c r="BD4" s="23">
        <f t="shared" si="1"/>
        <v>44487</v>
      </c>
      <c r="BE4" s="23">
        <f t="shared" si="1"/>
        <v>44494</v>
      </c>
      <c r="BF4" s="23">
        <f t="shared" si="1"/>
        <v>44501</v>
      </c>
      <c r="BG4" s="23">
        <f t="shared" si="1"/>
        <v>44508</v>
      </c>
      <c r="BH4" s="23">
        <f t="shared" si="1"/>
        <v>44515</v>
      </c>
      <c r="BI4" s="23">
        <f t="shared" si="1"/>
        <v>44522</v>
      </c>
      <c r="BJ4" s="23">
        <f t="shared" si="1"/>
        <v>44529</v>
      </c>
      <c r="BK4" s="23">
        <f t="shared" si="1"/>
        <v>44536</v>
      </c>
      <c r="BL4" s="23">
        <f t="shared" ref="BL4:BN4" si="2">BK4+7</f>
        <v>44543</v>
      </c>
      <c r="BM4" s="23">
        <f t="shared" si="2"/>
        <v>44550</v>
      </c>
      <c r="BN4" s="23">
        <f t="shared" si="2"/>
        <v>44557</v>
      </c>
      <c r="BO4" s="21"/>
      <c r="BP4" s="21"/>
    </row>
    <row r="5" spans="2:68" ht="28.8">
      <c r="B5" s="25" t="s">
        <v>13</v>
      </c>
      <c r="C5" s="25" t="s">
        <v>1</v>
      </c>
      <c r="D5" s="25" t="s">
        <v>2</v>
      </c>
      <c r="E5" s="26" t="s">
        <v>6</v>
      </c>
      <c r="F5" s="27" t="s">
        <v>0</v>
      </c>
      <c r="G5" s="26" t="s">
        <v>3</v>
      </c>
      <c r="H5" s="26" t="s">
        <v>4</v>
      </c>
      <c r="I5" s="28" t="s">
        <v>12</v>
      </c>
      <c r="J5" s="26" t="s">
        <v>14</v>
      </c>
      <c r="K5" s="24" t="str">
        <f>"S "&amp;_xlfn.ISOWEEKNUM(K4)</f>
        <v>S 50</v>
      </c>
      <c r="L5" s="24" t="str">
        <f t="shared" ref="L5:BN5" si="3">"S "&amp;_xlfn.ISOWEEKNUM(L4)</f>
        <v>S 51</v>
      </c>
      <c r="M5" s="24" t="str">
        <f t="shared" si="3"/>
        <v>S 52</v>
      </c>
      <c r="N5" s="24" t="str">
        <f t="shared" si="3"/>
        <v>S 53</v>
      </c>
      <c r="O5" s="24" t="str">
        <f t="shared" si="3"/>
        <v>S 1</v>
      </c>
      <c r="P5" s="24" t="str">
        <f t="shared" si="3"/>
        <v>S 2</v>
      </c>
      <c r="Q5" s="24" t="str">
        <f t="shared" si="3"/>
        <v>S 3</v>
      </c>
      <c r="R5" s="24" t="str">
        <f t="shared" si="3"/>
        <v>S 4</v>
      </c>
      <c r="S5" s="24" t="str">
        <f t="shared" si="3"/>
        <v>S 5</v>
      </c>
      <c r="T5" s="24" t="str">
        <f t="shared" si="3"/>
        <v>S 6</v>
      </c>
      <c r="U5" s="24" t="str">
        <f t="shared" si="3"/>
        <v>S 7</v>
      </c>
      <c r="V5" s="24" t="str">
        <f t="shared" si="3"/>
        <v>S 8</v>
      </c>
      <c r="W5" s="24" t="str">
        <f t="shared" si="3"/>
        <v>S 9</v>
      </c>
      <c r="X5" s="24" t="str">
        <f t="shared" si="3"/>
        <v>S 10</v>
      </c>
      <c r="Y5" s="24" t="str">
        <f t="shared" si="3"/>
        <v>S 11</v>
      </c>
      <c r="Z5" s="24" t="str">
        <f t="shared" si="3"/>
        <v>S 12</v>
      </c>
      <c r="AA5" s="24" t="str">
        <f t="shared" si="3"/>
        <v>S 13</v>
      </c>
      <c r="AB5" s="24" t="str">
        <f t="shared" si="3"/>
        <v>S 14</v>
      </c>
      <c r="AC5" s="24" t="str">
        <f t="shared" si="3"/>
        <v>S 15</v>
      </c>
      <c r="AD5" s="24" t="str">
        <f t="shared" si="3"/>
        <v>S 16</v>
      </c>
      <c r="AE5" s="24" t="str">
        <f t="shared" si="3"/>
        <v>S 17</v>
      </c>
      <c r="AF5" s="24" t="str">
        <f t="shared" si="3"/>
        <v>S 18</v>
      </c>
      <c r="AG5" s="24" t="str">
        <f t="shared" si="3"/>
        <v>S 19</v>
      </c>
      <c r="AH5" s="24" t="str">
        <f t="shared" si="3"/>
        <v>S 20</v>
      </c>
      <c r="AI5" s="24" t="str">
        <f t="shared" si="3"/>
        <v>S 21</v>
      </c>
      <c r="AJ5" s="24" t="str">
        <f t="shared" si="3"/>
        <v>S 22</v>
      </c>
      <c r="AK5" s="24" t="str">
        <f t="shared" si="3"/>
        <v>S 23</v>
      </c>
      <c r="AL5" s="24" t="str">
        <f t="shared" si="3"/>
        <v>S 24</v>
      </c>
      <c r="AM5" s="24" t="str">
        <f t="shared" si="3"/>
        <v>S 25</v>
      </c>
      <c r="AN5" s="24" t="str">
        <f t="shared" si="3"/>
        <v>S 26</v>
      </c>
      <c r="AO5" s="24" t="str">
        <f t="shared" si="3"/>
        <v>S 27</v>
      </c>
      <c r="AP5" s="24" t="str">
        <f t="shared" si="3"/>
        <v>S 28</v>
      </c>
      <c r="AQ5" s="24" t="str">
        <f t="shared" si="3"/>
        <v>S 29</v>
      </c>
      <c r="AR5" s="24" t="str">
        <f t="shared" si="3"/>
        <v>S 30</v>
      </c>
      <c r="AS5" s="24" t="str">
        <f t="shared" si="3"/>
        <v>S 31</v>
      </c>
      <c r="AT5" s="24" t="str">
        <f t="shared" si="3"/>
        <v>S 32</v>
      </c>
      <c r="AU5" s="24" t="str">
        <f t="shared" si="3"/>
        <v>S 33</v>
      </c>
      <c r="AV5" s="24" t="str">
        <f t="shared" si="3"/>
        <v>S 34</v>
      </c>
      <c r="AW5" s="24" t="str">
        <f t="shared" si="3"/>
        <v>S 35</v>
      </c>
      <c r="AX5" s="24" t="str">
        <f t="shared" si="3"/>
        <v>S 36</v>
      </c>
      <c r="AY5" s="24" t="str">
        <f t="shared" si="3"/>
        <v>S 37</v>
      </c>
      <c r="AZ5" s="24" t="str">
        <f t="shared" si="3"/>
        <v>S 38</v>
      </c>
      <c r="BA5" s="24" t="str">
        <f t="shared" si="3"/>
        <v>S 39</v>
      </c>
      <c r="BB5" s="24" t="str">
        <f t="shared" si="3"/>
        <v>S 40</v>
      </c>
      <c r="BC5" s="24" t="str">
        <f t="shared" si="3"/>
        <v>S 41</v>
      </c>
      <c r="BD5" s="24" t="str">
        <f t="shared" si="3"/>
        <v>S 42</v>
      </c>
      <c r="BE5" s="24" t="str">
        <f t="shared" si="3"/>
        <v>S 43</v>
      </c>
      <c r="BF5" s="24" t="str">
        <f t="shared" si="3"/>
        <v>S 44</v>
      </c>
      <c r="BG5" s="24" t="str">
        <f t="shared" si="3"/>
        <v>S 45</v>
      </c>
      <c r="BH5" s="24" t="str">
        <f t="shared" si="3"/>
        <v>S 46</v>
      </c>
      <c r="BI5" s="24" t="str">
        <f t="shared" si="3"/>
        <v>S 47</v>
      </c>
      <c r="BJ5" s="24" t="str">
        <f t="shared" si="3"/>
        <v>S 48</v>
      </c>
      <c r="BK5" s="24" t="str">
        <f t="shared" si="3"/>
        <v>S 49</v>
      </c>
      <c r="BL5" s="24" t="str">
        <f t="shared" si="3"/>
        <v>S 50</v>
      </c>
      <c r="BM5" s="24" t="str">
        <f t="shared" si="3"/>
        <v>S 51</v>
      </c>
      <c r="BN5" s="24" t="str">
        <f t="shared" si="3"/>
        <v>S 52</v>
      </c>
    </row>
    <row r="6" spans="2:68" s="20" customFormat="1" ht="16.05" customHeight="1">
      <c r="B6" s="29">
        <v>1</v>
      </c>
      <c r="C6" s="30">
        <v>2020</v>
      </c>
      <c r="D6" s="30">
        <v>50</v>
      </c>
      <c r="E6" s="31">
        <v>7</v>
      </c>
      <c r="F6" s="32">
        <v>1</v>
      </c>
      <c r="G6" s="33">
        <f t="shared" ref="G6:G15" si="4">E6*F6</f>
        <v>7</v>
      </c>
      <c r="H6" s="33">
        <f t="shared" ref="H6:H15" si="5">E6-G6</f>
        <v>0</v>
      </c>
      <c r="I6" s="43">
        <f t="shared" ref="I6:I15" si="6">7*D6+DATE(C6,1,3)-WEEKDAY(DATE(C6,1,3))-5</f>
        <v>44172</v>
      </c>
      <c r="J6" s="43">
        <f>Tableau13[[#This Row],[Date début]]+(Tableau13[[#This Row],[Durée taches en Week]]*7)-1</f>
        <v>44220</v>
      </c>
    </row>
    <row r="7" spans="2:68" ht="16.05" customHeight="1">
      <c r="B7" s="29">
        <v>2</v>
      </c>
      <c r="C7" s="30">
        <v>2021</v>
      </c>
      <c r="D7" s="30">
        <v>4</v>
      </c>
      <c r="E7" s="34">
        <v>8</v>
      </c>
      <c r="F7" s="35">
        <v>0.8</v>
      </c>
      <c r="G7" s="33">
        <f t="shared" si="4"/>
        <v>6.4</v>
      </c>
      <c r="H7" s="33">
        <f t="shared" si="5"/>
        <v>1.5999999999999996</v>
      </c>
      <c r="I7" s="43">
        <f t="shared" si="6"/>
        <v>44221</v>
      </c>
      <c r="J7" s="43">
        <f>Tableau13[[#This Row],[Date début]]+(Tableau13[[#This Row],[Durée taches en Week]]*7)-1</f>
        <v>44276</v>
      </c>
    </row>
    <row r="8" spans="2:68" ht="16.05" customHeight="1">
      <c r="B8" s="29">
        <v>3</v>
      </c>
      <c r="C8" s="30">
        <v>2021</v>
      </c>
      <c r="D8" s="30">
        <v>7</v>
      </c>
      <c r="E8" s="31">
        <v>6</v>
      </c>
      <c r="F8" s="32">
        <v>0.7</v>
      </c>
      <c r="G8" s="33">
        <f t="shared" si="4"/>
        <v>4.1999999999999993</v>
      </c>
      <c r="H8" s="33">
        <f t="shared" si="5"/>
        <v>1.8000000000000007</v>
      </c>
      <c r="I8" s="43">
        <f t="shared" si="6"/>
        <v>44242</v>
      </c>
      <c r="J8" s="43">
        <f>Tableau13[[#This Row],[Date début]]+(Tableau13[[#This Row],[Durée taches en Week]]*7)-1</f>
        <v>44283</v>
      </c>
    </row>
    <row r="9" spans="2:68" ht="16.05" customHeight="1">
      <c r="B9" s="29">
        <v>4</v>
      </c>
      <c r="C9" s="30">
        <v>2021</v>
      </c>
      <c r="D9" s="30">
        <v>9</v>
      </c>
      <c r="E9" s="36">
        <v>3</v>
      </c>
      <c r="F9" s="35">
        <v>0.6</v>
      </c>
      <c r="G9" s="33">
        <f t="shared" si="4"/>
        <v>1.7999999999999998</v>
      </c>
      <c r="H9" s="33">
        <f t="shared" si="5"/>
        <v>1.2000000000000002</v>
      </c>
      <c r="I9" s="43">
        <f t="shared" si="6"/>
        <v>44256</v>
      </c>
      <c r="J9" s="43">
        <f>Tableau13[[#This Row],[Date début]]+(Tableau13[[#This Row],[Durée taches en Week]]*7)-1</f>
        <v>44276</v>
      </c>
    </row>
    <row r="10" spans="2:68" ht="16.05" customHeight="1">
      <c r="B10" s="29">
        <v>5</v>
      </c>
      <c r="C10" s="30">
        <v>2021</v>
      </c>
      <c r="D10" s="30">
        <v>11</v>
      </c>
      <c r="E10" s="37">
        <v>4</v>
      </c>
      <c r="F10" s="32">
        <v>0.5</v>
      </c>
      <c r="G10" s="33">
        <f t="shared" si="4"/>
        <v>2</v>
      </c>
      <c r="H10" s="33">
        <f t="shared" si="5"/>
        <v>2</v>
      </c>
      <c r="I10" s="43">
        <f t="shared" si="6"/>
        <v>44270</v>
      </c>
      <c r="J10" s="43">
        <f>Tableau13[[#This Row],[Date début]]+(Tableau13[[#This Row],[Durée taches en Week]]*7)-1</f>
        <v>44297</v>
      </c>
    </row>
    <row r="11" spans="2:68" ht="16.05" customHeight="1">
      <c r="B11" s="29">
        <v>6</v>
      </c>
      <c r="C11" s="30">
        <v>2021</v>
      </c>
      <c r="D11" s="30">
        <v>11</v>
      </c>
      <c r="E11" s="36">
        <v>5</v>
      </c>
      <c r="F11" s="35">
        <v>0.4</v>
      </c>
      <c r="G11" s="33">
        <f t="shared" si="4"/>
        <v>2</v>
      </c>
      <c r="H11" s="33">
        <f t="shared" si="5"/>
        <v>3</v>
      </c>
      <c r="I11" s="43">
        <f t="shared" si="6"/>
        <v>44270</v>
      </c>
      <c r="J11" s="43">
        <f>Tableau13[[#This Row],[Date début]]+(Tableau13[[#This Row],[Durée taches en Week]]*7)-1</f>
        <v>44304</v>
      </c>
    </row>
    <row r="12" spans="2:68" ht="16.05" customHeight="1">
      <c r="B12" s="29">
        <v>7</v>
      </c>
      <c r="C12" s="30">
        <v>2021</v>
      </c>
      <c r="D12" s="30">
        <v>13</v>
      </c>
      <c r="E12" s="37">
        <v>2</v>
      </c>
      <c r="F12" s="32">
        <v>0.2</v>
      </c>
      <c r="G12" s="33">
        <f t="shared" si="4"/>
        <v>0.4</v>
      </c>
      <c r="H12" s="33">
        <f t="shared" si="5"/>
        <v>1.6</v>
      </c>
      <c r="I12" s="43">
        <f t="shared" si="6"/>
        <v>44284</v>
      </c>
      <c r="J12" s="43">
        <f>Tableau13[[#This Row],[Date début]]+(Tableau13[[#This Row],[Durée taches en Week]]*7)-1</f>
        <v>44297</v>
      </c>
    </row>
    <row r="13" spans="2:68" ht="16.05" customHeight="1">
      <c r="B13" s="29">
        <v>8</v>
      </c>
      <c r="C13" s="30">
        <v>2021</v>
      </c>
      <c r="D13" s="30">
        <v>13</v>
      </c>
      <c r="E13" s="36">
        <v>1</v>
      </c>
      <c r="F13" s="35">
        <v>0</v>
      </c>
      <c r="G13" s="33">
        <f t="shared" si="4"/>
        <v>0</v>
      </c>
      <c r="H13" s="33">
        <f t="shared" si="5"/>
        <v>1</v>
      </c>
      <c r="I13" s="43">
        <f t="shared" si="6"/>
        <v>44284</v>
      </c>
      <c r="J13" s="43">
        <f>Tableau13[[#This Row],[Date début]]+(Tableau13[[#This Row],[Durée taches en Week]]*7)-1</f>
        <v>44290</v>
      </c>
    </row>
    <row r="14" spans="2:68" ht="16.05" customHeight="1">
      <c r="B14" s="29">
        <v>9</v>
      </c>
      <c r="C14" s="30">
        <v>2021</v>
      </c>
      <c r="D14" s="30">
        <v>13</v>
      </c>
      <c r="E14" s="37">
        <v>5</v>
      </c>
      <c r="F14" s="32">
        <v>0</v>
      </c>
      <c r="G14" s="33">
        <f t="shared" si="4"/>
        <v>0</v>
      </c>
      <c r="H14" s="33">
        <f t="shared" si="5"/>
        <v>5</v>
      </c>
      <c r="I14" s="43">
        <f t="shared" si="6"/>
        <v>44284</v>
      </c>
      <c r="J14" s="43">
        <f>Tableau13[[#This Row],[Date début]]+(Tableau13[[#This Row],[Durée taches en Week]]*7)-1</f>
        <v>44318</v>
      </c>
    </row>
    <row r="15" spans="2:68" ht="16.05" customHeight="1">
      <c r="B15" s="38">
        <v>10</v>
      </c>
      <c r="C15" s="39">
        <v>2021</v>
      </c>
      <c r="D15" s="39">
        <v>13</v>
      </c>
      <c r="E15" s="40">
        <v>3</v>
      </c>
      <c r="F15" s="41">
        <v>0</v>
      </c>
      <c r="G15" s="42">
        <f t="shared" si="4"/>
        <v>0</v>
      </c>
      <c r="H15" s="42">
        <f t="shared" si="5"/>
        <v>3</v>
      </c>
      <c r="I15" s="43">
        <f t="shared" si="6"/>
        <v>44284</v>
      </c>
      <c r="J15" s="43">
        <f>Tableau13[[#This Row],[Date début]]+(Tableau13[[#This Row],[Durée taches en Week]]*7)-1</f>
        <v>44304</v>
      </c>
    </row>
    <row r="16" spans="2:68" ht="16.05" customHeight="1"/>
    <row r="17" ht="16.05" customHeight="1"/>
    <row r="18" ht="16.05" customHeight="1"/>
    <row r="19" ht="16.05" customHeight="1"/>
    <row r="20" ht="16.05" customHeight="1"/>
    <row r="21" ht="16.05" customHeight="1"/>
    <row r="22" ht="16.05" customHeight="1"/>
    <row r="23" ht="16.05" customHeight="1"/>
    <row r="24" ht="16.05" customHeight="1"/>
    <row r="25" ht="16.05" customHeight="1"/>
    <row r="26" ht="16.05" customHeight="1"/>
    <row r="27" ht="16.05" customHeight="1"/>
    <row r="28" ht="16.05" customHeight="1"/>
    <row r="29" ht="16.05" customHeight="1"/>
    <row r="30" ht="16.05" customHeight="1"/>
    <row r="31" ht="16.05" customHeight="1"/>
    <row r="32" ht="16.05" customHeight="1"/>
    <row r="33" ht="16.05" customHeight="1"/>
    <row r="34" ht="16.05" customHeight="1"/>
    <row r="35" ht="16.05" customHeight="1"/>
    <row r="36" ht="16.05" customHeight="1"/>
    <row r="37" ht="16.05" customHeight="1"/>
    <row r="38" ht="16.05" customHeight="1"/>
    <row r="39" ht="16.05" customHeight="1"/>
    <row r="40" ht="16.05" customHeight="1"/>
    <row r="41" ht="16.05" customHeight="1"/>
    <row r="42" ht="16.05" customHeight="1"/>
    <row r="43" ht="16.05" customHeight="1"/>
    <row r="44" ht="16.05" customHeight="1"/>
    <row r="45" ht="16.05" customHeight="1"/>
    <row r="46" ht="16.05" customHeight="1"/>
    <row r="47" ht="16.05" customHeight="1"/>
    <row r="48" ht="16.05" customHeight="1"/>
    <row r="49" ht="16.05" customHeight="1"/>
    <row r="50" ht="16.05" customHeight="1"/>
    <row r="51" ht="16.05" customHeight="1"/>
    <row r="52" ht="16.05" customHeight="1"/>
    <row r="53" ht="16.05" customHeight="1"/>
    <row r="54" ht="16.05" customHeight="1"/>
    <row r="55" ht="16.05" customHeight="1"/>
    <row r="56" ht="16.05" customHeight="1"/>
    <row r="57" ht="16.05" customHeight="1"/>
    <row r="58" ht="16.05" customHeight="1"/>
    <row r="59" ht="16.05" customHeight="1"/>
    <row r="60" ht="16.05" customHeight="1"/>
    <row r="61" ht="16.05" customHeight="1"/>
    <row r="62" ht="16.05" customHeight="1"/>
    <row r="63" ht="16.05" customHeight="1"/>
    <row r="64" ht="16.05" customHeight="1"/>
    <row r="65" ht="16.05" customHeight="1"/>
    <row r="66" ht="16.05" customHeight="1"/>
    <row r="67" ht="16.05" customHeight="1"/>
    <row r="68" ht="16.05" customHeight="1"/>
    <row r="69" ht="16.05" customHeight="1"/>
    <row r="70" ht="16.05" customHeight="1"/>
    <row r="71" ht="16.05" customHeight="1"/>
    <row r="72" ht="16.05" customHeight="1"/>
    <row r="73" ht="16.05" customHeight="1"/>
    <row r="74" ht="16.05" customHeight="1"/>
    <row r="75" ht="16.05" customHeight="1"/>
    <row r="76" ht="16.05" customHeight="1"/>
    <row r="77" ht="16.05" customHeight="1"/>
    <row r="78" ht="16.05" customHeight="1"/>
    <row r="79" ht="16.05" customHeight="1"/>
    <row r="80" ht="16.05" customHeight="1"/>
    <row r="81" ht="16.05" customHeight="1"/>
    <row r="82" ht="16.05" customHeight="1"/>
    <row r="83" ht="16.05" customHeight="1"/>
    <row r="84" ht="16.05" customHeight="1"/>
    <row r="85" ht="16.05" customHeight="1"/>
    <row r="86" ht="16.05" customHeight="1"/>
    <row r="87" ht="16.05" customHeight="1"/>
    <row r="88" ht="16.05" customHeight="1"/>
    <row r="89" ht="16.05" customHeight="1"/>
    <row r="90" ht="16.05" customHeight="1"/>
    <row r="91" ht="16.05" customHeight="1"/>
    <row r="92" ht="16.05" customHeight="1"/>
    <row r="93" ht="16.05" customHeight="1"/>
    <row r="94" ht="16.05" customHeight="1"/>
    <row r="95" ht="16.05" customHeight="1"/>
    <row r="96" ht="16.05" customHeight="1"/>
    <row r="97" ht="16.05" customHeight="1"/>
    <row r="98" ht="16.05" customHeight="1"/>
    <row r="99" ht="16.05" customHeight="1"/>
    <row r="100" ht="16.05" customHeight="1"/>
    <row r="101" ht="16.05" customHeight="1"/>
    <row r="102" ht="16.05" customHeight="1"/>
    <row r="103" ht="16.05" customHeight="1"/>
    <row r="104" ht="16.05" customHeight="1"/>
    <row r="105" ht="16.05" customHeight="1"/>
    <row r="106" ht="16.05" customHeight="1"/>
    <row r="107" ht="16.05" customHeight="1"/>
    <row r="108" ht="16.05" customHeight="1"/>
    <row r="109" ht="16.05" customHeight="1"/>
    <row r="110" ht="16.05" customHeight="1"/>
    <row r="111" ht="16.05" customHeight="1"/>
    <row r="112" ht="16.05" customHeight="1"/>
    <row r="113" ht="16.05" customHeight="1"/>
    <row r="114" ht="16.05" customHeight="1"/>
    <row r="115" ht="16.05" customHeight="1"/>
    <row r="116" ht="16.05" customHeight="1"/>
    <row r="117" ht="16.05" customHeight="1"/>
    <row r="118" ht="16.05" customHeight="1"/>
  </sheetData>
  <conditionalFormatting sqref="K3:BN3">
    <cfRule type="expression" dxfId="4" priority="9">
      <formula>MONTH(K3)=MONTH(L3)</formula>
    </cfRule>
  </conditionalFormatting>
  <conditionalFormatting sqref="K6:BN100">
    <cfRule type="expression" dxfId="3" priority="2">
      <formula>AND($B6&lt;&gt;"",K$5&lt;&gt;"")</formula>
    </cfRule>
    <cfRule type="expression" dxfId="2" priority="6">
      <formula>AND($B6&lt;&gt;"",K$4&gt;=$I6+($E6*7*$F6),K$4&lt;=$J6)</formula>
    </cfRule>
    <cfRule type="expression" dxfId="1" priority="8">
      <formula>AND($B6&lt;&gt;"",K$4&gt;=$I6,K$4&lt;=$I6+($E6*7*$F6))</formula>
    </cfRule>
  </conditionalFormatting>
  <conditionalFormatting sqref="K3:BN5">
    <cfRule type="expression" dxfId="0" priority="1">
      <formula>K$3&lt;&gt;""</formula>
    </cfRule>
  </conditionalFormatting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projet</dc:creator>
  <cp:lastModifiedBy>JoDan</cp:lastModifiedBy>
  <dcterms:created xsi:type="dcterms:W3CDTF">2020-11-26T21:42:01Z</dcterms:created>
  <dcterms:modified xsi:type="dcterms:W3CDTF">2020-11-27T01:47:14Z</dcterms:modified>
</cp:coreProperties>
</file>