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A2A7B8E3-A6E4-4381-98EF-A5043297911E}" xr6:coauthVersionLast="45" xr6:coauthVersionMax="45" xr10:uidLastSave="{00000000-0000-0000-0000-000000000000}"/>
  <bookViews>
    <workbookView xWindow="-108" yWindow="-108" windowWidth="22320" windowHeight="12048" xr2:uid="{00000000-000D-0000-FFFF-FFFF00000000}"/>
  </bookViews>
  <sheets>
    <sheet name="JUILLET 2020" sheetId="1" r:id="rId1"/>
    <sheet name="AOUT 2020" sheetId="4" r:id="rId2"/>
    <sheet name="SEPTEMBRE 2020" sheetId="6" r:id="rId3"/>
  </sheets>
  <externalReferences>
    <externalReference r:id="rId4"/>
  </externalReferences>
  <definedNames>
    <definedName name="_xlnm._FilterDatabase" localSheetId="1" hidden="1">'AOUT 2020'!$A$5:$P$61</definedName>
    <definedName name="_xlnm._FilterDatabase" localSheetId="0" hidden="1">'JUILLET 2020'!$A$5:$P$88</definedName>
    <definedName name="_xlnm._FilterDatabase" localSheetId="2" hidden="1">'SEPTEMBRE 2020'!$A$5:$P$83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T130" i="1" l="1"/>
  <c r="T129" i="1"/>
  <c r="R130" i="1"/>
  <c r="R129" i="1"/>
  <c r="U124" i="6" l="1"/>
  <c r="T126" i="6"/>
  <c r="R126" i="6"/>
  <c r="U125" i="6"/>
  <c r="X125" i="6" s="1"/>
  <c r="U126" i="6" l="1"/>
  <c r="U102" i="4"/>
  <c r="T104" i="4"/>
  <c r="R104" i="4"/>
  <c r="U103" i="4"/>
  <c r="U130" i="1"/>
  <c r="X130" i="1" s="1"/>
  <c r="U129" i="1"/>
  <c r="X129" i="1" s="1"/>
  <c r="T131" i="1"/>
  <c r="R131" i="1"/>
  <c r="V102" i="4" l="1"/>
  <c r="X103" i="4"/>
  <c r="V124" i="6"/>
  <c r="X124" i="6" s="1"/>
  <c r="Y124" i="6" s="1"/>
  <c r="Y129" i="1"/>
  <c r="X102" i="4"/>
  <c r="Y102" i="4" s="1"/>
  <c r="U104" i="4"/>
  <c r="U131" i="1"/>
  <c r="D12" i="6"/>
  <c r="D47" i="6" l="1"/>
  <c r="D48" i="6"/>
  <c r="D49" i="6"/>
  <c r="D50" i="6"/>
  <c r="D51" i="6"/>
  <c r="D52" i="6"/>
  <c r="D53" i="6"/>
  <c r="D54" i="6"/>
  <c r="D55" i="6"/>
  <c r="D56" i="6"/>
  <c r="D57" i="6"/>
  <c r="D58" i="6"/>
  <c r="D59" i="6"/>
  <c r="D60" i="6"/>
  <c r="D61" i="6"/>
  <c r="D62" i="6"/>
  <c r="D63" i="6"/>
  <c r="D64" i="6"/>
  <c r="D65" i="6"/>
  <c r="D66" i="6"/>
  <c r="D67" i="6"/>
  <c r="D68" i="6"/>
  <c r="D69" i="6"/>
  <c r="D70" i="6"/>
  <c r="D71" i="6"/>
  <c r="D72" i="6"/>
  <c r="O48" i="6"/>
  <c r="O49" i="6"/>
  <c r="O50" i="6"/>
  <c r="O51" i="6"/>
  <c r="O52" i="6"/>
  <c r="O53" i="6"/>
  <c r="O54" i="6"/>
  <c r="O55" i="6"/>
  <c r="O56" i="6"/>
  <c r="O57" i="6"/>
  <c r="O58" i="6"/>
  <c r="O59" i="6"/>
  <c r="O60" i="6"/>
  <c r="O61" i="6"/>
  <c r="O62" i="6"/>
  <c r="O63" i="6"/>
  <c r="O64" i="6"/>
  <c r="O65" i="6"/>
  <c r="O66" i="6"/>
  <c r="O67" i="6"/>
  <c r="O68" i="6"/>
  <c r="O69" i="6"/>
  <c r="O70" i="6"/>
  <c r="O71" i="6"/>
  <c r="U102" i="6" l="1"/>
  <c r="R120" i="6"/>
  <c r="R119" i="6"/>
  <c r="R118" i="6"/>
  <c r="R117" i="6"/>
  <c r="R116" i="6"/>
  <c r="R115" i="6"/>
  <c r="R114" i="6"/>
  <c r="R113" i="6"/>
  <c r="R112" i="6"/>
  <c r="R111" i="6"/>
  <c r="R110" i="6"/>
  <c r="R109" i="6"/>
  <c r="R105" i="6"/>
  <c r="R104" i="6"/>
  <c r="R103" i="6"/>
  <c r="R102" i="6"/>
  <c r="R101" i="6"/>
  <c r="R100" i="6"/>
  <c r="U99" i="6"/>
  <c r="R99" i="6"/>
  <c r="U97" i="6"/>
  <c r="R95" i="6"/>
  <c r="U94" i="6"/>
  <c r="R94" i="6"/>
  <c r="U93" i="6"/>
  <c r="R93" i="6"/>
  <c r="R92" i="6"/>
  <c r="R91" i="6"/>
  <c r="R90" i="6"/>
  <c r="R89" i="6"/>
  <c r="R88" i="6"/>
  <c r="R87" i="6"/>
  <c r="R86" i="6"/>
  <c r="O83" i="6"/>
  <c r="D83" i="6"/>
  <c r="O82" i="6"/>
  <c r="D82" i="6"/>
  <c r="O81" i="6"/>
  <c r="D81" i="6"/>
  <c r="O80" i="6"/>
  <c r="D80" i="6"/>
  <c r="O79" i="6"/>
  <c r="D79" i="6"/>
  <c r="O78" i="6"/>
  <c r="D78" i="6"/>
  <c r="O77" i="6"/>
  <c r="D77" i="6"/>
  <c r="O76" i="6"/>
  <c r="D76" i="6"/>
  <c r="O75" i="6"/>
  <c r="D75" i="6"/>
  <c r="O74" i="6"/>
  <c r="D74" i="6"/>
  <c r="O73" i="6"/>
  <c r="D73" i="6"/>
  <c r="O72" i="6"/>
  <c r="O47" i="6"/>
  <c r="O46" i="6"/>
  <c r="D46" i="6"/>
  <c r="O45" i="6"/>
  <c r="D45" i="6"/>
  <c r="O44" i="6"/>
  <c r="D44" i="6"/>
  <c r="O43" i="6"/>
  <c r="D43" i="6"/>
  <c r="O42" i="6"/>
  <c r="D42" i="6"/>
  <c r="O41" i="6"/>
  <c r="D41" i="6"/>
  <c r="O40" i="6"/>
  <c r="D40" i="6"/>
  <c r="O39" i="6"/>
  <c r="D39" i="6"/>
  <c r="O38" i="6"/>
  <c r="D38" i="6"/>
  <c r="O37" i="6"/>
  <c r="D37" i="6"/>
  <c r="O36" i="6"/>
  <c r="D36" i="6"/>
  <c r="O35" i="6"/>
  <c r="D35" i="6"/>
  <c r="O34" i="6"/>
  <c r="D34" i="6"/>
  <c r="O33" i="6"/>
  <c r="D33" i="6"/>
  <c r="O32" i="6"/>
  <c r="D32" i="6"/>
  <c r="O31" i="6"/>
  <c r="D31" i="6"/>
  <c r="O30" i="6"/>
  <c r="D30" i="6"/>
  <c r="O29" i="6"/>
  <c r="D29" i="6"/>
  <c r="O28" i="6"/>
  <c r="D28" i="6"/>
  <c r="O27" i="6"/>
  <c r="D27" i="6"/>
  <c r="O26" i="6"/>
  <c r="D26" i="6"/>
  <c r="O25" i="6"/>
  <c r="D25" i="6"/>
  <c r="O24" i="6"/>
  <c r="D24" i="6"/>
  <c r="O23" i="6"/>
  <c r="D23" i="6"/>
  <c r="O22" i="6"/>
  <c r="D22" i="6"/>
  <c r="O21" i="6"/>
  <c r="D21" i="6"/>
  <c r="O20" i="6"/>
  <c r="D20" i="6"/>
  <c r="O19" i="6"/>
  <c r="D19" i="6"/>
  <c r="O18" i="6"/>
  <c r="D18" i="6"/>
  <c r="O17" i="6"/>
  <c r="D17" i="6"/>
  <c r="O16" i="6"/>
  <c r="D16" i="6"/>
  <c r="O15" i="6"/>
  <c r="D15" i="6"/>
  <c r="O14" i="6"/>
  <c r="D14" i="6"/>
  <c r="O13" i="6"/>
  <c r="D13" i="6"/>
  <c r="O12" i="6"/>
  <c r="O11" i="6"/>
  <c r="D11" i="6"/>
  <c r="O10" i="6"/>
  <c r="D10" i="6"/>
  <c r="O9" i="6"/>
  <c r="D9" i="6"/>
  <c r="O8" i="6"/>
  <c r="D8" i="6"/>
  <c r="O7" i="6"/>
  <c r="D7" i="6"/>
  <c r="O6" i="6"/>
  <c r="D6" i="6"/>
  <c r="R106" i="6" l="1"/>
  <c r="U95" i="6"/>
  <c r="B2" i="6" s="1"/>
  <c r="R96" i="6"/>
  <c r="R121" i="6"/>
  <c r="U89" i="6"/>
  <c r="U88" i="6"/>
  <c r="U86" i="6"/>
  <c r="U87" i="6"/>
  <c r="D61" i="4"/>
  <c r="U90" i="6" l="1"/>
  <c r="D26" i="4"/>
  <c r="D27" i="4"/>
  <c r="O87" i="1" l="1"/>
  <c r="O88" i="1"/>
  <c r="O36" i="1"/>
  <c r="O37" i="1"/>
  <c r="O38" i="1"/>
  <c r="O39" i="1"/>
  <c r="O40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O75" i="1"/>
  <c r="O76" i="1"/>
  <c r="O77" i="1"/>
  <c r="D11" i="4"/>
  <c r="D12" i="4"/>
  <c r="D13" i="4"/>
  <c r="D14" i="4"/>
  <c r="D15" i="4"/>
  <c r="D16" i="4"/>
  <c r="D17" i="4"/>
  <c r="D18" i="4"/>
  <c r="D19" i="4"/>
  <c r="D9" i="4"/>
  <c r="D8" i="4"/>
  <c r="D87" i="1"/>
  <c r="U98" i="1"/>
  <c r="U99" i="1"/>
  <c r="R87" i="4"/>
  <c r="R88" i="4"/>
  <c r="R89" i="4"/>
  <c r="R90" i="4"/>
  <c r="R91" i="4"/>
  <c r="R92" i="4"/>
  <c r="R93" i="4"/>
  <c r="R94" i="4"/>
  <c r="R95" i="4"/>
  <c r="R96" i="4"/>
  <c r="R97" i="4"/>
  <c r="R98" i="4"/>
  <c r="R77" i="4"/>
  <c r="R78" i="4"/>
  <c r="R79" i="4"/>
  <c r="R80" i="4"/>
  <c r="R81" i="4"/>
  <c r="R82" i="4"/>
  <c r="R83" i="4"/>
  <c r="U77" i="4"/>
  <c r="U75" i="4"/>
  <c r="R64" i="4"/>
  <c r="R65" i="4"/>
  <c r="R66" i="4"/>
  <c r="R67" i="4"/>
  <c r="R68" i="4"/>
  <c r="R69" i="4"/>
  <c r="R70" i="4"/>
  <c r="R71" i="4"/>
  <c r="R72" i="4"/>
  <c r="R73" i="4"/>
  <c r="U71" i="4"/>
  <c r="U72" i="4"/>
  <c r="D6" i="4"/>
  <c r="D7" i="4"/>
  <c r="D10" i="4"/>
  <c r="D20" i="4"/>
  <c r="D21" i="4"/>
  <c r="D22" i="4"/>
  <c r="D23" i="4"/>
  <c r="D24" i="4"/>
  <c r="D25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O61" i="4"/>
  <c r="O60" i="4"/>
  <c r="O59" i="4"/>
  <c r="O58" i="4"/>
  <c r="O57" i="4"/>
  <c r="O56" i="4"/>
  <c r="O55" i="4"/>
  <c r="O54" i="4"/>
  <c r="O53" i="4"/>
  <c r="O52" i="4"/>
  <c r="O51" i="4"/>
  <c r="O50" i="4"/>
  <c r="O49" i="4"/>
  <c r="O48" i="4"/>
  <c r="O47" i="4"/>
  <c r="O46" i="4"/>
  <c r="O45" i="4"/>
  <c r="O44" i="4"/>
  <c r="O43" i="4"/>
  <c r="O42" i="4"/>
  <c r="O41" i="4"/>
  <c r="O40" i="4"/>
  <c r="O39" i="4"/>
  <c r="O38" i="4"/>
  <c r="O37" i="4"/>
  <c r="O36" i="4"/>
  <c r="O35" i="4"/>
  <c r="O34" i="4"/>
  <c r="O33" i="4"/>
  <c r="O32" i="4"/>
  <c r="O31" i="4"/>
  <c r="O30" i="4"/>
  <c r="O29" i="4"/>
  <c r="O28" i="4"/>
  <c r="O27" i="4"/>
  <c r="O26" i="4"/>
  <c r="O25" i="4"/>
  <c r="O24" i="4"/>
  <c r="O23" i="4"/>
  <c r="O22" i="4"/>
  <c r="O21" i="4"/>
  <c r="O20" i="4"/>
  <c r="O19" i="4"/>
  <c r="O18" i="4"/>
  <c r="O17" i="4"/>
  <c r="O16" i="4"/>
  <c r="O15" i="4"/>
  <c r="O14" i="4"/>
  <c r="O13" i="4"/>
  <c r="O12" i="4"/>
  <c r="O11" i="4"/>
  <c r="O10" i="4"/>
  <c r="O9" i="4"/>
  <c r="O8" i="4"/>
  <c r="O7" i="4"/>
  <c r="O6" i="4"/>
  <c r="D79" i="1"/>
  <c r="D80" i="1"/>
  <c r="D81" i="1"/>
  <c r="D82" i="1"/>
  <c r="D83" i="1"/>
  <c r="D84" i="1"/>
  <c r="D85" i="1"/>
  <c r="D86" i="1"/>
  <c r="D88" i="1"/>
  <c r="O80" i="1"/>
  <c r="O81" i="1"/>
  <c r="O82" i="1"/>
  <c r="O83" i="1"/>
  <c r="O84" i="1"/>
  <c r="O85" i="1"/>
  <c r="O86" i="1"/>
  <c r="O79" i="1"/>
  <c r="D7" i="1"/>
  <c r="D6" i="1"/>
  <c r="D8" i="1"/>
  <c r="D33" i="1"/>
  <c r="D34" i="1"/>
  <c r="D35" i="1"/>
  <c r="D36" i="1"/>
  <c r="D37" i="1"/>
  <c r="D38" i="1"/>
  <c r="D39" i="1"/>
  <c r="D40" i="1"/>
  <c r="D41" i="1"/>
  <c r="D42" i="1"/>
  <c r="D43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25" i="1"/>
  <c r="D26" i="1"/>
  <c r="D27" i="1"/>
  <c r="D28" i="1"/>
  <c r="D29" i="1"/>
  <c r="D30" i="1"/>
  <c r="D31" i="1"/>
  <c r="D32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R100" i="1"/>
  <c r="R99" i="1"/>
  <c r="R98" i="1"/>
  <c r="R97" i="1"/>
  <c r="R96" i="1"/>
  <c r="R95" i="1"/>
  <c r="R94" i="1"/>
  <c r="R93" i="1"/>
  <c r="R92" i="1"/>
  <c r="R91" i="1"/>
  <c r="U102" i="1"/>
  <c r="R105" i="1"/>
  <c r="R106" i="1"/>
  <c r="R107" i="1"/>
  <c r="R108" i="1"/>
  <c r="R109" i="1"/>
  <c r="R110" i="1"/>
  <c r="R104" i="1"/>
  <c r="U104" i="1"/>
  <c r="O13" i="1"/>
  <c r="O8" i="1"/>
  <c r="O9" i="1"/>
  <c r="O10" i="1"/>
  <c r="O11" i="1"/>
  <c r="O12" i="1"/>
  <c r="O14" i="1"/>
  <c r="O15" i="1"/>
  <c r="O16" i="1"/>
  <c r="O17" i="1"/>
  <c r="O18" i="1"/>
  <c r="O7" i="1"/>
  <c r="O19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20" i="1"/>
  <c r="O34" i="1"/>
  <c r="O35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8" i="1"/>
  <c r="O6" i="1"/>
  <c r="R111" i="1" l="1"/>
  <c r="R101" i="1"/>
  <c r="U100" i="1"/>
  <c r="B2" i="1" s="1"/>
  <c r="U67" i="4"/>
  <c r="U94" i="1"/>
  <c r="R99" i="4"/>
  <c r="R126" i="1"/>
  <c r="R84" i="4"/>
  <c r="U73" i="4"/>
  <c r="B2" i="4" s="1"/>
  <c r="R74" i="4"/>
  <c r="U66" i="4"/>
  <c r="U91" i="1"/>
  <c r="U92" i="1"/>
  <c r="U65" i="4"/>
  <c r="U93" i="1"/>
  <c r="U64" i="4"/>
  <c r="U95" i="1" l="1"/>
  <c r="U68" i="4"/>
  <c r="U80" i="4"/>
</calcChain>
</file>

<file path=xl/sharedStrings.xml><?xml version="1.0" encoding="utf-8"?>
<sst xmlns="http://schemas.openxmlformats.org/spreadsheetml/2006/main" count="365" uniqueCount="76">
  <si>
    <t>NOM</t>
  </si>
  <si>
    <t>PRENOM</t>
  </si>
  <si>
    <t>DATE ENTREE</t>
  </si>
  <si>
    <t xml:space="preserve">DATE NAISSANCE </t>
  </si>
  <si>
    <t xml:space="preserve">AGE </t>
  </si>
  <si>
    <t>DUREE SEJOUR</t>
  </si>
  <si>
    <t xml:space="preserve">HEURES </t>
  </si>
  <si>
    <t>SEXE</t>
  </si>
  <si>
    <t>MODE PLACEMENT</t>
  </si>
  <si>
    <t>AIGUE MARINE</t>
  </si>
  <si>
    <t>FEMININ</t>
  </si>
  <si>
    <t>MASCULIN</t>
  </si>
  <si>
    <t>SL</t>
  </si>
  <si>
    <t>COLCHIQUE</t>
  </si>
  <si>
    <t>COLIBRI</t>
  </si>
  <si>
    <t>OBSERVATIONS</t>
  </si>
  <si>
    <t>LAVANDE</t>
  </si>
  <si>
    <t>SDT</t>
  </si>
  <si>
    <t>SPI</t>
  </si>
  <si>
    <t>SDTU</t>
  </si>
  <si>
    <t>Réintégration PS SDDE</t>
  </si>
  <si>
    <t>EMERAUDE</t>
  </si>
  <si>
    <t>BENGALI</t>
  </si>
  <si>
    <t>EDELWEISS</t>
  </si>
  <si>
    <t>ISO</t>
  </si>
  <si>
    <t>SDRE (Maire)</t>
  </si>
  <si>
    <t>SDRE (Juge)</t>
  </si>
  <si>
    <t>SDRE (Préfectoral CP de Varennes)</t>
  </si>
  <si>
    <t>Réintégration PS SDRE</t>
  </si>
  <si>
    <t>OPP</t>
  </si>
  <si>
    <t>TOTAL</t>
  </si>
  <si>
    <t>NB DE MUTATIONS AVEC ISOLEMENT</t>
  </si>
  <si>
    <t>NB DE SORTIES CONTRE AVIS MEDICAL</t>
  </si>
  <si>
    <t>MODE DE PLACEMENT</t>
  </si>
  <si>
    <t>8h - 10h</t>
  </si>
  <si>
    <t>10h - 12h</t>
  </si>
  <si>
    <t>12h - 14h</t>
  </si>
  <si>
    <t>14h - 17h</t>
  </si>
  <si>
    <t>17h - 20h</t>
  </si>
  <si>
    <t>ORIENTATION</t>
  </si>
  <si>
    <t>TOPAZE</t>
  </si>
  <si>
    <t>RETIS</t>
  </si>
  <si>
    <t>OPALE</t>
  </si>
  <si>
    <t>GENTIANE</t>
  </si>
  <si>
    <t>BECARRE</t>
  </si>
  <si>
    <t>20h - 24h</t>
  </si>
  <si>
    <t>0h - 8h</t>
  </si>
  <si>
    <t>NB DE PATIENTS PAR TRANCHE D'AGE</t>
  </si>
  <si>
    <t>NB D'ENTREES PAR PLAGE HORAIRE</t>
  </si>
  <si>
    <t>NB D'ENTREES :</t>
  </si>
  <si>
    <t>Moins de 18 ans</t>
  </si>
  <si>
    <t>De 18 à 30 ans</t>
  </si>
  <si>
    <t>De 30 à 60 ans</t>
  </si>
  <si>
    <t>Plus de 60 ans</t>
  </si>
  <si>
    <t>DIAGNOSTICS</t>
  </si>
  <si>
    <t xml:space="preserve"> INDICATEURS TOPAZE - JUILLET 2020</t>
  </si>
  <si>
    <t xml:space="preserve"> INDICATEURS TOPAZE - AOUT 2020</t>
  </si>
  <si>
    <t>SORTIE DEFINITIVE</t>
  </si>
  <si>
    <t>DATE</t>
  </si>
  <si>
    <t>CONTRE AVIS MEDICAL</t>
  </si>
  <si>
    <t xml:space="preserve">MUTATION </t>
  </si>
  <si>
    <t>VERIFICATION AVEC UACH</t>
  </si>
  <si>
    <t>ORIENTATION DES MUTATIONS</t>
  </si>
  <si>
    <t xml:space="preserve"> INDICATEURS TOPAZE - SEPTEMBRE 2020</t>
  </si>
  <si>
    <t>Différence de 2 car entrées fin juin</t>
  </si>
  <si>
    <t>Reste un patient projet non défini</t>
  </si>
  <si>
    <t>JUILLET</t>
  </si>
  <si>
    <t>AOUT</t>
  </si>
  <si>
    <t>TOTAL GLOBAL</t>
  </si>
  <si>
    <t>SEPTEMBRE</t>
  </si>
  <si>
    <t>MOIS</t>
  </si>
  <si>
    <t>MUTATIONS</t>
  </si>
  <si>
    <t>SORTIES DEFINITIVES</t>
  </si>
  <si>
    <t>REPORT ONGLET PRECEDENT</t>
  </si>
  <si>
    <t>OCTOBRE</t>
  </si>
  <si>
    <t>AOûT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</si>
</sst>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"/>
  </numFmts>
  <fonts count="10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1">
    <xf numFmtId="0" fontId="0" fillId="0" borderId="0" xfId="0"/>
    <xf numFmtId="0" fontId="0" fillId="0" borderId="1" xfId="0" applyBorder="1"/>
    <xf numFmtId="14" fontId="0" fillId="0" borderId="0" xfId="0" applyNumberFormat="1"/>
    <xf numFmtId="164" fontId="0" fillId="0" borderId="0" xfId="0" applyNumberFormat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20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Fill="1"/>
    <xf numFmtId="0" fontId="2" fillId="2" borderId="2" xfId="0" applyFont="1" applyFill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2" fillId="3" borderId="2" xfId="0" applyFont="1" applyFill="1" applyBorder="1" applyAlignment="1">
      <alignment horizontal="left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14" fontId="0" fillId="0" borderId="0" xfId="0" applyNumberFormat="1" applyFont="1" applyBorder="1" applyAlignment="1">
      <alignment horizont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0" fillId="0" borderId="8" xfId="0" applyBorder="1"/>
    <xf numFmtId="14" fontId="0" fillId="0" borderId="8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20" fontId="0" fillId="0" borderId="8" xfId="0" applyNumberFormat="1" applyBorder="1" applyAlignment="1">
      <alignment horizontal="center"/>
    </xf>
    <xf numFmtId="0" fontId="0" fillId="0" borderId="8" xfId="0" applyBorder="1" applyAlignment="1">
      <alignment horizontal="left"/>
    </xf>
    <xf numFmtId="0" fontId="4" fillId="0" borderId="0" xfId="0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0" fontId="2" fillId="3" borderId="9" xfId="0" applyFont="1" applyFill="1" applyBorder="1" applyAlignment="1">
      <alignment horizontal="left" vertical="center"/>
    </xf>
    <xf numFmtId="0" fontId="2" fillId="3" borderId="6" xfId="0" applyFont="1" applyFill="1" applyBorder="1" applyAlignment="1">
      <alignment horizontal="left" vertical="center"/>
    </xf>
    <xf numFmtId="0" fontId="0" fillId="0" borderId="8" xfId="0" applyNumberForma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1" fontId="0" fillId="0" borderId="0" xfId="0" applyNumberFormat="1"/>
    <xf numFmtId="1" fontId="2" fillId="5" borderId="6" xfId="0" applyNumberFormat="1" applyFont="1" applyFill="1" applyBorder="1" applyAlignment="1">
      <alignment horizontal="center"/>
    </xf>
    <xf numFmtId="0" fontId="2" fillId="6" borderId="2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left" vertical="center"/>
    </xf>
    <xf numFmtId="0" fontId="2" fillId="3" borderId="6" xfId="0" applyFont="1" applyFill="1" applyBorder="1" applyAlignment="1">
      <alignment horizontal="left" vertic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7" fillId="0" borderId="13" xfId="0" applyFont="1" applyBorder="1" applyAlignment="1">
      <alignment horizontal="center"/>
    </xf>
    <xf numFmtId="14" fontId="0" fillId="0" borderId="14" xfId="0" applyNumberFormat="1" applyBorder="1" applyAlignment="1">
      <alignment horizontal="center"/>
    </xf>
    <xf numFmtId="0" fontId="0" fillId="0" borderId="15" xfId="0" applyFont="1" applyFill="1" applyBorder="1" applyAlignment="1">
      <alignment horizontal="center" vertical="center"/>
    </xf>
    <xf numFmtId="14" fontId="0" fillId="0" borderId="16" xfId="0" applyNumberFormat="1" applyBorder="1" applyAlignment="1">
      <alignment horizontal="center"/>
    </xf>
    <xf numFmtId="0" fontId="0" fillId="0" borderId="17" xfId="0" applyFont="1" applyFill="1" applyBorder="1" applyAlignment="1">
      <alignment horizontal="center" vertical="center"/>
    </xf>
    <xf numFmtId="14" fontId="0" fillId="0" borderId="18" xfId="0" applyNumberFormat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Font="1" applyFill="1" applyBorder="1" applyAlignment="1">
      <alignment horizontal="center" vertical="center"/>
    </xf>
    <xf numFmtId="0" fontId="6" fillId="0" borderId="0" xfId="0" applyFont="1" applyAlignment="1">
      <alignment horizontal="center"/>
    </xf>
    <xf numFmtId="14" fontId="2" fillId="4" borderId="18" xfId="0" applyNumberFormat="1" applyFont="1" applyFill="1" applyBorder="1" applyAlignment="1">
      <alignment horizontal="center" vertical="center" wrapText="1"/>
    </xf>
    <xf numFmtId="0" fontId="2" fillId="4" borderId="19" xfId="0" applyFont="1" applyFill="1" applyBorder="1" applyAlignment="1">
      <alignment horizontal="center" vertical="center" wrapText="1"/>
    </xf>
    <xf numFmtId="0" fontId="2" fillId="4" borderId="20" xfId="0" applyFont="1" applyFill="1" applyBorder="1" applyAlignment="1">
      <alignment horizontal="center" vertical="center"/>
    </xf>
    <xf numFmtId="20" fontId="0" fillId="0" borderId="10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20" fontId="0" fillId="0" borderId="11" xfId="0" applyNumberFormat="1" applyBorder="1" applyAlignment="1">
      <alignment horizontal="center"/>
    </xf>
    <xf numFmtId="14" fontId="3" fillId="4" borderId="20" xfId="0" applyNumberFormat="1" applyFont="1" applyFill="1" applyBorder="1" applyAlignment="1">
      <alignment horizontal="center" vertical="center" wrapText="1"/>
    </xf>
    <xf numFmtId="14" fontId="0" fillId="0" borderId="15" xfId="0" applyNumberFormat="1" applyFont="1" applyBorder="1" applyAlignment="1">
      <alignment horizontal="center"/>
    </xf>
    <xf numFmtId="14" fontId="0" fillId="0" borderId="17" xfId="0" applyNumberFormat="1" applyFont="1" applyBorder="1" applyAlignment="1">
      <alignment horizontal="center"/>
    </xf>
    <xf numFmtId="14" fontId="0" fillId="0" borderId="20" xfId="0" applyNumberFormat="1" applyFont="1" applyBorder="1" applyAlignment="1">
      <alignment horizontal="center"/>
    </xf>
    <xf numFmtId="0" fontId="0" fillId="0" borderId="0" xfId="0" applyAlignment="1">
      <alignment horizontal="right"/>
    </xf>
    <xf numFmtId="0" fontId="8" fillId="0" borderId="0" xfId="0" applyFont="1" applyAlignment="1">
      <alignment horizontal="left"/>
    </xf>
    <xf numFmtId="1" fontId="2" fillId="2" borderId="2" xfId="0" applyNumberFormat="1" applyFont="1" applyFill="1" applyBorder="1" applyAlignment="1">
      <alignment horizontal="center"/>
    </xf>
    <xf numFmtId="0" fontId="2" fillId="3" borderId="2" xfId="0" applyFont="1" applyFill="1" applyBorder="1"/>
    <xf numFmtId="0" fontId="2" fillId="4" borderId="20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left" vertical="center"/>
    </xf>
    <xf numFmtId="0" fontId="2" fillId="3" borderId="6" xfId="0" applyFont="1" applyFill="1" applyBorder="1" applyAlignment="1">
      <alignment horizontal="left" vertical="center"/>
    </xf>
    <xf numFmtId="0" fontId="6" fillId="0" borderId="0" xfId="0" applyFont="1" applyAlignment="1">
      <alignment horizontal="center"/>
    </xf>
    <xf numFmtId="0" fontId="9" fillId="0" borderId="1" xfId="0" applyFont="1" applyBorder="1"/>
    <xf numFmtId="0" fontId="7" fillId="0" borderId="1" xfId="0" applyFont="1" applyBorder="1"/>
    <xf numFmtId="0" fontId="8" fillId="0" borderId="0" xfId="0" applyFont="1"/>
    <xf numFmtId="0" fontId="9" fillId="0" borderId="1" xfId="0" applyFont="1" applyBorder="1" applyAlignment="1">
      <alignment horizontal="center"/>
    </xf>
    <xf numFmtId="20" fontId="9" fillId="0" borderId="1" xfId="0" applyNumberFormat="1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14" fontId="9" fillId="0" borderId="16" xfId="0" applyNumberFormat="1" applyFont="1" applyBorder="1" applyAlignment="1">
      <alignment horizontal="center"/>
    </xf>
    <xf numFmtId="14" fontId="9" fillId="0" borderId="17" xfId="0" applyNumberFormat="1" applyFont="1" applyBorder="1" applyAlignment="1">
      <alignment horizontal="center"/>
    </xf>
    <xf numFmtId="14" fontId="7" fillId="0" borderId="1" xfId="0" applyNumberFormat="1" applyFont="1" applyBorder="1" applyAlignment="1">
      <alignment horizontal="center"/>
    </xf>
    <xf numFmtId="0" fontId="7" fillId="0" borderId="8" xfId="0" applyNumberFormat="1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20" fontId="7" fillId="0" borderId="1" xfId="0" applyNumberFormat="1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14" fontId="7" fillId="0" borderId="16" xfId="0" applyNumberFormat="1" applyFont="1" applyBorder="1" applyAlignment="1">
      <alignment horizontal="center"/>
    </xf>
    <xf numFmtId="0" fontId="2" fillId="3" borderId="2" xfId="0" applyFont="1" applyFill="1" applyBorder="1" applyAlignment="1">
      <alignment horizontal="center" vertical="center"/>
    </xf>
    <xf numFmtId="0" fontId="0" fillId="0" borderId="30" xfId="0" applyBorder="1"/>
    <xf numFmtId="0" fontId="0" fillId="0" borderId="32" xfId="0" applyBorder="1"/>
    <xf numFmtId="0" fontId="2" fillId="3" borderId="9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7" borderId="29" xfId="0" applyFill="1" applyBorder="1" applyAlignment="1">
      <alignment horizontal="center" vertical="center"/>
    </xf>
    <xf numFmtId="0" fontId="0" fillId="7" borderId="7" xfId="0" applyFont="1" applyFill="1" applyBorder="1" applyAlignment="1">
      <alignment horizontal="center" vertical="center"/>
    </xf>
    <xf numFmtId="0" fontId="0" fillId="7" borderId="5" xfId="0" applyFont="1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2" fillId="6" borderId="9" xfId="0" applyFont="1" applyFill="1" applyBorder="1" applyAlignment="1">
      <alignment horizontal="center"/>
    </xf>
    <xf numFmtId="0" fontId="2" fillId="6" borderId="6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28" xfId="0" applyFont="1" applyFill="1" applyBorder="1" applyAlignment="1">
      <alignment horizontal="center" vertical="center"/>
    </xf>
    <xf numFmtId="0" fontId="2" fillId="2" borderId="29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0" fillId="8" borderId="30" xfId="0" applyFill="1" applyBorder="1" applyAlignment="1">
      <alignment horizontal="center" vertical="center"/>
    </xf>
    <xf numFmtId="0" fontId="0" fillId="8" borderId="31" xfId="0" applyFill="1" applyBorder="1" applyAlignment="1">
      <alignment horizontal="center" vertical="center"/>
    </xf>
    <xf numFmtId="0" fontId="2" fillId="4" borderId="22" xfId="0" applyFont="1" applyFill="1" applyBorder="1" applyAlignment="1">
      <alignment horizontal="center" vertical="center"/>
    </xf>
    <xf numFmtId="0" fontId="2" fillId="4" borderId="19" xfId="0" applyFont="1" applyFill="1" applyBorder="1" applyAlignment="1">
      <alignment horizontal="center" vertical="center"/>
    </xf>
    <xf numFmtId="0" fontId="2" fillId="4" borderId="21" xfId="0" applyFont="1" applyFill="1" applyBorder="1" applyAlignment="1">
      <alignment horizontal="center" vertical="center"/>
    </xf>
    <xf numFmtId="0" fontId="2" fillId="4" borderId="18" xfId="0" applyFont="1" applyFill="1" applyBorder="1" applyAlignment="1">
      <alignment horizontal="center" vertical="center"/>
    </xf>
    <xf numFmtId="0" fontId="2" fillId="4" borderId="23" xfId="0" applyFont="1" applyFill="1" applyBorder="1" applyAlignment="1">
      <alignment horizontal="center" vertical="center"/>
    </xf>
    <xf numFmtId="0" fontId="2" fillId="4" borderId="20" xfId="0" applyFont="1" applyFill="1" applyBorder="1" applyAlignment="1">
      <alignment horizontal="center" vertical="center"/>
    </xf>
    <xf numFmtId="0" fontId="5" fillId="4" borderId="25" xfId="0" applyFont="1" applyFill="1" applyBorder="1" applyAlignment="1">
      <alignment horizontal="center" vertical="center" wrapText="1"/>
    </xf>
    <xf numFmtId="0" fontId="5" fillId="4" borderId="27" xfId="0" applyFont="1" applyFill="1" applyBorder="1" applyAlignment="1">
      <alignment horizontal="center" vertical="center" wrapText="1"/>
    </xf>
    <xf numFmtId="14" fontId="2" fillId="4" borderId="21" xfId="0" applyNumberFormat="1" applyFont="1" applyFill="1" applyBorder="1" applyAlignment="1">
      <alignment horizontal="center" vertical="center" wrapText="1"/>
    </xf>
    <xf numFmtId="14" fontId="2" fillId="4" borderId="23" xfId="0" applyNumberFormat="1" applyFont="1" applyFill="1" applyBorder="1" applyAlignment="1">
      <alignment horizontal="center" vertical="center" wrapText="1"/>
    </xf>
    <xf numFmtId="14" fontId="2" fillId="4" borderId="22" xfId="0" applyNumberFormat="1" applyFont="1" applyFill="1" applyBorder="1" applyAlignment="1">
      <alignment horizontal="center" vertical="center" wrapText="1"/>
    </xf>
    <xf numFmtId="0" fontId="2" fillId="3" borderId="9" xfId="0" applyFont="1" applyFill="1" applyBorder="1" applyAlignment="1">
      <alignment horizontal="left" vertical="center"/>
    </xf>
    <xf numFmtId="0" fontId="2" fillId="3" borderId="6" xfId="0" applyFont="1" applyFill="1" applyBorder="1" applyAlignment="1">
      <alignment horizontal="left" vertical="center"/>
    </xf>
    <xf numFmtId="0" fontId="6" fillId="0" borderId="0" xfId="0" applyFont="1" applyAlignment="1">
      <alignment horizontal="center"/>
    </xf>
    <xf numFmtId="0" fontId="2" fillId="4" borderId="24" xfId="0" applyFont="1" applyFill="1" applyBorder="1" applyAlignment="1">
      <alignment horizontal="center" vertical="center"/>
    </xf>
    <xf numFmtId="0" fontId="2" fillId="4" borderId="26" xfId="0" applyFont="1" applyFill="1" applyBorder="1" applyAlignment="1">
      <alignment horizontal="center" vertical="center"/>
    </xf>
    <xf numFmtId="14" fontId="2" fillId="4" borderId="22" xfId="0" applyNumberFormat="1" applyFont="1" applyFill="1" applyBorder="1" applyAlignment="1">
      <alignment horizontal="center" vertical="center"/>
    </xf>
    <xf numFmtId="14" fontId="2" fillId="4" borderId="19" xfId="0" applyNumberFormat="1" applyFont="1" applyFill="1" applyBorder="1" applyAlignment="1">
      <alignment horizontal="center" vertical="center"/>
    </xf>
    <xf numFmtId="164" fontId="5" fillId="4" borderId="22" xfId="0" applyNumberFormat="1" applyFont="1" applyFill="1" applyBorder="1" applyAlignment="1">
      <alignment horizontal="center" vertical="center"/>
    </xf>
    <xf numFmtId="164" fontId="5" fillId="4" borderId="19" xfId="0" applyNumberFormat="1" applyFont="1" applyFill="1" applyBorder="1" applyAlignment="1">
      <alignment horizontal="center" vertical="center"/>
    </xf>
    <xf numFmtId="14" fontId="2" fillId="4" borderId="19" xfId="0" applyNumberFormat="1" applyFont="1" applyFill="1" applyBorder="1" applyAlignment="1">
      <alignment horizontal="center" vertical="center" wrapText="1"/>
    </xf>
    <xf numFmtId="0" fontId="0" fillId="8" borderId="9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UACH\Priv&#233;\1-STATISTIQUE%20UACH\TABLEAUX%20POUR%20STATISTIQUES\ENTREES%20SORTIES%20-%20STAT%20DES%20CS\2020\Entr&#233;es%20Sorties%2020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LE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Récapitulatif annue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56">
          <cell r="AB56">
            <v>54</v>
          </cell>
        </row>
      </sheetData>
      <sheetData sheetId="9">
        <row r="56">
          <cell r="AB56">
            <v>43</v>
          </cell>
        </row>
      </sheetData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2:Y131"/>
  <sheetViews>
    <sheetView tabSelected="1" topLeftCell="P1" zoomScale="110" zoomScaleNormal="110" workbookViewId="0">
      <pane ySplit="5" topLeftCell="A120" activePane="bottomLeft" state="frozen"/>
      <selection pane="bottomLeft" activeCell="Q129" sqref="Q129"/>
    </sheetView>
  </sheetViews>
  <sheetFormatPr baseColWidth="10" defaultRowHeight="14.4" x14ac:dyDescent="0.3"/>
  <cols>
    <col min="1" max="1" width="23.5546875" customWidth="1"/>
    <col min="2" max="2" width="19.88671875" customWidth="1"/>
    <col min="3" max="3" width="12.6640625" style="2" customWidth="1"/>
    <col min="4" max="4" width="8.88671875" style="3" customWidth="1"/>
    <col min="6" max="6" width="12.6640625" style="2" customWidth="1"/>
    <col min="7" max="7" width="11.88671875" customWidth="1"/>
    <col min="8" max="8" width="22.33203125" customWidth="1"/>
    <col min="9" max="9" width="13.88671875" customWidth="1"/>
    <col min="10" max="12" width="12.6640625" style="2" customWidth="1"/>
    <col min="13" max="13" width="18.109375" customWidth="1"/>
    <col min="14" max="14" width="7.44140625" customWidth="1"/>
    <col min="15" max="15" width="10.6640625" customWidth="1"/>
    <col min="16" max="16" width="47.109375" style="8" customWidth="1"/>
    <col min="17" max="17" width="35.6640625" customWidth="1"/>
    <col min="18" max="18" width="9.6640625" style="15" customWidth="1"/>
    <col min="19" max="19" width="5.88671875" customWidth="1"/>
    <col min="20" max="20" width="41.6640625" customWidth="1"/>
    <col min="21" max="21" width="9.6640625" customWidth="1"/>
  </cols>
  <sheetData>
    <row r="2" spans="1:16" ht="28.8" x14ac:dyDescent="0.55000000000000004">
      <c r="A2" s="33" t="s">
        <v>49</v>
      </c>
      <c r="B2" s="34">
        <f>U100</f>
        <v>0</v>
      </c>
      <c r="C2" s="131" t="s">
        <v>55</v>
      </c>
      <c r="D2" s="131"/>
      <c r="E2" s="131"/>
      <c r="F2" s="131"/>
      <c r="G2" s="131"/>
      <c r="H2" s="131"/>
      <c r="I2" s="131"/>
      <c r="J2" s="131"/>
      <c r="K2" s="131"/>
      <c r="L2" s="131"/>
      <c r="M2" s="131"/>
      <c r="N2" s="131"/>
      <c r="O2" s="131"/>
      <c r="P2" s="131"/>
    </row>
    <row r="3" spans="1:16" ht="15" thickBot="1" x14ac:dyDescent="0.35"/>
    <row r="4" spans="1:16" ht="30" customHeight="1" x14ac:dyDescent="0.3">
      <c r="A4" s="120" t="s">
        <v>0</v>
      </c>
      <c r="B4" s="118" t="s">
        <v>1</v>
      </c>
      <c r="C4" s="128" t="s">
        <v>3</v>
      </c>
      <c r="D4" s="136" t="s">
        <v>4</v>
      </c>
      <c r="E4" s="118" t="s">
        <v>7</v>
      </c>
      <c r="F4" s="134" t="s">
        <v>2</v>
      </c>
      <c r="G4" s="118" t="s">
        <v>6</v>
      </c>
      <c r="H4" s="118" t="s">
        <v>8</v>
      </c>
      <c r="I4" s="132" t="s">
        <v>54</v>
      </c>
      <c r="J4" s="126" t="s">
        <v>57</v>
      </c>
      <c r="K4" s="127"/>
      <c r="L4" s="126" t="s">
        <v>60</v>
      </c>
      <c r="M4" s="128"/>
      <c r="N4" s="127"/>
      <c r="O4" s="124" t="s">
        <v>5</v>
      </c>
      <c r="P4" s="122" t="s">
        <v>15</v>
      </c>
    </row>
    <row r="5" spans="1:16" ht="30" customHeight="1" thickBot="1" x14ac:dyDescent="0.35">
      <c r="A5" s="121"/>
      <c r="B5" s="119"/>
      <c r="C5" s="138"/>
      <c r="D5" s="137"/>
      <c r="E5" s="119"/>
      <c r="F5" s="135"/>
      <c r="G5" s="119"/>
      <c r="H5" s="119"/>
      <c r="I5" s="133"/>
      <c r="J5" s="57" t="s">
        <v>58</v>
      </c>
      <c r="K5" s="63" t="s">
        <v>59</v>
      </c>
      <c r="L5" s="57" t="s">
        <v>58</v>
      </c>
      <c r="M5" s="58" t="s">
        <v>39</v>
      </c>
      <c r="N5" s="59" t="s">
        <v>24</v>
      </c>
      <c r="O5" s="125"/>
      <c r="P5" s="123"/>
    </row>
    <row r="6" spans="1:16" x14ac:dyDescent="0.3">
      <c r="A6" s="28"/>
      <c r="B6" s="28"/>
      <c r="C6" s="29">
        <v>19418</v>
      </c>
      <c r="D6" s="37">
        <f ca="1">IF(C6="","",DATEDIF(C6,TODAY(),"y"))</f>
        <v>67</v>
      </c>
      <c r="E6" s="30"/>
      <c r="F6" s="29">
        <v>44011</v>
      </c>
      <c r="G6" s="31"/>
      <c r="H6" s="31"/>
      <c r="I6" s="60"/>
      <c r="J6" s="49">
        <v>44029</v>
      </c>
      <c r="K6" s="64"/>
      <c r="L6" s="49"/>
      <c r="M6" s="30"/>
      <c r="N6" s="50"/>
      <c r="O6" s="46">
        <f t="shared" ref="O6:O40" si="0">IFERROR(IF(J6="",DATEDIF(F6,L6,"d"),DATEDIF(F6,J6,"d")),"")</f>
        <v>18</v>
      </c>
      <c r="P6" s="32"/>
    </row>
    <row r="7" spans="1:16" x14ac:dyDescent="0.3">
      <c r="A7" s="1"/>
      <c r="B7" s="1"/>
      <c r="C7" s="4">
        <v>30234</v>
      </c>
      <c r="D7" s="37">
        <f ca="1">IF(C7="","",DATEDIF(C7,TODAY(),"y"))</f>
        <v>37</v>
      </c>
      <c r="E7" s="5"/>
      <c r="F7" s="4">
        <v>44012</v>
      </c>
      <c r="G7" s="6"/>
      <c r="H7" s="5"/>
      <c r="I7" s="61"/>
      <c r="J7" s="51"/>
      <c r="K7" s="65"/>
      <c r="L7" s="51">
        <v>44018</v>
      </c>
      <c r="M7" s="5" t="s">
        <v>9</v>
      </c>
      <c r="N7" s="52"/>
      <c r="O7" s="47">
        <f t="shared" si="0"/>
        <v>6</v>
      </c>
      <c r="P7" s="7"/>
    </row>
    <row r="8" spans="1:16" x14ac:dyDescent="0.3">
      <c r="A8" s="1"/>
      <c r="B8" s="1"/>
      <c r="C8" s="4">
        <v>25392</v>
      </c>
      <c r="D8" s="37">
        <f ca="1">IF(C8="","",DATEDIF(C8,TODAY(),"y"))</f>
        <v>51</v>
      </c>
      <c r="E8" s="5"/>
      <c r="F8" s="4">
        <v>44013</v>
      </c>
      <c r="G8" s="6"/>
      <c r="H8" s="6"/>
      <c r="I8" s="62"/>
      <c r="J8" s="51"/>
      <c r="K8" s="65"/>
      <c r="L8" s="51">
        <v>44019</v>
      </c>
      <c r="M8" s="5" t="s">
        <v>13</v>
      </c>
      <c r="N8" s="52"/>
      <c r="O8" s="47">
        <f t="shared" si="0"/>
        <v>6</v>
      </c>
      <c r="P8" s="7"/>
    </row>
    <row r="9" spans="1:16" x14ac:dyDescent="0.3">
      <c r="A9" s="1"/>
      <c r="B9" s="1"/>
      <c r="C9" s="4">
        <v>25954</v>
      </c>
      <c r="D9" s="37">
        <f t="shared" ref="D9:D37" ca="1" si="1">IF(C9="","",DATEDIF(C9,TODAY(),"y"))</f>
        <v>49</v>
      </c>
      <c r="E9" s="5"/>
      <c r="F9" s="4">
        <v>44013</v>
      </c>
      <c r="G9" s="6"/>
      <c r="H9" s="6"/>
      <c r="I9" s="62"/>
      <c r="J9" s="51">
        <v>44022</v>
      </c>
      <c r="K9" s="65"/>
      <c r="L9" s="51"/>
      <c r="M9" s="5"/>
      <c r="N9" s="52"/>
      <c r="O9" s="47">
        <f t="shared" si="0"/>
        <v>9</v>
      </c>
      <c r="P9" s="7"/>
    </row>
    <row r="10" spans="1:16" x14ac:dyDescent="0.3">
      <c r="A10" s="1"/>
      <c r="B10" s="1"/>
      <c r="C10" s="4">
        <v>29356</v>
      </c>
      <c r="D10" s="37">
        <f t="shared" ca="1" si="1"/>
        <v>40</v>
      </c>
      <c r="E10" s="5"/>
      <c r="F10" s="4">
        <v>44014</v>
      </c>
      <c r="G10" s="6"/>
      <c r="H10" s="6"/>
      <c r="I10" s="62"/>
      <c r="J10" s="51"/>
      <c r="K10" s="65"/>
      <c r="L10" s="51">
        <v>44019</v>
      </c>
      <c r="M10" s="5" t="s">
        <v>16</v>
      </c>
      <c r="N10" s="52"/>
      <c r="O10" s="47">
        <f t="shared" si="0"/>
        <v>5</v>
      </c>
      <c r="P10" s="7"/>
    </row>
    <row r="11" spans="1:16" x14ac:dyDescent="0.3">
      <c r="A11" s="1"/>
      <c r="B11" s="1"/>
      <c r="C11" s="4">
        <v>26863</v>
      </c>
      <c r="D11" s="37">
        <f t="shared" ca="1" si="1"/>
        <v>47</v>
      </c>
      <c r="E11" s="5"/>
      <c r="F11" s="4">
        <v>44014</v>
      </c>
      <c r="G11" s="6"/>
      <c r="H11" s="6"/>
      <c r="I11" s="62"/>
      <c r="J11" s="51">
        <v>44018</v>
      </c>
      <c r="K11" s="65"/>
      <c r="L11" s="51"/>
      <c r="M11" s="5"/>
      <c r="N11" s="52"/>
      <c r="O11" s="47">
        <f t="shared" si="0"/>
        <v>4</v>
      </c>
      <c r="P11" s="7"/>
    </row>
    <row r="12" spans="1:16" x14ac:dyDescent="0.3">
      <c r="A12" s="1"/>
      <c r="B12" s="1"/>
      <c r="C12" s="4">
        <v>23828</v>
      </c>
      <c r="D12" s="37">
        <f t="shared" ca="1" si="1"/>
        <v>55</v>
      </c>
      <c r="E12" s="5"/>
      <c r="F12" s="4">
        <v>44014</v>
      </c>
      <c r="G12" s="6"/>
      <c r="H12" s="6"/>
      <c r="I12" s="62"/>
      <c r="J12" s="51"/>
      <c r="K12" s="65"/>
      <c r="L12" s="51">
        <v>44020</v>
      </c>
      <c r="M12" s="5" t="s">
        <v>21</v>
      </c>
      <c r="N12" s="52"/>
      <c r="O12" s="47">
        <f t="shared" si="0"/>
        <v>6</v>
      </c>
      <c r="P12" s="7"/>
    </row>
    <row r="13" spans="1:16" x14ac:dyDescent="0.3">
      <c r="A13" s="1"/>
      <c r="B13" s="1"/>
      <c r="C13" s="4">
        <v>15451</v>
      </c>
      <c r="D13" s="37">
        <f t="shared" ca="1" si="1"/>
        <v>78</v>
      </c>
      <c r="E13" s="5"/>
      <c r="F13" s="4">
        <v>44015</v>
      </c>
      <c r="G13" s="6"/>
      <c r="H13" s="6"/>
      <c r="I13" s="62"/>
      <c r="J13" s="51"/>
      <c r="K13" s="65"/>
      <c r="L13" s="51">
        <v>44017</v>
      </c>
      <c r="M13" s="5" t="s">
        <v>23</v>
      </c>
      <c r="N13" s="52"/>
      <c r="O13" s="47">
        <f t="shared" si="0"/>
        <v>2</v>
      </c>
      <c r="P13" s="7"/>
    </row>
    <row r="14" spans="1:16" x14ac:dyDescent="0.3">
      <c r="A14" s="1"/>
      <c r="B14" s="1"/>
      <c r="C14" s="4">
        <v>22917</v>
      </c>
      <c r="D14" s="37">
        <f t="shared" ca="1" si="1"/>
        <v>58</v>
      </c>
      <c r="E14" s="5"/>
      <c r="F14" s="4">
        <v>44015</v>
      </c>
      <c r="G14" s="6"/>
      <c r="H14" s="6"/>
      <c r="I14" s="62"/>
      <c r="J14" s="51"/>
      <c r="K14" s="65"/>
      <c r="L14" s="51">
        <v>44021</v>
      </c>
      <c r="M14" s="5" t="s">
        <v>22</v>
      </c>
      <c r="N14" s="52"/>
      <c r="O14" s="47">
        <f t="shared" si="0"/>
        <v>6</v>
      </c>
      <c r="P14" s="7"/>
    </row>
    <row r="15" spans="1:16" x14ac:dyDescent="0.3">
      <c r="A15" s="1"/>
      <c r="B15" s="1"/>
      <c r="C15" s="4">
        <v>19736</v>
      </c>
      <c r="D15" s="37">
        <f t="shared" ca="1" si="1"/>
        <v>66</v>
      </c>
      <c r="E15" s="5"/>
      <c r="F15" s="4">
        <v>44015</v>
      </c>
      <c r="G15" s="6"/>
      <c r="H15" s="6"/>
      <c r="I15" s="62"/>
      <c r="J15" s="51"/>
      <c r="K15" s="65"/>
      <c r="L15" s="51">
        <v>44021</v>
      </c>
      <c r="M15" s="5" t="s">
        <v>23</v>
      </c>
      <c r="N15" s="52"/>
      <c r="O15" s="47">
        <f t="shared" si="0"/>
        <v>6</v>
      </c>
      <c r="P15" s="7"/>
    </row>
    <row r="16" spans="1:16" x14ac:dyDescent="0.3">
      <c r="A16" s="1"/>
      <c r="B16" s="1"/>
      <c r="C16" s="4">
        <v>35148</v>
      </c>
      <c r="D16" s="37">
        <f t="shared" ca="1" si="1"/>
        <v>24</v>
      </c>
      <c r="E16" s="5"/>
      <c r="F16" s="4">
        <v>44015</v>
      </c>
      <c r="G16" s="6"/>
      <c r="H16" s="6"/>
      <c r="I16" s="62"/>
      <c r="J16" s="51"/>
      <c r="K16" s="65"/>
      <c r="L16" s="51">
        <v>44018</v>
      </c>
      <c r="M16" s="5" t="s">
        <v>14</v>
      </c>
      <c r="N16" s="52"/>
      <c r="O16" s="47">
        <f t="shared" si="0"/>
        <v>3</v>
      </c>
      <c r="P16" s="7"/>
    </row>
    <row r="17" spans="1:16" x14ac:dyDescent="0.3">
      <c r="A17" s="1"/>
      <c r="B17" s="1"/>
      <c r="C17" s="4">
        <v>20219</v>
      </c>
      <c r="D17" s="37">
        <f t="shared" ca="1" si="1"/>
        <v>65</v>
      </c>
      <c r="E17" s="5"/>
      <c r="F17" s="4">
        <v>44016</v>
      </c>
      <c r="G17" s="6"/>
      <c r="H17" s="6"/>
      <c r="I17" s="62"/>
      <c r="J17" s="51"/>
      <c r="K17" s="65"/>
      <c r="L17" s="51">
        <v>44022</v>
      </c>
      <c r="M17" s="5" t="s">
        <v>16</v>
      </c>
      <c r="N17" s="52"/>
      <c r="O17" s="47">
        <f t="shared" si="0"/>
        <v>6</v>
      </c>
      <c r="P17" s="7"/>
    </row>
    <row r="18" spans="1:16" x14ac:dyDescent="0.3">
      <c r="A18" s="1"/>
      <c r="B18" s="1"/>
      <c r="C18" s="4">
        <v>26525</v>
      </c>
      <c r="D18" s="37">
        <f t="shared" ca="1" si="1"/>
        <v>48</v>
      </c>
      <c r="E18" s="5"/>
      <c r="F18" s="4">
        <v>44017</v>
      </c>
      <c r="G18" s="6"/>
      <c r="H18" s="6"/>
      <c r="I18" s="62"/>
      <c r="J18" s="51"/>
      <c r="K18" s="65"/>
      <c r="L18" s="51">
        <v>44023</v>
      </c>
      <c r="M18" s="5" t="s">
        <v>13</v>
      </c>
      <c r="N18" s="52"/>
      <c r="O18" s="47">
        <f t="shared" si="0"/>
        <v>6</v>
      </c>
      <c r="P18" s="7"/>
    </row>
    <row r="19" spans="1:16" x14ac:dyDescent="0.3">
      <c r="A19" s="1"/>
      <c r="B19" s="1"/>
      <c r="C19" s="4">
        <v>32386</v>
      </c>
      <c r="D19" s="37">
        <f t="shared" ca="1" si="1"/>
        <v>32</v>
      </c>
      <c r="E19" s="5"/>
      <c r="F19" s="4">
        <v>44018</v>
      </c>
      <c r="G19" s="6"/>
      <c r="H19" s="5"/>
      <c r="I19" s="61"/>
      <c r="J19" s="51"/>
      <c r="K19" s="65"/>
      <c r="L19" s="51">
        <v>44024</v>
      </c>
      <c r="M19" s="5" t="s">
        <v>13</v>
      </c>
      <c r="N19" s="52"/>
      <c r="O19" s="47">
        <f t="shared" si="0"/>
        <v>6</v>
      </c>
      <c r="P19" s="7"/>
    </row>
    <row r="20" spans="1:16" x14ac:dyDescent="0.3">
      <c r="A20" s="1"/>
      <c r="B20" s="1"/>
      <c r="C20" s="4">
        <v>18487</v>
      </c>
      <c r="D20" s="37">
        <f t="shared" ca="1" si="1"/>
        <v>70</v>
      </c>
      <c r="E20" s="5"/>
      <c r="F20" s="4">
        <v>44018</v>
      </c>
      <c r="G20" s="6"/>
      <c r="H20" s="5"/>
      <c r="I20" s="61"/>
      <c r="J20" s="51"/>
      <c r="K20" s="65"/>
      <c r="L20" s="51">
        <v>44024</v>
      </c>
      <c r="M20" s="5" t="s">
        <v>21</v>
      </c>
      <c r="N20" s="52"/>
      <c r="O20" s="47">
        <f t="shared" si="0"/>
        <v>6</v>
      </c>
      <c r="P20" s="7"/>
    </row>
    <row r="21" spans="1:16" x14ac:dyDescent="0.3">
      <c r="A21" s="1"/>
      <c r="B21" s="1"/>
      <c r="C21" s="4">
        <v>16607</v>
      </c>
      <c r="D21" s="37">
        <f t="shared" ca="1" si="1"/>
        <v>75</v>
      </c>
      <c r="E21" s="5"/>
      <c r="F21" s="4">
        <v>44019</v>
      </c>
      <c r="G21" s="6"/>
      <c r="H21" s="5"/>
      <c r="I21" s="61"/>
      <c r="J21" s="51"/>
      <c r="K21" s="65"/>
      <c r="L21" s="51">
        <v>44025</v>
      </c>
      <c r="M21" s="5" t="s">
        <v>23</v>
      </c>
      <c r="N21" s="52"/>
      <c r="O21" s="47">
        <f t="shared" si="0"/>
        <v>6</v>
      </c>
      <c r="P21" s="7"/>
    </row>
    <row r="22" spans="1:16" x14ac:dyDescent="0.3">
      <c r="A22" s="1"/>
      <c r="B22" s="1"/>
      <c r="C22" s="4">
        <v>30039</v>
      </c>
      <c r="D22" s="37">
        <f t="shared" ca="1" si="1"/>
        <v>38</v>
      </c>
      <c r="E22" s="5"/>
      <c r="F22" s="4">
        <v>44019</v>
      </c>
      <c r="G22" s="6"/>
      <c r="H22" s="5"/>
      <c r="I22" s="61"/>
      <c r="J22" s="51"/>
      <c r="K22" s="65"/>
      <c r="L22" s="51">
        <v>44025</v>
      </c>
      <c r="M22" s="5" t="s">
        <v>13</v>
      </c>
      <c r="N22" s="52"/>
      <c r="O22" s="47">
        <f t="shared" si="0"/>
        <v>6</v>
      </c>
      <c r="P22" s="7"/>
    </row>
    <row r="23" spans="1:16" x14ac:dyDescent="0.3">
      <c r="A23" s="1"/>
      <c r="B23" s="1"/>
      <c r="C23" s="4">
        <v>23134</v>
      </c>
      <c r="D23" s="37">
        <f t="shared" ca="1" si="1"/>
        <v>57</v>
      </c>
      <c r="E23" s="5"/>
      <c r="F23" s="4">
        <v>44019</v>
      </c>
      <c r="G23" s="6"/>
      <c r="H23" s="5"/>
      <c r="I23" s="61"/>
      <c r="J23" s="51"/>
      <c r="K23" s="65"/>
      <c r="L23" s="51">
        <v>44025</v>
      </c>
      <c r="M23" s="5" t="s">
        <v>16</v>
      </c>
      <c r="N23" s="52"/>
      <c r="O23" s="47">
        <f t="shared" si="0"/>
        <v>6</v>
      </c>
      <c r="P23" s="7"/>
    </row>
    <row r="24" spans="1:16" x14ac:dyDescent="0.3">
      <c r="A24" s="1"/>
      <c r="B24" s="1"/>
      <c r="C24" s="4">
        <v>17610</v>
      </c>
      <c r="D24" s="37">
        <f t="shared" ca="1" si="1"/>
        <v>72</v>
      </c>
      <c r="E24" s="5"/>
      <c r="F24" s="4">
        <v>44019</v>
      </c>
      <c r="G24" s="6"/>
      <c r="H24" s="5"/>
      <c r="I24" s="61"/>
      <c r="J24" s="51"/>
      <c r="K24" s="65"/>
      <c r="L24" s="51">
        <v>44025</v>
      </c>
      <c r="M24" s="5" t="s">
        <v>23</v>
      </c>
      <c r="N24" s="52"/>
      <c r="O24" s="47">
        <f t="shared" si="0"/>
        <v>6</v>
      </c>
      <c r="P24" s="7"/>
    </row>
    <row r="25" spans="1:16" x14ac:dyDescent="0.3">
      <c r="A25" s="1"/>
      <c r="B25" s="1"/>
      <c r="C25" s="4">
        <v>13929</v>
      </c>
      <c r="D25" s="37">
        <f t="shared" ca="1" si="1"/>
        <v>82</v>
      </c>
      <c r="E25" s="5"/>
      <c r="F25" s="4">
        <v>44020</v>
      </c>
      <c r="G25" s="6"/>
      <c r="H25" s="5"/>
      <c r="I25" s="61"/>
      <c r="J25" s="51"/>
      <c r="K25" s="65"/>
      <c r="L25" s="51">
        <v>44026</v>
      </c>
      <c r="M25" s="5" t="s">
        <v>13</v>
      </c>
      <c r="N25" s="52"/>
      <c r="O25" s="47">
        <f t="shared" si="0"/>
        <v>6</v>
      </c>
      <c r="P25" s="7"/>
    </row>
    <row r="26" spans="1:16" x14ac:dyDescent="0.3">
      <c r="A26" s="1"/>
      <c r="B26" s="1"/>
      <c r="C26" s="4">
        <v>23458</v>
      </c>
      <c r="D26" s="37">
        <f t="shared" ca="1" si="1"/>
        <v>56</v>
      </c>
      <c r="E26" s="5"/>
      <c r="F26" s="4">
        <v>44020</v>
      </c>
      <c r="G26" s="6"/>
      <c r="H26" s="5"/>
      <c r="I26" s="61"/>
      <c r="J26" s="51"/>
      <c r="K26" s="65"/>
      <c r="L26" s="51">
        <v>44026</v>
      </c>
      <c r="M26" s="5" t="s">
        <v>21</v>
      </c>
      <c r="N26" s="52"/>
      <c r="O26" s="47">
        <f t="shared" si="0"/>
        <v>6</v>
      </c>
      <c r="P26" s="7"/>
    </row>
    <row r="27" spans="1:16" x14ac:dyDescent="0.3">
      <c r="A27" s="1"/>
      <c r="B27" s="1"/>
      <c r="C27" s="4">
        <v>27988</v>
      </c>
      <c r="D27" s="37">
        <f t="shared" ca="1" si="1"/>
        <v>44</v>
      </c>
      <c r="E27" s="5"/>
      <c r="F27" s="4">
        <v>44021</v>
      </c>
      <c r="G27" s="6"/>
      <c r="H27" s="5"/>
      <c r="I27" s="61"/>
      <c r="J27" s="51"/>
      <c r="K27" s="65"/>
      <c r="L27" s="51">
        <v>44027</v>
      </c>
      <c r="M27" s="5" t="s">
        <v>22</v>
      </c>
      <c r="N27" s="52"/>
      <c r="O27" s="47">
        <f t="shared" si="0"/>
        <v>6</v>
      </c>
      <c r="P27" s="7"/>
    </row>
    <row r="28" spans="1:16" x14ac:dyDescent="0.3">
      <c r="A28" s="1"/>
      <c r="B28" s="1"/>
      <c r="C28" s="4">
        <v>24335</v>
      </c>
      <c r="D28" s="37">
        <f t="shared" ca="1" si="1"/>
        <v>54</v>
      </c>
      <c r="E28" s="5"/>
      <c r="F28" s="4">
        <v>44021</v>
      </c>
      <c r="G28" s="6"/>
      <c r="H28" s="5"/>
      <c r="I28" s="61"/>
      <c r="J28" s="51"/>
      <c r="K28" s="65"/>
      <c r="L28" s="51">
        <v>44027</v>
      </c>
      <c r="M28" s="5" t="s">
        <v>16</v>
      </c>
      <c r="N28" s="52"/>
      <c r="O28" s="47">
        <f t="shared" si="0"/>
        <v>6</v>
      </c>
      <c r="P28" s="7"/>
    </row>
    <row r="29" spans="1:16" x14ac:dyDescent="0.3">
      <c r="A29" s="1"/>
      <c r="B29" s="1"/>
      <c r="C29" s="4">
        <v>12970</v>
      </c>
      <c r="D29" s="37">
        <f t="shared" ca="1" si="1"/>
        <v>85</v>
      </c>
      <c r="E29" s="5"/>
      <c r="F29" s="4">
        <v>44021</v>
      </c>
      <c r="G29" s="6"/>
      <c r="H29" s="5"/>
      <c r="I29" s="61"/>
      <c r="J29" s="51"/>
      <c r="K29" s="65"/>
      <c r="L29" s="51">
        <v>44027</v>
      </c>
      <c r="M29" s="5" t="s">
        <v>21</v>
      </c>
      <c r="N29" s="52"/>
      <c r="O29" s="47">
        <f t="shared" si="0"/>
        <v>6</v>
      </c>
      <c r="P29" s="7"/>
    </row>
    <row r="30" spans="1:16" x14ac:dyDescent="0.3">
      <c r="A30" s="1"/>
      <c r="B30" s="1"/>
      <c r="C30" s="4">
        <v>30670</v>
      </c>
      <c r="D30" s="37">
        <f t="shared" ca="1" si="1"/>
        <v>36</v>
      </c>
      <c r="E30" s="5"/>
      <c r="F30" s="4">
        <v>44022</v>
      </c>
      <c r="G30" s="6"/>
      <c r="H30" s="5"/>
      <c r="I30" s="61"/>
      <c r="J30" s="51"/>
      <c r="K30" s="65"/>
      <c r="L30" s="51">
        <v>44028</v>
      </c>
      <c r="M30" s="5" t="s">
        <v>13</v>
      </c>
      <c r="N30" s="52"/>
      <c r="O30" s="47">
        <f t="shared" si="0"/>
        <v>6</v>
      </c>
      <c r="P30" s="7"/>
    </row>
    <row r="31" spans="1:16" x14ac:dyDescent="0.3">
      <c r="A31" s="1"/>
      <c r="B31" s="1"/>
      <c r="C31" s="4">
        <v>35674</v>
      </c>
      <c r="D31" s="37">
        <f t="shared" ca="1" si="1"/>
        <v>23</v>
      </c>
      <c r="E31" s="5"/>
      <c r="F31" s="4">
        <v>44022</v>
      </c>
      <c r="G31" s="6"/>
      <c r="H31" s="5"/>
      <c r="I31" s="61"/>
      <c r="J31" s="51"/>
      <c r="K31" s="65"/>
      <c r="L31" s="51">
        <v>44029</v>
      </c>
      <c r="M31" s="5" t="s">
        <v>16</v>
      </c>
      <c r="N31" s="52"/>
      <c r="O31" s="47">
        <f t="shared" si="0"/>
        <v>7</v>
      </c>
      <c r="P31" s="7"/>
    </row>
    <row r="32" spans="1:16" x14ac:dyDescent="0.3">
      <c r="A32" s="1"/>
      <c r="B32" s="1"/>
      <c r="C32" s="4">
        <v>27303</v>
      </c>
      <c r="D32" s="37">
        <f t="shared" ca="1" si="1"/>
        <v>46</v>
      </c>
      <c r="E32" s="5"/>
      <c r="F32" s="4">
        <v>44024</v>
      </c>
      <c r="G32" s="6"/>
      <c r="H32" s="5"/>
      <c r="I32" s="61"/>
      <c r="J32" s="51"/>
      <c r="K32" s="65"/>
      <c r="L32" s="51">
        <v>44030</v>
      </c>
      <c r="M32" s="5" t="s">
        <v>16</v>
      </c>
      <c r="N32" s="52"/>
      <c r="O32" s="47">
        <f t="shared" si="0"/>
        <v>6</v>
      </c>
      <c r="P32" s="7"/>
    </row>
    <row r="33" spans="1:16" x14ac:dyDescent="0.3">
      <c r="A33" s="1"/>
      <c r="B33" s="1"/>
      <c r="C33" s="4">
        <v>35092</v>
      </c>
      <c r="D33" s="37">
        <f t="shared" ca="1" si="1"/>
        <v>24</v>
      </c>
      <c r="E33" s="5"/>
      <c r="F33" s="4">
        <v>44024</v>
      </c>
      <c r="G33" s="6"/>
      <c r="H33" s="5"/>
      <c r="I33" s="61"/>
      <c r="J33" s="51">
        <v>44025</v>
      </c>
      <c r="K33" s="65"/>
      <c r="L33" s="51"/>
      <c r="M33" s="5"/>
      <c r="N33" s="52"/>
      <c r="O33" s="47">
        <f t="shared" si="0"/>
        <v>1</v>
      </c>
      <c r="P33" s="7"/>
    </row>
    <row r="34" spans="1:16" x14ac:dyDescent="0.3">
      <c r="A34" s="1"/>
      <c r="B34" s="1"/>
      <c r="C34" s="4">
        <v>14735</v>
      </c>
      <c r="D34" s="37">
        <f t="shared" ca="1" si="1"/>
        <v>80</v>
      </c>
      <c r="E34" s="5"/>
      <c r="F34" s="4">
        <v>44025</v>
      </c>
      <c r="G34" s="6"/>
      <c r="H34" s="5"/>
      <c r="I34" s="61"/>
      <c r="J34" s="51"/>
      <c r="K34" s="65"/>
      <c r="L34" s="51">
        <v>44029</v>
      </c>
      <c r="M34" s="5" t="s">
        <v>23</v>
      </c>
      <c r="N34" s="52"/>
      <c r="O34" s="47">
        <f t="shared" si="0"/>
        <v>4</v>
      </c>
      <c r="P34" s="7"/>
    </row>
    <row r="35" spans="1:16" x14ac:dyDescent="0.3">
      <c r="A35" s="1"/>
      <c r="B35" s="1"/>
      <c r="C35" s="4">
        <v>26132</v>
      </c>
      <c r="D35" s="37">
        <f t="shared" ca="1" si="1"/>
        <v>49</v>
      </c>
      <c r="E35" s="5"/>
      <c r="F35" s="4">
        <v>44025</v>
      </c>
      <c r="G35" s="6"/>
      <c r="H35" s="5"/>
      <c r="I35" s="61"/>
      <c r="J35" s="51">
        <v>44029</v>
      </c>
      <c r="K35" s="65"/>
      <c r="L35" s="51"/>
      <c r="M35" s="5"/>
      <c r="N35" s="52"/>
      <c r="O35" s="47">
        <f t="shared" si="0"/>
        <v>4</v>
      </c>
      <c r="P35" s="7"/>
    </row>
    <row r="36" spans="1:16" x14ac:dyDescent="0.3">
      <c r="A36" s="1"/>
      <c r="B36" s="1"/>
      <c r="C36" s="4">
        <v>36034</v>
      </c>
      <c r="D36" s="37">
        <f t="shared" ca="1" si="1"/>
        <v>22</v>
      </c>
      <c r="E36" s="5"/>
      <c r="F36" s="4">
        <v>44025</v>
      </c>
      <c r="G36" s="6"/>
      <c r="H36" s="5"/>
      <c r="I36" s="61"/>
      <c r="J36" s="51"/>
      <c r="K36" s="65"/>
      <c r="L36" s="51">
        <v>44027</v>
      </c>
      <c r="M36" s="5" t="s">
        <v>21</v>
      </c>
      <c r="N36" s="52"/>
      <c r="O36" s="47">
        <f t="shared" si="0"/>
        <v>2</v>
      </c>
      <c r="P36" s="7"/>
    </row>
    <row r="37" spans="1:16" x14ac:dyDescent="0.3">
      <c r="A37" s="1"/>
      <c r="B37" s="1"/>
      <c r="C37" s="4">
        <v>20905</v>
      </c>
      <c r="D37" s="37">
        <f t="shared" ca="1" si="1"/>
        <v>63</v>
      </c>
      <c r="E37" s="5"/>
      <c r="F37" s="4">
        <v>44025</v>
      </c>
      <c r="G37" s="6"/>
      <c r="H37" s="5"/>
      <c r="I37" s="61"/>
      <c r="J37" s="51">
        <v>44026</v>
      </c>
      <c r="K37" s="65"/>
      <c r="L37" s="51"/>
      <c r="M37" s="5"/>
      <c r="N37" s="52"/>
      <c r="O37" s="47">
        <f t="shared" si="0"/>
        <v>1</v>
      </c>
      <c r="P37" s="7"/>
    </row>
    <row r="38" spans="1:16" x14ac:dyDescent="0.3">
      <c r="A38" s="1"/>
      <c r="B38" s="1"/>
      <c r="C38" s="4">
        <v>14852</v>
      </c>
      <c r="D38" s="37">
        <f t="shared" ref="D38:D69" ca="1" si="2">IF(C38="","",DATEDIF(C38,TODAY(),"y"))</f>
        <v>80</v>
      </c>
      <c r="E38" s="5"/>
      <c r="F38" s="4">
        <v>44026</v>
      </c>
      <c r="G38" s="6"/>
      <c r="H38" s="5"/>
      <c r="I38" s="61"/>
      <c r="J38" s="51"/>
      <c r="K38" s="65"/>
      <c r="L38" s="51">
        <v>44031</v>
      </c>
      <c r="M38" s="5" t="s">
        <v>13</v>
      </c>
      <c r="N38" s="52"/>
      <c r="O38" s="47">
        <f t="shared" si="0"/>
        <v>5</v>
      </c>
      <c r="P38" s="7"/>
    </row>
    <row r="39" spans="1:16" x14ac:dyDescent="0.3">
      <c r="A39" s="1"/>
      <c r="B39" s="1"/>
      <c r="C39" s="4">
        <v>33380</v>
      </c>
      <c r="D39" s="37">
        <f t="shared" ca="1" si="2"/>
        <v>29</v>
      </c>
      <c r="E39" s="5"/>
      <c r="F39" s="4">
        <v>44026</v>
      </c>
      <c r="G39" s="6"/>
      <c r="H39" s="5"/>
      <c r="I39" s="61"/>
      <c r="J39" s="51"/>
      <c r="K39" s="65"/>
      <c r="L39" s="51">
        <v>44032</v>
      </c>
      <c r="M39" s="5" t="s">
        <v>21</v>
      </c>
      <c r="N39" s="52"/>
      <c r="O39" s="47">
        <f t="shared" si="0"/>
        <v>6</v>
      </c>
      <c r="P39" s="7"/>
    </row>
    <row r="40" spans="1:16" x14ac:dyDescent="0.3">
      <c r="A40" s="1"/>
      <c r="B40" s="1"/>
      <c r="C40" s="4">
        <v>14289</v>
      </c>
      <c r="D40" s="37">
        <f t="shared" ca="1" si="2"/>
        <v>81</v>
      </c>
      <c r="E40" s="5"/>
      <c r="F40" s="4">
        <v>44026</v>
      </c>
      <c r="G40" s="6"/>
      <c r="H40" s="5"/>
      <c r="I40" s="61"/>
      <c r="J40" s="51"/>
      <c r="K40" s="65"/>
      <c r="L40" s="51">
        <v>44033</v>
      </c>
      <c r="M40" s="5" t="s">
        <v>23</v>
      </c>
      <c r="N40" s="52"/>
      <c r="O40" s="47">
        <f t="shared" si="0"/>
        <v>7</v>
      </c>
      <c r="P40" s="7"/>
    </row>
    <row r="41" spans="1:16" x14ac:dyDescent="0.3">
      <c r="A41" s="1"/>
      <c r="B41" s="1"/>
      <c r="C41" s="4">
        <v>29577</v>
      </c>
      <c r="D41" s="37">
        <f t="shared" ca="1" si="2"/>
        <v>39</v>
      </c>
      <c r="E41" s="5"/>
      <c r="F41" s="4">
        <v>44027</v>
      </c>
      <c r="G41" s="6"/>
      <c r="H41" s="5"/>
      <c r="I41" s="61"/>
      <c r="J41" s="51"/>
      <c r="K41" s="65"/>
      <c r="L41" s="51">
        <v>44032</v>
      </c>
      <c r="M41" s="5" t="s">
        <v>16</v>
      </c>
      <c r="N41" s="52"/>
      <c r="O41" s="47">
        <f t="shared" ref="O41:O73" si="3">IFERROR(IF(J41="",DATEDIF(F41,L41,"d"),DATEDIF(F41,J41,"d")),"")</f>
        <v>5</v>
      </c>
      <c r="P41" s="7"/>
    </row>
    <row r="42" spans="1:16" x14ac:dyDescent="0.3">
      <c r="A42" s="1"/>
      <c r="B42" s="1"/>
      <c r="C42" s="4">
        <v>22967</v>
      </c>
      <c r="D42" s="37">
        <f t="shared" ca="1" si="2"/>
        <v>57</v>
      </c>
      <c r="E42" s="5"/>
      <c r="F42" s="4">
        <v>44027</v>
      </c>
      <c r="G42" s="6"/>
      <c r="H42" s="5"/>
      <c r="I42" s="61"/>
      <c r="J42" s="51"/>
      <c r="K42" s="65"/>
      <c r="L42" s="51">
        <v>44033</v>
      </c>
      <c r="M42" s="5" t="s">
        <v>9</v>
      </c>
      <c r="N42" s="52"/>
      <c r="O42" s="47">
        <f t="shared" si="3"/>
        <v>6</v>
      </c>
      <c r="P42" s="7"/>
    </row>
    <row r="43" spans="1:16" x14ac:dyDescent="0.3">
      <c r="A43" s="1"/>
      <c r="B43" s="1"/>
      <c r="C43" s="4">
        <v>19736</v>
      </c>
      <c r="D43" s="37">
        <f t="shared" ca="1" si="2"/>
        <v>66</v>
      </c>
      <c r="E43" s="5"/>
      <c r="F43" s="4">
        <v>44027</v>
      </c>
      <c r="G43" s="6"/>
      <c r="H43" s="5"/>
      <c r="I43" s="61"/>
      <c r="J43" s="51"/>
      <c r="K43" s="65"/>
      <c r="L43" s="51">
        <v>44033</v>
      </c>
      <c r="M43" s="5" t="s">
        <v>16</v>
      </c>
      <c r="N43" s="52"/>
      <c r="O43" s="47">
        <f t="shared" si="3"/>
        <v>6</v>
      </c>
      <c r="P43" s="7"/>
    </row>
    <row r="44" spans="1:16" x14ac:dyDescent="0.3">
      <c r="A44" s="1"/>
      <c r="B44" s="1"/>
      <c r="C44" s="4">
        <v>22298</v>
      </c>
      <c r="D44" s="37">
        <f t="shared" ca="1" si="2"/>
        <v>59</v>
      </c>
      <c r="E44" s="5"/>
      <c r="F44" s="4">
        <v>44028</v>
      </c>
      <c r="G44" s="6"/>
      <c r="H44" s="5"/>
      <c r="I44" s="61"/>
      <c r="J44" s="51">
        <v>44034</v>
      </c>
      <c r="K44" s="65"/>
      <c r="L44" s="51"/>
      <c r="M44" s="5"/>
      <c r="N44" s="52"/>
      <c r="O44" s="47">
        <f t="shared" si="3"/>
        <v>6</v>
      </c>
      <c r="P44" s="7"/>
    </row>
    <row r="45" spans="1:16" x14ac:dyDescent="0.3">
      <c r="A45" s="1"/>
      <c r="B45" s="1"/>
      <c r="C45" s="4">
        <v>31076</v>
      </c>
      <c r="D45" s="37">
        <f t="shared" ca="1" si="2"/>
        <v>35</v>
      </c>
      <c r="E45" s="5"/>
      <c r="F45" s="4">
        <v>44028</v>
      </c>
      <c r="G45" s="6"/>
      <c r="H45" s="5"/>
      <c r="I45" s="61"/>
      <c r="J45" s="51"/>
      <c r="K45" s="65"/>
      <c r="L45" s="51">
        <v>44034</v>
      </c>
      <c r="M45" s="5" t="s">
        <v>22</v>
      </c>
      <c r="N45" s="52"/>
      <c r="O45" s="47">
        <f t="shared" si="3"/>
        <v>6</v>
      </c>
      <c r="P45" s="7"/>
    </row>
    <row r="46" spans="1:16" x14ac:dyDescent="0.3">
      <c r="A46" s="1"/>
      <c r="B46" s="1"/>
      <c r="C46" s="4">
        <v>29347</v>
      </c>
      <c r="D46" s="37">
        <f t="shared" ca="1" si="2"/>
        <v>40</v>
      </c>
      <c r="E46" s="5"/>
      <c r="F46" s="4">
        <v>44030</v>
      </c>
      <c r="G46" s="6"/>
      <c r="H46" s="5"/>
      <c r="I46" s="61"/>
      <c r="J46" s="51"/>
      <c r="K46" s="65"/>
      <c r="L46" s="51">
        <v>44034</v>
      </c>
      <c r="M46" s="5" t="s">
        <v>13</v>
      </c>
      <c r="N46" s="52"/>
      <c r="O46" s="47">
        <f t="shared" si="3"/>
        <v>4</v>
      </c>
      <c r="P46" s="7"/>
    </row>
    <row r="47" spans="1:16" x14ac:dyDescent="0.3">
      <c r="A47" s="1"/>
      <c r="B47" s="1"/>
      <c r="C47" s="4">
        <v>19774</v>
      </c>
      <c r="D47" s="37">
        <f t="shared" ca="1" si="2"/>
        <v>66</v>
      </c>
      <c r="E47" s="5"/>
      <c r="F47" s="4">
        <v>44031</v>
      </c>
      <c r="G47" s="6"/>
      <c r="H47" s="5"/>
      <c r="I47" s="61"/>
      <c r="J47" s="51"/>
      <c r="K47" s="65"/>
      <c r="L47" s="51">
        <v>44035</v>
      </c>
      <c r="M47" s="5" t="s">
        <v>22</v>
      </c>
      <c r="N47" s="52"/>
      <c r="O47" s="47">
        <f t="shared" si="3"/>
        <v>4</v>
      </c>
      <c r="P47" s="7"/>
    </row>
    <row r="48" spans="1:16" x14ac:dyDescent="0.3">
      <c r="A48" s="1"/>
      <c r="B48" s="1"/>
      <c r="C48" s="4">
        <v>16363</v>
      </c>
      <c r="D48" s="37">
        <f t="shared" ca="1" si="2"/>
        <v>75</v>
      </c>
      <c r="E48" s="5"/>
      <c r="F48" s="4">
        <v>44029</v>
      </c>
      <c r="G48" s="6"/>
      <c r="H48" s="5"/>
      <c r="I48" s="61"/>
      <c r="J48" s="51"/>
      <c r="K48" s="65"/>
      <c r="L48" s="51">
        <v>44035</v>
      </c>
      <c r="M48" s="5" t="s">
        <v>13</v>
      </c>
      <c r="N48" s="52"/>
      <c r="O48" s="47">
        <f t="shared" si="3"/>
        <v>6</v>
      </c>
      <c r="P48" s="7"/>
    </row>
    <row r="49" spans="1:16" x14ac:dyDescent="0.3">
      <c r="A49" s="1"/>
      <c r="B49" s="1"/>
      <c r="C49" s="4">
        <v>33614</v>
      </c>
      <c r="D49" s="37">
        <f t="shared" ca="1" si="2"/>
        <v>28</v>
      </c>
      <c r="E49" s="5"/>
      <c r="F49" s="4">
        <v>44029</v>
      </c>
      <c r="G49" s="6"/>
      <c r="H49" s="5"/>
      <c r="I49" s="61"/>
      <c r="J49" s="51">
        <v>44036</v>
      </c>
      <c r="K49" s="65"/>
      <c r="L49" s="51"/>
      <c r="M49" s="5"/>
      <c r="N49" s="52"/>
      <c r="O49" s="47">
        <f t="shared" si="3"/>
        <v>7</v>
      </c>
      <c r="P49" s="7"/>
    </row>
    <row r="50" spans="1:16" x14ac:dyDescent="0.3">
      <c r="A50" s="1"/>
      <c r="B50" s="1"/>
      <c r="C50" s="4">
        <v>19990</v>
      </c>
      <c r="D50" s="37">
        <f t="shared" ca="1" si="2"/>
        <v>66</v>
      </c>
      <c r="E50" s="5"/>
      <c r="F50" s="4">
        <v>44029</v>
      </c>
      <c r="G50" s="6"/>
      <c r="H50" s="5"/>
      <c r="I50" s="61"/>
      <c r="J50" s="51"/>
      <c r="K50" s="65"/>
      <c r="L50" s="51">
        <v>44035</v>
      </c>
      <c r="M50" s="5" t="s">
        <v>16</v>
      </c>
      <c r="N50" s="52"/>
      <c r="O50" s="47">
        <f t="shared" si="3"/>
        <v>6</v>
      </c>
      <c r="P50" s="7"/>
    </row>
    <row r="51" spans="1:16" x14ac:dyDescent="0.3">
      <c r="A51" s="1"/>
      <c r="B51" s="1"/>
      <c r="C51" s="4">
        <v>35092</v>
      </c>
      <c r="D51" s="37">
        <f t="shared" ca="1" si="2"/>
        <v>24</v>
      </c>
      <c r="E51" s="5"/>
      <c r="F51" s="4">
        <v>44030</v>
      </c>
      <c r="G51" s="6"/>
      <c r="H51" s="5"/>
      <c r="I51" s="61"/>
      <c r="J51" s="51">
        <v>44033</v>
      </c>
      <c r="K51" s="65"/>
      <c r="L51" s="51"/>
      <c r="M51" s="5"/>
      <c r="N51" s="52"/>
      <c r="O51" s="47">
        <f t="shared" si="3"/>
        <v>3</v>
      </c>
      <c r="P51" s="7"/>
    </row>
    <row r="52" spans="1:16" x14ac:dyDescent="0.3">
      <c r="A52" s="1"/>
      <c r="B52" s="1"/>
      <c r="C52" s="4">
        <v>25952</v>
      </c>
      <c r="D52" s="37">
        <f t="shared" ca="1" si="2"/>
        <v>49</v>
      </c>
      <c r="E52" s="5"/>
      <c r="F52" s="4">
        <v>44030</v>
      </c>
      <c r="G52" s="6"/>
      <c r="H52" s="5"/>
      <c r="I52" s="61"/>
      <c r="J52" s="51"/>
      <c r="K52" s="65"/>
      <c r="L52" s="51">
        <v>44036</v>
      </c>
      <c r="M52" s="5" t="s">
        <v>22</v>
      </c>
      <c r="N52" s="52"/>
      <c r="O52" s="47">
        <f t="shared" si="3"/>
        <v>6</v>
      </c>
      <c r="P52" s="7"/>
    </row>
    <row r="53" spans="1:16" x14ac:dyDescent="0.3">
      <c r="A53" s="1"/>
      <c r="B53" s="1"/>
      <c r="C53" s="4">
        <v>29192</v>
      </c>
      <c r="D53" s="37">
        <f t="shared" ca="1" si="2"/>
        <v>40</v>
      </c>
      <c r="E53" s="5"/>
      <c r="F53" s="4">
        <v>44032</v>
      </c>
      <c r="G53" s="6"/>
      <c r="H53" s="5"/>
      <c r="I53" s="61"/>
      <c r="J53" s="51"/>
      <c r="K53" s="65"/>
      <c r="L53" s="51">
        <v>44035</v>
      </c>
      <c r="M53" s="5" t="s">
        <v>22</v>
      </c>
      <c r="N53" s="52"/>
      <c r="O53" s="47">
        <f t="shared" si="3"/>
        <v>3</v>
      </c>
      <c r="P53" s="7"/>
    </row>
    <row r="54" spans="1:16" x14ac:dyDescent="0.3">
      <c r="A54" s="1"/>
      <c r="B54" s="1"/>
      <c r="C54" s="4">
        <v>17851</v>
      </c>
      <c r="D54" s="37">
        <f t="shared" ca="1" si="2"/>
        <v>71</v>
      </c>
      <c r="E54" s="5"/>
      <c r="F54" s="4">
        <v>44032</v>
      </c>
      <c r="G54" s="6"/>
      <c r="H54" s="5"/>
      <c r="I54" s="61"/>
      <c r="J54" s="51"/>
      <c r="K54" s="65"/>
      <c r="L54" s="51">
        <v>44039</v>
      </c>
      <c r="M54" s="5" t="s">
        <v>23</v>
      </c>
      <c r="N54" s="52"/>
      <c r="O54" s="47">
        <f t="shared" si="3"/>
        <v>7</v>
      </c>
      <c r="P54" s="7"/>
    </row>
    <row r="55" spans="1:16" x14ac:dyDescent="0.3">
      <c r="A55" s="1"/>
      <c r="B55" s="1"/>
      <c r="C55" s="4">
        <v>25519</v>
      </c>
      <c r="D55" s="37">
        <f t="shared" ca="1" si="2"/>
        <v>50</v>
      </c>
      <c r="E55" s="5"/>
      <c r="F55" s="4">
        <v>44032</v>
      </c>
      <c r="G55" s="6"/>
      <c r="H55" s="5"/>
      <c r="I55" s="61"/>
      <c r="J55" s="51"/>
      <c r="K55" s="65"/>
      <c r="L55" s="51">
        <v>44036</v>
      </c>
      <c r="M55" s="5" t="s">
        <v>13</v>
      </c>
      <c r="N55" s="52"/>
      <c r="O55" s="47">
        <f t="shared" si="3"/>
        <v>4</v>
      </c>
      <c r="P55" s="7"/>
    </row>
    <row r="56" spans="1:16" x14ac:dyDescent="0.3">
      <c r="A56" s="1"/>
      <c r="B56" s="1"/>
      <c r="C56" s="4">
        <v>26132</v>
      </c>
      <c r="D56" s="37">
        <f t="shared" ca="1" si="2"/>
        <v>49</v>
      </c>
      <c r="E56" s="5"/>
      <c r="F56" s="4">
        <v>44033</v>
      </c>
      <c r="G56" s="6"/>
      <c r="H56" s="5"/>
      <c r="I56" s="61"/>
      <c r="J56" s="51"/>
      <c r="K56" s="65"/>
      <c r="L56" s="51">
        <v>44035</v>
      </c>
      <c r="M56" s="5" t="s">
        <v>21</v>
      </c>
      <c r="N56" s="52"/>
      <c r="O56" s="47">
        <f t="shared" si="3"/>
        <v>2</v>
      </c>
      <c r="P56" s="7"/>
    </row>
    <row r="57" spans="1:16" x14ac:dyDescent="0.3">
      <c r="A57" s="1"/>
      <c r="B57" s="1"/>
      <c r="C57" s="4">
        <v>22139</v>
      </c>
      <c r="D57" s="37">
        <f t="shared" ca="1" si="2"/>
        <v>60</v>
      </c>
      <c r="E57" s="5"/>
      <c r="F57" s="4">
        <v>44034</v>
      </c>
      <c r="G57" s="6"/>
      <c r="H57" s="5"/>
      <c r="I57" s="61"/>
      <c r="J57" s="51"/>
      <c r="K57" s="65"/>
      <c r="L57" s="51">
        <v>44040</v>
      </c>
      <c r="M57" s="5" t="s">
        <v>21</v>
      </c>
      <c r="N57" s="52"/>
      <c r="O57" s="47">
        <f t="shared" si="3"/>
        <v>6</v>
      </c>
      <c r="P57" s="7"/>
    </row>
    <row r="58" spans="1:16" x14ac:dyDescent="0.3">
      <c r="A58" s="1"/>
      <c r="B58" s="1"/>
      <c r="C58" s="4">
        <v>29288</v>
      </c>
      <c r="D58" s="37">
        <f t="shared" ca="1" si="2"/>
        <v>40</v>
      </c>
      <c r="E58" s="5"/>
      <c r="F58" s="4">
        <v>44033</v>
      </c>
      <c r="G58" s="6"/>
      <c r="H58" s="5"/>
      <c r="I58" s="61"/>
      <c r="J58" s="51"/>
      <c r="K58" s="65"/>
      <c r="L58" s="51">
        <v>44040</v>
      </c>
      <c r="M58" s="5" t="s">
        <v>13</v>
      </c>
      <c r="N58" s="52"/>
      <c r="O58" s="47">
        <f t="shared" si="3"/>
        <v>7</v>
      </c>
      <c r="P58" s="7"/>
    </row>
    <row r="59" spans="1:16" x14ac:dyDescent="0.3">
      <c r="A59" s="1"/>
      <c r="B59" s="1"/>
      <c r="C59" s="4">
        <v>20291</v>
      </c>
      <c r="D59" s="37">
        <f t="shared" ca="1" si="2"/>
        <v>65</v>
      </c>
      <c r="E59" s="5"/>
      <c r="F59" s="4">
        <v>44034</v>
      </c>
      <c r="G59" s="6"/>
      <c r="H59" s="5"/>
      <c r="I59" s="61"/>
      <c r="J59" s="51"/>
      <c r="K59" s="65"/>
      <c r="L59" s="51">
        <v>44036</v>
      </c>
      <c r="M59" s="5" t="s">
        <v>16</v>
      </c>
      <c r="N59" s="52"/>
      <c r="O59" s="47">
        <f t="shared" si="3"/>
        <v>2</v>
      </c>
      <c r="P59" s="7"/>
    </row>
    <row r="60" spans="1:16" x14ac:dyDescent="0.3">
      <c r="A60" s="1"/>
      <c r="B60" s="1"/>
      <c r="C60" s="4">
        <v>22139</v>
      </c>
      <c r="D60" s="37">
        <f t="shared" ca="1" si="2"/>
        <v>60</v>
      </c>
      <c r="E60" s="5"/>
      <c r="F60" s="4">
        <v>44034</v>
      </c>
      <c r="G60" s="6"/>
      <c r="H60" s="5"/>
      <c r="I60" s="61"/>
      <c r="J60" s="51"/>
      <c r="K60" s="65"/>
      <c r="L60" s="51">
        <v>44040</v>
      </c>
      <c r="M60" s="5" t="s">
        <v>21</v>
      </c>
      <c r="N60" s="52"/>
      <c r="O60" s="47">
        <f t="shared" si="3"/>
        <v>6</v>
      </c>
      <c r="P60" s="7"/>
    </row>
    <row r="61" spans="1:16" x14ac:dyDescent="0.3">
      <c r="A61" s="1"/>
      <c r="B61" s="1"/>
      <c r="C61" s="4">
        <v>31035</v>
      </c>
      <c r="D61" s="37">
        <f t="shared" ca="1" si="2"/>
        <v>35</v>
      </c>
      <c r="E61" s="5"/>
      <c r="F61" s="4">
        <v>44034</v>
      </c>
      <c r="G61" s="6"/>
      <c r="H61" s="5"/>
      <c r="I61" s="61"/>
      <c r="J61" s="51"/>
      <c r="K61" s="65"/>
      <c r="L61" s="51">
        <v>44036</v>
      </c>
      <c r="M61" s="5" t="s">
        <v>22</v>
      </c>
      <c r="N61" s="52"/>
      <c r="O61" s="47">
        <f t="shared" si="3"/>
        <v>2</v>
      </c>
      <c r="P61" s="7"/>
    </row>
    <row r="62" spans="1:16" x14ac:dyDescent="0.3">
      <c r="A62" s="1"/>
      <c r="B62" s="1"/>
      <c r="C62" s="4">
        <v>30746</v>
      </c>
      <c r="D62" s="37">
        <f t="shared" ca="1" si="2"/>
        <v>36</v>
      </c>
      <c r="E62" s="5"/>
      <c r="F62" s="4">
        <v>44034</v>
      </c>
      <c r="G62" s="6"/>
      <c r="H62" s="5"/>
      <c r="I62" s="61"/>
      <c r="J62" s="51">
        <v>44036</v>
      </c>
      <c r="K62" s="65"/>
      <c r="L62" s="51"/>
      <c r="M62" s="5"/>
      <c r="N62" s="52"/>
      <c r="O62" s="47">
        <f t="shared" si="3"/>
        <v>2</v>
      </c>
      <c r="P62" s="7"/>
    </row>
    <row r="63" spans="1:16" x14ac:dyDescent="0.3">
      <c r="A63" s="1"/>
      <c r="B63" s="1"/>
      <c r="C63" s="4">
        <v>24297</v>
      </c>
      <c r="D63" s="37">
        <f t="shared" ca="1" si="2"/>
        <v>54</v>
      </c>
      <c r="E63" s="5"/>
      <c r="F63" s="4">
        <v>44034</v>
      </c>
      <c r="G63" s="6"/>
      <c r="H63" s="5"/>
      <c r="I63" s="61"/>
      <c r="J63" s="51"/>
      <c r="K63" s="65"/>
      <c r="L63" s="51">
        <v>44040</v>
      </c>
      <c r="M63" s="5" t="s">
        <v>22</v>
      </c>
      <c r="N63" s="52"/>
      <c r="O63" s="47">
        <f t="shared" si="3"/>
        <v>6</v>
      </c>
      <c r="P63" s="7"/>
    </row>
    <row r="64" spans="1:16" x14ac:dyDescent="0.3">
      <c r="A64" s="1"/>
      <c r="B64" s="1"/>
      <c r="C64" s="4">
        <v>13498</v>
      </c>
      <c r="D64" s="37">
        <f t="shared" ca="1" si="2"/>
        <v>83</v>
      </c>
      <c r="E64" s="5"/>
      <c r="F64" s="4">
        <v>44035</v>
      </c>
      <c r="G64" s="6"/>
      <c r="H64" s="5"/>
      <c r="I64" s="61"/>
      <c r="J64" s="51">
        <v>44046</v>
      </c>
      <c r="K64" s="65"/>
      <c r="L64" s="51"/>
      <c r="M64" s="5"/>
      <c r="N64" s="52"/>
      <c r="O64" s="47">
        <f t="shared" si="3"/>
        <v>11</v>
      </c>
      <c r="P64" s="7"/>
    </row>
    <row r="65" spans="1:16" x14ac:dyDescent="0.3">
      <c r="A65" s="1"/>
      <c r="B65" s="1"/>
      <c r="C65" s="4">
        <v>24025</v>
      </c>
      <c r="D65" s="37">
        <f t="shared" ca="1" si="2"/>
        <v>54</v>
      </c>
      <c r="E65" s="5"/>
      <c r="F65" s="4">
        <v>44035</v>
      </c>
      <c r="G65" s="6"/>
      <c r="H65" s="5"/>
      <c r="I65" s="61"/>
      <c r="J65" s="51"/>
      <c r="K65" s="65"/>
      <c r="L65" s="51">
        <v>44040</v>
      </c>
      <c r="M65" s="5" t="s">
        <v>13</v>
      </c>
      <c r="N65" s="52"/>
      <c r="O65" s="47">
        <f t="shared" si="3"/>
        <v>5</v>
      </c>
      <c r="P65" s="7"/>
    </row>
    <row r="66" spans="1:16" x14ac:dyDescent="0.3">
      <c r="A66" s="1"/>
      <c r="B66" s="1"/>
      <c r="C66" s="4">
        <v>29268</v>
      </c>
      <c r="D66" s="37">
        <f t="shared" ca="1" si="2"/>
        <v>40</v>
      </c>
      <c r="E66" s="5"/>
      <c r="F66" s="4">
        <v>44035</v>
      </c>
      <c r="G66" s="6"/>
      <c r="H66" s="5"/>
      <c r="I66" s="61"/>
      <c r="J66" s="51"/>
      <c r="K66" s="65"/>
      <c r="L66" s="51">
        <v>44041</v>
      </c>
      <c r="M66" s="5" t="s">
        <v>13</v>
      </c>
      <c r="N66" s="52"/>
      <c r="O66" s="47">
        <f t="shared" si="3"/>
        <v>6</v>
      </c>
      <c r="P66" s="7"/>
    </row>
    <row r="67" spans="1:16" x14ac:dyDescent="0.3">
      <c r="A67" s="1"/>
      <c r="B67" s="1"/>
      <c r="C67" s="4">
        <v>27391</v>
      </c>
      <c r="D67" s="37">
        <f t="shared" ca="1" si="2"/>
        <v>45</v>
      </c>
      <c r="E67" s="5"/>
      <c r="F67" s="4">
        <v>44035</v>
      </c>
      <c r="G67" s="6"/>
      <c r="H67" s="5"/>
      <c r="I67" s="61"/>
      <c r="J67" s="51"/>
      <c r="K67" s="65"/>
      <c r="L67" s="51">
        <v>44041</v>
      </c>
      <c r="M67" s="5" t="s">
        <v>22</v>
      </c>
      <c r="N67" s="52"/>
      <c r="O67" s="47">
        <f t="shared" si="3"/>
        <v>6</v>
      </c>
      <c r="P67" s="7"/>
    </row>
    <row r="68" spans="1:16" x14ac:dyDescent="0.3">
      <c r="A68" s="1"/>
      <c r="B68" s="1"/>
      <c r="C68" s="4">
        <v>27046</v>
      </c>
      <c r="D68" s="37">
        <f t="shared" ca="1" si="2"/>
        <v>46</v>
      </c>
      <c r="E68" s="5"/>
      <c r="F68" s="4">
        <v>44036</v>
      </c>
      <c r="G68" s="6"/>
      <c r="H68" s="5"/>
      <c r="I68" s="61"/>
      <c r="J68" s="51"/>
      <c r="K68" s="65"/>
      <c r="L68" s="51">
        <v>44043</v>
      </c>
      <c r="M68" s="5" t="s">
        <v>21</v>
      </c>
      <c r="N68" s="52"/>
      <c r="O68" s="47">
        <f t="shared" si="3"/>
        <v>7</v>
      </c>
      <c r="P68" s="7"/>
    </row>
    <row r="69" spans="1:16" x14ac:dyDescent="0.3">
      <c r="A69" s="1"/>
      <c r="B69" s="1"/>
      <c r="C69" s="4">
        <v>21543</v>
      </c>
      <c r="D69" s="37">
        <f t="shared" ca="1" si="2"/>
        <v>61</v>
      </c>
      <c r="E69" s="5"/>
      <c r="F69" s="4">
        <v>44037</v>
      </c>
      <c r="G69" s="6"/>
      <c r="H69" s="5"/>
      <c r="I69" s="61"/>
      <c r="J69" s="51"/>
      <c r="K69" s="65"/>
      <c r="L69" s="51">
        <v>44046</v>
      </c>
      <c r="M69" s="5" t="s">
        <v>13</v>
      </c>
      <c r="N69" s="52"/>
      <c r="O69" s="47">
        <f t="shared" si="3"/>
        <v>9</v>
      </c>
      <c r="P69" s="7"/>
    </row>
    <row r="70" spans="1:16" x14ac:dyDescent="0.3">
      <c r="A70" s="1"/>
      <c r="B70" s="1"/>
      <c r="C70" s="4">
        <v>10834</v>
      </c>
      <c r="D70" s="37">
        <f t="shared" ref="D70:D88" ca="1" si="4">IF(C70="","",DATEDIF(C70,TODAY(),"y"))</f>
        <v>91</v>
      </c>
      <c r="E70" s="5"/>
      <c r="F70" s="4">
        <v>44036</v>
      </c>
      <c r="G70" s="6"/>
      <c r="H70" s="5"/>
      <c r="I70" s="61"/>
      <c r="J70" s="51"/>
      <c r="K70" s="65"/>
      <c r="L70" s="51">
        <v>44042</v>
      </c>
      <c r="M70" s="5" t="s">
        <v>23</v>
      </c>
      <c r="N70" s="52"/>
      <c r="O70" s="47">
        <f t="shared" si="3"/>
        <v>6</v>
      </c>
      <c r="P70" s="7"/>
    </row>
    <row r="71" spans="1:16" x14ac:dyDescent="0.3">
      <c r="A71" s="1"/>
      <c r="B71" s="1"/>
      <c r="C71" s="4">
        <v>33693</v>
      </c>
      <c r="D71" s="37">
        <f t="shared" ca="1" si="4"/>
        <v>28</v>
      </c>
      <c r="E71" s="5"/>
      <c r="F71" s="4">
        <v>44036</v>
      </c>
      <c r="G71" s="6"/>
      <c r="H71" s="5"/>
      <c r="I71" s="61"/>
      <c r="J71" s="51"/>
      <c r="K71" s="65"/>
      <c r="L71" s="51">
        <v>44041</v>
      </c>
      <c r="M71" s="5" t="s">
        <v>21</v>
      </c>
      <c r="N71" s="52"/>
      <c r="O71" s="47">
        <f t="shared" si="3"/>
        <v>5</v>
      </c>
      <c r="P71" s="7"/>
    </row>
    <row r="72" spans="1:16" x14ac:dyDescent="0.3">
      <c r="A72" s="1"/>
      <c r="B72" s="1"/>
      <c r="C72" s="4">
        <v>25472</v>
      </c>
      <c r="D72" s="37">
        <f t="shared" ca="1" si="4"/>
        <v>51</v>
      </c>
      <c r="E72" s="5"/>
      <c r="F72" s="4">
        <v>44037</v>
      </c>
      <c r="G72" s="6"/>
      <c r="H72" s="5"/>
      <c r="I72" s="61"/>
      <c r="J72" s="51"/>
      <c r="K72" s="65"/>
      <c r="L72" s="51">
        <v>44042</v>
      </c>
      <c r="M72" s="5" t="s">
        <v>22</v>
      </c>
      <c r="N72" s="52"/>
      <c r="O72" s="47">
        <f t="shared" si="3"/>
        <v>5</v>
      </c>
      <c r="P72" s="7"/>
    </row>
    <row r="73" spans="1:16" x14ac:dyDescent="0.3">
      <c r="A73" s="1"/>
      <c r="B73" s="1"/>
      <c r="C73" s="4">
        <v>34971</v>
      </c>
      <c r="D73" s="37">
        <f t="shared" ca="1" si="4"/>
        <v>25</v>
      </c>
      <c r="E73" s="5"/>
      <c r="F73" s="4">
        <v>44036</v>
      </c>
      <c r="G73" s="6"/>
      <c r="H73" s="5"/>
      <c r="I73" s="61"/>
      <c r="J73" s="51"/>
      <c r="K73" s="65"/>
      <c r="L73" s="51">
        <v>44041</v>
      </c>
      <c r="M73" s="5" t="s">
        <v>21</v>
      </c>
      <c r="N73" s="52"/>
      <c r="O73" s="47">
        <f t="shared" si="3"/>
        <v>5</v>
      </c>
      <c r="P73" s="7"/>
    </row>
    <row r="74" spans="1:16" x14ac:dyDescent="0.3">
      <c r="A74" s="1"/>
      <c r="B74" s="1"/>
      <c r="C74" s="4">
        <v>13474</v>
      </c>
      <c r="D74" s="37">
        <f t="shared" ca="1" si="4"/>
        <v>83</v>
      </c>
      <c r="E74" s="5"/>
      <c r="F74" s="4">
        <v>44036</v>
      </c>
      <c r="G74" s="6"/>
      <c r="H74" s="5"/>
      <c r="I74" s="61"/>
      <c r="J74" s="51">
        <v>44036</v>
      </c>
      <c r="K74" s="65"/>
      <c r="L74" s="51"/>
      <c r="M74" s="5"/>
      <c r="N74" s="52"/>
      <c r="O74" s="48">
        <v>1</v>
      </c>
      <c r="P74" s="7"/>
    </row>
    <row r="75" spans="1:16" x14ac:dyDescent="0.3">
      <c r="A75" s="1"/>
      <c r="B75" s="1"/>
      <c r="C75" s="4">
        <v>27865</v>
      </c>
      <c r="D75" s="37">
        <f t="shared" ca="1" si="4"/>
        <v>44</v>
      </c>
      <c r="E75" s="5"/>
      <c r="F75" s="4">
        <v>44039</v>
      </c>
      <c r="G75" s="6"/>
      <c r="H75" s="5"/>
      <c r="I75" s="61"/>
      <c r="J75" s="51"/>
      <c r="K75" s="65"/>
      <c r="L75" s="51">
        <v>44045</v>
      </c>
      <c r="M75" s="5" t="s">
        <v>22</v>
      </c>
      <c r="N75" s="52"/>
      <c r="O75" s="47">
        <f t="shared" ref="O75:O88" si="5">IFERROR(IF(J75="",DATEDIF(F75,L75,"d"),DATEDIF(F75,J75,"d")),"")</f>
        <v>6</v>
      </c>
      <c r="P75" s="7"/>
    </row>
    <row r="76" spans="1:16" x14ac:dyDescent="0.3">
      <c r="A76" s="1"/>
      <c r="B76" s="1"/>
      <c r="C76" s="4">
        <v>12138</v>
      </c>
      <c r="D76" s="37">
        <f t="shared" ca="1" si="4"/>
        <v>87</v>
      </c>
      <c r="E76" s="5"/>
      <c r="F76" s="4">
        <v>44039</v>
      </c>
      <c r="G76" s="6"/>
      <c r="H76" s="5"/>
      <c r="I76" s="61"/>
      <c r="J76" s="51"/>
      <c r="K76" s="65"/>
      <c r="L76" s="51">
        <v>44057</v>
      </c>
      <c r="M76" s="5" t="s">
        <v>22</v>
      </c>
      <c r="N76" s="52"/>
      <c r="O76" s="47">
        <f t="shared" si="5"/>
        <v>18</v>
      </c>
      <c r="P76" s="7"/>
    </row>
    <row r="77" spans="1:16" x14ac:dyDescent="0.3">
      <c r="A77" s="1"/>
      <c r="B77" s="1"/>
      <c r="C77" s="4">
        <v>19592</v>
      </c>
      <c r="D77" s="37">
        <f t="shared" ca="1" si="4"/>
        <v>67</v>
      </c>
      <c r="E77" s="5"/>
      <c r="F77" s="4">
        <v>44039</v>
      </c>
      <c r="G77" s="6"/>
      <c r="H77" s="5"/>
      <c r="I77" s="61"/>
      <c r="J77" s="51"/>
      <c r="K77" s="65"/>
      <c r="L77" s="51">
        <v>44045</v>
      </c>
      <c r="M77" s="5" t="s">
        <v>16</v>
      </c>
      <c r="N77" s="52"/>
      <c r="O77" s="47">
        <f t="shared" si="5"/>
        <v>6</v>
      </c>
      <c r="P77" s="7"/>
    </row>
    <row r="78" spans="1:16" x14ac:dyDescent="0.3">
      <c r="A78" s="1"/>
      <c r="B78" s="1"/>
      <c r="C78" s="4">
        <v>29356</v>
      </c>
      <c r="D78" s="37">
        <f t="shared" ca="1" si="4"/>
        <v>40</v>
      </c>
      <c r="E78" s="5"/>
      <c r="F78" s="4">
        <v>44040</v>
      </c>
      <c r="G78" s="6"/>
      <c r="H78" s="5"/>
      <c r="I78" s="61"/>
      <c r="J78" s="51"/>
      <c r="K78" s="65"/>
      <c r="L78" s="51">
        <v>44046</v>
      </c>
      <c r="M78" s="5" t="s">
        <v>22</v>
      </c>
      <c r="N78" s="52"/>
      <c r="O78" s="47">
        <f t="shared" si="5"/>
        <v>6</v>
      </c>
      <c r="P78" s="7"/>
    </row>
    <row r="79" spans="1:16" x14ac:dyDescent="0.3">
      <c r="A79" s="1"/>
      <c r="B79" s="1"/>
      <c r="C79" s="4">
        <v>37420</v>
      </c>
      <c r="D79" s="37">
        <f t="shared" ca="1" si="4"/>
        <v>18</v>
      </c>
      <c r="E79" s="5"/>
      <c r="F79" s="4">
        <v>44040</v>
      </c>
      <c r="G79" s="6"/>
      <c r="H79" s="5"/>
      <c r="I79" s="61"/>
      <c r="J79" s="51"/>
      <c r="K79" s="65"/>
      <c r="L79" s="51">
        <v>44043</v>
      </c>
      <c r="M79" s="5" t="s">
        <v>21</v>
      </c>
      <c r="N79" s="52"/>
      <c r="O79" s="47">
        <f t="shared" si="5"/>
        <v>3</v>
      </c>
      <c r="P79" s="7"/>
    </row>
    <row r="80" spans="1:16" x14ac:dyDescent="0.3">
      <c r="A80" s="1"/>
      <c r="B80" s="1"/>
      <c r="C80" s="4">
        <v>18272</v>
      </c>
      <c r="D80" s="37">
        <f t="shared" ca="1" si="4"/>
        <v>70</v>
      </c>
      <c r="E80" s="5"/>
      <c r="F80" s="4">
        <v>44040</v>
      </c>
      <c r="G80" s="6"/>
      <c r="H80" s="5"/>
      <c r="I80" s="61"/>
      <c r="J80" s="51"/>
      <c r="K80" s="65"/>
      <c r="L80" s="51">
        <v>44046</v>
      </c>
      <c r="M80" s="5" t="s">
        <v>21</v>
      </c>
      <c r="N80" s="52"/>
      <c r="O80" s="47">
        <f t="shared" si="5"/>
        <v>6</v>
      </c>
      <c r="P80" s="7"/>
    </row>
    <row r="81" spans="1:21" x14ac:dyDescent="0.3">
      <c r="A81" s="1"/>
      <c r="B81" s="1"/>
      <c r="C81" s="4">
        <v>19117</v>
      </c>
      <c r="D81" s="37">
        <f t="shared" ca="1" si="4"/>
        <v>68</v>
      </c>
      <c r="E81" s="5"/>
      <c r="F81" s="4">
        <v>44041</v>
      </c>
      <c r="G81" s="6"/>
      <c r="H81" s="5"/>
      <c r="I81" s="61"/>
      <c r="J81" s="51"/>
      <c r="K81" s="65"/>
      <c r="L81" s="51">
        <v>44054</v>
      </c>
      <c r="M81" s="5" t="s">
        <v>13</v>
      </c>
      <c r="N81" s="52"/>
      <c r="O81" s="47">
        <f t="shared" si="5"/>
        <v>13</v>
      </c>
      <c r="P81" s="7"/>
    </row>
    <row r="82" spans="1:21" x14ac:dyDescent="0.3">
      <c r="A82" s="1"/>
      <c r="B82" s="1"/>
      <c r="C82" s="4">
        <v>37140</v>
      </c>
      <c r="D82" s="37">
        <f t="shared" ca="1" si="4"/>
        <v>19</v>
      </c>
      <c r="E82" s="5"/>
      <c r="F82" s="4">
        <v>44041</v>
      </c>
      <c r="G82" s="6"/>
      <c r="H82" s="5"/>
      <c r="I82" s="61"/>
      <c r="J82" s="51">
        <v>44044</v>
      </c>
      <c r="K82" s="65"/>
      <c r="L82" s="51"/>
      <c r="M82" s="5"/>
      <c r="N82" s="52"/>
      <c r="O82" s="47">
        <f t="shared" si="5"/>
        <v>3</v>
      </c>
      <c r="P82" s="7"/>
    </row>
    <row r="83" spans="1:21" x14ac:dyDescent="0.3">
      <c r="A83" s="1"/>
      <c r="B83" s="1"/>
      <c r="C83" s="4">
        <v>23817</v>
      </c>
      <c r="D83" s="37">
        <f t="shared" ca="1" si="4"/>
        <v>55</v>
      </c>
      <c r="E83" s="5"/>
      <c r="F83" s="4">
        <v>44041</v>
      </c>
      <c r="G83" s="6"/>
      <c r="H83" s="5"/>
      <c r="I83" s="61"/>
      <c r="J83" s="51"/>
      <c r="K83" s="65"/>
      <c r="L83" s="51">
        <v>44051</v>
      </c>
      <c r="M83" s="5" t="s">
        <v>16</v>
      </c>
      <c r="N83" s="52"/>
      <c r="O83" s="47">
        <f t="shared" si="5"/>
        <v>10</v>
      </c>
      <c r="P83" s="7"/>
    </row>
    <row r="84" spans="1:21" x14ac:dyDescent="0.3">
      <c r="A84" s="1"/>
      <c r="B84" s="1"/>
      <c r="C84" s="4">
        <v>30484</v>
      </c>
      <c r="D84" s="37">
        <f t="shared" ca="1" si="4"/>
        <v>37</v>
      </c>
      <c r="E84" s="5"/>
      <c r="F84" s="4">
        <v>44041</v>
      </c>
      <c r="G84" s="6"/>
      <c r="H84" s="5"/>
      <c r="I84" s="61"/>
      <c r="J84" s="51"/>
      <c r="K84" s="65"/>
      <c r="L84" s="51">
        <v>44047</v>
      </c>
      <c r="M84" s="5" t="s">
        <v>22</v>
      </c>
      <c r="N84" s="52"/>
      <c r="O84" s="47">
        <f t="shared" si="5"/>
        <v>6</v>
      </c>
      <c r="P84" s="7"/>
    </row>
    <row r="85" spans="1:21" x14ac:dyDescent="0.3">
      <c r="A85" s="1"/>
      <c r="B85" s="1"/>
      <c r="C85" s="4">
        <v>20165</v>
      </c>
      <c r="D85" s="37">
        <f t="shared" ca="1" si="4"/>
        <v>65</v>
      </c>
      <c r="E85" s="5"/>
      <c r="F85" s="4">
        <v>44042</v>
      </c>
      <c r="G85" s="6"/>
      <c r="H85" s="5"/>
      <c r="I85" s="61"/>
      <c r="J85" s="51"/>
      <c r="K85" s="65"/>
      <c r="L85" s="51">
        <v>44048</v>
      </c>
      <c r="M85" s="5" t="s">
        <v>23</v>
      </c>
      <c r="N85" s="52"/>
      <c r="O85" s="47">
        <f t="shared" si="5"/>
        <v>6</v>
      </c>
      <c r="P85" s="7"/>
    </row>
    <row r="86" spans="1:21" x14ac:dyDescent="0.3">
      <c r="A86" s="1"/>
      <c r="B86" s="1"/>
      <c r="C86" s="4">
        <v>17751</v>
      </c>
      <c r="D86" s="37">
        <f t="shared" ca="1" si="4"/>
        <v>72</v>
      </c>
      <c r="E86" s="5"/>
      <c r="F86" s="4">
        <v>44042</v>
      </c>
      <c r="G86" s="6"/>
      <c r="H86" s="5"/>
      <c r="I86" s="61"/>
      <c r="J86" s="51"/>
      <c r="K86" s="65"/>
      <c r="L86" s="51">
        <v>44047</v>
      </c>
      <c r="M86" s="5" t="s">
        <v>22</v>
      </c>
      <c r="N86" s="52"/>
      <c r="O86" s="47">
        <f t="shared" si="5"/>
        <v>5</v>
      </c>
      <c r="P86" s="7"/>
    </row>
    <row r="87" spans="1:21" x14ac:dyDescent="0.3">
      <c r="A87" s="1"/>
      <c r="B87" s="1"/>
      <c r="C87" s="4">
        <v>29032</v>
      </c>
      <c r="D87" s="37">
        <f t="shared" ca="1" si="4"/>
        <v>41</v>
      </c>
      <c r="E87" s="5"/>
      <c r="F87" s="4">
        <v>44043</v>
      </c>
      <c r="G87" s="6"/>
      <c r="H87" s="5"/>
      <c r="I87" s="61"/>
      <c r="J87" s="51"/>
      <c r="K87" s="65"/>
      <c r="L87" s="51">
        <v>44043</v>
      </c>
      <c r="M87" s="5" t="s">
        <v>9</v>
      </c>
      <c r="N87" s="52"/>
      <c r="O87" s="47">
        <f t="shared" si="5"/>
        <v>0</v>
      </c>
      <c r="P87" s="7"/>
    </row>
    <row r="88" spans="1:21" ht="15" thickBot="1" x14ac:dyDescent="0.35">
      <c r="A88" s="1"/>
      <c r="B88" s="1"/>
      <c r="C88" s="4">
        <v>30510</v>
      </c>
      <c r="D88" s="37">
        <f t="shared" ca="1" si="4"/>
        <v>37</v>
      </c>
      <c r="E88" s="5"/>
      <c r="F88" s="4">
        <v>44043</v>
      </c>
      <c r="G88" s="6"/>
      <c r="H88" s="5"/>
      <c r="I88" s="61"/>
      <c r="J88" s="53"/>
      <c r="K88" s="66"/>
      <c r="L88" s="53">
        <v>44047</v>
      </c>
      <c r="M88" s="54" t="s">
        <v>9</v>
      </c>
      <c r="N88" s="55"/>
      <c r="O88" s="47">
        <f t="shared" si="5"/>
        <v>4</v>
      </c>
      <c r="P88" s="7"/>
    </row>
    <row r="89" spans="1:21" ht="15" thickBot="1" x14ac:dyDescent="0.35">
      <c r="A89" s="21"/>
      <c r="B89" s="21"/>
      <c r="C89" s="24"/>
      <c r="D89" s="23"/>
      <c r="E89" s="22"/>
      <c r="F89" s="24"/>
      <c r="G89" s="22"/>
      <c r="H89" s="22"/>
      <c r="I89" s="22"/>
      <c r="J89" s="24"/>
      <c r="K89" s="25"/>
      <c r="L89" s="24"/>
      <c r="M89" s="22"/>
      <c r="N89" s="26"/>
      <c r="O89" s="22"/>
      <c r="P89" s="27"/>
    </row>
    <row r="90" spans="1:21" ht="15" thickBot="1" x14ac:dyDescent="0.35">
      <c r="N90" s="9"/>
      <c r="Q90" s="129" t="s">
        <v>33</v>
      </c>
      <c r="R90" s="130"/>
      <c r="T90" s="129" t="s">
        <v>47</v>
      </c>
      <c r="U90" s="130"/>
    </row>
    <row r="91" spans="1:21" x14ac:dyDescent="0.3">
      <c r="Q91" s="11" t="s">
        <v>12</v>
      </c>
      <c r="R91" s="16">
        <f t="shared" ref="R91:R100" si="6">COUNTIF($H$6:$H$88,Q91)</f>
        <v>0</v>
      </c>
      <c r="T91" s="11" t="s">
        <v>50</v>
      </c>
      <c r="U91" s="38">
        <f ca="1">COUNTIF($D$6:$D$88,"&lt;18")</f>
        <v>0</v>
      </c>
    </row>
    <row r="92" spans="1:21" x14ac:dyDescent="0.3">
      <c r="Q92" s="12" t="s">
        <v>17</v>
      </c>
      <c r="R92" s="17">
        <f t="shared" si="6"/>
        <v>0</v>
      </c>
      <c r="T92" s="12" t="s">
        <v>51</v>
      </c>
      <c r="U92" s="39">
        <f ca="1">COUNTIFS($D$6:$D$88,"&gt;=18",$D$6:$D$88,"&lt;30")</f>
        <v>11</v>
      </c>
    </row>
    <row r="93" spans="1:21" x14ac:dyDescent="0.3">
      <c r="Q93" s="12" t="s">
        <v>18</v>
      </c>
      <c r="R93" s="17">
        <f t="shared" si="6"/>
        <v>0</v>
      </c>
      <c r="T93" s="12" t="s">
        <v>52</v>
      </c>
      <c r="U93" s="39">
        <f ca="1">COUNTIFS($D$6:$D$88,"&gt;=30",$D$6:$D$88,"&lt;60")</f>
        <v>41</v>
      </c>
    </row>
    <row r="94" spans="1:21" ht="15" thickBot="1" x14ac:dyDescent="0.35">
      <c r="Q94" s="12" t="s">
        <v>19</v>
      </c>
      <c r="R94" s="17">
        <f t="shared" si="6"/>
        <v>0</v>
      </c>
      <c r="T94" s="12" t="s">
        <v>53</v>
      </c>
      <c r="U94" s="40">
        <f ca="1">COUNTIF($D$6:$D$88,"&gt;=60")</f>
        <v>31</v>
      </c>
    </row>
    <row r="95" spans="1:21" ht="15" thickBot="1" x14ac:dyDescent="0.35">
      <c r="Q95" s="12" t="s">
        <v>25</v>
      </c>
      <c r="R95" s="17">
        <f t="shared" si="6"/>
        <v>0</v>
      </c>
      <c r="T95" s="10" t="s">
        <v>30</v>
      </c>
      <c r="U95" s="19">
        <f ca="1">SUM(U91:U94)</f>
        <v>83</v>
      </c>
    </row>
    <row r="96" spans="1:21" ht="15" thickBot="1" x14ac:dyDescent="0.35">
      <c r="Q96" s="12" t="s">
        <v>26</v>
      </c>
      <c r="R96" s="17">
        <f t="shared" si="6"/>
        <v>0</v>
      </c>
    </row>
    <row r="97" spans="17:21" ht="15" thickBot="1" x14ac:dyDescent="0.35">
      <c r="Q97" s="12" t="s">
        <v>27</v>
      </c>
      <c r="R97" s="17">
        <f t="shared" si="6"/>
        <v>0</v>
      </c>
      <c r="T97" s="35" t="s">
        <v>7</v>
      </c>
      <c r="U97" s="36"/>
    </row>
    <row r="98" spans="17:21" x14ac:dyDescent="0.3">
      <c r="Q98" s="12" t="s">
        <v>20</v>
      </c>
      <c r="R98" s="17">
        <f t="shared" si="6"/>
        <v>0</v>
      </c>
      <c r="T98" s="11" t="s">
        <v>10</v>
      </c>
      <c r="U98" s="16">
        <f>COUNTIF($E$6:$E$88,T98)</f>
        <v>0</v>
      </c>
    </row>
    <row r="99" spans="17:21" ht="15" thickBot="1" x14ac:dyDescent="0.35">
      <c r="Q99" s="12" t="s">
        <v>28</v>
      </c>
      <c r="R99" s="17">
        <f t="shared" si="6"/>
        <v>0</v>
      </c>
      <c r="T99" s="12" t="s">
        <v>11</v>
      </c>
      <c r="U99" s="20">
        <f>COUNTIF($E$6:$E$88,T99)</f>
        <v>0</v>
      </c>
    </row>
    <row r="100" spans="17:21" ht="15" thickBot="1" x14ac:dyDescent="0.35">
      <c r="Q100" s="13" t="s">
        <v>29</v>
      </c>
      <c r="R100" s="18">
        <f t="shared" si="6"/>
        <v>0</v>
      </c>
      <c r="T100" s="10" t="s">
        <v>30</v>
      </c>
      <c r="U100" s="19">
        <f>SUM(U98:U99)</f>
        <v>0</v>
      </c>
    </row>
    <row r="101" spans="17:21" ht="15" thickBot="1" x14ac:dyDescent="0.35">
      <c r="Q101" s="10" t="s">
        <v>30</v>
      </c>
      <c r="R101" s="19">
        <f>SUM(R91:R100)</f>
        <v>0</v>
      </c>
    </row>
    <row r="102" spans="17:21" ht="15" thickBot="1" x14ac:dyDescent="0.35">
      <c r="T102" s="14" t="s">
        <v>31</v>
      </c>
      <c r="U102" s="42">
        <f>COUNTIF($N$6:$N$88,"OUI")</f>
        <v>0</v>
      </c>
    </row>
    <row r="103" spans="17:21" ht="15" thickBot="1" x14ac:dyDescent="0.35">
      <c r="Q103" s="129" t="s">
        <v>48</v>
      </c>
      <c r="R103" s="130"/>
    </row>
    <row r="104" spans="17:21" ht="15" thickBot="1" x14ac:dyDescent="0.35">
      <c r="Q104" s="11" t="s">
        <v>34</v>
      </c>
      <c r="R104" s="16">
        <f t="shared" ref="R104:R110" si="7">SUMPRODUCT(($G$6:$G$88&lt;&gt;"")*($G$6:$G$88*24&gt;=LEFT(Q104,SEARCH("h",Q104)-1)*1)*($G$6:$G$88*24&lt;=MID(Q104,SEARCH("-",Q104)+2,LEN(Q104)-SEARCH("-",Q104)-2)*1))</f>
        <v>0</v>
      </c>
      <c r="T104" s="14" t="s">
        <v>32</v>
      </c>
      <c r="U104" s="42">
        <f>COUNTIF($K$6:$K$88,"OUI")</f>
        <v>0</v>
      </c>
    </row>
    <row r="105" spans="17:21" x14ac:dyDescent="0.3">
      <c r="Q105" s="12" t="s">
        <v>35</v>
      </c>
      <c r="R105" s="17">
        <f t="shared" si="7"/>
        <v>0</v>
      </c>
    </row>
    <row r="106" spans="17:21" ht="15" thickBot="1" x14ac:dyDescent="0.35">
      <c r="Q106" s="12" t="s">
        <v>36</v>
      </c>
      <c r="R106" s="17">
        <f t="shared" si="7"/>
        <v>0</v>
      </c>
    </row>
    <row r="107" spans="17:21" ht="15" thickBot="1" x14ac:dyDescent="0.35">
      <c r="Q107" s="12" t="s">
        <v>37</v>
      </c>
      <c r="R107" s="17">
        <f t="shared" si="7"/>
        <v>0</v>
      </c>
      <c r="T107" s="10" t="s">
        <v>61</v>
      </c>
      <c r="U107" s="19">
        <v>81</v>
      </c>
    </row>
    <row r="108" spans="17:21" x14ac:dyDescent="0.3">
      <c r="Q108" s="12" t="s">
        <v>38</v>
      </c>
      <c r="R108" s="17">
        <f t="shared" si="7"/>
        <v>0</v>
      </c>
      <c r="T108" s="68" t="s">
        <v>64</v>
      </c>
    </row>
    <row r="109" spans="17:21" x14ac:dyDescent="0.3">
      <c r="Q109" s="12" t="s">
        <v>45</v>
      </c>
      <c r="R109" s="17">
        <f t="shared" si="7"/>
        <v>0</v>
      </c>
      <c r="U109" s="67"/>
    </row>
    <row r="110" spans="17:21" ht="15" thickBot="1" x14ac:dyDescent="0.35">
      <c r="Q110" s="12" t="s">
        <v>46</v>
      </c>
      <c r="R110" s="18">
        <f t="shared" si="7"/>
        <v>0</v>
      </c>
    </row>
    <row r="111" spans="17:21" ht="15" thickBot="1" x14ac:dyDescent="0.35">
      <c r="Q111" s="10" t="s">
        <v>30</v>
      </c>
      <c r="R111" s="19">
        <f>SUM(R104:R110)</f>
        <v>0</v>
      </c>
    </row>
    <row r="112" spans="17:21" ht="15" thickBot="1" x14ac:dyDescent="0.35"/>
    <row r="113" spans="17:25" ht="15" thickBot="1" x14ac:dyDescent="0.35">
      <c r="Q113" s="129" t="s">
        <v>62</v>
      </c>
      <c r="R113" s="130"/>
    </row>
    <row r="114" spans="17:25" x14ac:dyDescent="0.3">
      <c r="Q114" s="11" t="s">
        <v>22</v>
      </c>
      <c r="R114" s="16">
        <f t="shared" ref="R114:R125" si="8">COUNTIF($M$6:$M$88,Q114)</f>
        <v>15</v>
      </c>
    </row>
    <row r="115" spans="17:25" x14ac:dyDescent="0.3">
      <c r="Q115" s="12" t="s">
        <v>13</v>
      </c>
      <c r="R115" s="17">
        <f t="shared" si="8"/>
        <v>15</v>
      </c>
    </row>
    <row r="116" spans="17:25" x14ac:dyDescent="0.3">
      <c r="Q116" s="12" t="s">
        <v>16</v>
      </c>
      <c r="R116" s="17">
        <f t="shared" si="8"/>
        <v>12</v>
      </c>
    </row>
    <row r="117" spans="17:25" x14ac:dyDescent="0.3">
      <c r="Q117" s="12" t="s">
        <v>23</v>
      </c>
      <c r="R117" s="17">
        <f t="shared" si="8"/>
        <v>9</v>
      </c>
    </row>
    <row r="118" spans="17:25" x14ac:dyDescent="0.3">
      <c r="Q118" s="12" t="s">
        <v>21</v>
      </c>
      <c r="R118" s="17">
        <f t="shared" si="8"/>
        <v>14</v>
      </c>
    </row>
    <row r="119" spans="17:25" x14ac:dyDescent="0.3">
      <c r="Q119" s="12" t="s">
        <v>40</v>
      </c>
      <c r="R119" s="17">
        <f t="shared" si="8"/>
        <v>0</v>
      </c>
    </row>
    <row r="120" spans="17:25" x14ac:dyDescent="0.3">
      <c r="Q120" s="12" t="s">
        <v>41</v>
      </c>
      <c r="R120" s="17">
        <f t="shared" si="8"/>
        <v>0</v>
      </c>
    </row>
    <row r="121" spans="17:25" x14ac:dyDescent="0.3">
      <c r="Q121" s="12" t="s">
        <v>42</v>
      </c>
      <c r="R121" s="17">
        <f t="shared" si="8"/>
        <v>0</v>
      </c>
    </row>
    <row r="122" spans="17:25" x14ac:dyDescent="0.3">
      <c r="Q122" s="12" t="s">
        <v>14</v>
      </c>
      <c r="R122" s="17">
        <f t="shared" si="8"/>
        <v>1</v>
      </c>
    </row>
    <row r="123" spans="17:25" x14ac:dyDescent="0.3">
      <c r="Q123" s="12" t="s">
        <v>9</v>
      </c>
      <c r="R123" s="17">
        <f t="shared" si="8"/>
        <v>4</v>
      </c>
    </row>
    <row r="124" spans="17:25" x14ac:dyDescent="0.3">
      <c r="Q124" s="12" t="s">
        <v>43</v>
      </c>
      <c r="R124" s="17">
        <f t="shared" si="8"/>
        <v>0</v>
      </c>
    </row>
    <row r="125" spans="17:25" ht="15" thickBot="1" x14ac:dyDescent="0.35">
      <c r="Q125" s="12" t="s">
        <v>44</v>
      </c>
      <c r="R125" s="17">
        <f t="shared" si="8"/>
        <v>0</v>
      </c>
    </row>
    <row r="126" spans="17:25" ht="15" thickBot="1" x14ac:dyDescent="0.35">
      <c r="Q126" s="70" t="s">
        <v>30</v>
      </c>
      <c r="R126" s="43">
        <f>SUM(R114:R125)</f>
        <v>70</v>
      </c>
    </row>
    <row r="127" spans="17:25" ht="15" thickBot="1" x14ac:dyDescent="0.35"/>
    <row r="128" spans="17:25" ht="30.75" customHeight="1" thickBot="1" x14ac:dyDescent="0.35">
      <c r="Q128" s="92" t="s">
        <v>70</v>
      </c>
      <c r="R128" s="114" t="s">
        <v>71</v>
      </c>
      <c r="S128" s="115"/>
      <c r="T128" s="89" t="s">
        <v>72</v>
      </c>
      <c r="U128" s="95" t="s">
        <v>30</v>
      </c>
      <c r="V128" s="104" t="s">
        <v>73</v>
      </c>
      <c r="W128" s="105"/>
      <c r="X128" s="110" t="s">
        <v>68</v>
      </c>
      <c r="Y128" s="111"/>
    </row>
    <row r="129" spans="17:25" ht="15" thickBot="1" x14ac:dyDescent="0.35">
      <c r="Q129" s="90" t="s">
        <v>66</v>
      </c>
      <c r="R129" s="116">
        <f>SUMPRODUCT((MONTH($L$6:$L$88)=MONTH(Q129&amp;1))*(1))</f>
        <v>58</v>
      </c>
      <c r="S129" s="117"/>
      <c r="T129" s="100">
        <f>SUMPRODUCT((MONTH($J$6:$J$88)=MONTH(Q129&amp;1))*(1))</f>
        <v>11</v>
      </c>
      <c r="U129" s="96">
        <f>T129+R129</f>
        <v>69</v>
      </c>
      <c r="V129" s="108">
        <v>0</v>
      </c>
      <c r="W129" s="109"/>
      <c r="X129" s="98">
        <f>SUM(U129:W129)</f>
        <v>69</v>
      </c>
      <c r="Y129" s="112">
        <f>SUM(X129+X130)</f>
        <v>83</v>
      </c>
    </row>
    <row r="130" spans="17:25" ht="15" thickBot="1" x14ac:dyDescent="0.35">
      <c r="Q130" s="91" t="s">
        <v>75</v>
      </c>
      <c r="R130" s="116">
        <f>SUMPRODUCT((MONTH($L$6:$L$88)=MONTH(Q130&amp;1))*(1))</f>
        <v>12</v>
      </c>
      <c r="S130" s="117"/>
      <c r="T130" s="100">
        <f>SUMPRODUCT((MONTH($J$6:$J$88)=MONTH(Q130&amp;1))*(1))</f>
        <v>2</v>
      </c>
      <c r="U130" s="97">
        <f>SUM(R130:T130)</f>
        <v>14</v>
      </c>
      <c r="V130" s="106">
        <v>0</v>
      </c>
      <c r="W130" s="107"/>
      <c r="X130" s="99">
        <f>SUM(U130:W130)</f>
        <v>14</v>
      </c>
      <c r="Y130" s="113"/>
    </row>
    <row r="131" spans="17:25" ht="15" thickBot="1" x14ac:dyDescent="0.35">
      <c r="Q131" s="10" t="s">
        <v>30</v>
      </c>
      <c r="R131" s="102">
        <f>SUM(R129:S130)</f>
        <v>70</v>
      </c>
      <c r="S131" s="103"/>
      <c r="T131" s="94">
        <f>SUM(T129:T130)</f>
        <v>13</v>
      </c>
      <c r="U131" s="93">
        <f>SUM(U129:U130)</f>
        <v>83</v>
      </c>
    </row>
  </sheetData>
  <sortState xmlns:xlrd2="http://schemas.microsoft.com/office/spreadsheetml/2017/richdata2" ref="A5:P81">
    <sortCondition ref="I4"/>
  </sortState>
  <mergeCells count="27">
    <mergeCell ref="Q113:R113"/>
    <mergeCell ref="T90:U90"/>
    <mergeCell ref="C2:P2"/>
    <mergeCell ref="Q103:R103"/>
    <mergeCell ref="Q90:R90"/>
    <mergeCell ref="I4:I5"/>
    <mergeCell ref="H4:H5"/>
    <mergeCell ref="G4:G5"/>
    <mergeCell ref="F4:F5"/>
    <mergeCell ref="E4:E5"/>
    <mergeCell ref="D4:D5"/>
    <mergeCell ref="C4:C5"/>
    <mergeCell ref="B4:B5"/>
    <mergeCell ref="A4:A5"/>
    <mergeCell ref="P4:P5"/>
    <mergeCell ref="O4:O5"/>
    <mergeCell ref="J4:K4"/>
    <mergeCell ref="L4:N4"/>
    <mergeCell ref="R131:S131"/>
    <mergeCell ref="V128:W128"/>
    <mergeCell ref="V130:W130"/>
    <mergeCell ref="V129:W129"/>
    <mergeCell ref="X128:Y128"/>
    <mergeCell ref="Y129:Y130"/>
    <mergeCell ref="R128:S128"/>
    <mergeCell ref="R130:S130"/>
    <mergeCell ref="R129:S129"/>
  </mergeCells>
  <dataValidations disablePrompts="1" count="4">
    <dataValidation type="list" allowBlank="1" showInputMessage="1" showErrorMessage="1" sqref="E1 E3:E4 E6:E65540" xr:uid="{00000000-0002-0000-0000-000000000000}">
      <formula1>"FEMININ,MASCULIN"</formula1>
    </dataValidation>
    <dataValidation type="list" allowBlank="1" showInputMessage="1" showErrorMessage="1" sqref="H1 H3:H4 H6:H65540" xr:uid="{00000000-0002-0000-0000-000001000000}">
      <formula1>"SL,SDT,SPI,SDTU,SDRE (Maire),SDRE (Juge),SDRE (Préfectoral CP de Varennes),Réintégration PS SDDE,Réintégration PS SDRE,OPP"</formula1>
    </dataValidation>
    <dataValidation type="list" allowBlank="1" showInputMessage="1" showErrorMessage="1" sqref="M1 M3 M6:M65540" xr:uid="{00000000-0002-0000-0000-000002000000}">
      <formula1>"BENGALI,COLCHIQUE,LAVANDE,EDELWEISS,EMERAUDE,TOPAZE,RETIS,OPALE,COLIBRI,AIGUE MARINE,GENTIANE,BECARRE"</formula1>
    </dataValidation>
    <dataValidation type="list" allowBlank="1" showInputMessage="1" showErrorMessage="1" sqref="N1 K1 K3 N3 K6:K65540 N5:N65540" xr:uid="{00000000-0002-0000-0000-000003000000}">
      <formula1>"OUI"</formula1>
    </dataValidation>
  </dataValidations>
  <pageMargins left="0.70866141732283472" right="0.70866141732283472" top="0.74803149606299213" bottom="0.74803149606299213" header="0.31496062992125984" footer="0.31496062992125984"/>
  <pageSetup paperSize="9" scale="36" fitToHeight="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Y104"/>
  <sheetViews>
    <sheetView topLeftCell="M1" zoomScale="110" zoomScaleNormal="110" workbookViewId="0">
      <pane ySplit="5" topLeftCell="A86" activePane="bottomLeft" state="frozen"/>
      <selection pane="bottomLeft" activeCell="Q107" sqref="Q107"/>
    </sheetView>
  </sheetViews>
  <sheetFormatPr baseColWidth="10" defaultRowHeight="14.4" x14ac:dyDescent="0.3"/>
  <cols>
    <col min="1" max="1" width="23.5546875" customWidth="1"/>
    <col min="2" max="2" width="19.88671875" customWidth="1"/>
    <col min="3" max="3" width="12.6640625" style="2" customWidth="1"/>
    <col min="4" max="4" width="8.88671875" style="3" customWidth="1"/>
    <col min="6" max="6" width="12.6640625" style="2" customWidth="1"/>
    <col min="7" max="7" width="11.88671875" customWidth="1"/>
    <col min="8" max="8" width="22.33203125" customWidth="1"/>
    <col min="9" max="9" width="13.88671875" customWidth="1"/>
    <col min="10" max="12" width="12.6640625" style="2" customWidth="1"/>
    <col min="13" max="13" width="18.109375" customWidth="1"/>
    <col min="14" max="14" width="7.44140625" customWidth="1"/>
    <col min="15" max="15" width="10.6640625" customWidth="1"/>
    <col min="16" max="16" width="47.109375" style="8" customWidth="1"/>
    <col min="17" max="17" width="35.6640625" customWidth="1"/>
    <col min="18" max="18" width="9.6640625" style="15" customWidth="1"/>
    <col min="19" max="19" width="5.88671875" customWidth="1"/>
    <col min="20" max="20" width="41.6640625" customWidth="1"/>
    <col min="21" max="21" width="9.6640625" customWidth="1"/>
  </cols>
  <sheetData>
    <row r="2" spans="1:16" ht="28.8" x14ac:dyDescent="0.55000000000000004">
      <c r="A2" s="33" t="s">
        <v>49</v>
      </c>
      <c r="B2" s="34">
        <f>U73</f>
        <v>0</v>
      </c>
      <c r="C2" s="131" t="s">
        <v>56</v>
      </c>
      <c r="D2" s="131"/>
      <c r="E2" s="131"/>
      <c r="F2" s="131"/>
      <c r="G2" s="131"/>
      <c r="H2" s="131"/>
      <c r="I2" s="131"/>
      <c r="J2" s="131"/>
      <c r="K2" s="131"/>
      <c r="L2" s="131"/>
      <c r="M2" s="131"/>
      <c r="N2" s="131"/>
      <c r="O2" s="131"/>
      <c r="P2" s="131"/>
    </row>
    <row r="3" spans="1:16" ht="14.25" customHeight="1" thickBot="1" x14ac:dyDescent="0.6">
      <c r="A3" s="33"/>
      <c r="B3" s="34"/>
      <c r="C3" s="56"/>
      <c r="D3" s="56"/>
      <c r="E3" s="56"/>
      <c r="F3" s="56"/>
      <c r="G3" s="56"/>
      <c r="H3" s="56"/>
      <c r="I3" s="56"/>
      <c r="J3" s="56"/>
      <c r="K3" s="56"/>
      <c r="L3" s="56"/>
      <c r="M3" s="56"/>
      <c r="N3" s="56"/>
      <c r="O3" s="56"/>
      <c r="P3" s="56"/>
    </row>
    <row r="4" spans="1:16" ht="30" customHeight="1" x14ac:dyDescent="0.3">
      <c r="A4" s="120" t="s">
        <v>0</v>
      </c>
      <c r="B4" s="118" t="s">
        <v>1</v>
      </c>
      <c r="C4" s="128" t="s">
        <v>3</v>
      </c>
      <c r="D4" s="136" t="s">
        <v>4</v>
      </c>
      <c r="E4" s="118" t="s">
        <v>7</v>
      </c>
      <c r="F4" s="134" t="s">
        <v>2</v>
      </c>
      <c r="G4" s="118" t="s">
        <v>6</v>
      </c>
      <c r="H4" s="118" t="s">
        <v>8</v>
      </c>
      <c r="I4" s="132" t="s">
        <v>54</v>
      </c>
      <c r="J4" s="126" t="s">
        <v>57</v>
      </c>
      <c r="K4" s="127"/>
      <c r="L4" s="126" t="s">
        <v>60</v>
      </c>
      <c r="M4" s="128"/>
      <c r="N4" s="127"/>
      <c r="O4" s="124" t="s">
        <v>5</v>
      </c>
      <c r="P4" s="122" t="s">
        <v>15</v>
      </c>
    </row>
    <row r="5" spans="1:16" ht="30" customHeight="1" thickBot="1" x14ac:dyDescent="0.35">
      <c r="A5" s="121"/>
      <c r="B5" s="119"/>
      <c r="C5" s="138"/>
      <c r="D5" s="137"/>
      <c r="E5" s="119"/>
      <c r="F5" s="135"/>
      <c r="G5" s="119"/>
      <c r="H5" s="119"/>
      <c r="I5" s="133"/>
      <c r="J5" s="57" t="s">
        <v>58</v>
      </c>
      <c r="K5" s="63" t="s">
        <v>59</v>
      </c>
      <c r="L5" s="57" t="s">
        <v>58</v>
      </c>
      <c r="M5" s="58" t="s">
        <v>39</v>
      </c>
      <c r="N5" s="59" t="s">
        <v>24</v>
      </c>
      <c r="O5" s="125"/>
      <c r="P5" s="123"/>
    </row>
    <row r="6" spans="1:16" x14ac:dyDescent="0.3">
      <c r="A6" s="28"/>
      <c r="B6" s="28"/>
      <c r="C6" s="29">
        <v>19462</v>
      </c>
      <c r="D6" s="37">
        <f ca="1">IF(C6="","",DATEDIF(C6,TODAY(),"y"))</f>
        <v>67</v>
      </c>
      <c r="E6" s="30"/>
      <c r="F6" s="29">
        <v>44045</v>
      </c>
      <c r="G6" s="31"/>
      <c r="H6" s="31"/>
      <c r="I6" s="60"/>
      <c r="J6" s="49"/>
      <c r="K6" s="64"/>
      <c r="L6" s="49">
        <v>44050</v>
      </c>
      <c r="M6" s="30" t="s">
        <v>13</v>
      </c>
      <c r="N6" s="50"/>
      <c r="O6" s="46">
        <f t="shared" ref="O6:O37" si="0">IFERROR(IF(J6="",DATEDIF(F6,L6,"d"),DATEDIF(F6,J6,"d")),"")</f>
        <v>5</v>
      </c>
      <c r="P6" s="32"/>
    </row>
    <row r="7" spans="1:16" x14ac:dyDescent="0.3">
      <c r="A7" s="1"/>
      <c r="B7" s="1"/>
      <c r="C7" s="4">
        <v>16462</v>
      </c>
      <c r="D7" s="37">
        <f ca="1">IF(C7="","",DATEDIF(C7,TODAY(),"y"))</f>
        <v>75</v>
      </c>
      <c r="E7" s="5"/>
      <c r="F7" s="4">
        <v>44045</v>
      </c>
      <c r="G7" s="6"/>
      <c r="H7" s="5"/>
      <c r="I7" s="61"/>
      <c r="J7" s="51"/>
      <c r="K7" s="65"/>
      <c r="L7" s="51">
        <v>44050</v>
      </c>
      <c r="M7" s="5" t="s">
        <v>21</v>
      </c>
      <c r="N7" s="52"/>
      <c r="O7" s="47">
        <f t="shared" si="0"/>
        <v>5</v>
      </c>
      <c r="P7" s="7"/>
    </row>
    <row r="8" spans="1:16" x14ac:dyDescent="0.3">
      <c r="A8" s="1"/>
      <c r="B8" s="1"/>
      <c r="C8" s="4">
        <v>27691</v>
      </c>
      <c r="D8" s="37">
        <f ca="1">IF(C8="","",DATEDIF(C8,TODAY(),"y"))</f>
        <v>44</v>
      </c>
      <c r="E8" s="5"/>
      <c r="F8" s="4">
        <v>44045</v>
      </c>
      <c r="G8" s="6"/>
      <c r="H8" s="6"/>
      <c r="I8" s="62"/>
      <c r="J8" s="51"/>
      <c r="K8" s="65"/>
      <c r="L8" s="51">
        <v>44051</v>
      </c>
      <c r="M8" s="5" t="s">
        <v>21</v>
      </c>
      <c r="N8" s="52"/>
      <c r="O8" s="47">
        <f t="shared" si="0"/>
        <v>6</v>
      </c>
      <c r="P8" s="7"/>
    </row>
    <row r="9" spans="1:16" x14ac:dyDescent="0.3">
      <c r="A9" s="1"/>
      <c r="B9" s="1"/>
      <c r="C9" s="4">
        <v>25293</v>
      </c>
      <c r="D9" s="37">
        <f ca="1">IF(C9="","",DATEDIF(C9,TODAY(),"y"))</f>
        <v>51</v>
      </c>
      <c r="E9" s="5"/>
      <c r="F9" s="4">
        <v>44045</v>
      </c>
      <c r="G9" s="6"/>
      <c r="H9" s="6"/>
      <c r="I9" s="62"/>
      <c r="J9" s="51">
        <v>44048</v>
      </c>
      <c r="K9" s="65"/>
      <c r="L9" s="51"/>
      <c r="M9" s="5"/>
      <c r="N9" s="52"/>
      <c r="O9" s="47">
        <f t="shared" si="0"/>
        <v>3</v>
      </c>
      <c r="P9" s="7"/>
    </row>
    <row r="10" spans="1:16" x14ac:dyDescent="0.3">
      <c r="A10" s="1"/>
      <c r="B10" s="1"/>
      <c r="C10" s="4">
        <v>21129</v>
      </c>
      <c r="D10" s="37">
        <f t="shared" ref="D10:D60" ca="1" si="1">IF(C10="","",DATEDIF(C10,TODAY(),"y"))</f>
        <v>62</v>
      </c>
      <c r="E10" s="5"/>
      <c r="F10" s="4">
        <v>44046</v>
      </c>
      <c r="G10" s="6"/>
      <c r="H10" s="6"/>
      <c r="I10" s="62"/>
      <c r="J10" s="51">
        <v>44048</v>
      </c>
      <c r="K10" s="65"/>
      <c r="L10" s="51"/>
      <c r="M10" s="5"/>
      <c r="N10" s="52"/>
      <c r="O10" s="47">
        <f t="shared" si="0"/>
        <v>2</v>
      </c>
      <c r="P10" s="7"/>
    </row>
    <row r="11" spans="1:16" x14ac:dyDescent="0.3">
      <c r="A11" s="1"/>
      <c r="B11" s="1"/>
      <c r="C11" s="4">
        <v>21345</v>
      </c>
      <c r="D11" s="37">
        <f t="shared" ca="1" si="1"/>
        <v>62</v>
      </c>
      <c r="E11" s="5"/>
      <c r="F11" s="4">
        <v>44046</v>
      </c>
      <c r="G11" s="6"/>
      <c r="H11" s="6"/>
      <c r="I11" s="62"/>
      <c r="J11" s="51"/>
      <c r="K11" s="65"/>
      <c r="L11" s="51">
        <v>44050</v>
      </c>
      <c r="M11" s="5" t="s">
        <v>21</v>
      </c>
      <c r="N11" s="52"/>
      <c r="O11" s="47">
        <f t="shared" si="0"/>
        <v>4</v>
      </c>
      <c r="P11" s="7"/>
    </row>
    <row r="12" spans="1:16" x14ac:dyDescent="0.3">
      <c r="A12" s="1"/>
      <c r="B12" s="1"/>
      <c r="C12" s="4">
        <v>21663</v>
      </c>
      <c r="D12" s="37">
        <f t="shared" ca="1" si="1"/>
        <v>61</v>
      </c>
      <c r="E12" s="5"/>
      <c r="F12" s="4">
        <v>44046</v>
      </c>
      <c r="G12" s="6"/>
      <c r="H12" s="6"/>
      <c r="I12" s="62"/>
      <c r="J12" s="51"/>
      <c r="K12" s="65"/>
      <c r="L12" s="51">
        <v>44057</v>
      </c>
      <c r="M12" s="5" t="s">
        <v>13</v>
      </c>
      <c r="N12" s="52"/>
      <c r="O12" s="47">
        <f t="shared" si="0"/>
        <v>11</v>
      </c>
      <c r="P12" s="7"/>
    </row>
    <row r="13" spans="1:16" x14ac:dyDescent="0.3">
      <c r="A13" s="1"/>
      <c r="B13" s="1"/>
      <c r="C13" s="4">
        <v>34472</v>
      </c>
      <c r="D13" s="37">
        <f t="shared" ca="1" si="1"/>
        <v>26</v>
      </c>
      <c r="E13" s="5"/>
      <c r="F13" s="4">
        <v>44046</v>
      </c>
      <c r="G13" s="6"/>
      <c r="H13" s="6"/>
      <c r="I13" s="62"/>
      <c r="J13" s="51"/>
      <c r="K13" s="65"/>
      <c r="L13" s="51">
        <v>44049</v>
      </c>
      <c r="M13" s="5" t="s">
        <v>22</v>
      </c>
      <c r="N13" s="52"/>
      <c r="O13" s="47">
        <f t="shared" si="0"/>
        <v>3</v>
      </c>
      <c r="P13" s="7"/>
    </row>
    <row r="14" spans="1:16" x14ac:dyDescent="0.3">
      <c r="A14" s="1"/>
      <c r="B14" s="1"/>
      <c r="C14" s="4">
        <v>31715</v>
      </c>
      <c r="D14" s="37">
        <f t="shared" ca="1" si="1"/>
        <v>33</v>
      </c>
      <c r="E14" s="5"/>
      <c r="F14" s="4">
        <v>44047</v>
      </c>
      <c r="G14" s="6"/>
      <c r="H14" s="6"/>
      <c r="I14" s="62"/>
      <c r="J14" s="51"/>
      <c r="K14" s="65"/>
      <c r="L14" s="51">
        <v>44052</v>
      </c>
      <c r="M14" s="5" t="s">
        <v>13</v>
      </c>
      <c r="N14" s="52"/>
      <c r="O14" s="47">
        <f t="shared" si="0"/>
        <v>5</v>
      </c>
      <c r="P14" s="7"/>
    </row>
    <row r="15" spans="1:16" x14ac:dyDescent="0.3">
      <c r="A15" s="1"/>
      <c r="B15" s="1"/>
      <c r="C15" s="4">
        <v>26310</v>
      </c>
      <c r="D15" s="37">
        <f t="shared" ca="1" si="1"/>
        <v>48</v>
      </c>
      <c r="E15" s="5"/>
      <c r="F15" s="4">
        <v>44047</v>
      </c>
      <c r="G15" s="6"/>
      <c r="H15" s="6"/>
      <c r="I15" s="62"/>
      <c r="J15" s="51">
        <v>44053</v>
      </c>
      <c r="K15" s="65"/>
      <c r="L15" s="51"/>
      <c r="M15" s="5"/>
      <c r="N15" s="52"/>
      <c r="O15" s="47">
        <f t="shared" si="0"/>
        <v>6</v>
      </c>
      <c r="P15" s="7"/>
    </row>
    <row r="16" spans="1:16" x14ac:dyDescent="0.3">
      <c r="A16" s="1"/>
      <c r="B16" s="1"/>
      <c r="C16" s="4">
        <v>31331</v>
      </c>
      <c r="D16" s="37">
        <f t="shared" ca="1" si="1"/>
        <v>34</v>
      </c>
      <c r="E16" s="5"/>
      <c r="F16" s="4">
        <v>44048</v>
      </c>
      <c r="G16" s="6"/>
      <c r="H16" s="6"/>
      <c r="I16" s="62"/>
      <c r="J16" s="51"/>
      <c r="K16" s="65"/>
      <c r="L16" s="51">
        <v>44051</v>
      </c>
      <c r="M16" s="5" t="s">
        <v>21</v>
      </c>
      <c r="N16" s="52"/>
      <c r="O16" s="47">
        <f t="shared" si="0"/>
        <v>3</v>
      </c>
      <c r="P16" s="7"/>
    </row>
    <row r="17" spans="1:16" x14ac:dyDescent="0.3">
      <c r="A17" s="1"/>
      <c r="B17" s="1"/>
      <c r="C17" s="4">
        <v>25693</v>
      </c>
      <c r="D17" s="37">
        <f t="shared" ca="1" si="1"/>
        <v>50</v>
      </c>
      <c r="E17" s="5"/>
      <c r="F17" s="4">
        <v>44049</v>
      </c>
      <c r="G17" s="6"/>
      <c r="H17" s="6"/>
      <c r="I17" s="62"/>
      <c r="J17" s="51"/>
      <c r="K17" s="65"/>
      <c r="L17" s="51">
        <v>44055</v>
      </c>
      <c r="M17" s="5" t="s">
        <v>22</v>
      </c>
      <c r="N17" s="52"/>
      <c r="O17" s="47">
        <f t="shared" si="0"/>
        <v>6</v>
      </c>
      <c r="P17" s="7"/>
    </row>
    <row r="18" spans="1:16" x14ac:dyDescent="0.3">
      <c r="A18" s="1"/>
      <c r="B18" s="1"/>
      <c r="C18" s="4">
        <v>16353</v>
      </c>
      <c r="D18" s="37">
        <f t="shared" ca="1" si="1"/>
        <v>75</v>
      </c>
      <c r="E18" s="5"/>
      <c r="F18" s="4">
        <v>44049</v>
      </c>
      <c r="G18" s="6"/>
      <c r="H18" s="6"/>
      <c r="I18" s="62"/>
      <c r="J18" s="51"/>
      <c r="K18" s="65"/>
      <c r="L18" s="51">
        <v>44069</v>
      </c>
      <c r="M18" s="5" t="s">
        <v>22</v>
      </c>
      <c r="N18" s="52"/>
      <c r="O18" s="47">
        <f t="shared" si="0"/>
        <v>20</v>
      </c>
      <c r="P18" s="7"/>
    </row>
    <row r="19" spans="1:16" x14ac:dyDescent="0.3">
      <c r="A19" s="1"/>
      <c r="B19" s="1"/>
      <c r="C19" s="4">
        <v>24155</v>
      </c>
      <c r="D19" s="37">
        <f t="shared" ca="1" si="1"/>
        <v>54</v>
      </c>
      <c r="E19" s="5"/>
      <c r="F19" s="4">
        <v>44049</v>
      </c>
      <c r="G19" s="6"/>
      <c r="H19" s="5"/>
      <c r="I19" s="61"/>
      <c r="J19" s="51">
        <v>44061</v>
      </c>
      <c r="K19" s="65"/>
      <c r="L19" s="51"/>
      <c r="M19" s="5"/>
      <c r="N19" s="52"/>
      <c r="O19" s="47">
        <f t="shared" si="0"/>
        <v>12</v>
      </c>
      <c r="P19" s="7"/>
    </row>
    <row r="20" spans="1:16" x14ac:dyDescent="0.3">
      <c r="A20" s="1"/>
      <c r="B20" s="1"/>
      <c r="C20" s="4">
        <v>27389</v>
      </c>
      <c r="D20" s="37">
        <f t="shared" ca="1" si="1"/>
        <v>45</v>
      </c>
      <c r="E20" s="5"/>
      <c r="F20" s="4">
        <v>44049</v>
      </c>
      <c r="G20" s="6"/>
      <c r="H20" s="5"/>
      <c r="I20" s="61"/>
      <c r="J20" s="51">
        <v>44053</v>
      </c>
      <c r="K20" s="65"/>
      <c r="L20" s="51"/>
      <c r="M20" s="5"/>
      <c r="N20" s="52"/>
      <c r="O20" s="47">
        <f t="shared" si="0"/>
        <v>4</v>
      </c>
      <c r="P20" s="7"/>
    </row>
    <row r="21" spans="1:16" x14ac:dyDescent="0.3">
      <c r="A21" s="1"/>
      <c r="B21" s="1"/>
      <c r="C21" s="4">
        <v>22615</v>
      </c>
      <c r="D21" s="37">
        <f t="shared" ca="1" si="1"/>
        <v>58</v>
      </c>
      <c r="E21" s="5"/>
      <c r="F21" s="4">
        <v>44052</v>
      </c>
      <c r="G21" s="6"/>
      <c r="H21" s="5"/>
      <c r="I21" s="61"/>
      <c r="J21" s="51"/>
      <c r="K21" s="65"/>
      <c r="L21" s="51">
        <v>44054</v>
      </c>
      <c r="M21" s="5" t="s">
        <v>21</v>
      </c>
      <c r="N21" s="52"/>
      <c r="O21" s="47">
        <f t="shared" si="0"/>
        <v>2</v>
      </c>
      <c r="P21" s="7"/>
    </row>
    <row r="22" spans="1:16" x14ac:dyDescent="0.3">
      <c r="A22" s="1"/>
      <c r="B22" s="1"/>
      <c r="C22" s="4">
        <v>35950</v>
      </c>
      <c r="D22" s="37">
        <f t="shared" ca="1" si="1"/>
        <v>22</v>
      </c>
      <c r="E22" s="5"/>
      <c r="F22" s="4">
        <v>44052</v>
      </c>
      <c r="G22" s="6"/>
      <c r="H22" s="5"/>
      <c r="I22" s="61"/>
      <c r="J22" s="51"/>
      <c r="K22" s="65"/>
      <c r="L22" s="51">
        <v>44071</v>
      </c>
      <c r="M22" s="5" t="s">
        <v>21</v>
      </c>
      <c r="N22" s="52"/>
      <c r="O22" s="47">
        <f t="shared" si="0"/>
        <v>19</v>
      </c>
      <c r="P22" s="7"/>
    </row>
    <row r="23" spans="1:16" x14ac:dyDescent="0.3">
      <c r="A23" s="1"/>
      <c r="B23" s="1"/>
      <c r="C23" s="4">
        <v>23321</v>
      </c>
      <c r="D23" s="37">
        <f t="shared" ca="1" si="1"/>
        <v>56</v>
      </c>
      <c r="E23" s="5"/>
      <c r="F23" s="4">
        <v>44050</v>
      </c>
      <c r="G23" s="6"/>
      <c r="H23" s="5"/>
      <c r="I23" s="61"/>
      <c r="J23" s="51"/>
      <c r="K23" s="65"/>
      <c r="L23" s="51">
        <v>44062</v>
      </c>
      <c r="M23" s="5" t="s">
        <v>22</v>
      </c>
      <c r="N23" s="52"/>
      <c r="O23" s="47">
        <f t="shared" si="0"/>
        <v>12</v>
      </c>
      <c r="P23" s="7"/>
    </row>
    <row r="24" spans="1:16" x14ac:dyDescent="0.3">
      <c r="A24" s="1"/>
      <c r="B24" s="1"/>
      <c r="C24" s="4">
        <v>19779</v>
      </c>
      <c r="D24" s="37">
        <f t="shared" ca="1" si="1"/>
        <v>66</v>
      </c>
      <c r="E24" s="5"/>
      <c r="F24" s="4">
        <v>44051</v>
      </c>
      <c r="G24" s="6"/>
      <c r="H24" s="5"/>
      <c r="I24" s="61"/>
      <c r="J24" s="51"/>
      <c r="K24" s="65"/>
      <c r="L24" s="51">
        <v>44057</v>
      </c>
      <c r="M24" s="5" t="s">
        <v>21</v>
      </c>
      <c r="N24" s="52"/>
      <c r="O24" s="47">
        <f t="shared" si="0"/>
        <v>6</v>
      </c>
      <c r="P24" s="7"/>
    </row>
    <row r="25" spans="1:16" x14ac:dyDescent="0.3">
      <c r="A25" s="1"/>
      <c r="B25" s="1"/>
      <c r="C25" s="4">
        <v>23934</v>
      </c>
      <c r="D25" s="37">
        <f t="shared" ca="1" si="1"/>
        <v>55</v>
      </c>
      <c r="E25" s="5"/>
      <c r="F25" s="4">
        <v>44050</v>
      </c>
      <c r="G25" s="6"/>
      <c r="H25" s="5"/>
      <c r="I25" s="61"/>
      <c r="J25" s="51">
        <v>44064</v>
      </c>
      <c r="K25" s="65"/>
      <c r="L25" s="51"/>
      <c r="M25" s="5"/>
      <c r="N25" s="52"/>
      <c r="O25" s="47">
        <f t="shared" si="0"/>
        <v>14</v>
      </c>
      <c r="P25" s="7"/>
    </row>
    <row r="26" spans="1:16" x14ac:dyDescent="0.3">
      <c r="A26" s="1"/>
      <c r="B26" s="1"/>
      <c r="C26" s="4">
        <v>35092</v>
      </c>
      <c r="D26" s="37">
        <f t="shared" ca="1" si="1"/>
        <v>24</v>
      </c>
      <c r="E26" s="5"/>
      <c r="F26" s="4">
        <v>44051</v>
      </c>
      <c r="G26" s="6"/>
      <c r="H26" s="5"/>
      <c r="I26" s="61"/>
      <c r="J26" s="51">
        <v>44054</v>
      </c>
      <c r="K26" s="65"/>
      <c r="L26" s="51"/>
      <c r="M26" s="5"/>
      <c r="N26" s="52"/>
      <c r="O26" s="47">
        <f t="shared" si="0"/>
        <v>3</v>
      </c>
      <c r="P26" s="7"/>
    </row>
    <row r="27" spans="1:16" x14ac:dyDescent="0.3">
      <c r="A27" s="1"/>
      <c r="B27" s="1"/>
      <c r="C27" s="4">
        <v>24366</v>
      </c>
      <c r="D27" s="37">
        <f t="shared" ca="1" si="1"/>
        <v>54</v>
      </c>
      <c r="E27" s="5"/>
      <c r="F27" s="4">
        <v>44050</v>
      </c>
      <c r="G27" s="6"/>
      <c r="H27" s="5"/>
      <c r="I27" s="61"/>
      <c r="J27" s="51"/>
      <c r="K27" s="65"/>
      <c r="L27" s="51">
        <v>44057</v>
      </c>
      <c r="M27" s="5" t="s">
        <v>13</v>
      </c>
      <c r="N27" s="52"/>
      <c r="O27" s="47">
        <f t="shared" si="0"/>
        <v>7</v>
      </c>
      <c r="P27" s="7"/>
    </row>
    <row r="28" spans="1:16" x14ac:dyDescent="0.3">
      <c r="A28" s="1"/>
      <c r="B28" s="1"/>
      <c r="C28" s="4">
        <v>17282</v>
      </c>
      <c r="D28" s="37">
        <f t="shared" ca="1" si="1"/>
        <v>73</v>
      </c>
      <c r="E28" s="5"/>
      <c r="F28" s="4">
        <v>44053</v>
      </c>
      <c r="G28" s="6"/>
      <c r="H28" s="5"/>
      <c r="I28" s="61"/>
      <c r="J28" s="51"/>
      <c r="K28" s="65"/>
      <c r="L28" s="51">
        <v>44060</v>
      </c>
      <c r="M28" s="5" t="s">
        <v>13</v>
      </c>
      <c r="N28" s="52"/>
      <c r="O28" s="47">
        <f t="shared" si="0"/>
        <v>7</v>
      </c>
      <c r="P28" s="7"/>
    </row>
    <row r="29" spans="1:16" x14ac:dyDescent="0.3">
      <c r="A29" s="1"/>
      <c r="B29" s="1"/>
      <c r="C29" s="4">
        <v>36352</v>
      </c>
      <c r="D29" s="37">
        <f t="shared" ca="1" si="1"/>
        <v>21</v>
      </c>
      <c r="E29" s="5"/>
      <c r="F29" s="4">
        <v>44053</v>
      </c>
      <c r="G29" s="6"/>
      <c r="H29" s="5"/>
      <c r="I29" s="61"/>
      <c r="J29" s="51"/>
      <c r="K29" s="65"/>
      <c r="L29" s="51">
        <v>44055</v>
      </c>
      <c r="M29" s="5" t="s">
        <v>21</v>
      </c>
      <c r="N29" s="52"/>
      <c r="O29" s="47">
        <f t="shared" si="0"/>
        <v>2</v>
      </c>
      <c r="P29" s="7"/>
    </row>
    <row r="30" spans="1:16" x14ac:dyDescent="0.3">
      <c r="A30" s="1"/>
      <c r="B30" s="1"/>
      <c r="C30" s="4">
        <v>28420</v>
      </c>
      <c r="D30" s="37">
        <f t="shared" ca="1" si="1"/>
        <v>42</v>
      </c>
      <c r="E30" s="5"/>
      <c r="F30" s="4">
        <v>44054</v>
      </c>
      <c r="G30" s="6"/>
      <c r="H30" s="5"/>
      <c r="I30" s="61"/>
      <c r="J30" s="51"/>
      <c r="K30" s="65"/>
      <c r="L30" s="51">
        <v>44063</v>
      </c>
      <c r="M30" s="5" t="s">
        <v>21</v>
      </c>
      <c r="N30" s="52"/>
      <c r="O30" s="47">
        <f t="shared" si="0"/>
        <v>9</v>
      </c>
      <c r="P30" s="7"/>
    </row>
    <row r="31" spans="1:16" x14ac:dyDescent="0.3">
      <c r="A31" s="1"/>
      <c r="B31" s="1"/>
      <c r="C31" s="4">
        <v>24363</v>
      </c>
      <c r="D31" s="37">
        <f t="shared" ca="1" si="1"/>
        <v>54</v>
      </c>
      <c r="E31" s="5"/>
      <c r="F31" s="4">
        <v>44054</v>
      </c>
      <c r="G31" s="6"/>
      <c r="H31" s="5"/>
      <c r="I31" s="61"/>
      <c r="J31" s="51"/>
      <c r="K31" s="65"/>
      <c r="L31" s="51">
        <v>44061</v>
      </c>
      <c r="M31" s="5" t="s">
        <v>21</v>
      </c>
      <c r="N31" s="52"/>
      <c r="O31" s="47">
        <f t="shared" si="0"/>
        <v>7</v>
      </c>
      <c r="P31" s="7"/>
    </row>
    <row r="32" spans="1:16" x14ac:dyDescent="0.3">
      <c r="A32" s="1"/>
      <c r="B32" s="1"/>
      <c r="C32" s="4">
        <v>36695</v>
      </c>
      <c r="D32" s="37">
        <f t="shared" ca="1" si="1"/>
        <v>20</v>
      </c>
      <c r="E32" s="5"/>
      <c r="F32" s="4">
        <v>44054</v>
      </c>
      <c r="G32" s="6"/>
      <c r="H32" s="5"/>
      <c r="I32" s="61"/>
      <c r="J32" s="51">
        <v>44061</v>
      </c>
      <c r="K32" s="65"/>
      <c r="L32" s="51"/>
      <c r="M32" s="5"/>
      <c r="N32" s="52"/>
      <c r="O32" s="47">
        <f t="shared" si="0"/>
        <v>7</v>
      </c>
      <c r="P32" s="7"/>
    </row>
    <row r="33" spans="1:16" x14ac:dyDescent="0.3">
      <c r="A33" s="1"/>
      <c r="B33" s="1"/>
      <c r="C33" s="4">
        <v>30909</v>
      </c>
      <c r="D33" s="37">
        <f t="shared" ca="1" si="1"/>
        <v>36</v>
      </c>
      <c r="E33" s="5"/>
      <c r="F33" s="4">
        <v>44055</v>
      </c>
      <c r="G33" s="6"/>
      <c r="H33" s="5"/>
      <c r="I33" s="61"/>
      <c r="J33" s="51"/>
      <c r="K33" s="65"/>
      <c r="L33" s="51">
        <v>44062</v>
      </c>
      <c r="M33" s="5" t="s">
        <v>16</v>
      </c>
      <c r="N33" s="52"/>
      <c r="O33" s="47">
        <f t="shared" si="0"/>
        <v>7</v>
      </c>
      <c r="P33" s="7"/>
    </row>
    <row r="34" spans="1:16" x14ac:dyDescent="0.3">
      <c r="A34" s="1"/>
      <c r="B34" s="1"/>
      <c r="C34" s="4">
        <v>34872</v>
      </c>
      <c r="D34" s="37">
        <f t="shared" ca="1" si="1"/>
        <v>25</v>
      </c>
      <c r="E34" s="5"/>
      <c r="F34" s="4">
        <v>44055</v>
      </c>
      <c r="G34" s="6"/>
      <c r="H34" s="5"/>
      <c r="I34" s="61"/>
      <c r="J34" s="51"/>
      <c r="K34" s="65"/>
      <c r="L34" s="51">
        <v>44069</v>
      </c>
      <c r="M34" s="5" t="s">
        <v>13</v>
      </c>
      <c r="N34" s="52"/>
      <c r="O34" s="47">
        <f t="shared" si="0"/>
        <v>14</v>
      </c>
      <c r="P34" s="7"/>
    </row>
    <row r="35" spans="1:16" x14ac:dyDescent="0.3">
      <c r="A35" s="1"/>
      <c r="B35" s="1"/>
      <c r="C35" s="4">
        <v>32249</v>
      </c>
      <c r="D35" s="37">
        <f t="shared" ca="1" si="1"/>
        <v>32</v>
      </c>
      <c r="E35" s="5"/>
      <c r="F35" s="4">
        <v>44057</v>
      </c>
      <c r="G35" s="6"/>
      <c r="H35" s="5"/>
      <c r="I35" s="61"/>
      <c r="J35" s="51"/>
      <c r="K35" s="65"/>
      <c r="L35" s="51">
        <v>44071</v>
      </c>
      <c r="M35" s="5" t="s">
        <v>16</v>
      </c>
      <c r="N35" s="52"/>
      <c r="O35" s="47">
        <f t="shared" si="0"/>
        <v>14</v>
      </c>
      <c r="P35" s="7"/>
    </row>
    <row r="36" spans="1:16" x14ac:dyDescent="0.3">
      <c r="A36" s="1"/>
      <c r="B36" s="1"/>
      <c r="C36" s="4">
        <v>23195</v>
      </c>
      <c r="D36" s="37">
        <f t="shared" ca="1" si="1"/>
        <v>57</v>
      </c>
      <c r="E36" s="5"/>
      <c r="F36" s="4">
        <v>44057</v>
      </c>
      <c r="G36" s="6"/>
      <c r="H36" s="5"/>
      <c r="I36" s="61"/>
      <c r="J36" s="51">
        <v>44081</v>
      </c>
      <c r="K36" s="65"/>
      <c r="L36" s="51"/>
      <c r="M36" s="5"/>
      <c r="N36" s="52"/>
      <c r="O36" s="47">
        <f t="shared" si="0"/>
        <v>24</v>
      </c>
      <c r="P36" s="7"/>
    </row>
    <row r="37" spans="1:16" x14ac:dyDescent="0.3">
      <c r="A37" s="1"/>
      <c r="B37" s="1"/>
      <c r="C37" s="4">
        <v>23421</v>
      </c>
      <c r="D37" s="37">
        <f t="shared" ca="1" si="1"/>
        <v>56</v>
      </c>
      <c r="E37" s="5"/>
      <c r="F37" s="4">
        <v>44057</v>
      </c>
      <c r="G37" s="6"/>
      <c r="H37" s="5"/>
      <c r="I37" s="61"/>
      <c r="J37" s="51"/>
      <c r="K37" s="65"/>
      <c r="L37" s="51">
        <v>44076</v>
      </c>
      <c r="M37" s="5" t="s">
        <v>13</v>
      </c>
      <c r="N37" s="52"/>
      <c r="O37" s="47">
        <f t="shared" si="0"/>
        <v>19</v>
      </c>
      <c r="P37" s="7"/>
    </row>
    <row r="38" spans="1:16" x14ac:dyDescent="0.3">
      <c r="A38" s="1"/>
      <c r="B38" s="1"/>
      <c r="C38" s="4">
        <v>32766</v>
      </c>
      <c r="D38" s="37">
        <f t="shared" ca="1" si="1"/>
        <v>31</v>
      </c>
      <c r="E38" s="5"/>
      <c r="F38" s="4">
        <v>44057</v>
      </c>
      <c r="G38" s="6"/>
      <c r="H38" s="5"/>
      <c r="I38" s="61"/>
      <c r="J38" s="51"/>
      <c r="K38" s="65"/>
      <c r="L38" s="51">
        <v>44065</v>
      </c>
      <c r="M38" s="5" t="s">
        <v>21</v>
      </c>
      <c r="N38" s="52"/>
      <c r="O38" s="47">
        <f t="shared" ref="O38:O60" si="2">IFERROR(IF(J38="",DATEDIF(F38,L38,"d"),DATEDIF(F38,J38,"d")),"")</f>
        <v>8</v>
      </c>
      <c r="P38" s="7"/>
    </row>
    <row r="39" spans="1:16" x14ac:dyDescent="0.3">
      <c r="A39" s="1"/>
      <c r="B39" s="1"/>
      <c r="C39" s="4">
        <v>28653</v>
      </c>
      <c r="D39" s="37">
        <f t="shared" ca="1" si="1"/>
        <v>42</v>
      </c>
      <c r="E39" s="5"/>
      <c r="F39" s="4">
        <v>44060</v>
      </c>
      <c r="G39" s="6"/>
      <c r="H39" s="5"/>
      <c r="I39" s="61"/>
      <c r="J39" s="51"/>
      <c r="K39" s="65"/>
      <c r="L39" s="51">
        <v>44068</v>
      </c>
      <c r="M39" s="5" t="s">
        <v>13</v>
      </c>
      <c r="N39" s="52"/>
      <c r="O39" s="47">
        <f t="shared" si="2"/>
        <v>8</v>
      </c>
      <c r="P39" s="7"/>
    </row>
    <row r="40" spans="1:16" x14ac:dyDescent="0.3">
      <c r="A40" s="1"/>
      <c r="B40" s="1"/>
      <c r="C40" s="4">
        <v>36258</v>
      </c>
      <c r="D40" s="37">
        <f t="shared" ca="1" si="1"/>
        <v>21</v>
      </c>
      <c r="E40" s="5"/>
      <c r="F40" s="4">
        <v>44061</v>
      </c>
      <c r="G40" s="6"/>
      <c r="H40" s="5"/>
      <c r="I40" s="61"/>
      <c r="J40" s="51"/>
      <c r="K40" s="65"/>
      <c r="L40" s="51">
        <v>44069</v>
      </c>
      <c r="M40" s="5" t="s">
        <v>13</v>
      </c>
      <c r="N40" s="52"/>
      <c r="O40" s="47">
        <f t="shared" si="2"/>
        <v>8</v>
      </c>
      <c r="P40" s="7"/>
    </row>
    <row r="41" spans="1:16" x14ac:dyDescent="0.3">
      <c r="A41" s="1"/>
      <c r="B41" s="1"/>
      <c r="C41" s="4">
        <v>18976</v>
      </c>
      <c r="D41" s="37">
        <f t="shared" ca="1" si="1"/>
        <v>68</v>
      </c>
      <c r="E41" s="5"/>
      <c r="F41" s="4">
        <v>44061</v>
      </c>
      <c r="G41" s="6"/>
      <c r="H41" s="5"/>
      <c r="I41" s="61"/>
      <c r="J41" s="51"/>
      <c r="K41" s="65"/>
      <c r="L41" s="51">
        <v>44075</v>
      </c>
      <c r="M41" s="5" t="s">
        <v>16</v>
      </c>
      <c r="N41" s="52"/>
      <c r="O41" s="47">
        <f t="shared" si="2"/>
        <v>14</v>
      </c>
      <c r="P41" s="7"/>
    </row>
    <row r="42" spans="1:16" x14ac:dyDescent="0.3">
      <c r="A42" s="1"/>
      <c r="B42" s="1"/>
      <c r="C42" s="4">
        <v>36118</v>
      </c>
      <c r="D42" s="37">
        <f t="shared" ca="1" si="1"/>
        <v>21</v>
      </c>
      <c r="E42" s="5"/>
      <c r="F42" s="4">
        <v>44061</v>
      </c>
      <c r="G42" s="6"/>
      <c r="H42" s="5"/>
      <c r="I42" s="61"/>
      <c r="J42" s="51"/>
      <c r="K42" s="65"/>
      <c r="L42" s="51">
        <v>44064</v>
      </c>
      <c r="M42" s="5" t="s">
        <v>21</v>
      </c>
      <c r="N42" s="52"/>
      <c r="O42" s="47">
        <f t="shared" si="2"/>
        <v>3</v>
      </c>
      <c r="P42" s="7"/>
    </row>
    <row r="43" spans="1:16" x14ac:dyDescent="0.3">
      <c r="A43" s="1"/>
      <c r="B43" s="1"/>
      <c r="C43" s="4">
        <v>22637</v>
      </c>
      <c r="D43" s="37">
        <f t="shared" ca="1" si="1"/>
        <v>58</v>
      </c>
      <c r="E43" s="5"/>
      <c r="F43" s="4">
        <v>44062</v>
      </c>
      <c r="G43" s="6"/>
      <c r="H43" s="5"/>
      <c r="I43" s="61"/>
      <c r="J43" s="51"/>
      <c r="K43" s="65"/>
      <c r="L43" s="51">
        <v>44065</v>
      </c>
      <c r="M43" s="5" t="s">
        <v>21</v>
      </c>
      <c r="N43" s="52"/>
      <c r="O43" s="47">
        <f t="shared" si="2"/>
        <v>3</v>
      </c>
      <c r="P43" s="7"/>
    </row>
    <row r="44" spans="1:16" x14ac:dyDescent="0.3">
      <c r="A44" s="1"/>
      <c r="B44" s="1"/>
      <c r="C44" s="4">
        <v>35494</v>
      </c>
      <c r="D44" s="37">
        <f t="shared" ca="1" si="1"/>
        <v>23</v>
      </c>
      <c r="E44" s="5"/>
      <c r="F44" s="4">
        <v>44063</v>
      </c>
      <c r="G44" s="6"/>
      <c r="H44" s="5"/>
      <c r="I44" s="61"/>
      <c r="J44" s="51">
        <v>44079</v>
      </c>
      <c r="K44" s="65"/>
      <c r="L44" s="51"/>
      <c r="M44" s="5"/>
      <c r="N44" s="52"/>
      <c r="O44" s="47">
        <f t="shared" si="2"/>
        <v>16</v>
      </c>
      <c r="P44" s="7"/>
    </row>
    <row r="45" spans="1:16" x14ac:dyDescent="0.3">
      <c r="A45" s="1"/>
      <c r="B45" s="1"/>
      <c r="C45" s="4">
        <v>34206</v>
      </c>
      <c r="D45" s="37">
        <f t="shared" ca="1" si="1"/>
        <v>27</v>
      </c>
      <c r="E45" s="5"/>
      <c r="F45" s="4">
        <v>44065</v>
      </c>
      <c r="G45" s="6"/>
      <c r="H45" s="5"/>
      <c r="I45" s="61"/>
      <c r="J45" s="51">
        <v>44071</v>
      </c>
      <c r="K45" s="65"/>
      <c r="L45" s="51"/>
      <c r="M45" s="5"/>
      <c r="N45" s="52"/>
      <c r="O45" s="47">
        <f t="shared" si="2"/>
        <v>6</v>
      </c>
      <c r="P45" s="7"/>
    </row>
    <row r="46" spans="1:16" x14ac:dyDescent="0.3">
      <c r="A46" s="1"/>
      <c r="B46" s="1"/>
      <c r="C46" s="4">
        <v>23301</v>
      </c>
      <c r="D46" s="37">
        <f t="shared" ca="1" si="1"/>
        <v>56</v>
      </c>
      <c r="E46" s="5"/>
      <c r="F46" s="4">
        <v>44064</v>
      </c>
      <c r="G46" s="6"/>
      <c r="H46" s="5"/>
      <c r="I46" s="61"/>
      <c r="J46" s="51"/>
      <c r="K46" s="65"/>
      <c r="L46" s="51">
        <v>44077</v>
      </c>
      <c r="M46" s="5" t="s">
        <v>22</v>
      </c>
      <c r="N46" s="52"/>
      <c r="O46" s="47">
        <f t="shared" si="2"/>
        <v>13</v>
      </c>
      <c r="P46" s="7"/>
    </row>
    <row r="47" spans="1:16" x14ac:dyDescent="0.3">
      <c r="A47" s="1"/>
      <c r="B47" s="1"/>
      <c r="C47" s="4">
        <v>21829</v>
      </c>
      <c r="D47" s="37">
        <f t="shared" ca="1" si="1"/>
        <v>60</v>
      </c>
      <c r="E47" s="5"/>
      <c r="F47" s="4">
        <v>44064</v>
      </c>
      <c r="G47" s="6"/>
      <c r="H47" s="5"/>
      <c r="I47" s="61"/>
      <c r="J47" s="51">
        <v>44078</v>
      </c>
      <c r="K47" s="65"/>
      <c r="L47" s="51"/>
      <c r="M47" s="5"/>
      <c r="N47" s="52"/>
      <c r="O47" s="47">
        <f t="shared" si="2"/>
        <v>14</v>
      </c>
      <c r="P47" s="7"/>
    </row>
    <row r="48" spans="1:16" x14ac:dyDescent="0.3">
      <c r="A48" s="1"/>
      <c r="B48" s="1"/>
      <c r="C48" s="4">
        <v>12672</v>
      </c>
      <c r="D48" s="37">
        <f t="shared" ca="1" si="1"/>
        <v>86</v>
      </c>
      <c r="E48" s="5"/>
      <c r="F48" s="4">
        <v>44066</v>
      </c>
      <c r="G48" s="6"/>
      <c r="H48" s="5"/>
      <c r="I48" s="61"/>
      <c r="J48" s="51"/>
      <c r="K48" s="65"/>
      <c r="L48" s="51">
        <v>44071</v>
      </c>
      <c r="M48" s="5" t="s">
        <v>23</v>
      </c>
      <c r="N48" s="52"/>
      <c r="O48" s="47">
        <f t="shared" si="2"/>
        <v>5</v>
      </c>
      <c r="P48" s="7"/>
    </row>
    <row r="49" spans="1:21" x14ac:dyDescent="0.3">
      <c r="A49" s="75"/>
      <c r="B49" s="75"/>
      <c r="C49" s="4">
        <v>19814</v>
      </c>
      <c r="D49" s="37">
        <f t="shared" ca="1" si="1"/>
        <v>66</v>
      </c>
      <c r="E49" s="5"/>
      <c r="F49" s="4">
        <v>44066</v>
      </c>
      <c r="G49" s="6"/>
      <c r="H49" s="5"/>
      <c r="I49" s="61"/>
      <c r="J49" s="51"/>
      <c r="K49" s="65"/>
      <c r="L49" s="51">
        <v>44071</v>
      </c>
      <c r="M49" s="5" t="s">
        <v>22</v>
      </c>
      <c r="N49" s="52"/>
      <c r="O49" s="47">
        <f t="shared" si="2"/>
        <v>5</v>
      </c>
      <c r="P49" s="7"/>
    </row>
    <row r="50" spans="1:21" x14ac:dyDescent="0.3">
      <c r="A50" s="75"/>
      <c r="B50" s="75"/>
      <c r="C50" s="4">
        <v>26525</v>
      </c>
      <c r="D50" s="37">
        <f t="shared" ca="1" si="1"/>
        <v>48</v>
      </c>
      <c r="E50" s="5"/>
      <c r="F50" s="4">
        <v>44064</v>
      </c>
      <c r="G50" s="6"/>
      <c r="H50" s="5"/>
      <c r="I50" s="61"/>
      <c r="J50" s="51"/>
      <c r="K50" s="65"/>
      <c r="L50" s="51">
        <v>44065</v>
      </c>
      <c r="M50" s="5" t="s">
        <v>13</v>
      </c>
      <c r="N50" s="52"/>
      <c r="O50" s="47">
        <f t="shared" si="2"/>
        <v>1</v>
      </c>
      <c r="P50" s="7"/>
    </row>
    <row r="51" spans="1:21" x14ac:dyDescent="0.3">
      <c r="A51" s="1"/>
      <c r="B51" s="1"/>
      <c r="C51" s="4">
        <v>28808</v>
      </c>
      <c r="D51" s="37">
        <f t="shared" ca="1" si="1"/>
        <v>41</v>
      </c>
      <c r="E51" s="5"/>
      <c r="F51" s="4">
        <v>44069</v>
      </c>
      <c r="G51" s="6"/>
      <c r="H51" s="5"/>
      <c r="I51" s="61"/>
      <c r="J51" s="51"/>
      <c r="K51" s="65"/>
      <c r="L51" s="51">
        <v>44077</v>
      </c>
      <c r="M51" s="5" t="s">
        <v>13</v>
      </c>
      <c r="N51" s="52"/>
      <c r="O51" s="47">
        <f t="shared" si="2"/>
        <v>8</v>
      </c>
      <c r="P51" s="7"/>
    </row>
    <row r="52" spans="1:21" x14ac:dyDescent="0.3">
      <c r="A52" s="1"/>
      <c r="B52" s="1"/>
      <c r="C52" s="4">
        <v>36694</v>
      </c>
      <c r="D52" s="37">
        <f t="shared" ca="1" si="1"/>
        <v>20</v>
      </c>
      <c r="E52" s="5"/>
      <c r="F52" s="4">
        <v>44069</v>
      </c>
      <c r="G52" s="6"/>
      <c r="H52" s="5"/>
      <c r="I52" s="61"/>
      <c r="J52" s="51">
        <v>44074</v>
      </c>
      <c r="K52" s="65"/>
      <c r="L52" s="51"/>
      <c r="M52" s="5"/>
      <c r="N52" s="52"/>
      <c r="O52" s="47">
        <f t="shared" si="2"/>
        <v>5</v>
      </c>
      <c r="P52" s="7"/>
    </row>
    <row r="53" spans="1:21" x14ac:dyDescent="0.3">
      <c r="A53" s="1"/>
      <c r="B53" s="1"/>
      <c r="C53" s="4">
        <v>32678</v>
      </c>
      <c r="D53" s="37">
        <f t="shared" ca="1" si="1"/>
        <v>31</v>
      </c>
      <c r="E53" s="5"/>
      <c r="F53" s="4">
        <v>44070</v>
      </c>
      <c r="G53" s="6"/>
      <c r="H53" s="5"/>
      <c r="I53" s="61"/>
      <c r="J53" s="51">
        <v>44089</v>
      </c>
      <c r="K53" s="65"/>
      <c r="L53" s="51"/>
      <c r="M53" s="5"/>
      <c r="N53" s="52"/>
      <c r="O53" s="47">
        <f t="shared" si="2"/>
        <v>19</v>
      </c>
      <c r="P53" s="7"/>
    </row>
    <row r="54" spans="1:21" x14ac:dyDescent="0.3">
      <c r="A54" s="1"/>
      <c r="B54" s="1"/>
      <c r="C54" s="4">
        <v>36725</v>
      </c>
      <c r="D54" s="37">
        <f t="shared" ca="1" si="1"/>
        <v>20</v>
      </c>
      <c r="E54" s="5"/>
      <c r="F54" s="4">
        <v>44070</v>
      </c>
      <c r="G54" s="6"/>
      <c r="H54" s="5"/>
      <c r="I54" s="61"/>
      <c r="J54" s="51"/>
      <c r="K54" s="65"/>
      <c r="L54" s="51"/>
      <c r="M54" s="5"/>
      <c r="N54" s="52"/>
      <c r="O54" s="47" t="str">
        <f t="shared" si="2"/>
        <v/>
      </c>
      <c r="P54" s="7"/>
    </row>
    <row r="55" spans="1:21" x14ac:dyDescent="0.3">
      <c r="A55" s="1"/>
      <c r="B55" s="1"/>
      <c r="C55" s="4">
        <v>19497</v>
      </c>
      <c r="D55" s="37">
        <f t="shared" ca="1" si="1"/>
        <v>67</v>
      </c>
      <c r="E55" s="5"/>
      <c r="F55" s="4">
        <v>44071</v>
      </c>
      <c r="G55" s="6"/>
      <c r="H55" s="5"/>
      <c r="I55" s="61"/>
      <c r="J55" s="51"/>
      <c r="K55" s="65"/>
      <c r="L55" s="51">
        <v>44078</v>
      </c>
      <c r="M55" s="5" t="s">
        <v>13</v>
      </c>
      <c r="N55" s="52"/>
      <c r="O55" s="47">
        <f t="shared" si="2"/>
        <v>7</v>
      </c>
      <c r="P55" s="7"/>
    </row>
    <row r="56" spans="1:21" x14ac:dyDescent="0.3">
      <c r="A56" s="1"/>
      <c r="B56" s="1"/>
      <c r="C56" s="4">
        <v>24923</v>
      </c>
      <c r="D56" s="37">
        <f t="shared" ca="1" si="1"/>
        <v>52</v>
      </c>
      <c r="E56" s="5"/>
      <c r="F56" s="4">
        <v>44071</v>
      </c>
      <c r="G56" s="6"/>
      <c r="H56" s="5"/>
      <c r="I56" s="61"/>
      <c r="J56" s="51"/>
      <c r="K56" s="65"/>
      <c r="L56" s="51">
        <v>44078</v>
      </c>
      <c r="M56" s="5" t="s">
        <v>21</v>
      </c>
      <c r="N56" s="52"/>
      <c r="O56" s="47">
        <f t="shared" si="2"/>
        <v>7</v>
      </c>
      <c r="P56" s="7"/>
    </row>
    <row r="57" spans="1:21" x14ac:dyDescent="0.3">
      <c r="A57" s="1"/>
      <c r="B57" s="1"/>
      <c r="C57" s="4">
        <v>27926</v>
      </c>
      <c r="D57" s="37">
        <f t="shared" ca="1" si="1"/>
        <v>44</v>
      </c>
      <c r="E57" s="5"/>
      <c r="F57" s="4">
        <v>44071</v>
      </c>
      <c r="G57" s="6"/>
      <c r="H57" s="5"/>
      <c r="I57" s="61"/>
      <c r="J57" s="51">
        <v>44074</v>
      </c>
      <c r="K57" s="65"/>
      <c r="L57" s="51"/>
      <c r="M57" s="5"/>
      <c r="N57" s="52"/>
      <c r="O57" s="47">
        <f t="shared" si="2"/>
        <v>3</v>
      </c>
      <c r="P57" s="7"/>
    </row>
    <row r="58" spans="1:21" x14ac:dyDescent="0.3">
      <c r="A58" s="1"/>
      <c r="B58" s="1"/>
      <c r="C58" s="4">
        <v>24832</v>
      </c>
      <c r="D58" s="37">
        <f t="shared" ca="1" si="1"/>
        <v>52</v>
      </c>
      <c r="E58" s="5"/>
      <c r="F58" s="4">
        <v>44073</v>
      </c>
      <c r="G58" s="6"/>
      <c r="H58" s="5"/>
      <c r="I58" s="61"/>
      <c r="J58" s="51"/>
      <c r="K58" s="65"/>
      <c r="L58" s="51">
        <v>44080</v>
      </c>
      <c r="M58" s="5" t="s">
        <v>22</v>
      </c>
      <c r="N58" s="52"/>
      <c r="O58" s="47">
        <f t="shared" si="2"/>
        <v>7</v>
      </c>
      <c r="P58" s="7"/>
    </row>
    <row r="59" spans="1:21" x14ac:dyDescent="0.3">
      <c r="A59" s="1"/>
      <c r="B59" s="1"/>
      <c r="C59" s="4">
        <v>20693</v>
      </c>
      <c r="D59" s="37">
        <f t="shared" ca="1" si="1"/>
        <v>64</v>
      </c>
      <c r="E59" s="5"/>
      <c r="F59" s="4">
        <v>44072</v>
      </c>
      <c r="G59" s="6"/>
      <c r="H59" s="5"/>
      <c r="I59" s="61"/>
      <c r="J59" s="51"/>
      <c r="K59" s="65"/>
      <c r="L59" s="51">
        <v>44088</v>
      </c>
      <c r="M59" s="5" t="s">
        <v>22</v>
      </c>
      <c r="N59" s="52"/>
      <c r="O59" s="47">
        <f t="shared" si="2"/>
        <v>16</v>
      </c>
      <c r="P59" s="7"/>
    </row>
    <row r="60" spans="1:21" x14ac:dyDescent="0.3">
      <c r="A60" s="1"/>
      <c r="B60" s="1"/>
      <c r="C60" s="4">
        <v>37285</v>
      </c>
      <c r="D60" s="37">
        <f t="shared" ca="1" si="1"/>
        <v>18</v>
      </c>
      <c r="E60" s="5"/>
      <c r="F60" s="4">
        <v>44074</v>
      </c>
      <c r="G60" s="6"/>
      <c r="H60" s="5"/>
      <c r="I60" s="61"/>
      <c r="J60" s="51"/>
      <c r="K60" s="65"/>
      <c r="L60" s="51">
        <v>44081</v>
      </c>
      <c r="M60" s="5" t="s">
        <v>13</v>
      </c>
      <c r="N60" s="52"/>
      <c r="O60" s="47">
        <f t="shared" si="2"/>
        <v>7</v>
      </c>
      <c r="P60" s="7"/>
    </row>
    <row r="61" spans="1:21" ht="15" thickBot="1" x14ac:dyDescent="0.35">
      <c r="A61" s="1"/>
      <c r="B61" s="1"/>
      <c r="C61" s="4">
        <v>19249</v>
      </c>
      <c r="D61" s="37">
        <f t="shared" ref="D61" ca="1" si="3">IF(C61="","",DATEDIF(C61,TODAY(),"y"))</f>
        <v>68</v>
      </c>
      <c r="E61" s="5"/>
      <c r="F61" s="4">
        <v>44074</v>
      </c>
      <c r="G61" s="6"/>
      <c r="H61" s="5"/>
      <c r="I61" s="61"/>
      <c r="J61" s="53"/>
      <c r="K61" s="66"/>
      <c r="L61" s="53">
        <v>44098</v>
      </c>
      <c r="M61" s="54" t="s">
        <v>16</v>
      </c>
      <c r="N61" s="55"/>
      <c r="O61" s="47">
        <f t="shared" ref="O61" si="4">IFERROR(IF(J61="",DATEDIF(F61,L61,"d"),DATEDIF(F61,J61,"d")),"")</f>
        <v>24</v>
      </c>
      <c r="P61" s="7"/>
    </row>
    <row r="62" spans="1:21" ht="15" thickBot="1" x14ac:dyDescent="0.35">
      <c r="A62" s="21"/>
      <c r="B62" s="21"/>
      <c r="C62" s="24"/>
      <c r="D62" s="23"/>
      <c r="E62" s="22"/>
      <c r="F62" s="24"/>
      <c r="G62" s="22"/>
      <c r="H62" s="22"/>
      <c r="I62" s="22"/>
      <c r="J62" s="24"/>
      <c r="K62" s="25"/>
      <c r="L62" s="24"/>
      <c r="M62" s="22"/>
      <c r="N62" s="26"/>
      <c r="O62" s="22"/>
      <c r="P62" s="27"/>
    </row>
    <row r="63" spans="1:21" ht="15" thickBot="1" x14ac:dyDescent="0.35">
      <c r="N63" s="9"/>
      <c r="Q63" s="129" t="s">
        <v>33</v>
      </c>
      <c r="R63" s="130"/>
      <c r="T63" s="129" t="s">
        <v>47</v>
      </c>
      <c r="U63" s="130"/>
    </row>
    <row r="64" spans="1:21" x14ac:dyDescent="0.3">
      <c r="Q64" s="11" t="s">
        <v>12</v>
      </c>
      <c r="R64" s="16">
        <f t="shared" ref="R64:R73" si="5">COUNTIF($H$6:$H$61,Q64)</f>
        <v>0</v>
      </c>
      <c r="T64" s="11" t="s">
        <v>50</v>
      </c>
      <c r="U64" s="38">
        <f ca="1">COUNTIF($D$6:$D$61,"&lt;18")</f>
        <v>0</v>
      </c>
    </row>
    <row r="65" spans="17:21" x14ac:dyDescent="0.3">
      <c r="Q65" s="12" t="s">
        <v>17</v>
      </c>
      <c r="R65" s="17">
        <f t="shared" si="5"/>
        <v>0</v>
      </c>
      <c r="T65" s="12" t="s">
        <v>51</v>
      </c>
      <c r="U65" s="39">
        <f ca="1">COUNTIFS($D$6:$D$61,"&gt;=18",$D$6:$D$61,"&lt;30")</f>
        <v>13</v>
      </c>
    </row>
    <row r="66" spans="17:21" x14ac:dyDescent="0.3">
      <c r="Q66" s="12" t="s">
        <v>18</v>
      </c>
      <c r="R66" s="17">
        <f t="shared" si="5"/>
        <v>0</v>
      </c>
      <c r="T66" s="12" t="s">
        <v>52</v>
      </c>
      <c r="U66" s="39">
        <f ca="1">COUNTIFS($D$6:$D$61,"&gt;=30",$D$6:$D$61,"&lt;60")</f>
        <v>28</v>
      </c>
    </row>
    <row r="67" spans="17:21" ht="15" thickBot="1" x14ac:dyDescent="0.35">
      <c r="Q67" s="12" t="s">
        <v>19</v>
      </c>
      <c r="R67" s="17">
        <f t="shared" si="5"/>
        <v>0</v>
      </c>
      <c r="T67" s="12" t="s">
        <v>53</v>
      </c>
      <c r="U67" s="40">
        <f ca="1">COUNTIF($D$6:$D$61,"&gt;=60")</f>
        <v>15</v>
      </c>
    </row>
    <row r="68" spans="17:21" ht="15" thickBot="1" x14ac:dyDescent="0.35">
      <c r="Q68" s="12" t="s">
        <v>25</v>
      </c>
      <c r="R68" s="17">
        <f t="shared" si="5"/>
        <v>0</v>
      </c>
      <c r="T68" s="10" t="s">
        <v>30</v>
      </c>
      <c r="U68" s="19">
        <f ca="1">SUM(U64:U67)</f>
        <v>56</v>
      </c>
    </row>
    <row r="69" spans="17:21" ht="15" thickBot="1" x14ac:dyDescent="0.35">
      <c r="Q69" s="12" t="s">
        <v>26</v>
      </c>
      <c r="R69" s="17">
        <f t="shared" si="5"/>
        <v>0</v>
      </c>
    </row>
    <row r="70" spans="17:21" ht="15" thickBot="1" x14ac:dyDescent="0.35">
      <c r="Q70" s="12" t="s">
        <v>27</v>
      </c>
      <c r="R70" s="17">
        <f t="shared" si="5"/>
        <v>0</v>
      </c>
      <c r="T70" s="44" t="s">
        <v>7</v>
      </c>
      <c r="U70" s="45"/>
    </row>
    <row r="71" spans="17:21" x14ac:dyDescent="0.3">
      <c r="Q71" s="12" t="s">
        <v>20</v>
      </c>
      <c r="R71" s="17">
        <f t="shared" si="5"/>
        <v>0</v>
      </c>
      <c r="T71" s="11" t="s">
        <v>10</v>
      </c>
      <c r="U71" s="16">
        <f>COUNTIF($E$6:$E$61,T71)</f>
        <v>0</v>
      </c>
    </row>
    <row r="72" spans="17:21" ht="15" thickBot="1" x14ac:dyDescent="0.35">
      <c r="Q72" s="12" t="s">
        <v>28</v>
      </c>
      <c r="R72" s="17">
        <f t="shared" si="5"/>
        <v>0</v>
      </c>
      <c r="T72" s="12" t="s">
        <v>11</v>
      </c>
      <c r="U72" s="20">
        <f>COUNTIF($E$6:$E$61,T72)</f>
        <v>0</v>
      </c>
    </row>
    <row r="73" spans="17:21" ht="15" thickBot="1" x14ac:dyDescent="0.35">
      <c r="Q73" s="13" t="s">
        <v>29</v>
      </c>
      <c r="R73" s="18">
        <f t="shared" si="5"/>
        <v>0</v>
      </c>
      <c r="T73" s="10" t="s">
        <v>30</v>
      </c>
      <c r="U73" s="19">
        <f>SUM(U71:U72)</f>
        <v>0</v>
      </c>
    </row>
    <row r="74" spans="17:21" ht="15" thickBot="1" x14ac:dyDescent="0.35">
      <c r="Q74" s="10" t="s">
        <v>30</v>
      </c>
      <c r="R74" s="19">
        <f>SUM(R64:R73)</f>
        <v>0</v>
      </c>
    </row>
    <row r="75" spans="17:21" ht="15" thickBot="1" x14ac:dyDescent="0.35">
      <c r="T75" s="14" t="s">
        <v>31</v>
      </c>
      <c r="U75" s="42">
        <f>COUNTIF($N$6:$N$61,"OUI")</f>
        <v>0</v>
      </c>
    </row>
    <row r="76" spans="17:21" ht="15" thickBot="1" x14ac:dyDescent="0.35">
      <c r="Q76" s="129" t="s">
        <v>48</v>
      </c>
      <c r="R76" s="130"/>
    </row>
    <row r="77" spans="17:21" ht="15" thickBot="1" x14ac:dyDescent="0.35">
      <c r="Q77" s="11" t="s">
        <v>34</v>
      </c>
      <c r="R77" s="16">
        <f t="shared" ref="R77:R83" si="6">SUMPRODUCT(($G$6:$G$61&lt;&gt;"")*($G$6:$G$61*24&gt;=LEFT(Q77,SEARCH("h",Q77)-1)*1)*($G$6:$G$61*24&lt;=MID(Q77,SEARCH("-",Q77)+2,LEN(Q77)-SEARCH("-",Q77)-2)*1))</f>
        <v>0</v>
      </c>
      <c r="T77" s="14" t="s">
        <v>32</v>
      </c>
      <c r="U77" s="42">
        <f>COUNTIF($K$6:$K$61,"OUI")</f>
        <v>0</v>
      </c>
    </row>
    <row r="78" spans="17:21" x14ac:dyDescent="0.3">
      <c r="Q78" s="12" t="s">
        <v>35</v>
      </c>
      <c r="R78" s="17">
        <f t="shared" si="6"/>
        <v>0</v>
      </c>
    </row>
    <row r="79" spans="17:21" ht="15" thickBot="1" x14ac:dyDescent="0.35">
      <c r="Q79" s="12" t="s">
        <v>36</v>
      </c>
      <c r="R79" s="17">
        <f t="shared" si="6"/>
        <v>0</v>
      </c>
    </row>
    <row r="80" spans="17:21" ht="15" thickBot="1" x14ac:dyDescent="0.35">
      <c r="Q80" s="12" t="s">
        <v>37</v>
      </c>
      <c r="R80" s="17">
        <f t="shared" si="6"/>
        <v>0</v>
      </c>
      <c r="T80" s="10" t="s">
        <v>61</v>
      </c>
      <c r="U80" s="69">
        <f>[1]Août!$AB$56</f>
        <v>54</v>
      </c>
    </row>
    <row r="81" spans="17:20" x14ac:dyDescent="0.3">
      <c r="Q81" s="12" t="s">
        <v>38</v>
      </c>
      <c r="R81" s="17">
        <f t="shared" si="6"/>
        <v>0</v>
      </c>
      <c r="T81" s="77" t="s">
        <v>65</v>
      </c>
    </row>
    <row r="82" spans="17:20" x14ac:dyDescent="0.3">
      <c r="Q82" s="12" t="s">
        <v>45</v>
      </c>
      <c r="R82" s="17">
        <f t="shared" si="6"/>
        <v>0</v>
      </c>
    </row>
    <row r="83" spans="17:20" ht="15" thickBot="1" x14ac:dyDescent="0.35">
      <c r="Q83" s="12" t="s">
        <v>46</v>
      </c>
      <c r="R83" s="18">
        <f t="shared" si="6"/>
        <v>0</v>
      </c>
    </row>
    <row r="84" spans="17:20" ht="15" thickBot="1" x14ac:dyDescent="0.35">
      <c r="Q84" s="10" t="s">
        <v>30</v>
      </c>
      <c r="R84" s="19">
        <f>SUM(R77:R83)</f>
        <v>0</v>
      </c>
    </row>
    <row r="85" spans="17:20" ht="15" thickBot="1" x14ac:dyDescent="0.35"/>
    <row r="86" spans="17:20" ht="15" thickBot="1" x14ac:dyDescent="0.35">
      <c r="Q86" s="129" t="s">
        <v>62</v>
      </c>
      <c r="R86" s="130"/>
    </row>
    <row r="87" spans="17:20" x14ac:dyDescent="0.3">
      <c r="Q87" s="11" t="s">
        <v>22</v>
      </c>
      <c r="R87" s="16">
        <f t="shared" ref="R87:R98" si="7">COUNTIF($M$6:$M$61,Q87)</f>
        <v>8</v>
      </c>
    </row>
    <row r="88" spans="17:20" x14ac:dyDescent="0.3">
      <c r="Q88" s="12" t="s">
        <v>13</v>
      </c>
      <c r="R88" s="17">
        <f t="shared" si="7"/>
        <v>13</v>
      </c>
    </row>
    <row r="89" spans="17:20" x14ac:dyDescent="0.3">
      <c r="Q89" s="12" t="s">
        <v>16</v>
      </c>
      <c r="R89" s="17">
        <f t="shared" si="7"/>
        <v>4</v>
      </c>
    </row>
    <row r="90" spans="17:20" x14ac:dyDescent="0.3">
      <c r="Q90" s="12" t="s">
        <v>23</v>
      </c>
      <c r="R90" s="17">
        <f t="shared" si="7"/>
        <v>1</v>
      </c>
    </row>
    <row r="91" spans="17:20" x14ac:dyDescent="0.3">
      <c r="Q91" s="12" t="s">
        <v>21</v>
      </c>
      <c r="R91" s="17">
        <f t="shared" si="7"/>
        <v>14</v>
      </c>
    </row>
    <row r="92" spans="17:20" x14ac:dyDescent="0.3">
      <c r="Q92" s="12" t="s">
        <v>40</v>
      </c>
      <c r="R92" s="17">
        <f t="shared" si="7"/>
        <v>0</v>
      </c>
    </row>
    <row r="93" spans="17:20" x14ac:dyDescent="0.3">
      <c r="Q93" s="12" t="s">
        <v>41</v>
      </c>
      <c r="R93" s="17">
        <f t="shared" si="7"/>
        <v>0</v>
      </c>
    </row>
    <row r="94" spans="17:20" x14ac:dyDescent="0.3">
      <c r="Q94" s="12" t="s">
        <v>42</v>
      </c>
      <c r="R94" s="17">
        <f t="shared" si="7"/>
        <v>0</v>
      </c>
    </row>
    <row r="95" spans="17:20" x14ac:dyDescent="0.3">
      <c r="Q95" s="12" t="s">
        <v>14</v>
      </c>
      <c r="R95" s="17">
        <f t="shared" si="7"/>
        <v>0</v>
      </c>
    </row>
    <row r="96" spans="17:20" x14ac:dyDescent="0.3">
      <c r="Q96" s="12" t="s">
        <v>9</v>
      </c>
      <c r="R96" s="17">
        <f t="shared" si="7"/>
        <v>0</v>
      </c>
    </row>
    <row r="97" spans="17:25" x14ac:dyDescent="0.3">
      <c r="Q97" s="12" t="s">
        <v>43</v>
      </c>
      <c r="R97" s="17">
        <f t="shared" si="7"/>
        <v>0</v>
      </c>
    </row>
    <row r="98" spans="17:25" ht="15" thickBot="1" x14ac:dyDescent="0.35">
      <c r="Q98" s="12" t="s">
        <v>44</v>
      </c>
      <c r="R98" s="17">
        <f t="shared" si="7"/>
        <v>0</v>
      </c>
    </row>
    <row r="99" spans="17:25" ht="15" thickBot="1" x14ac:dyDescent="0.35">
      <c r="Q99" s="70" t="s">
        <v>30</v>
      </c>
      <c r="R99" s="43">
        <f>SUM(R87:R98)</f>
        <v>40</v>
      </c>
    </row>
    <row r="100" spans="17:25" ht="15" thickBot="1" x14ac:dyDescent="0.35"/>
    <row r="101" spans="17:25" ht="30.75" customHeight="1" thickBot="1" x14ac:dyDescent="0.35">
      <c r="Q101" s="92" t="s">
        <v>70</v>
      </c>
      <c r="R101" s="114" t="s">
        <v>71</v>
      </c>
      <c r="S101" s="115"/>
      <c r="T101" s="89" t="s">
        <v>72</v>
      </c>
      <c r="U101" s="95" t="s">
        <v>30</v>
      </c>
      <c r="V101" s="104" t="s">
        <v>73</v>
      </c>
      <c r="W101" s="105"/>
      <c r="X101" s="110" t="s">
        <v>68</v>
      </c>
      <c r="Y101" s="111"/>
    </row>
    <row r="102" spans="17:25" ht="15" thickBot="1" x14ac:dyDescent="0.35">
      <c r="Q102" s="91" t="s">
        <v>67</v>
      </c>
      <c r="R102" s="139">
        <v>30</v>
      </c>
      <c r="S102" s="140"/>
      <c r="T102" s="101">
        <v>11</v>
      </c>
      <c r="U102" s="97">
        <f>SUM(R102:T102)</f>
        <v>41</v>
      </c>
      <c r="V102" s="106">
        <f>'JUILLET 2020'!U130</f>
        <v>14</v>
      </c>
      <c r="W102" s="107"/>
      <c r="X102" s="99">
        <f>SUM(U102:W102)</f>
        <v>55</v>
      </c>
      <c r="Y102" s="112">
        <f>SUM(X102+X103)</f>
        <v>69</v>
      </c>
    </row>
    <row r="103" spans="17:25" ht="15" thickBot="1" x14ac:dyDescent="0.35">
      <c r="Q103" s="91" t="s">
        <v>69</v>
      </c>
      <c r="R103" s="139">
        <v>10</v>
      </c>
      <c r="S103" s="140"/>
      <c r="T103" s="101">
        <v>4</v>
      </c>
      <c r="U103" s="97">
        <f>SUM(R103:T103)</f>
        <v>14</v>
      </c>
      <c r="V103" s="106">
        <v>0</v>
      </c>
      <c r="W103" s="107"/>
      <c r="X103" s="99">
        <f>SUM(U103:W103)</f>
        <v>14</v>
      </c>
      <c r="Y103" s="113"/>
    </row>
    <row r="104" spans="17:25" ht="15" thickBot="1" x14ac:dyDescent="0.35">
      <c r="Q104" s="10" t="s">
        <v>30</v>
      </c>
      <c r="R104" s="102">
        <f>SUM(R102:S103)</f>
        <v>40</v>
      </c>
      <c r="S104" s="103"/>
      <c r="T104" s="94">
        <f>SUM(T102:T103)</f>
        <v>15</v>
      </c>
      <c r="U104" s="93">
        <f>SUM(U102:U103)</f>
        <v>55</v>
      </c>
    </row>
  </sheetData>
  <mergeCells count="27">
    <mergeCell ref="C2:P2"/>
    <mergeCell ref="Q63:R63"/>
    <mergeCell ref="T63:U63"/>
    <mergeCell ref="Q76:R76"/>
    <mergeCell ref="Q86:R86"/>
    <mergeCell ref="F4:F5"/>
    <mergeCell ref="G4:G5"/>
    <mergeCell ref="H4:H5"/>
    <mergeCell ref="I4:I5"/>
    <mergeCell ref="J4:K4"/>
    <mergeCell ref="L4:N4"/>
    <mergeCell ref="O4:O5"/>
    <mergeCell ref="P4:P5"/>
    <mergeCell ref="A4:A5"/>
    <mergeCell ref="B4:B5"/>
    <mergeCell ref="C4:C5"/>
    <mergeCell ref="D4:D5"/>
    <mergeCell ref="E4:E5"/>
    <mergeCell ref="R104:S104"/>
    <mergeCell ref="R101:S101"/>
    <mergeCell ref="V101:W101"/>
    <mergeCell ref="X101:Y101"/>
    <mergeCell ref="R102:S102"/>
    <mergeCell ref="V102:W102"/>
    <mergeCell ref="Y102:Y103"/>
    <mergeCell ref="R103:S103"/>
    <mergeCell ref="V103:W103"/>
  </mergeCells>
  <dataValidations count="4">
    <dataValidation type="list" allowBlank="1" showInputMessage="1" showErrorMessage="1" sqref="N1 K1 N5:N65504 K6:K65504" xr:uid="{00000000-0002-0000-0100-000000000000}">
      <formula1>"OUI"</formula1>
    </dataValidation>
    <dataValidation type="list" allowBlank="1" showInputMessage="1" showErrorMessage="1" sqref="H1 H4 H6:H65504" xr:uid="{00000000-0002-0000-0100-000001000000}">
      <formula1>"SL,SDT,SPI,SDTU,SDRE (Maire),SDRE (Juge),SDRE (Préfectoral CP de Varennes),Réintégration PS SDDE,Réintégration PS SDRE,OPP"</formula1>
    </dataValidation>
    <dataValidation type="list" allowBlank="1" showInputMessage="1" showErrorMessage="1" sqref="E1 E4 E6:E65504" xr:uid="{00000000-0002-0000-0100-000002000000}">
      <formula1>"FEMININ,MASCULIN"</formula1>
    </dataValidation>
    <dataValidation type="list" allowBlank="1" showInputMessage="1" showErrorMessage="1" sqref="M1:M1048576" xr:uid="{00000000-0002-0000-0100-000003000000}">
      <formula1>$Q$87:$Q$98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2:Y126"/>
  <sheetViews>
    <sheetView topLeftCell="M1" zoomScale="110" zoomScaleNormal="110" workbookViewId="0">
      <pane ySplit="5" topLeftCell="A106" activePane="bottomLeft" state="frozen"/>
      <selection pane="bottomLeft" activeCell="O114" sqref="O114"/>
    </sheetView>
  </sheetViews>
  <sheetFormatPr baseColWidth="10" defaultRowHeight="14.4" x14ac:dyDescent="0.3"/>
  <cols>
    <col min="1" max="1" width="23.5546875" customWidth="1"/>
    <col min="2" max="2" width="19.88671875" customWidth="1"/>
    <col min="3" max="3" width="12.6640625" style="2" customWidth="1"/>
    <col min="4" max="4" width="8.88671875" style="3" customWidth="1"/>
    <col min="6" max="6" width="12.6640625" style="2" customWidth="1"/>
    <col min="7" max="7" width="11.88671875" customWidth="1"/>
    <col min="8" max="8" width="22.33203125" customWidth="1"/>
    <col min="9" max="9" width="13.88671875" customWidth="1"/>
    <col min="10" max="12" width="12.6640625" style="2" customWidth="1"/>
    <col min="13" max="13" width="18.109375" customWidth="1"/>
    <col min="14" max="14" width="7.44140625" customWidth="1"/>
    <col min="15" max="15" width="10.6640625" customWidth="1"/>
    <col min="16" max="16" width="47.109375" style="8" customWidth="1"/>
    <col min="17" max="17" width="35.6640625" customWidth="1"/>
    <col min="18" max="18" width="9.6640625" style="15" customWidth="1"/>
    <col min="19" max="19" width="5.88671875" customWidth="1"/>
    <col min="20" max="20" width="41.6640625" customWidth="1"/>
    <col min="21" max="21" width="9.6640625" customWidth="1"/>
  </cols>
  <sheetData>
    <row r="2" spans="1:16" ht="28.8" x14ac:dyDescent="0.55000000000000004">
      <c r="A2" s="33" t="s">
        <v>49</v>
      </c>
      <c r="B2" s="34">
        <f>U95</f>
        <v>0</v>
      </c>
      <c r="C2" s="131" t="s">
        <v>63</v>
      </c>
      <c r="D2" s="131"/>
      <c r="E2" s="131"/>
      <c r="F2" s="131"/>
      <c r="G2" s="131"/>
      <c r="H2" s="131"/>
      <c r="I2" s="131"/>
      <c r="J2" s="131"/>
      <c r="K2" s="131"/>
      <c r="L2" s="131"/>
      <c r="M2" s="131"/>
      <c r="N2" s="131"/>
      <c r="O2" s="131"/>
      <c r="P2" s="131"/>
    </row>
    <row r="3" spans="1:16" ht="14.25" customHeight="1" thickBot="1" x14ac:dyDescent="0.6">
      <c r="A3" s="33"/>
      <c r="B3" s="34"/>
      <c r="C3" s="74"/>
      <c r="D3" s="74"/>
      <c r="E3" s="74"/>
      <c r="F3" s="74"/>
      <c r="G3" s="74"/>
      <c r="H3" s="74"/>
      <c r="I3" s="74"/>
      <c r="J3" s="74"/>
      <c r="K3" s="74"/>
      <c r="L3" s="74"/>
      <c r="M3" s="74"/>
      <c r="N3" s="74"/>
      <c r="O3" s="74"/>
      <c r="P3" s="74"/>
    </row>
    <row r="4" spans="1:16" ht="30" customHeight="1" x14ac:dyDescent="0.3">
      <c r="A4" s="120" t="s">
        <v>0</v>
      </c>
      <c r="B4" s="118" t="s">
        <v>1</v>
      </c>
      <c r="C4" s="128" t="s">
        <v>3</v>
      </c>
      <c r="D4" s="136" t="s">
        <v>4</v>
      </c>
      <c r="E4" s="118" t="s">
        <v>7</v>
      </c>
      <c r="F4" s="134" t="s">
        <v>2</v>
      </c>
      <c r="G4" s="118" t="s">
        <v>6</v>
      </c>
      <c r="H4" s="118" t="s">
        <v>8</v>
      </c>
      <c r="I4" s="132" t="s">
        <v>54</v>
      </c>
      <c r="J4" s="126" t="s">
        <v>57</v>
      </c>
      <c r="K4" s="127"/>
      <c r="L4" s="126" t="s">
        <v>60</v>
      </c>
      <c r="M4" s="128"/>
      <c r="N4" s="127"/>
      <c r="O4" s="124" t="s">
        <v>5</v>
      </c>
      <c r="P4" s="122" t="s">
        <v>15</v>
      </c>
    </row>
    <row r="5" spans="1:16" ht="30" customHeight="1" thickBot="1" x14ac:dyDescent="0.35">
      <c r="A5" s="121"/>
      <c r="B5" s="119"/>
      <c r="C5" s="138"/>
      <c r="D5" s="137"/>
      <c r="E5" s="119"/>
      <c r="F5" s="135"/>
      <c r="G5" s="119"/>
      <c r="H5" s="119"/>
      <c r="I5" s="133"/>
      <c r="J5" s="57" t="s">
        <v>58</v>
      </c>
      <c r="K5" s="63" t="s">
        <v>59</v>
      </c>
      <c r="L5" s="57" t="s">
        <v>58</v>
      </c>
      <c r="M5" s="58" t="s">
        <v>39</v>
      </c>
      <c r="N5" s="71" t="s">
        <v>24</v>
      </c>
      <c r="O5" s="125"/>
      <c r="P5" s="123"/>
    </row>
    <row r="6" spans="1:16" x14ac:dyDescent="0.3">
      <c r="A6" s="28"/>
      <c r="B6" s="28"/>
      <c r="C6" s="29">
        <v>27810</v>
      </c>
      <c r="D6" s="37">
        <f ca="1">IF(C6="","",DATEDIF(C6,TODAY(),"y"))</f>
        <v>44</v>
      </c>
      <c r="E6" s="30"/>
      <c r="F6" s="29">
        <v>44075</v>
      </c>
      <c r="G6" s="31"/>
      <c r="H6" s="31"/>
      <c r="I6" s="60"/>
      <c r="J6" s="49"/>
      <c r="K6" s="64"/>
      <c r="L6" s="49">
        <v>44078</v>
      </c>
      <c r="M6" s="30" t="s">
        <v>16</v>
      </c>
      <c r="N6" s="50"/>
      <c r="O6" s="46">
        <f t="shared" ref="O6:O83" si="0">IFERROR(IF(J6="",DATEDIF(F6,L6,"d"),DATEDIF(F6,J6,"d")),"")</f>
        <v>3</v>
      </c>
      <c r="P6" s="32"/>
    </row>
    <row r="7" spans="1:16" x14ac:dyDescent="0.3">
      <c r="A7" s="1"/>
      <c r="B7" s="1"/>
      <c r="C7" s="4">
        <v>33782</v>
      </c>
      <c r="D7" s="37">
        <f ca="1">IF(C7="","",DATEDIF(C7,TODAY(),"y"))</f>
        <v>28</v>
      </c>
      <c r="E7" s="5"/>
      <c r="F7" s="4">
        <v>44076</v>
      </c>
      <c r="G7" s="6"/>
      <c r="H7" s="5"/>
      <c r="I7" s="61"/>
      <c r="J7" s="51"/>
      <c r="K7" s="65"/>
      <c r="L7" s="51">
        <v>44083</v>
      </c>
      <c r="M7" s="5" t="s">
        <v>21</v>
      </c>
      <c r="N7" s="52"/>
      <c r="O7" s="47">
        <f t="shared" si="0"/>
        <v>7</v>
      </c>
      <c r="P7" s="7"/>
    </row>
    <row r="8" spans="1:16" x14ac:dyDescent="0.3">
      <c r="A8" s="1"/>
      <c r="B8" s="1"/>
      <c r="C8" s="4">
        <v>32249</v>
      </c>
      <c r="D8" s="37">
        <f ca="1">IF(C8="","",DATEDIF(C8,TODAY(),"y"))</f>
        <v>32</v>
      </c>
      <c r="E8" s="5"/>
      <c r="F8" s="4">
        <v>44077</v>
      </c>
      <c r="G8" s="6"/>
      <c r="H8" s="6"/>
      <c r="I8" s="62"/>
      <c r="J8" s="51"/>
      <c r="K8" s="65"/>
      <c r="L8" s="51">
        <v>44082</v>
      </c>
      <c r="M8" s="5" t="s">
        <v>21</v>
      </c>
      <c r="N8" s="52"/>
      <c r="O8" s="47">
        <f t="shared" si="0"/>
        <v>5</v>
      </c>
      <c r="P8" s="7"/>
    </row>
    <row r="9" spans="1:16" x14ac:dyDescent="0.3">
      <c r="A9" s="1"/>
      <c r="B9" s="1"/>
      <c r="C9" s="4">
        <v>27072</v>
      </c>
      <c r="D9" s="37">
        <f ca="1">IF(C9="","",DATEDIF(C9,TODAY(),"y"))</f>
        <v>46</v>
      </c>
      <c r="E9" s="5"/>
      <c r="F9" s="4">
        <v>44078</v>
      </c>
      <c r="G9" s="6"/>
      <c r="H9" s="6"/>
      <c r="I9" s="62"/>
      <c r="J9" s="51"/>
      <c r="K9" s="65"/>
      <c r="L9" s="51">
        <v>44085</v>
      </c>
      <c r="M9" s="5" t="s">
        <v>22</v>
      </c>
      <c r="N9" s="52"/>
      <c r="O9" s="47">
        <f t="shared" si="0"/>
        <v>7</v>
      </c>
      <c r="P9" s="7"/>
    </row>
    <row r="10" spans="1:16" x14ac:dyDescent="0.3">
      <c r="A10" s="1"/>
      <c r="B10" s="1"/>
      <c r="C10" s="4">
        <v>11100</v>
      </c>
      <c r="D10" s="37">
        <f t="shared" ref="D10:D83" ca="1" si="1">IF(C10="","",DATEDIF(C10,TODAY(),"y"))</f>
        <v>90</v>
      </c>
      <c r="E10" s="5"/>
      <c r="F10" s="4">
        <v>44078</v>
      </c>
      <c r="G10" s="6"/>
      <c r="H10" s="6"/>
      <c r="I10" s="62"/>
      <c r="J10" s="51"/>
      <c r="K10" s="65"/>
      <c r="L10" s="51">
        <v>44083</v>
      </c>
      <c r="M10" s="5" t="s">
        <v>23</v>
      </c>
      <c r="N10" s="52"/>
      <c r="O10" s="47">
        <f t="shared" si="0"/>
        <v>5</v>
      </c>
      <c r="P10" s="7"/>
    </row>
    <row r="11" spans="1:16" x14ac:dyDescent="0.3">
      <c r="A11" s="1"/>
      <c r="B11" s="1"/>
      <c r="C11" s="4">
        <v>29268</v>
      </c>
      <c r="D11" s="37">
        <f t="shared" ca="1" si="1"/>
        <v>40</v>
      </c>
      <c r="E11" s="5"/>
      <c r="F11" s="4">
        <v>44078</v>
      </c>
      <c r="G11" s="6"/>
      <c r="H11" s="6"/>
      <c r="I11" s="62"/>
      <c r="J11" s="51"/>
      <c r="K11" s="65"/>
      <c r="L11" s="51">
        <v>44098</v>
      </c>
      <c r="M11" s="5" t="s">
        <v>22</v>
      </c>
      <c r="N11" s="52"/>
      <c r="O11" s="47">
        <f t="shared" si="0"/>
        <v>20</v>
      </c>
      <c r="P11" s="7"/>
    </row>
    <row r="12" spans="1:16" x14ac:dyDescent="0.3">
      <c r="A12" s="1"/>
      <c r="B12" s="1"/>
      <c r="C12" s="4">
        <v>21587</v>
      </c>
      <c r="D12" s="37">
        <f t="shared" ca="1" si="1"/>
        <v>61</v>
      </c>
      <c r="E12" s="5"/>
      <c r="F12" s="4">
        <v>44078</v>
      </c>
      <c r="G12" s="6"/>
      <c r="H12" s="6"/>
      <c r="I12" s="62"/>
      <c r="J12" s="51"/>
      <c r="K12" s="65"/>
      <c r="L12" s="51">
        <v>44083</v>
      </c>
      <c r="M12" s="5" t="s">
        <v>21</v>
      </c>
      <c r="N12" s="52"/>
      <c r="O12" s="47">
        <f t="shared" si="0"/>
        <v>5</v>
      </c>
      <c r="P12" s="7"/>
    </row>
    <row r="13" spans="1:16" x14ac:dyDescent="0.3">
      <c r="A13" s="1"/>
      <c r="B13" s="1"/>
      <c r="C13" s="4">
        <v>31248</v>
      </c>
      <c r="D13" s="37">
        <f t="shared" ca="1" si="1"/>
        <v>35</v>
      </c>
      <c r="E13" s="5"/>
      <c r="F13" s="4">
        <v>44079</v>
      </c>
      <c r="G13" s="6"/>
      <c r="H13" s="6"/>
      <c r="I13" s="62"/>
      <c r="J13" s="51">
        <v>44084</v>
      </c>
      <c r="K13" s="65"/>
      <c r="L13" s="51"/>
      <c r="M13" s="5"/>
      <c r="N13" s="52"/>
      <c r="O13" s="47">
        <f t="shared" si="0"/>
        <v>5</v>
      </c>
      <c r="P13" s="7"/>
    </row>
    <row r="14" spans="1:16" x14ac:dyDescent="0.3">
      <c r="A14" s="1"/>
      <c r="B14" s="1"/>
      <c r="C14" s="4">
        <v>27450</v>
      </c>
      <c r="D14" s="37">
        <f t="shared" ca="1" si="1"/>
        <v>45</v>
      </c>
      <c r="E14" s="5"/>
      <c r="F14" s="4">
        <v>44079</v>
      </c>
      <c r="G14" s="6"/>
      <c r="H14" s="6"/>
      <c r="I14" s="62"/>
      <c r="J14" s="51"/>
      <c r="K14" s="65"/>
      <c r="L14" s="51">
        <v>44084</v>
      </c>
      <c r="M14" s="5" t="s">
        <v>22</v>
      </c>
      <c r="N14" s="52"/>
      <c r="O14" s="47">
        <f t="shared" si="0"/>
        <v>5</v>
      </c>
      <c r="P14" s="7"/>
    </row>
    <row r="15" spans="1:16" x14ac:dyDescent="0.3">
      <c r="A15" s="1"/>
      <c r="B15" s="1"/>
      <c r="C15" s="4">
        <v>34620</v>
      </c>
      <c r="D15" s="37">
        <f t="shared" ca="1" si="1"/>
        <v>25</v>
      </c>
      <c r="E15" s="5"/>
      <c r="F15" s="4">
        <v>44080</v>
      </c>
      <c r="G15" s="6"/>
      <c r="H15" s="6"/>
      <c r="I15" s="62"/>
      <c r="J15" s="51">
        <v>44088</v>
      </c>
      <c r="K15" s="65"/>
      <c r="L15" s="51"/>
      <c r="M15" s="5"/>
      <c r="N15" s="52"/>
      <c r="O15" s="47">
        <f t="shared" si="0"/>
        <v>8</v>
      </c>
      <c r="P15" s="7"/>
    </row>
    <row r="16" spans="1:16" x14ac:dyDescent="0.3">
      <c r="A16" s="1"/>
      <c r="B16" s="1"/>
      <c r="C16" s="4">
        <v>25861</v>
      </c>
      <c r="D16" s="37">
        <f t="shared" ca="1" si="1"/>
        <v>49</v>
      </c>
      <c r="E16" s="5"/>
      <c r="F16" s="4">
        <v>44081</v>
      </c>
      <c r="G16" s="6"/>
      <c r="H16" s="6"/>
      <c r="I16" s="62"/>
      <c r="J16" s="51"/>
      <c r="K16" s="65"/>
      <c r="L16" s="51">
        <v>44085</v>
      </c>
      <c r="M16" s="5" t="s">
        <v>22</v>
      </c>
      <c r="N16" s="52"/>
      <c r="O16" s="47">
        <f t="shared" si="0"/>
        <v>4</v>
      </c>
      <c r="P16" s="7"/>
    </row>
    <row r="17" spans="1:16" x14ac:dyDescent="0.3">
      <c r="A17" s="1"/>
      <c r="B17" s="1"/>
      <c r="C17" s="4">
        <v>29951</v>
      </c>
      <c r="D17" s="37">
        <f t="shared" ca="1" si="1"/>
        <v>38</v>
      </c>
      <c r="E17" s="5"/>
      <c r="F17" s="4">
        <v>44081</v>
      </c>
      <c r="G17" s="6"/>
      <c r="H17" s="6"/>
      <c r="I17" s="62"/>
      <c r="J17" s="51"/>
      <c r="K17" s="65"/>
      <c r="L17" s="51">
        <v>44088</v>
      </c>
      <c r="M17" s="5" t="s">
        <v>21</v>
      </c>
      <c r="N17" s="52"/>
      <c r="O17" s="47">
        <f t="shared" si="0"/>
        <v>7</v>
      </c>
      <c r="P17" s="7"/>
    </row>
    <row r="18" spans="1:16" x14ac:dyDescent="0.3">
      <c r="A18" s="1"/>
      <c r="B18" s="1"/>
      <c r="C18" s="4">
        <v>32402</v>
      </c>
      <c r="D18" s="37">
        <f t="shared" ca="1" si="1"/>
        <v>32</v>
      </c>
      <c r="E18" s="5"/>
      <c r="F18" s="4">
        <v>44082</v>
      </c>
      <c r="G18" s="6"/>
      <c r="H18" s="6"/>
      <c r="I18" s="62"/>
      <c r="J18" s="51">
        <v>44090</v>
      </c>
      <c r="K18" s="65"/>
      <c r="L18" s="51"/>
      <c r="M18" s="5"/>
      <c r="N18" s="52"/>
      <c r="O18" s="47">
        <f t="shared" si="0"/>
        <v>8</v>
      </c>
      <c r="P18" s="7"/>
    </row>
    <row r="19" spans="1:16" x14ac:dyDescent="0.3">
      <c r="A19" s="1"/>
      <c r="B19" s="1"/>
      <c r="C19" s="4">
        <v>22035</v>
      </c>
      <c r="D19" s="37">
        <f t="shared" ca="1" si="1"/>
        <v>60</v>
      </c>
      <c r="E19" s="5"/>
      <c r="F19" s="4">
        <v>44083</v>
      </c>
      <c r="G19" s="6"/>
      <c r="H19" s="5"/>
      <c r="I19" s="61"/>
      <c r="J19" s="51"/>
      <c r="K19" s="65"/>
      <c r="L19" s="51">
        <v>44094</v>
      </c>
      <c r="M19" s="5" t="s">
        <v>13</v>
      </c>
      <c r="N19" s="52"/>
      <c r="O19" s="47">
        <f t="shared" si="0"/>
        <v>11</v>
      </c>
      <c r="P19" s="7"/>
    </row>
    <row r="20" spans="1:16" x14ac:dyDescent="0.3">
      <c r="A20" s="1"/>
      <c r="B20" s="1"/>
      <c r="C20" s="83">
        <v>26200</v>
      </c>
      <c r="D20" s="84">
        <f t="shared" ca="1" si="1"/>
        <v>49</v>
      </c>
      <c r="E20" s="85"/>
      <c r="F20" s="83">
        <v>44083</v>
      </c>
      <c r="G20" s="6"/>
      <c r="H20" s="5"/>
      <c r="I20" s="61"/>
      <c r="J20" s="51"/>
      <c r="K20" s="65"/>
      <c r="L20" s="51">
        <v>44088</v>
      </c>
      <c r="M20" s="5" t="s">
        <v>22</v>
      </c>
      <c r="N20" s="52"/>
      <c r="O20" s="47">
        <f t="shared" si="0"/>
        <v>5</v>
      </c>
      <c r="P20" s="7"/>
    </row>
    <row r="21" spans="1:16" x14ac:dyDescent="0.3">
      <c r="A21" s="1"/>
      <c r="B21" s="1"/>
      <c r="C21" s="83">
        <v>25229</v>
      </c>
      <c r="D21" s="84">
        <f t="shared" ca="1" si="1"/>
        <v>51</v>
      </c>
      <c r="E21" s="85"/>
      <c r="F21" s="83">
        <v>44083</v>
      </c>
      <c r="G21" s="6"/>
      <c r="H21" s="5"/>
      <c r="I21" s="61"/>
      <c r="J21" s="51"/>
      <c r="K21" s="65"/>
      <c r="L21" s="51">
        <v>44092</v>
      </c>
      <c r="M21" s="5" t="s">
        <v>21</v>
      </c>
      <c r="N21" s="52"/>
      <c r="O21" s="47">
        <f t="shared" si="0"/>
        <v>9</v>
      </c>
      <c r="P21" s="7"/>
    </row>
    <row r="22" spans="1:16" x14ac:dyDescent="0.3">
      <c r="A22" s="1"/>
      <c r="B22" s="1"/>
      <c r="C22" s="83">
        <v>30672</v>
      </c>
      <c r="D22" s="84">
        <f t="shared" ca="1" si="1"/>
        <v>36</v>
      </c>
      <c r="E22" s="85"/>
      <c r="F22" s="83">
        <v>44084</v>
      </c>
      <c r="G22" s="6"/>
      <c r="H22" s="5"/>
      <c r="I22" s="61"/>
      <c r="J22" s="51"/>
      <c r="K22" s="65"/>
      <c r="L22" s="51">
        <v>44092</v>
      </c>
      <c r="M22" s="5" t="s">
        <v>21</v>
      </c>
      <c r="N22" s="52"/>
      <c r="O22" s="47">
        <f t="shared" si="0"/>
        <v>8</v>
      </c>
      <c r="P22" s="7"/>
    </row>
    <row r="23" spans="1:16" x14ac:dyDescent="0.3">
      <c r="A23" s="76"/>
      <c r="B23" s="76"/>
      <c r="C23" s="83">
        <v>19541</v>
      </c>
      <c r="D23" s="84">
        <f t="shared" ca="1" si="1"/>
        <v>67</v>
      </c>
      <c r="E23" s="85"/>
      <c r="F23" s="83">
        <v>44084</v>
      </c>
      <c r="G23" s="86"/>
      <c r="H23" s="85"/>
      <c r="I23" s="87"/>
      <c r="J23" s="51"/>
      <c r="K23" s="65"/>
      <c r="L23" s="51"/>
      <c r="M23" s="5"/>
      <c r="N23" s="52"/>
      <c r="O23" s="47" t="str">
        <f t="shared" si="0"/>
        <v/>
      </c>
      <c r="P23" s="7"/>
    </row>
    <row r="24" spans="1:16" x14ac:dyDescent="0.3">
      <c r="A24" s="75"/>
      <c r="B24" s="75"/>
      <c r="C24" s="83">
        <v>19764</v>
      </c>
      <c r="D24" s="84">
        <f t="shared" ca="1" si="1"/>
        <v>66</v>
      </c>
      <c r="E24" s="85"/>
      <c r="F24" s="83">
        <v>44085</v>
      </c>
      <c r="G24" s="79"/>
      <c r="H24" s="78"/>
      <c r="I24" s="80"/>
      <c r="J24" s="51"/>
      <c r="K24" s="65"/>
      <c r="L24" s="51">
        <v>44099</v>
      </c>
      <c r="M24" s="5" t="s">
        <v>13</v>
      </c>
      <c r="N24" s="52"/>
      <c r="O24" s="47">
        <f t="shared" si="0"/>
        <v>14</v>
      </c>
      <c r="P24" s="7"/>
    </row>
    <row r="25" spans="1:16" x14ac:dyDescent="0.3">
      <c r="A25" s="1"/>
      <c r="B25" s="1"/>
      <c r="C25" s="83">
        <v>24816</v>
      </c>
      <c r="D25" s="84">
        <f t="shared" ca="1" si="1"/>
        <v>52</v>
      </c>
      <c r="E25" s="85"/>
      <c r="F25" s="83">
        <v>44085</v>
      </c>
      <c r="G25" s="6"/>
      <c r="H25" s="5"/>
      <c r="I25" s="61"/>
      <c r="J25" s="51"/>
      <c r="K25" s="65"/>
      <c r="L25" s="51">
        <v>44095</v>
      </c>
      <c r="M25" s="5" t="s">
        <v>13</v>
      </c>
      <c r="N25" s="52"/>
      <c r="O25" s="47">
        <f t="shared" si="0"/>
        <v>10</v>
      </c>
      <c r="P25" s="7"/>
    </row>
    <row r="26" spans="1:16" x14ac:dyDescent="0.3">
      <c r="A26" s="1"/>
      <c r="B26" s="1"/>
      <c r="C26" s="83">
        <v>24588</v>
      </c>
      <c r="D26" s="84">
        <f t="shared" ca="1" si="1"/>
        <v>53</v>
      </c>
      <c r="E26" s="85"/>
      <c r="F26" s="83">
        <v>44088</v>
      </c>
      <c r="G26" s="6"/>
      <c r="H26" s="5"/>
      <c r="I26" s="61"/>
      <c r="J26" s="51"/>
      <c r="K26" s="65"/>
      <c r="L26" s="51">
        <v>44091</v>
      </c>
      <c r="M26" s="5" t="s">
        <v>41</v>
      </c>
      <c r="N26" s="52"/>
      <c r="O26" s="47">
        <f t="shared" si="0"/>
        <v>3</v>
      </c>
      <c r="P26" s="7"/>
    </row>
    <row r="27" spans="1:16" x14ac:dyDescent="0.3">
      <c r="A27" s="1"/>
      <c r="B27" s="1"/>
      <c r="C27" s="83">
        <v>27455</v>
      </c>
      <c r="D27" s="84">
        <f t="shared" ca="1" si="1"/>
        <v>45</v>
      </c>
      <c r="E27" s="85"/>
      <c r="F27" s="83">
        <v>44088</v>
      </c>
      <c r="G27" s="6"/>
      <c r="H27" s="5"/>
      <c r="I27" s="61"/>
      <c r="J27" s="51"/>
      <c r="K27" s="65"/>
      <c r="L27" s="51"/>
      <c r="M27" s="5"/>
      <c r="N27" s="52"/>
      <c r="O27" s="47" t="str">
        <f t="shared" si="0"/>
        <v/>
      </c>
      <c r="P27" s="7"/>
    </row>
    <row r="28" spans="1:16" x14ac:dyDescent="0.3">
      <c r="A28" s="75"/>
      <c r="B28" s="75"/>
      <c r="C28" s="83">
        <v>24366</v>
      </c>
      <c r="D28" s="84">
        <f t="shared" ca="1" si="1"/>
        <v>54</v>
      </c>
      <c r="E28" s="85"/>
      <c r="F28" s="83">
        <v>44088</v>
      </c>
      <c r="G28" s="79"/>
      <c r="H28" s="78"/>
      <c r="I28" s="80"/>
      <c r="J28" s="81"/>
      <c r="K28" s="82"/>
      <c r="L28" s="88">
        <v>44091</v>
      </c>
      <c r="M28" s="85" t="s">
        <v>22</v>
      </c>
      <c r="N28" s="52"/>
      <c r="O28" s="47">
        <f t="shared" si="0"/>
        <v>3</v>
      </c>
      <c r="P28" s="7"/>
    </row>
    <row r="29" spans="1:16" x14ac:dyDescent="0.3">
      <c r="A29" s="1"/>
      <c r="B29" s="1"/>
      <c r="C29" s="83">
        <v>22623</v>
      </c>
      <c r="D29" s="84">
        <f t="shared" ca="1" si="1"/>
        <v>58</v>
      </c>
      <c r="E29" s="85"/>
      <c r="F29" s="83">
        <v>44089</v>
      </c>
      <c r="G29" s="6"/>
      <c r="H29" s="5"/>
      <c r="I29" s="61"/>
      <c r="J29" s="51"/>
      <c r="K29" s="65"/>
      <c r="L29" s="51">
        <v>44096</v>
      </c>
      <c r="M29" s="5" t="s">
        <v>13</v>
      </c>
      <c r="N29" s="52"/>
      <c r="O29" s="47">
        <f t="shared" si="0"/>
        <v>7</v>
      </c>
      <c r="P29" s="7"/>
    </row>
    <row r="30" spans="1:16" x14ac:dyDescent="0.3">
      <c r="A30" s="1"/>
      <c r="B30" s="1"/>
      <c r="C30" s="83">
        <v>37077</v>
      </c>
      <c r="D30" s="84">
        <f t="shared" ca="1" si="1"/>
        <v>19</v>
      </c>
      <c r="E30" s="85"/>
      <c r="F30" s="83">
        <v>44089</v>
      </c>
      <c r="G30" s="6"/>
      <c r="H30" s="5"/>
      <c r="I30" s="61"/>
      <c r="J30" s="51"/>
      <c r="K30" s="65"/>
      <c r="L30" s="51">
        <v>44095</v>
      </c>
      <c r="M30" s="5" t="s">
        <v>13</v>
      </c>
      <c r="N30" s="52"/>
      <c r="O30" s="47">
        <f t="shared" si="0"/>
        <v>6</v>
      </c>
      <c r="P30" s="7"/>
    </row>
    <row r="31" spans="1:16" x14ac:dyDescent="0.3">
      <c r="A31" s="1"/>
      <c r="B31" s="1"/>
      <c r="C31" s="83">
        <v>20674</v>
      </c>
      <c r="D31" s="84">
        <f t="shared" ca="1" si="1"/>
        <v>64</v>
      </c>
      <c r="E31" s="85"/>
      <c r="F31" s="83">
        <v>44091</v>
      </c>
      <c r="G31" s="6"/>
      <c r="H31" s="5"/>
      <c r="I31" s="61"/>
      <c r="J31" s="51"/>
      <c r="K31" s="65"/>
      <c r="L31" s="51"/>
      <c r="M31" s="5"/>
      <c r="N31" s="52"/>
      <c r="O31" s="47" t="str">
        <f t="shared" si="0"/>
        <v/>
      </c>
      <c r="P31" s="7"/>
    </row>
    <row r="32" spans="1:16" x14ac:dyDescent="0.3">
      <c r="A32" s="1"/>
      <c r="B32" s="1"/>
      <c r="C32" s="4">
        <v>30077</v>
      </c>
      <c r="D32" s="37">
        <f t="shared" ca="1" si="1"/>
        <v>38</v>
      </c>
      <c r="E32" s="5"/>
      <c r="F32" s="4">
        <v>44091</v>
      </c>
      <c r="G32" s="6"/>
      <c r="H32" s="5"/>
      <c r="I32" s="61"/>
      <c r="J32" s="51"/>
      <c r="K32" s="65"/>
      <c r="L32" s="51"/>
      <c r="M32" s="5"/>
      <c r="N32" s="52"/>
      <c r="O32" s="47" t="str">
        <f t="shared" si="0"/>
        <v/>
      </c>
      <c r="P32" s="7"/>
    </row>
    <row r="33" spans="1:16" x14ac:dyDescent="0.3">
      <c r="A33" s="1"/>
      <c r="B33" s="1"/>
      <c r="C33" s="4">
        <v>28268</v>
      </c>
      <c r="D33" s="37">
        <f t="shared" ca="1" si="1"/>
        <v>43</v>
      </c>
      <c r="E33" s="5"/>
      <c r="F33" s="4">
        <v>44092</v>
      </c>
      <c r="G33" s="6"/>
      <c r="H33" s="5"/>
      <c r="I33" s="61"/>
      <c r="J33" s="51"/>
      <c r="K33" s="65"/>
      <c r="L33" s="51">
        <v>44103</v>
      </c>
      <c r="M33" s="5" t="s">
        <v>21</v>
      </c>
      <c r="N33" s="52"/>
      <c r="O33" s="47">
        <f t="shared" si="0"/>
        <v>11</v>
      </c>
      <c r="P33" s="7"/>
    </row>
    <row r="34" spans="1:16" x14ac:dyDescent="0.3">
      <c r="A34" s="1"/>
      <c r="B34" s="1"/>
      <c r="C34" s="4">
        <v>24432</v>
      </c>
      <c r="D34" s="37">
        <f t="shared" ca="1" si="1"/>
        <v>53</v>
      </c>
      <c r="E34" s="5"/>
      <c r="F34" s="4">
        <v>44093</v>
      </c>
      <c r="G34" s="6"/>
      <c r="H34" s="5"/>
      <c r="I34" s="61"/>
      <c r="J34" s="51">
        <v>44102</v>
      </c>
      <c r="K34" s="65"/>
      <c r="L34" s="51"/>
      <c r="M34" s="5"/>
      <c r="N34" s="52"/>
      <c r="O34" s="47">
        <f t="shared" si="0"/>
        <v>9</v>
      </c>
      <c r="P34" s="7"/>
    </row>
    <row r="35" spans="1:16" x14ac:dyDescent="0.3">
      <c r="A35" s="1"/>
      <c r="B35" s="1"/>
      <c r="C35" s="4">
        <v>37398</v>
      </c>
      <c r="D35" s="37">
        <f t="shared" ca="1" si="1"/>
        <v>18</v>
      </c>
      <c r="E35" s="5"/>
      <c r="F35" s="4">
        <v>44092</v>
      </c>
      <c r="G35" s="6"/>
      <c r="H35" s="5"/>
      <c r="I35" s="61"/>
      <c r="J35" s="51">
        <v>44094</v>
      </c>
      <c r="K35" s="65"/>
      <c r="L35" s="51"/>
      <c r="M35" s="5"/>
      <c r="N35" s="52"/>
      <c r="O35" s="47">
        <f t="shared" si="0"/>
        <v>2</v>
      </c>
      <c r="P35" s="7"/>
    </row>
    <row r="36" spans="1:16" x14ac:dyDescent="0.3">
      <c r="A36" s="1"/>
      <c r="B36" s="1"/>
      <c r="C36" s="4">
        <v>31074</v>
      </c>
      <c r="D36" s="37">
        <f t="shared" ca="1" si="1"/>
        <v>35</v>
      </c>
      <c r="E36" s="5"/>
      <c r="F36" s="4">
        <v>44094</v>
      </c>
      <c r="G36" s="6"/>
      <c r="H36" s="5"/>
      <c r="I36" s="61"/>
      <c r="J36" s="51">
        <v>44098</v>
      </c>
      <c r="K36" s="65"/>
      <c r="L36" s="51"/>
      <c r="M36" s="5"/>
      <c r="N36" s="52"/>
      <c r="O36" s="47">
        <f t="shared" si="0"/>
        <v>4</v>
      </c>
      <c r="P36" s="7"/>
    </row>
    <row r="37" spans="1:16" x14ac:dyDescent="0.3">
      <c r="A37" s="1"/>
      <c r="B37" s="1"/>
      <c r="C37" s="4">
        <v>29795</v>
      </c>
      <c r="D37" s="37">
        <f t="shared" ca="1" si="1"/>
        <v>39</v>
      </c>
      <c r="E37" s="5"/>
      <c r="F37" s="4">
        <v>44094</v>
      </c>
      <c r="G37" s="6"/>
      <c r="H37" s="5"/>
      <c r="I37" s="61"/>
      <c r="J37" s="51"/>
      <c r="K37" s="65"/>
      <c r="L37" s="51">
        <v>44099</v>
      </c>
      <c r="M37" s="5" t="s">
        <v>22</v>
      </c>
      <c r="N37" s="52"/>
      <c r="O37" s="47">
        <f t="shared" si="0"/>
        <v>5</v>
      </c>
      <c r="P37" s="7"/>
    </row>
    <row r="38" spans="1:16" x14ac:dyDescent="0.3">
      <c r="A38" s="76"/>
      <c r="B38" s="76"/>
      <c r="C38" s="4">
        <v>30171</v>
      </c>
      <c r="D38" s="37">
        <f t="shared" ca="1" si="1"/>
        <v>38</v>
      </c>
      <c r="E38" s="5"/>
      <c r="F38" s="4">
        <v>44095</v>
      </c>
      <c r="G38" s="6"/>
      <c r="H38" s="5"/>
      <c r="I38" s="61"/>
      <c r="J38" s="51">
        <v>44102</v>
      </c>
      <c r="K38" s="65"/>
      <c r="L38" s="51"/>
      <c r="M38" s="5"/>
      <c r="N38" s="52"/>
      <c r="O38" s="47">
        <f t="shared" si="0"/>
        <v>7</v>
      </c>
      <c r="P38" s="7"/>
    </row>
    <row r="39" spans="1:16" x14ac:dyDescent="0.3">
      <c r="A39" s="76"/>
      <c r="B39" s="76"/>
      <c r="C39" s="4">
        <v>15170</v>
      </c>
      <c r="D39" s="37">
        <f t="shared" ca="1" si="1"/>
        <v>79</v>
      </c>
      <c r="E39" s="5"/>
      <c r="F39" s="4">
        <v>44095</v>
      </c>
      <c r="G39" s="6"/>
      <c r="H39" s="5"/>
      <c r="I39" s="61"/>
      <c r="J39" s="51"/>
      <c r="K39" s="65"/>
      <c r="L39" s="51"/>
      <c r="M39" s="5"/>
      <c r="N39" s="52"/>
      <c r="O39" s="47" t="str">
        <f t="shared" si="0"/>
        <v/>
      </c>
      <c r="P39" s="7"/>
    </row>
    <row r="40" spans="1:16" x14ac:dyDescent="0.3">
      <c r="A40" s="76"/>
      <c r="B40" s="76"/>
      <c r="C40" s="4">
        <v>26296</v>
      </c>
      <c r="D40" s="37">
        <f t="shared" ca="1" si="1"/>
        <v>48</v>
      </c>
      <c r="E40" s="5"/>
      <c r="F40" s="4">
        <v>44096</v>
      </c>
      <c r="G40" s="6"/>
      <c r="H40" s="5"/>
      <c r="I40" s="61"/>
      <c r="J40" s="51">
        <v>44099</v>
      </c>
      <c r="K40" s="65"/>
      <c r="L40" s="51"/>
      <c r="M40" s="5"/>
      <c r="N40" s="52"/>
      <c r="O40" s="47">
        <f t="shared" si="0"/>
        <v>3</v>
      </c>
      <c r="P40" s="7"/>
    </row>
    <row r="41" spans="1:16" x14ac:dyDescent="0.3">
      <c r="A41" s="76"/>
      <c r="B41" s="76"/>
      <c r="C41" s="4">
        <v>24939</v>
      </c>
      <c r="D41" s="37">
        <f t="shared" ca="1" si="1"/>
        <v>52</v>
      </c>
      <c r="E41" s="5"/>
      <c r="F41" s="4">
        <v>44098</v>
      </c>
      <c r="G41" s="6"/>
      <c r="H41" s="5"/>
      <c r="I41" s="61"/>
      <c r="J41" s="51"/>
      <c r="K41" s="65"/>
      <c r="L41" s="51"/>
      <c r="M41" s="5"/>
      <c r="N41" s="52"/>
      <c r="O41" s="47" t="str">
        <f t="shared" si="0"/>
        <v/>
      </c>
      <c r="P41" s="7"/>
    </row>
    <row r="42" spans="1:16" x14ac:dyDescent="0.3">
      <c r="A42" s="76"/>
      <c r="B42" s="76"/>
      <c r="C42" s="4">
        <v>18438</v>
      </c>
      <c r="D42" s="37">
        <f t="shared" ca="1" si="1"/>
        <v>70</v>
      </c>
      <c r="E42" s="5"/>
      <c r="F42" s="4">
        <v>44098</v>
      </c>
      <c r="G42" s="6"/>
      <c r="H42" s="5"/>
      <c r="I42" s="61"/>
      <c r="J42" s="51"/>
      <c r="K42" s="65"/>
      <c r="L42" s="51"/>
      <c r="M42" s="5"/>
      <c r="N42" s="52"/>
      <c r="O42" s="47" t="str">
        <f t="shared" si="0"/>
        <v/>
      </c>
      <c r="P42" s="7"/>
    </row>
    <row r="43" spans="1:16" x14ac:dyDescent="0.3">
      <c r="A43" s="76"/>
      <c r="B43" s="76"/>
      <c r="C43" s="4">
        <v>30613</v>
      </c>
      <c r="D43" s="37">
        <f t="shared" ca="1" si="1"/>
        <v>36</v>
      </c>
      <c r="E43" s="5"/>
      <c r="F43" s="4">
        <v>44098</v>
      </c>
      <c r="G43" s="6"/>
      <c r="H43" s="5"/>
      <c r="I43" s="61"/>
      <c r="J43" s="51"/>
      <c r="K43" s="65"/>
      <c r="L43" s="51"/>
      <c r="M43" s="5"/>
      <c r="N43" s="52"/>
      <c r="O43" s="47" t="str">
        <f t="shared" si="0"/>
        <v/>
      </c>
      <c r="P43" s="7"/>
    </row>
    <row r="44" spans="1:16" x14ac:dyDescent="0.3">
      <c r="A44" s="76"/>
      <c r="B44" s="76"/>
      <c r="C44" s="4">
        <v>33661</v>
      </c>
      <c r="D44" s="37">
        <f t="shared" ca="1" si="1"/>
        <v>28</v>
      </c>
      <c r="E44" s="5"/>
      <c r="F44" s="4">
        <v>44099</v>
      </c>
      <c r="G44" s="6"/>
      <c r="H44" s="5"/>
      <c r="I44" s="61"/>
      <c r="J44" s="51"/>
      <c r="K44" s="65"/>
      <c r="L44" s="51"/>
      <c r="M44" s="5"/>
      <c r="N44" s="52"/>
      <c r="O44" s="47" t="str">
        <f t="shared" si="0"/>
        <v/>
      </c>
      <c r="P44" s="7"/>
    </row>
    <row r="45" spans="1:16" x14ac:dyDescent="0.3">
      <c r="A45" s="76"/>
      <c r="B45" s="76"/>
      <c r="C45" s="4">
        <v>26234</v>
      </c>
      <c r="D45" s="37">
        <f t="shared" ca="1" si="1"/>
        <v>48</v>
      </c>
      <c r="E45" s="5"/>
      <c r="F45" s="4">
        <v>44099</v>
      </c>
      <c r="G45" s="6"/>
      <c r="H45" s="5"/>
      <c r="I45" s="61"/>
      <c r="J45" s="51"/>
      <c r="K45" s="65"/>
      <c r="L45" s="51"/>
      <c r="M45" s="5"/>
      <c r="N45" s="52"/>
      <c r="O45" s="47" t="str">
        <f t="shared" si="0"/>
        <v/>
      </c>
      <c r="P45" s="7"/>
    </row>
    <row r="46" spans="1:16" x14ac:dyDescent="0.3">
      <c r="A46" s="76"/>
      <c r="B46" s="76"/>
      <c r="C46" s="4">
        <v>36658</v>
      </c>
      <c r="D46" s="37">
        <f t="shared" ca="1" si="1"/>
        <v>20</v>
      </c>
      <c r="E46" s="5"/>
      <c r="F46" s="4">
        <v>44099</v>
      </c>
      <c r="G46" s="6"/>
      <c r="H46" s="5"/>
      <c r="I46" s="61"/>
      <c r="J46" s="51"/>
      <c r="K46" s="65"/>
      <c r="L46" s="51"/>
      <c r="M46" s="5"/>
      <c r="N46" s="52"/>
      <c r="O46" s="47" t="str">
        <f t="shared" si="0"/>
        <v/>
      </c>
      <c r="P46" s="7"/>
    </row>
    <row r="47" spans="1:16" x14ac:dyDescent="0.3">
      <c r="A47" s="76"/>
      <c r="B47" s="76"/>
      <c r="C47" s="4">
        <v>33687</v>
      </c>
      <c r="D47" s="37">
        <f t="shared" ca="1" si="1"/>
        <v>28</v>
      </c>
      <c r="E47" s="5"/>
      <c r="F47" s="4">
        <v>44102</v>
      </c>
      <c r="G47" s="6"/>
      <c r="H47" s="5"/>
      <c r="I47" s="61"/>
      <c r="J47" s="51"/>
      <c r="K47" s="65"/>
      <c r="L47" s="51"/>
      <c r="M47" s="5"/>
      <c r="N47" s="52"/>
      <c r="O47" s="47" t="str">
        <f t="shared" si="0"/>
        <v/>
      </c>
      <c r="P47" s="7"/>
    </row>
    <row r="48" spans="1:16" x14ac:dyDescent="0.3">
      <c r="A48" s="76"/>
      <c r="B48" s="76"/>
      <c r="C48" s="4"/>
      <c r="D48" s="37" t="str">
        <f t="shared" ca="1" si="1"/>
        <v/>
      </c>
      <c r="E48" s="5"/>
      <c r="F48" s="4"/>
      <c r="G48" s="6"/>
      <c r="H48" s="5"/>
      <c r="I48" s="61"/>
      <c r="J48" s="51"/>
      <c r="K48" s="65"/>
      <c r="L48" s="51"/>
      <c r="M48" s="5"/>
      <c r="N48" s="52"/>
      <c r="O48" s="47">
        <f t="shared" si="0"/>
        <v>0</v>
      </c>
      <c r="P48" s="7"/>
    </row>
    <row r="49" spans="1:16" x14ac:dyDescent="0.3">
      <c r="A49" s="76"/>
      <c r="B49" s="76"/>
      <c r="C49" s="4"/>
      <c r="D49" s="37" t="str">
        <f t="shared" ca="1" si="1"/>
        <v/>
      </c>
      <c r="E49" s="5"/>
      <c r="F49" s="4"/>
      <c r="G49" s="6"/>
      <c r="H49" s="5"/>
      <c r="I49" s="61"/>
      <c r="J49" s="51"/>
      <c r="K49" s="65"/>
      <c r="L49" s="51"/>
      <c r="M49" s="5"/>
      <c r="N49" s="52"/>
      <c r="O49" s="47">
        <f t="shared" si="0"/>
        <v>0</v>
      </c>
      <c r="P49" s="7"/>
    </row>
    <row r="50" spans="1:16" x14ac:dyDescent="0.3">
      <c r="A50" s="76"/>
      <c r="B50" s="76"/>
      <c r="C50" s="4"/>
      <c r="D50" s="37" t="str">
        <f t="shared" ca="1" si="1"/>
        <v/>
      </c>
      <c r="E50" s="5"/>
      <c r="F50" s="4"/>
      <c r="G50" s="6"/>
      <c r="H50" s="5"/>
      <c r="I50" s="61"/>
      <c r="J50" s="51"/>
      <c r="K50" s="65"/>
      <c r="L50" s="51"/>
      <c r="M50" s="5"/>
      <c r="N50" s="52"/>
      <c r="O50" s="47">
        <f t="shared" si="0"/>
        <v>0</v>
      </c>
      <c r="P50" s="7"/>
    </row>
    <row r="51" spans="1:16" x14ac:dyDescent="0.3">
      <c r="A51" s="76"/>
      <c r="B51" s="76"/>
      <c r="C51" s="4"/>
      <c r="D51" s="37" t="str">
        <f t="shared" ca="1" si="1"/>
        <v/>
      </c>
      <c r="E51" s="5"/>
      <c r="F51" s="4"/>
      <c r="G51" s="6"/>
      <c r="H51" s="5"/>
      <c r="I51" s="61"/>
      <c r="J51" s="51"/>
      <c r="K51" s="65"/>
      <c r="L51" s="51"/>
      <c r="M51" s="5"/>
      <c r="N51" s="52"/>
      <c r="O51" s="47">
        <f t="shared" si="0"/>
        <v>0</v>
      </c>
      <c r="P51" s="7"/>
    </row>
    <row r="52" spans="1:16" x14ac:dyDescent="0.3">
      <c r="A52" s="76"/>
      <c r="B52" s="76"/>
      <c r="C52" s="4"/>
      <c r="D52" s="37" t="str">
        <f t="shared" ca="1" si="1"/>
        <v/>
      </c>
      <c r="E52" s="5"/>
      <c r="F52" s="4"/>
      <c r="G52" s="6"/>
      <c r="H52" s="5"/>
      <c r="I52" s="61"/>
      <c r="J52" s="51"/>
      <c r="K52" s="65"/>
      <c r="L52" s="51"/>
      <c r="M52" s="5"/>
      <c r="N52" s="52"/>
      <c r="O52" s="47">
        <f t="shared" si="0"/>
        <v>0</v>
      </c>
      <c r="P52" s="7"/>
    </row>
    <row r="53" spans="1:16" x14ac:dyDescent="0.3">
      <c r="A53" s="76"/>
      <c r="B53" s="76"/>
      <c r="C53" s="4"/>
      <c r="D53" s="37" t="str">
        <f t="shared" ca="1" si="1"/>
        <v/>
      </c>
      <c r="E53" s="5"/>
      <c r="F53" s="4"/>
      <c r="G53" s="6"/>
      <c r="H53" s="5"/>
      <c r="I53" s="61"/>
      <c r="J53" s="51"/>
      <c r="K53" s="65"/>
      <c r="L53" s="51"/>
      <c r="M53" s="5"/>
      <c r="N53" s="52"/>
      <c r="O53" s="47">
        <f t="shared" si="0"/>
        <v>0</v>
      </c>
      <c r="P53" s="7"/>
    </row>
    <row r="54" spans="1:16" x14ac:dyDescent="0.3">
      <c r="A54" s="76"/>
      <c r="B54" s="76"/>
      <c r="C54" s="4"/>
      <c r="D54" s="37" t="str">
        <f t="shared" ca="1" si="1"/>
        <v/>
      </c>
      <c r="E54" s="5"/>
      <c r="F54" s="4"/>
      <c r="G54" s="6"/>
      <c r="H54" s="5"/>
      <c r="I54" s="61"/>
      <c r="J54" s="51"/>
      <c r="K54" s="65"/>
      <c r="L54" s="51"/>
      <c r="M54" s="5"/>
      <c r="N54" s="52"/>
      <c r="O54" s="47">
        <f t="shared" si="0"/>
        <v>0</v>
      </c>
      <c r="P54" s="7"/>
    </row>
    <row r="55" spans="1:16" x14ac:dyDescent="0.3">
      <c r="A55" s="76"/>
      <c r="B55" s="76"/>
      <c r="C55" s="4"/>
      <c r="D55" s="37" t="str">
        <f t="shared" ca="1" si="1"/>
        <v/>
      </c>
      <c r="E55" s="5"/>
      <c r="F55" s="4"/>
      <c r="G55" s="6"/>
      <c r="H55" s="5"/>
      <c r="I55" s="61"/>
      <c r="J55" s="51"/>
      <c r="K55" s="65"/>
      <c r="L55" s="51"/>
      <c r="M55" s="5"/>
      <c r="N55" s="52"/>
      <c r="O55" s="47">
        <f t="shared" si="0"/>
        <v>0</v>
      </c>
      <c r="P55" s="7"/>
    </row>
    <row r="56" spans="1:16" x14ac:dyDescent="0.3">
      <c r="A56" s="76"/>
      <c r="B56" s="76"/>
      <c r="C56" s="4"/>
      <c r="D56" s="37" t="str">
        <f t="shared" ca="1" si="1"/>
        <v/>
      </c>
      <c r="E56" s="5"/>
      <c r="F56" s="4"/>
      <c r="G56" s="6"/>
      <c r="H56" s="5"/>
      <c r="I56" s="61"/>
      <c r="J56" s="51"/>
      <c r="K56" s="65"/>
      <c r="L56" s="51"/>
      <c r="M56" s="5"/>
      <c r="N56" s="52"/>
      <c r="O56" s="47">
        <f t="shared" si="0"/>
        <v>0</v>
      </c>
      <c r="P56" s="7"/>
    </row>
    <row r="57" spans="1:16" x14ac:dyDescent="0.3">
      <c r="A57" s="76"/>
      <c r="B57" s="76"/>
      <c r="C57" s="4"/>
      <c r="D57" s="37" t="str">
        <f t="shared" ca="1" si="1"/>
        <v/>
      </c>
      <c r="E57" s="5"/>
      <c r="F57" s="4"/>
      <c r="G57" s="6"/>
      <c r="H57" s="5"/>
      <c r="I57" s="61"/>
      <c r="J57" s="51"/>
      <c r="K57" s="65"/>
      <c r="L57" s="51"/>
      <c r="M57" s="5"/>
      <c r="N57" s="52"/>
      <c r="O57" s="47">
        <f t="shared" si="0"/>
        <v>0</v>
      </c>
      <c r="P57" s="7"/>
    </row>
    <row r="58" spans="1:16" x14ac:dyDescent="0.3">
      <c r="A58" s="76"/>
      <c r="B58" s="76"/>
      <c r="C58" s="4"/>
      <c r="D58" s="37" t="str">
        <f t="shared" ca="1" si="1"/>
        <v/>
      </c>
      <c r="E58" s="5"/>
      <c r="F58" s="4"/>
      <c r="G58" s="6"/>
      <c r="H58" s="5"/>
      <c r="I58" s="61"/>
      <c r="J58" s="51"/>
      <c r="K58" s="65"/>
      <c r="L58" s="51"/>
      <c r="M58" s="5"/>
      <c r="N58" s="52"/>
      <c r="O58" s="47">
        <f t="shared" si="0"/>
        <v>0</v>
      </c>
      <c r="P58" s="7"/>
    </row>
    <row r="59" spans="1:16" x14ac:dyDescent="0.3">
      <c r="A59" s="76"/>
      <c r="B59" s="76"/>
      <c r="C59" s="4"/>
      <c r="D59" s="37" t="str">
        <f t="shared" ca="1" si="1"/>
        <v/>
      </c>
      <c r="E59" s="5"/>
      <c r="F59" s="4"/>
      <c r="G59" s="6"/>
      <c r="H59" s="5"/>
      <c r="I59" s="61"/>
      <c r="J59" s="51"/>
      <c r="K59" s="65"/>
      <c r="L59" s="51"/>
      <c r="M59" s="5"/>
      <c r="N59" s="52"/>
      <c r="O59" s="47">
        <f t="shared" si="0"/>
        <v>0</v>
      </c>
      <c r="P59" s="7"/>
    </row>
    <row r="60" spans="1:16" x14ac:dyDescent="0.3">
      <c r="A60" s="76"/>
      <c r="B60" s="76"/>
      <c r="C60" s="4"/>
      <c r="D60" s="37" t="str">
        <f t="shared" ca="1" si="1"/>
        <v/>
      </c>
      <c r="E60" s="5"/>
      <c r="F60" s="4"/>
      <c r="G60" s="6"/>
      <c r="H60" s="5"/>
      <c r="I60" s="61"/>
      <c r="J60" s="51"/>
      <c r="K60" s="65"/>
      <c r="L60" s="51"/>
      <c r="M60" s="5"/>
      <c r="N60" s="52"/>
      <c r="O60" s="47">
        <f t="shared" si="0"/>
        <v>0</v>
      </c>
      <c r="P60" s="7"/>
    </row>
    <row r="61" spans="1:16" x14ac:dyDescent="0.3">
      <c r="A61" s="76"/>
      <c r="B61" s="76"/>
      <c r="C61" s="4"/>
      <c r="D61" s="37" t="str">
        <f t="shared" ca="1" si="1"/>
        <v/>
      </c>
      <c r="E61" s="5"/>
      <c r="F61" s="4"/>
      <c r="G61" s="6"/>
      <c r="H61" s="5"/>
      <c r="I61" s="61"/>
      <c r="J61" s="51"/>
      <c r="K61" s="65"/>
      <c r="L61" s="51"/>
      <c r="M61" s="5"/>
      <c r="N61" s="52"/>
      <c r="O61" s="47">
        <f t="shared" si="0"/>
        <v>0</v>
      </c>
      <c r="P61" s="7"/>
    </row>
    <row r="62" spans="1:16" x14ac:dyDescent="0.3">
      <c r="A62" s="76"/>
      <c r="B62" s="76"/>
      <c r="C62" s="4"/>
      <c r="D62" s="37" t="str">
        <f t="shared" ca="1" si="1"/>
        <v/>
      </c>
      <c r="E62" s="5"/>
      <c r="F62" s="4"/>
      <c r="G62" s="6"/>
      <c r="H62" s="5"/>
      <c r="I62" s="61"/>
      <c r="J62" s="51"/>
      <c r="K62" s="65"/>
      <c r="L62" s="51"/>
      <c r="M62" s="5"/>
      <c r="N62" s="52"/>
      <c r="O62" s="47">
        <f t="shared" si="0"/>
        <v>0</v>
      </c>
      <c r="P62" s="7"/>
    </row>
    <row r="63" spans="1:16" x14ac:dyDescent="0.3">
      <c r="A63" s="76"/>
      <c r="B63" s="76"/>
      <c r="C63" s="4"/>
      <c r="D63" s="37" t="str">
        <f t="shared" ca="1" si="1"/>
        <v/>
      </c>
      <c r="E63" s="5"/>
      <c r="F63" s="4"/>
      <c r="G63" s="6"/>
      <c r="H63" s="5"/>
      <c r="I63" s="61"/>
      <c r="J63" s="51"/>
      <c r="K63" s="65"/>
      <c r="L63" s="51"/>
      <c r="M63" s="5"/>
      <c r="N63" s="52"/>
      <c r="O63" s="47">
        <f t="shared" si="0"/>
        <v>0</v>
      </c>
      <c r="P63" s="7"/>
    </row>
    <row r="64" spans="1:16" x14ac:dyDescent="0.3">
      <c r="A64" s="76"/>
      <c r="B64" s="76"/>
      <c r="C64" s="4"/>
      <c r="D64" s="37" t="str">
        <f t="shared" ca="1" si="1"/>
        <v/>
      </c>
      <c r="E64" s="5"/>
      <c r="F64" s="4"/>
      <c r="G64" s="6"/>
      <c r="H64" s="5"/>
      <c r="I64" s="61"/>
      <c r="J64" s="51"/>
      <c r="K64" s="65"/>
      <c r="L64" s="51"/>
      <c r="M64" s="5"/>
      <c r="N64" s="52"/>
      <c r="O64" s="47">
        <f t="shared" si="0"/>
        <v>0</v>
      </c>
      <c r="P64" s="7"/>
    </row>
    <row r="65" spans="1:16" x14ac:dyDescent="0.3">
      <c r="A65" s="76"/>
      <c r="B65" s="76"/>
      <c r="C65" s="4"/>
      <c r="D65" s="37" t="str">
        <f t="shared" ca="1" si="1"/>
        <v/>
      </c>
      <c r="E65" s="5"/>
      <c r="F65" s="4"/>
      <c r="G65" s="6"/>
      <c r="H65" s="5"/>
      <c r="I65" s="61"/>
      <c r="J65" s="51"/>
      <c r="K65" s="65"/>
      <c r="L65" s="51"/>
      <c r="M65" s="5"/>
      <c r="N65" s="52"/>
      <c r="O65" s="47">
        <f t="shared" si="0"/>
        <v>0</v>
      </c>
      <c r="P65" s="7"/>
    </row>
    <row r="66" spans="1:16" x14ac:dyDescent="0.3">
      <c r="A66" s="76"/>
      <c r="B66" s="76"/>
      <c r="C66" s="4"/>
      <c r="D66" s="37" t="str">
        <f t="shared" ca="1" si="1"/>
        <v/>
      </c>
      <c r="E66" s="5"/>
      <c r="F66" s="4"/>
      <c r="G66" s="6"/>
      <c r="H66" s="5"/>
      <c r="I66" s="61"/>
      <c r="J66" s="51"/>
      <c r="K66" s="65"/>
      <c r="L66" s="51"/>
      <c r="M66" s="5"/>
      <c r="N66" s="52"/>
      <c r="O66" s="47">
        <f t="shared" si="0"/>
        <v>0</v>
      </c>
      <c r="P66" s="7"/>
    </row>
    <row r="67" spans="1:16" x14ac:dyDescent="0.3">
      <c r="A67" s="76"/>
      <c r="B67" s="76"/>
      <c r="C67" s="4"/>
      <c r="D67" s="37" t="str">
        <f t="shared" ca="1" si="1"/>
        <v/>
      </c>
      <c r="E67" s="5"/>
      <c r="F67" s="4"/>
      <c r="G67" s="6"/>
      <c r="H67" s="5"/>
      <c r="I67" s="61"/>
      <c r="J67" s="51"/>
      <c r="K67" s="65"/>
      <c r="L67" s="51"/>
      <c r="M67" s="5"/>
      <c r="N67" s="52"/>
      <c r="O67" s="47">
        <f t="shared" si="0"/>
        <v>0</v>
      </c>
      <c r="P67" s="7"/>
    </row>
    <row r="68" spans="1:16" x14ac:dyDescent="0.3">
      <c r="A68" s="76"/>
      <c r="B68" s="76"/>
      <c r="C68" s="4"/>
      <c r="D68" s="37" t="str">
        <f t="shared" ca="1" si="1"/>
        <v/>
      </c>
      <c r="E68" s="5"/>
      <c r="F68" s="4"/>
      <c r="G68" s="6"/>
      <c r="H68" s="5"/>
      <c r="I68" s="61"/>
      <c r="J68" s="51"/>
      <c r="K68" s="65"/>
      <c r="L68" s="51"/>
      <c r="M68" s="5"/>
      <c r="N68" s="52"/>
      <c r="O68" s="47">
        <f t="shared" si="0"/>
        <v>0</v>
      </c>
      <c r="P68" s="7"/>
    </row>
    <row r="69" spans="1:16" x14ac:dyDescent="0.3">
      <c r="A69" s="76"/>
      <c r="B69" s="76"/>
      <c r="C69" s="4"/>
      <c r="D69" s="37" t="str">
        <f t="shared" ca="1" si="1"/>
        <v/>
      </c>
      <c r="E69" s="5"/>
      <c r="F69" s="4"/>
      <c r="G69" s="6"/>
      <c r="H69" s="5"/>
      <c r="I69" s="61"/>
      <c r="J69" s="51"/>
      <c r="K69" s="65"/>
      <c r="L69" s="51"/>
      <c r="M69" s="5"/>
      <c r="N69" s="52"/>
      <c r="O69" s="47">
        <f t="shared" si="0"/>
        <v>0</v>
      </c>
      <c r="P69" s="7"/>
    </row>
    <row r="70" spans="1:16" x14ac:dyDescent="0.3">
      <c r="A70" s="76"/>
      <c r="B70" s="76"/>
      <c r="C70" s="4"/>
      <c r="D70" s="37" t="str">
        <f t="shared" ca="1" si="1"/>
        <v/>
      </c>
      <c r="E70" s="5"/>
      <c r="F70" s="4"/>
      <c r="G70" s="6"/>
      <c r="H70" s="5"/>
      <c r="I70" s="61"/>
      <c r="J70" s="51"/>
      <c r="K70" s="65"/>
      <c r="L70" s="51"/>
      <c r="M70" s="5"/>
      <c r="N70" s="52"/>
      <c r="O70" s="47">
        <f t="shared" si="0"/>
        <v>0</v>
      </c>
      <c r="P70" s="7"/>
    </row>
    <row r="71" spans="1:16" x14ac:dyDescent="0.3">
      <c r="A71" s="76"/>
      <c r="B71" s="76"/>
      <c r="C71" s="4"/>
      <c r="D71" s="37" t="str">
        <f t="shared" ca="1" si="1"/>
        <v/>
      </c>
      <c r="E71" s="5"/>
      <c r="F71" s="4"/>
      <c r="G71" s="6"/>
      <c r="H71" s="5"/>
      <c r="I71" s="61"/>
      <c r="J71" s="51"/>
      <c r="K71" s="65"/>
      <c r="L71" s="51"/>
      <c r="M71" s="5"/>
      <c r="N71" s="52"/>
      <c r="O71" s="47">
        <f t="shared" si="0"/>
        <v>0</v>
      </c>
      <c r="P71" s="7"/>
    </row>
    <row r="72" spans="1:16" x14ac:dyDescent="0.3">
      <c r="A72" s="76"/>
      <c r="B72" s="76"/>
      <c r="C72" s="4"/>
      <c r="D72" s="37" t="str">
        <f t="shared" ca="1" si="1"/>
        <v/>
      </c>
      <c r="E72" s="5"/>
      <c r="F72" s="4"/>
      <c r="G72" s="6"/>
      <c r="H72" s="5"/>
      <c r="I72" s="61"/>
      <c r="J72" s="51"/>
      <c r="K72" s="65"/>
      <c r="L72" s="51"/>
      <c r="M72" s="5"/>
      <c r="N72" s="52"/>
      <c r="O72" s="47">
        <f t="shared" si="0"/>
        <v>0</v>
      </c>
      <c r="P72" s="7"/>
    </row>
    <row r="73" spans="1:16" x14ac:dyDescent="0.3">
      <c r="A73" s="76"/>
      <c r="B73" s="76"/>
      <c r="C73" s="4"/>
      <c r="D73" s="37" t="str">
        <f t="shared" ca="1" si="1"/>
        <v/>
      </c>
      <c r="E73" s="5"/>
      <c r="F73" s="4"/>
      <c r="G73" s="6"/>
      <c r="H73" s="5"/>
      <c r="I73" s="61"/>
      <c r="J73" s="51"/>
      <c r="K73" s="65"/>
      <c r="L73" s="51"/>
      <c r="M73" s="5"/>
      <c r="N73" s="52"/>
      <c r="O73" s="47">
        <f t="shared" si="0"/>
        <v>0</v>
      </c>
      <c r="P73" s="7"/>
    </row>
    <row r="74" spans="1:16" x14ac:dyDescent="0.3">
      <c r="A74" s="76"/>
      <c r="B74" s="76"/>
      <c r="C74" s="4"/>
      <c r="D74" s="37" t="str">
        <f t="shared" ca="1" si="1"/>
        <v/>
      </c>
      <c r="E74" s="5"/>
      <c r="F74" s="4"/>
      <c r="G74" s="6"/>
      <c r="H74" s="5"/>
      <c r="I74" s="61"/>
      <c r="J74" s="51"/>
      <c r="K74" s="65"/>
      <c r="L74" s="51"/>
      <c r="M74" s="5"/>
      <c r="N74" s="52"/>
      <c r="O74" s="47">
        <f t="shared" si="0"/>
        <v>0</v>
      </c>
      <c r="P74" s="7"/>
    </row>
    <row r="75" spans="1:16" x14ac:dyDescent="0.3">
      <c r="A75" s="76"/>
      <c r="B75" s="76"/>
      <c r="C75" s="4"/>
      <c r="D75" s="37" t="str">
        <f t="shared" ca="1" si="1"/>
        <v/>
      </c>
      <c r="E75" s="5"/>
      <c r="F75" s="4"/>
      <c r="G75" s="6"/>
      <c r="H75" s="5"/>
      <c r="I75" s="61"/>
      <c r="J75" s="51"/>
      <c r="K75" s="65"/>
      <c r="L75" s="51"/>
      <c r="M75" s="5"/>
      <c r="N75" s="52"/>
      <c r="O75" s="47">
        <f t="shared" si="0"/>
        <v>0</v>
      </c>
      <c r="P75" s="7"/>
    </row>
    <row r="76" spans="1:16" x14ac:dyDescent="0.3">
      <c r="A76" s="76"/>
      <c r="B76" s="76"/>
      <c r="C76" s="4"/>
      <c r="D76" s="37" t="str">
        <f t="shared" ca="1" si="1"/>
        <v/>
      </c>
      <c r="E76" s="5"/>
      <c r="F76" s="4"/>
      <c r="G76" s="6"/>
      <c r="H76" s="5"/>
      <c r="I76" s="61"/>
      <c r="J76" s="51"/>
      <c r="K76" s="65"/>
      <c r="L76" s="51"/>
      <c r="M76" s="5"/>
      <c r="N76" s="52"/>
      <c r="O76" s="47">
        <f t="shared" si="0"/>
        <v>0</v>
      </c>
      <c r="P76" s="7"/>
    </row>
    <row r="77" spans="1:16" x14ac:dyDescent="0.3">
      <c r="A77" s="76"/>
      <c r="B77" s="76"/>
      <c r="C77" s="4"/>
      <c r="D77" s="37" t="str">
        <f t="shared" ca="1" si="1"/>
        <v/>
      </c>
      <c r="E77" s="5"/>
      <c r="F77" s="4"/>
      <c r="G77" s="6"/>
      <c r="H77" s="5"/>
      <c r="I77" s="61"/>
      <c r="J77" s="51"/>
      <c r="K77" s="65"/>
      <c r="L77" s="51"/>
      <c r="M77" s="5"/>
      <c r="N77" s="52"/>
      <c r="O77" s="47">
        <f t="shared" si="0"/>
        <v>0</v>
      </c>
      <c r="P77" s="7"/>
    </row>
    <row r="78" spans="1:16" x14ac:dyDescent="0.3">
      <c r="A78" s="76"/>
      <c r="B78" s="76"/>
      <c r="C78" s="4"/>
      <c r="D78" s="37" t="str">
        <f t="shared" ca="1" si="1"/>
        <v/>
      </c>
      <c r="E78" s="5"/>
      <c r="F78" s="4"/>
      <c r="G78" s="6"/>
      <c r="H78" s="5"/>
      <c r="I78" s="61"/>
      <c r="J78" s="51"/>
      <c r="K78" s="65"/>
      <c r="L78" s="51"/>
      <c r="M78" s="5"/>
      <c r="N78" s="52"/>
      <c r="O78" s="47">
        <f t="shared" si="0"/>
        <v>0</v>
      </c>
      <c r="P78" s="7"/>
    </row>
    <row r="79" spans="1:16" x14ac:dyDescent="0.3">
      <c r="A79" s="76"/>
      <c r="B79" s="76"/>
      <c r="C79" s="4"/>
      <c r="D79" s="37" t="str">
        <f t="shared" ca="1" si="1"/>
        <v/>
      </c>
      <c r="E79" s="5"/>
      <c r="F79" s="4"/>
      <c r="G79" s="6"/>
      <c r="H79" s="5"/>
      <c r="I79" s="61"/>
      <c r="J79" s="51"/>
      <c r="K79" s="65"/>
      <c r="L79" s="51"/>
      <c r="M79" s="5"/>
      <c r="N79" s="52"/>
      <c r="O79" s="47">
        <f t="shared" si="0"/>
        <v>0</v>
      </c>
      <c r="P79" s="7"/>
    </row>
    <row r="80" spans="1:16" x14ac:dyDescent="0.3">
      <c r="A80" s="76"/>
      <c r="B80" s="76"/>
      <c r="C80" s="4"/>
      <c r="D80" s="37" t="str">
        <f t="shared" ca="1" si="1"/>
        <v/>
      </c>
      <c r="E80" s="5"/>
      <c r="F80" s="4"/>
      <c r="G80" s="6"/>
      <c r="H80" s="5"/>
      <c r="I80" s="61"/>
      <c r="J80" s="51"/>
      <c r="K80" s="65"/>
      <c r="L80" s="51"/>
      <c r="M80" s="5"/>
      <c r="N80" s="52"/>
      <c r="O80" s="47">
        <f t="shared" si="0"/>
        <v>0</v>
      </c>
      <c r="P80" s="7"/>
    </row>
    <row r="81" spans="1:21" x14ac:dyDescent="0.3">
      <c r="A81" s="76"/>
      <c r="B81" s="76"/>
      <c r="C81" s="4"/>
      <c r="D81" s="37" t="str">
        <f t="shared" ca="1" si="1"/>
        <v/>
      </c>
      <c r="E81" s="5"/>
      <c r="F81" s="4"/>
      <c r="G81" s="6"/>
      <c r="H81" s="5"/>
      <c r="I81" s="61"/>
      <c r="J81" s="51"/>
      <c r="K81" s="65"/>
      <c r="L81" s="51"/>
      <c r="M81" s="5"/>
      <c r="N81" s="52"/>
      <c r="O81" s="47">
        <f t="shared" si="0"/>
        <v>0</v>
      </c>
      <c r="P81" s="7"/>
    </row>
    <row r="82" spans="1:21" x14ac:dyDescent="0.3">
      <c r="A82" s="76"/>
      <c r="B82" s="76"/>
      <c r="C82" s="4"/>
      <c r="D82" s="37" t="str">
        <f t="shared" ca="1" si="1"/>
        <v/>
      </c>
      <c r="E82" s="5"/>
      <c r="F82" s="4"/>
      <c r="G82" s="6"/>
      <c r="H82" s="5"/>
      <c r="I82" s="61"/>
      <c r="J82" s="51"/>
      <c r="K82" s="65"/>
      <c r="L82" s="51"/>
      <c r="M82" s="5"/>
      <c r="N82" s="52"/>
      <c r="O82" s="47">
        <f t="shared" si="0"/>
        <v>0</v>
      </c>
      <c r="P82" s="7"/>
    </row>
    <row r="83" spans="1:21" ht="15" thickBot="1" x14ac:dyDescent="0.35">
      <c r="A83" s="76"/>
      <c r="B83" s="76"/>
      <c r="C83" s="4"/>
      <c r="D83" s="37" t="str">
        <f t="shared" ca="1" si="1"/>
        <v/>
      </c>
      <c r="E83" s="5"/>
      <c r="F83" s="4"/>
      <c r="G83" s="6"/>
      <c r="H83" s="5"/>
      <c r="I83" s="61"/>
      <c r="J83" s="53"/>
      <c r="K83" s="66"/>
      <c r="L83" s="53"/>
      <c r="M83" s="54"/>
      <c r="N83" s="55"/>
      <c r="O83" s="47">
        <f t="shared" si="0"/>
        <v>0</v>
      </c>
      <c r="P83" s="7"/>
    </row>
    <row r="84" spans="1:21" ht="15" thickBot="1" x14ac:dyDescent="0.35">
      <c r="A84" s="21"/>
      <c r="B84" s="21"/>
      <c r="C84" s="24"/>
      <c r="D84" s="23"/>
      <c r="E84" s="22"/>
      <c r="F84" s="24"/>
      <c r="G84" s="22"/>
      <c r="H84" s="22"/>
      <c r="I84" s="22"/>
      <c r="J84" s="24"/>
      <c r="K84" s="25"/>
      <c r="L84" s="24"/>
      <c r="M84" s="22"/>
      <c r="N84" s="26"/>
      <c r="O84" s="22"/>
      <c r="P84" s="27"/>
    </row>
    <row r="85" spans="1:21" ht="15" thickBot="1" x14ac:dyDescent="0.35">
      <c r="N85" s="9"/>
      <c r="Q85" s="129" t="s">
        <v>33</v>
      </c>
      <c r="R85" s="130"/>
      <c r="T85" s="129" t="s">
        <v>47</v>
      </c>
      <c r="U85" s="130"/>
    </row>
    <row r="86" spans="1:21" x14ac:dyDescent="0.3">
      <c r="Q86" s="11" t="s">
        <v>12</v>
      </c>
      <c r="R86" s="16">
        <f t="shared" ref="R86:R95" si="2">COUNTIF($H$6:$H$83,Q86)</f>
        <v>0</v>
      </c>
      <c r="T86" s="11" t="s">
        <v>50</v>
      </c>
      <c r="U86" s="38">
        <f ca="1">COUNTIF($D$6:$D$83,"&lt;18")</f>
        <v>0</v>
      </c>
    </row>
    <row r="87" spans="1:21" x14ac:dyDescent="0.3">
      <c r="Q87" s="12" t="s">
        <v>17</v>
      </c>
      <c r="R87" s="17">
        <f t="shared" si="2"/>
        <v>0</v>
      </c>
      <c r="T87" s="12" t="s">
        <v>51</v>
      </c>
      <c r="U87" s="39">
        <f ca="1">COUNTIFS($D$6:$D$83,"&gt;=18",$D$6:$D$83,"&lt;30")</f>
        <v>7</v>
      </c>
    </row>
    <row r="88" spans="1:21" x14ac:dyDescent="0.3">
      <c r="Q88" s="12" t="s">
        <v>18</v>
      </c>
      <c r="R88" s="17">
        <f t="shared" si="2"/>
        <v>0</v>
      </c>
      <c r="T88" s="12" t="s">
        <v>52</v>
      </c>
      <c r="U88" s="39">
        <f ca="1">COUNTIFS($D$6:$D$83,"&gt;=30",$D$6:$D$83,"&lt;60")</f>
        <v>27</v>
      </c>
    </row>
    <row r="89" spans="1:21" ht="15" thickBot="1" x14ac:dyDescent="0.35">
      <c r="Q89" s="12" t="s">
        <v>19</v>
      </c>
      <c r="R89" s="17">
        <f t="shared" si="2"/>
        <v>0</v>
      </c>
      <c r="T89" s="12" t="s">
        <v>53</v>
      </c>
      <c r="U89" s="40">
        <f ca="1">COUNTIF($D$6:$D$83,"&gt;=60")</f>
        <v>8</v>
      </c>
    </row>
    <row r="90" spans="1:21" ht="15" thickBot="1" x14ac:dyDescent="0.35">
      <c r="Q90" s="12" t="s">
        <v>25</v>
      </c>
      <c r="R90" s="17">
        <f t="shared" si="2"/>
        <v>0</v>
      </c>
      <c r="T90" s="10" t="s">
        <v>30</v>
      </c>
      <c r="U90" s="19">
        <f ca="1">SUM(U86:U89)</f>
        <v>42</v>
      </c>
    </row>
    <row r="91" spans="1:21" ht="15" thickBot="1" x14ac:dyDescent="0.35">
      <c r="Q91" s="12" t="s">
        <v>26</v>
      </c>
      <c r="R91" s="17">
        <f t="shared" si="2"/>
        <v>0</v>
      </c>
    </row>
    <row r="92" spans="1:21" ht="15" thickBot="1" x14ac:dyDescent="0.35">
      <c r="Q92" s="12" t="s">
        <v>27</v>
      </c>
      <c r="R92" s="17">
        <f t="shared" si="2"/>
        <v>0</v>
      </c>
      <c r="T92" s="72" t="s">
        <v>7</v>
      </c>
      <c r="U92" s="73"/>
    </row>
    <row r="93" spans="1:21" x14ac:dyDescent="0.3">
      <c r="Q93" s="12" t="s">
        <v>20</v>
      </c>
      <c r="R93" s="17">
        <f t="shared" si="2"/>
        <v>0</v>
      </c>
      <c r="T93" s="11" t="s">
        <v>10</v>
      </c>
      <c r="U93" s="16">
        <f>COUNTIF($E$6:$E$83,T93)</f>
        <v>0</v>
      </c>
    </row>
    <row r="94" spans="1:21" ht="15" thickBot="1" x14ac:dyDescent="0.35">
      <c r="Q94" s="12" t="s">
        <v>28</v>
      </c>
      <c r="R94" s="17">
        <f t="shared" si="2"/>
        <v>0</v>
      </c>
      <c r="T94" s="12" t="s">
        <v>11</v>
      </c>
      <c r="U94" s="20">
        <f>COUNTIF($E$6:$E$83,T94)</f>
        <v>0</v>
      </c>
    </row>
    <row r="95" spans="1:21" ht="15" thickBot="1" x14ac:dyDescent="0.35">
      <c r="Q95" s="13" t="s">
        <v>29</v>
      </c>
      <c r="R95" s="18">
        <f t="shared" si="2"/>
        <v>0</v>
      </c>
      <c r="T95" s="10" t="s">
        <v>30</v>
      </c>
      <c r="U95" s="19">
        <f>SUM(U93:U94)</f>
        <v>0</v>
      </c>
    </row>
    <row r="96" spans="1:21" ht="15" thickBot="1" x14ac:dyDescent="0.35">
      <c r="Q96" s="10" t="s">
        <v>30</v>
      </c>
      <c r="R96" s="19">
        <f>SUM(R86:R95)</f>
        <v>0</v>
      </c>
    </row>
    <row r="97" spans="17:21" ht="15" thickBot="1" x14ac:dyDescent="0.35">
      <c r="T97" s="14" t="s">
        <v>31</v>
      </c>
      <c r="U97" s="42">
        <f>COUNTIF($N$6:$N$83,"OUI")</f>
        <v>0</v>
      </c>
    </row>
    <row r="98" spans="17:21" ht="15" thickBot="1" x14ac:dyDescent="0.35">
      <c r="Q98" s="129" t="s">
        <v>48</v>
      </c>
      <c r="R98" s="130"/>
    </row>
    <row r="99" spans="17:21" ht="15" thickBot="1" x14ac:dyDescent="0.35">
      <c r="Q99" s="11" t="s">
        <v>34</v>
      </c>
      <c r="R99" s="16">
        <f t="shared" ref="R99:R105" si="3">SUMPRODUCT(($G$6:$G$83&lt;&gt;"")*($G$6:$G$83*24&gt;=LEFT(Q99,SEARCH("h",Q99)-1)*1)*($G$6:$G$83*24&lt;=MID(Q99,SEARCH("-",Q99)+2,LEN(Q99)-SEARCH("-",Q99)-2)*1))</f>
        <v>0</v>
      </c>
      <c r="T99" s="14" t="s">
        <v>32</v>
      </c>
      <c r="U99" s="42">
        <f>COUNTIF($K$6:$K$83,"OUI")</f>
        <v>0</v>
      </c>
    </row>
    <row r="100" spans="17:21" x14ac:dyDescent="0.3">
      <c r="Q100" s="12" t="s">
        <v>35</v>
      </c>
      <c r="R100" s="17">
        <f t="shared" si="3"/>
        <v>0</v>
      </c>
    </row>
    <row r="101" spans="17:21" ht="15" thickBot="1" x14ac:dyDescent="0.35">
      <c r="Q101" s="12" t="s">
        <v>36</v>
      </c>
      <c r="R101" s="17">
        <f t="shared" si="3"/>
        <v>0</v>
      </c>
    </row>
    <row r="102" spans="17:21" ht="15" thickBot="1" x14ac:dyDescent="0.35">
      <c r="Q102" s="12" t="s">
        <v>37</v>
      </c>
      <c r="R102" s="17">
        <f t="shared" si="3"/>
        <v>0</v>
      </c>
      <c r="T102" s="10" t="s">
        <v>61</v>
      </c>
      <c r="U102" s="69">
        <f>[1]Septembre!$AB$56</f>
        <v>43</v>
      </c>
    </row>
    <row r="103" spans="17:21" x14ac:dyDescent="0.3">
      <c r="Q103" s="12" t="s">
        <v>38</v>
      </c>
      <c r="R103" s="17">
        <f t="shared" si="3"/>
        <v>0</v>
      </c>
    </row>
    <row r="104" spans="17:21" x14ac:dyDescent="0.3">
      <c r="Q104" s="12" t="s">
        <v>45</v>
      </c>
      <c r="R104" s="17">
        <f t="shared" si="3"/>
        <v>0</v>
      </c>
    </row>
    <row r="105" spans="17:21" ht="15" thickBot="1" x14ac:dyDescent="0.35">
      <c r="Q105" s="12" t="s">
        <v>46</v>
      </c>
      <c r="R105" s="18">
        <f t="shared" si="3"/>
        <v>0</v>
      </c>
    </row>
    <row r="106" spans="17:21" ht="15" thickBot="1" x14ac:dyDescent="0.35">
      <c r="Q106" s="10" t="s">
        <v>30</v>
      </c>
      <c r="R106" s="19">
        <f>SUM(R99:R105)</f>
        <v>0</v>
      </c>
    </row>
    <row r="107" spans="17:21" ht="15" thickBot="1" x14ac:dyDescent="0.35"/>
    <row r="108" spans="17:21" ht="15" thickBot="1" x14ac:dyDescent="0.35">
      <c r="Q108" s="129" t="s">
        <v>62</v>
      </c>
      <c r="R108" s="130"/>
    </row>
    <row r="109" spans="17:21" x14ac:dyDescent="0.3">
      <c r="Q109" s="11" t="s">
        <v>22</v>
      </c>
      <c r="R109" s="16">
        <f t="shared" ref="R109:R120" si="4">COUNTIF($M$6:$M$83,Q109)</f>
        <v>7</v>
      </c>
    </row>
    <row r="110" spans="17:21" x14ac:dyDescent="0.3">
      <c r="Q110" s="12" t="s">
        <v>13</v>
      </c>
      <c r="R110" s="17">
        <f t="shared" si="4"/>
        <v>5</v>
      </c>
    </row>
    <row r="111" spans="17:21" x14ac:dyDescent="0.3">
      <c r="Q111" s="12" t="s">
        <v>16</v>
      </c>
      <c r="R111" s="17">
        <f t="shared" si="4"/>
        <v>1</v>
      </c>
    </row>
    <row r="112" spans="17:21" x14ac:dyDescent="0.3">
      <c r="Q112" s="12" t="s">
        <v>23</v>
      </c>
      <c r="R112" s="17">
        <f t="shared" si="4"/>
        <v>1</v>
      </c>
      <c r="T112" s="41"/>
    </row>
    <row r="113" spans="17:25" x14ac:dyDescent="0.3">
      <c r="Q113" s="12" t="s">
        <v>21</v>
      </c>
      <c r="R113" s="17">
        <f t="shared" si="4"/>
        <v>7</v>
      </c>
    </row>
    <row r="114" spans="17:25" x14ac:dyDescent="0.3">
      <c r="Q114" s="12" t="s">
        <v>40</v>
      </c>
      <c r="R114" s="17">
        <f t="shared" si="4"/>
        <v>0</v>
      </c>
    </row>
    <row r="115" spans="17:25" x14ac:dyDescent="0.3">
      <c r="Q115" s="12" t="s">
        <v>41</v>
      </c>
      <c r="R115" s="17">
        <f t="shared" si="4"/>
        <v>1</v>
      </c>
    </row>
    <row r="116" spans="17:25" x14ac:dyDescent="0.3">
      <c r="Q116" s="12" t="s">
        <v>42</v>
      </c>
      <c r="R116" s="17">
        <f t="shared" si="4"/>
        <v>0</v>
      </c>
    </row>
    <row r="117" spans="17:25" x14ac:dyDescent="0.3">
      <c r="Q117" s="12" t="s">
        <v>14</v>
      </c>
      <c r="R117" s="17">
        <f t="shared" si="4"/>
        <v>0</v>
      </c>
    </row>
    <row r="118" spans="17:25" x14ac:dyDescent="0.3">
      <c r="Q118" s="12" t="s">
        <v>9</v>
      </c>
      <c r="R118" s="17">
        <f t="shared" si="4"/>
        <v>0</v>
      </c>
    </row>
    <row r="119" spans="17:25" x14ac:dyDescent="0.3">
      <c r="Q119" s="12" t="s">
        <v>43</v>
      </c>
      <c r="R119" s="17">
        <f t="shared" si="4"/>
        <v>0</v>
      </c>
    </row>
    <row r="120" spans="17:25" ht="15" thickBot="1" x14ac:dyDescent="0.35">
      <c r="Q120" s="12" t="s">
        <v>44</v>
      </c>
      <c r="R120" s="17">
        <f t="shared" si="4"/>
        <v>0</v>
      </c>
    </row>
    <row r="121" spans="17:25" ht="15" thickBot="1" x14ac:dyDescent="0.35">
      <c r="Q121" s="70" t="s">
        <v>30</v>
      </c>
      <c r="R121" s="43">
        <f>SUM(R109:R120)</f>
        <v>22</v>
      </c>
    </row>
    <row r="122" spans="17:25" ht="15" thickBot="1" x14ac:dyDescent="0.35"/>
    <row r="123" spans="17:25" ht="32.25" customHeight="1" thickBot="1" x14ac:dyDescent="0.35">
      <c r="Q123" s="92" t="s">
        <v>70</v>
      </c>
      <c r="R123" s="114" t="s">
        <v>71</v>
      </c>
      <c r="S123" s="115"/>
      <c r="T123" s="89" t="s">
        <v>72</v>
      </c>
      <c r="U123" s="95" t="s">
        <v>30</v>
      </c>
      <c r="V123" s="104" t="s">
        <v>73</v>
      </c>
      <c r="W123" s="105"/>
      <c r="X123" s="110" t="s">
        <v>68</v>
      </c>
      <c r="Y123" s="111"/>
    </row>
    <row r="124" spans="17:25" ht="15" thickBot="1" x14ac:dyDescent="0.35">
      <c r="Q124" s="91" t="s">
        <v>69</v>
      </c>
      <c r="R124" s="139">
        <v>22</v>
      </c>
      <c r="S124" s="140"/>
      <c r="T124" s="101">
        <v>8</v>
      </c>
      <c r="U124" s="97">
        <f>SUM(R124:T124)</f>
        <v>30</v>
      </c>
      <c r="V124" s="106">
        <f>'AOUT 2020'!U103</f>
        <v>14</v>
      </c>
      <c r="W124" s="107"/>
      <c r="X124" s="99">
        <f>SUM(U124:W124)</f>
        <v>44</v>
      </c>
      <c r="Y124" s="112">
        <f>SUM(X124+X125)</f>
        <v>44</v>
      </c>
    </row>
    <row r="125" spans="17:25" ht="15" thickBot="1" x14ac:dyDescent="0.35">
      <c r="Q125" s="91" t="s">
        <v>74</v>
      </c>
      <c r="R125" s="139">
        <v>0</v>
      </c>
      <c r="S125" s="140"/>
      <c r="T125" s="101">
        <v>0</v>
      </c>
      <c r="U125" s="97">
        <f>SUM(R125:T125)</f>
        <v>0</v>
      </c>
      <c r="V125" s="106">
        <v>0</v>
      </c>
      <c r="W125" s="107"/>
      <c r="X125" s="99">
        <f>SUM(U125:W125)</f>
        <v>0</v>
      </c>
      <c r="Y125" s="113"/>
    </row>
    <row r="126" spans="17:25" ht="15" thickBot="1" x14ac:dyDescent="0.35">
      <c r="Q126" s="10" t="s">
        <v>30</v>
      </c>
      <c r="R126" s="102">
        <f>SUM(R124:S125)</f>
        <v>22</v>
      </c>
      <c r="S126" s="103"/>
      <c r="T126" s="94">
        <f>SUM(T124:T125)</f>
        <v>8</v>
      </c>
      <c r="U126" s="93">
        <f>SUM(U124:U125)</f>
        <v>30</v>
      </c>
    </row>
  </sheetData>
  <mergeCells count="27">
    <mergeCell ref="T85:U85"/>
    <mergeCell ref="C2:P2"/>
    <mergeCell ref="A4:A5"/>
    <mergeCell ref="B4:B5"/>
    <mergeCell ref="C4:C5"/>
    <mergeCell ref="D4:D5"/>
    <mergeCell ref="E4:E5"/>
    <mergeCell ref="F4:F5"/>
    <mergeCell ref="G4:G5"/>
    <mergeCell ref="H4:H5"/>
    <mergeCell ref="I4:I5"/>
    <mergeCell ref="Q98:R98"/>
    <mergeCell ref="Q108:R108"/>
    <mergeCell ref="J4:K4"/>
    <mergeCell ref="L4:N4"/>
    <mergeCell ref="O4:O5"/>
    <mergeCell ref="P4:P5"/>
    <mergeCell ref="Q85:R85"/>
    <mergeCell ref="R126:S126"/>
    <mergeCell ref="R123:S123"/>
    <mergeCell ref="V123:W123"/>
    <mergeCell ref="X123:Y123"/>
    <mergeCell ref="R124:S124"/>
    <mergeCell ref="V124:W124"/>
    <mergeCell ref="Y124:Y125"/>
    <mergeCell ref="R125:S125"/>
    <mergeCell ref="V125:W125"/>
  </mergeCells>
  <dataValidations count="4">
    <dataValidation type="list" allowBlank="1" showInputMessage="1" showErrorMessage="1" sqref="E1 E4 E6:E65533" xr:uid="{00000000-0002-0000-0200-000000000000}">
      <formula1>"FEMININ,MASCULIN"</formula1>
    </dataValidation>
    <dataValidation type="list" allowBlank="1" showInputMessage="1" showErrorMessage="1" sqref="H1 H4 H6:H65533" xr:uid="{00000000-0002-0000-0200-000001000000}">
      <formula1>"SL,SDT,SPI,SDTU,SDRE (Maire),SDRE (Juge),SDRE (Préfectoral CP de Varennes),Réintégration PS SDDE,Réintégration PS SDRE,OPP"</formula1>
    </dataValidation>
    <dataValidation type="list" allowBlank="1" showInputMessage="1" showErrorMessage="1" sqref="N1 K1 K6:K65533 N5:N65533" xr:uid="{00000000-0002-0000-0200-000002000000}">
      <formula1>"OUI"</formula1>
    </dataValidation>
    <dataValidation type="list" allowBlank="1" showInputMessage="1" showErrorMessage="1" sqref="M1:M1048576" xr:uid="{00000000-0002-0000-0200-000003000000}">
      <formula1>$Q$109:$Q$120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JUILLET 2020</vt:lpstr>
      <vt:lpstr>AOUT 2020</vt:lpstr>
      <vt:lpstr>SEPTEMBRE 2020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tatreaux</dc:creator>
  <cp:lastModifiedBy>JoDan</cp:lastModifiedBy>
  <cp:lastPrinted>2020-08-14T14:46:30Z</cp:lastPrinted>
  <dcterms:created xsi:type="dcterms:W3CDTF">2020-07-03T14:31:42Z</dcterms:created>
  <dcterms:modified xsi:type="dcterms:W3CDTF">2020-10-01T12:13:24Z</dcterms:modified>
</cp:coreProperties>
</file>