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B8F67B6C-F934-46DB-BFD1-A6A22668DCF7}" xr6:coauthVersionLast="45" xr6:coauthVersionMax="45" xr10:uidLastSave="{00000000-0000-0000-0000-000000000000}"/>
  <bookViews>
    <workbookView xWindow="-108" yWindow="-108" windowWidth="23256" windowHeight="12576" tabRatio="743" activeTab="1" xr2:uid="{00000000-000D-0000-FFFF-FFFF00000000}"/>
  </bookViews>
  <sheets>
    <sheet name="VACATIONS" sheetId="18" r:id="rId1"/>
    <sheet name="JAN" sheetId="19" r:id="rId2"/>
    <sheet name="FEV" sheetId="22" r:id="rId3"/>
    <sheet name="MAR" sheetId="23" r:id="rId4"/>
    <sheet name="AVR" sheetId="24" r:id="rId5"/>
    <sheet name="CALENDRIER" sheetId="20" r:id="rId6"/>
    <sheet name="_56F9DC9755BA473782653E2940F9" sheetId="3" state="veryHidden" r:id="rId7"/>
  </sheets>
  <definedNames>
    <definedName name="_56F9DC9755BA473782653E2940F9FormId">"Q-LQrrWvlk6vNOpOXfSXnriLS3sv2JBKm7RN6hRSvfBUQjRFNVRTNExWRlozRUo0TE5BVjBQUzVWUS4u"</definedName>
    <definedName name="_56F9DC9755BA473782653E2940F9ResponseSheet">"Form1"</definedName>
    <definedName name="_56F9DC9755BA473782653E2940F9SourceDocId">"{8ae34dce-8212-4bf3-8117-52b4943d0fae}"</definedName>
    <definedName name="JourSem">VACATIONS!$C$2:$W$2</definedName>
    <definedName name="LVac">VACATIONS!$B$4:$B$21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24" l="1"/>
  <c r="G37" i="24" a="1"/>
  <c r="G37" i="24" s="1"/>
  <c r="F37" i="24" a="1"/>
  <c r="F37" i="24" s="1"/>
  <c r="E37" i="24" a="1"/>
  <c r="E37" i="24" s="1"/>
  <c r="G36" i="24" a="1"/>
  <c r="G36" i="24" s="1"/>
  <c r="F36" i="24" a="1"/>
  <c r="F36" i="24" s="1"/>
  <c r="E36" i="24" a="1"/>
  <c r="E36" i="24" s="1"/>
  <c r="G35" i="24" a="1"/>
  <c r="G35" i="24" s="1"/>
  <c r="F35" i="24" a="1"/>
  <c r="F35" i="24" s="1"/>
  <c r="E35" i="24"/>
  <c r="E35" i="24" a="1"/>
  <c r="G34" i="24" a="1"/>
  <c r="G34" i="24" s="1"/>
  <c r="F34" i="24" a="1"/>
  <c r="F34" i="24" s="1"/>
  <c r="E34" i="24" a="1"/>
  <c r="E34" i="24" s="1"/>
  <c r="G33" i="24" a="1"/>
  <c r="G33" i="24" s="1"/>
  <c r="F33" i="24" a="1"/>
  <c r="F33" i="24" s="1"/>
  <c r="E33" i="24" a="1"/>
  <c r="E33" i="24" s="1"/>
  <c r="G32" i="24" a="1"/>
  <c r="G32" i="24" s="1"/>
  <c r="F32" i="24" a="1"/>
  <c r="F32" i="24" s="1"/>
  <c r="E32" i="24" a="1"/>
  <c r="E32" i="24" s="1"/>
  <c r="G31" i="24"/>
  <c r="G31" i="24" a="1"/>
  <c r="F31" i="24" a="1"/>
  <c r="F31" i="24" s="1"/>
  <c r="E31" i="24" a="1"/>
  <c r="E31" i="24" s="1"/>
  <c r="G30" i="24" a="1"/>
  <c r="G30" i="24" s="1"/>
  <c r="F30" i="24" a="1"/>
  <c r="F30" i="24" s="1"/>
  <c r="E30" i="24" a="1"/>
  <c r="E30" i="24" s="1"/>
  <c r="G29" i="24" a="1"/>
  <c r="G29" i="24" s="1"/>
  <c r="F29" i="24" a="1"/>
  <c r="F29" i="24" s="1"/>
  <c r="H29" i="24" s="1"/>
  <c r="E29" i="24" a="1"/>
  <c r="E29" i="24" s="1"/>
  <c r="G28" i="24" a="1"/>
  <c r="G28" i="24" s="1"/>
  <c r="F28" i="24" a="1"/>
  <c r="F28" i="24" s="1"/>
  <c r="E28" i="24" a="1"/>
  <c r="E28" i="24" s="1"/>
  <c r="G27" i="24" a="1"/>
  <c r="G27" i="24" s="1"/>
  <c r="F27" i="24" a="1"/>
  <c r="F27" i="24" s="1"/>
  <c r="E27" i="24" a="1"/>
  <c r="E27" i="24" s="1"/>
  <c r="G26" i="24" a="1"/>
  <c r="G26" i="24" s="1"/>
  <c r="F26" i="24" a="1"/>
  <c r="F26" i="24" s="1"/>
  <c r="E26" i="24" a="1"/>
  <c r="E26" i="24" s="1"/>
  <c r="G25" i="24" a="1"/>
  <c r="G25" i="24" s="1"/>
  <c r="F25" i="24"/>
  <c r="H25" i="24" s="1"/>
  <c r="F25" i="24" a="1"/>
  <c r="E25" i="24" a="1"/>
  <c r="E25" i="24" s="1"/>
  <c r="G24" i="24" a="1"/>
  <c r="G24" i="24" s="1"/>
  <c r="F24" i="24" a="1"/>
  <c r="F24" i="24" s="1"/>
  <c r="E24" i="24" a="1"/>
  <c r="E24" i="24" s="1"/>
  <c r="G23" i="24" a="1"/>
  <c r="G23" i="24" s="1"/>
  <c r="F23" i="24" a="1"/>
  <c r="F23" i="24" s="1"/>
  <c r="E23" i="24"/>
  <c r="E23" i="24" a="1"/>
  <c r="G22" i="24" a="1"/>
  <c r="G22" i="24" s="1"/>
  <c r="F22" i="24" a="1"/>
  <c r="F22" i="24" s="1"/>
  <c r="H22" i="24" s="1"/>
  <c r="E22" i="24" a="1"/>
  <c r="E22" i="24" s="1"/>
  <c r="G21" i="24" a="1"/>
  <c r="G21" i="24" s="1"/>
  <c r="F21" i="24" a="1"/>
  <c r="F21" i="24" s="1"/>
  <c r="H21" i="24" s="1"/>
  <c r="E21" i="24" a="1"/>
  <c r="E21" i="24" s="1"/>
  <c r="G20" i="24" a="1"/>
  <c r="G20" i="24" s="1"/>
  <c r="F20" i="24" a="1"/>
  <c r="F20" i="24" s="1"/>
  <c r="E20" i="24" a="1"/>
  <c r="E20" i="24" s="1"/>
  <c r="G19" i="24"/>
  <c r="G19" i="24" a="1"/>
  <c r="F19" i="24" a="1"/>
  <c r="F19" i="24" s="1"/>
  <c r="E19" i="24"/>
  <c r="E19" i="24" a="1"/>
  <c r="G18" i="24" a="1"/>
  <c r="G18" i="24" s="1"/>
  <c r="F18" i="24" a="1"/>
  <c r="F18" i="24" s="1"/>
  <c r="H18" i="24" s="1"/>
  <c r="E18" i="24" a="1"/>
  <c r="E18" i="24" s="1"/>
  <c r="G17" i="24" a="1"/>
  <c r="G17" i="24" s="1"/>
  <c r="F17" i="24" a="1"/>
  <c r="F17" i="24" s="1"/>
  <c r="E17" i="24" a="1"/>
  <c r="E17" i="24" s="1"/>
  <c r="G16" i="24" a="1"/>
  <c r="G16" i="24" s="1"/>
  <c r="F16" i="24" a="1"/>
  <c r="F16" i="24" s="1"/>
  <c r="E16" i="24" a="1"/>
  <c r="E16" i="24" s="1"/>
  <c r="G15" i="24"/>
  <c r="G15" i="24" a="1"/>
  <c r="F15" i="24" a="1"/>
  <c r="F15" i="24" s="1"/>
  <c r="E15" i="24"/>
  <c r="E15" i="24" a="1"/>
  <c r="G14" i="24" a="1"/>
  <c r="G14" i="24" s="1"/>
  <c r="F14" i="24" a="1"/>
  <c r="F14" i="24" s="1"/>
  <c r="E14" i="24" a="1"/>
  <c r="E14" i="24" s="1"/>
  <c r="G13" i="24" a="1"/>
  <c r="G13" i="24" s="1"/>
  <c r="F13" i="24" a="1"/>
  <c r="F13" i="24" s="1"/>
  <c r="H13" i="24" s="1"/>
  <c r="E13" i="24" a="1"/>
  <c r="E13" i="24" s="1"/>
  <c r="G12" i="24" a="1"/>
  <c r="G12" i="24" s="1"/>
  <c r="F12" i="24" a="1"/>
  <c r="F12" i="24" s="1"/>
  <c r="E12" i="24" a="1"/>
  <c r="E12" i="24" s="1"/>
  <c r="G11" i="24"/>
  <c r="G11" i="24" a="1"/>
  <c r="F11" i="24" a="1"/>
  <c r="F11" i="24" s="1"/>
  <c r="E11" i="24" a="1"/>
  <c r="E11" i="24" s="1"/>
  <c r="G10" i="24" a="1"/>
  <c r="G10" i="24" s="1"/>
  <c r="F10" i="24" a="1"/>
  <c r="F10" i="24" s="1"/>
  <c r="H10" i="24" s="1"/>
  <c r="E10" i="24" a="1"/>
  <c r="E10" i="24" s="1"/>
  <c r="G9" i="24" a="1"/>
  <c r="G9" i="24" s="1"/>
  <c r="F9" i="24" a="1"/>
  <c r="F9" i="24" s="1"/>
  <c r="E9" i="24" a="1"/>
  <c r="E9" i="24" s="1"/>
  <c r="G8" i="24" a="1"/>
  <c r="G8" i="24" s="1"/>
  <c r="F8" i="24" a="1"/>
  <c r="F8" i="24" s="1"/>
  <c r="E8" i="24" a="1"/>
  <c r="E8" i="24" s="1"/>
  <c r="G7" i="24"/>
  <c r="G7" i="24" a="1"/>
  <c r="F7" i="24" a="1"/>
  <c r="F7" i="24" s="1"/>
  <c r="E7" i="24" a="1"/>
  <c r="E7" i="24" s="1"/>
  <c r="C7" i="24"/>
  <c r="G37" i="23" a="1"/>
  <c r="G37" i="23" s="1"/>
  <c r="F37" i="23" a="1"/>
  <c r="F37" i="23" s="1"/>
  <c r="E37" i="23" a="1"/>
  <c r="E37" i="23" s="1"/>
  <c r="G36" i="23" a="1"/>
  <c r="G36" i="23" s="1"/>
  <c r="F36" i="23" a="1"/>
  <c r="F36" i="23" s="1"/>
  <c r="E36" i="23" a="1"/>
  <c r="E36" i="23" s="1"/>
  <c r="G35" i="23" a="1"/>
  <c r="G35" i="23" s="1"/>
  <c r="F35" i="23" a="1"/>
  <c r="F35" i="23" s="1"/>
  <c r="E35" i="23" a="1"/>
  <c r="E35" i="23" s="1"/>
  <c r="G34" i="23" a="1"/>
  <c r="G34" i="23" s="1"/>
  <c r="F34" i="23" a="1"/>
  <c r="F34" i="23" s="1"/>
  <c r="E34" i="23" a="1"/>
  <c r="E34" i="23" s="1"/>
  <c r="G33" i="23" a="1"/>
  <c r="G33" i="23" s="1"/>
  <c r="F33" i="23" a="1"/>
  <c r="F33" i="23" s="1"/>
  <c r="E33" i="23" a="1"/>
  <c r="E33" i="23" s="1"/>
  <c r="G32" i="23" a="1"/>
  <c r="G32" i="23" s="1"/>
  <c r="F32" i="23" a="1"/>
  <c r="F32" i="23" s="1"/>
  <c r="E32" i="23" a="1"/>
  <c r="E32" i="23" s="1"/>
  <c r="G31" i="23" a="1"/>
  <c r="G31" i="23" s="1"/>
  <c r="F31" i="23" a="1"/>
  <c r="F31" i="23" s="1"/>
  <c r="E31" i="23" a="1"/>
  <c r="E31" i="23" s="1"/>
  <c r="G30" i="23" a="1"/>
  <c r="G30" i="23" s="1"/>
  <c r="F30" i="23" a="1"/>
  <c r="F30" i="23" s="1"/>
  <c r="E30" i="23" a="1"/>
  <c r="E30" i="23" s="1"/>
  <c r="G29" i="23" a="1"/>
  <c r="G29" i="23" s="1"/>
  <c r="F29" i="23" a="1"/>
  <c r="F29" i="23" s="1"/>
  <c r="E29" i="23" a="1"/>
  <c r="E29" i="23" s="1"/>
  <c r="G28" i="23" a="1"/>
  <c r="G28" i="23" s="1"/>
  <c r="F28" i="23" a="1"/>
  <c r="F28" i="23" s="1"/>
  <c r="E28" i="23" a="1"/>
  <c r="E28" i="23" s="1"/>
  <c r="G27" i="23" a="1"/>
  <c r="G27" i="23" s="1"/>
  <c r="F27" i="23" a="1"/>
  <c r="F27" i="23" s="1"/>
  <c r="E27" i="23" a="1"/>
  <c r="E27" i="23" s="1"/>
  <c r="G26" i="23" a="1"/>
  <c r="G26" i="23" s="1"/>
  <c r="F26" i="23" a="1"/>
  <c r="F26" i="23" s="1"/>
  <c r="E26" i="23" a="1"/>
  <c r="E26" i="23" s="1"/>
  <c r="G25" i="23" a="1"/>
  <c r="G25" i="23" s="1"/>
  <c r="F25" i="23" a="1"/>
  <c r="F25" i="23" s="1"/>
  <c r="E25" i="23" a="1"/>
  <c r="E25" i="23" s="1"/>
  <c r="G24" i="23" a="1"/>
  <c r="G24" i="23" s="1"/>
  <c r="F24" i="23" a="1"/>
  <c r="F24" i="23" s="1"/>
  <c r="E24" i="23" a="1"/>
  <c r="E24" i="23" s="1"/>
  <c r="G23" i="23" a="1"/>
  <c r="G23" i="23" s="1"/>
  <c r="F23" i="23" a="1"/>
  <c r="F23" i="23" s="1"/>
  <c r="E23" i="23" a="1"/>
  <c r="E23" i="23" s="1"/>
  <c r="G22" i="23" a="1"/>
  <c r="G22" i="23" s="1"/>
  <c r="F22" i="23" a="1"/>
  <c r="F22" i="23" s="1"/>
  <c r="E22" i="23" a="1"/>
  <c r="E22" i="23" s="1"/>
  <c r="G21" i="23" a="1"/>
  <c r="G21" i="23" s="1"/>
  <c r="F21" i="23" a="1"/>
  <c r="F21" i="23" s="1"/>
  <c r="E21" i="23" a="1"/>
  <c r="E21" i="23" s="1"/>
  <c r="G20" i="23" a="1"/>
  <c r="G20" i="23" s="1"/>
  <c r="F20" i="23" a="1"/>
  <c r="F20" i="23" s="1"/>
  <c r="E20" i="23" a="1"/>
  <c r="E20" i="23" s="1"/>
  <c r="G19" i="23" a="1"/>
  <c r="G19" i="23" s="1"/>
  <c r="F19" i="23" a="1"/>
  <c r="F19" i="23" s="1"/>
  <c r="E19" i="23" a="1"/>
  <c r="E19" i="23" s="1"/>
  <c r="G18" i="23" a="1"/>
  <c r="G18" i="23" s="1"/>
  <c r="F18" i="23" a="1"/>
  <c r="F18" i="23" s="1"/>
  <c r="E18" i="23" a="1"/>
  <c r="E18" i="23" s="1"/>
  <c r="G17" i="23" a="1"/>
  <c r="G17" i="23" s="1"/>
  <c r="F17" i="23" a="1"/>
  <c r="F17" i="23" s="1"/>
  <c r="E17" i="23" a="1"/>
  <c r="E17" i="23" s="1"/>
  <c r="G16" i="23" a="1"/>
  <c r="G16" i="23" s="1"/>
  <c r="F16" i="23" a="1"/>
  <c r="F16" i="23" s="1"/>
  <c r="E16" i="23" a="1"/>
  <c r="E16" i="23" s="1"/>
  <c r="G15" i="23" a="1"/>
  <c r="G15" i="23" s="1"/>
  <c r="F15" i="23" a="1"/>
  <c r="F15" i="23" s="1"/>
  <c r="E15" i="23" a="1"/>
  <c r="E15" i="23" s="1"/>
  <c r="G14" i="23" a="1"/>
  <c r="G14" i="23" s="1"/>
  <c r="F14" i="23" a="1"/>
  <c r="F14" i="23" s="1"/>
  <c r="E14" i="23" a="1"/>
  <c r="E14" i="23" s="1"/>
  <c r="G13" i="23" a="1"/>
  <c r="G13" i="23" s="1"/>
  <c r="F13" i="23" a="1"/>
  <c r="F13" i="23" s="1"/>
  <c r="E13" i="23" a="1"/>
  <c r="E13" i="23" s="1"/>
  <c r="G12" i="23" a="1"/>
  <c r="G12" i="23" s="1"/>
  <c r="F12" i="23" a="1"/>
  <c r="F12" i="23" s="1"/>
  <c r="E12" i="23" a="1"/>
  <c r="E12" i="23" s="1"/>
  <c r="G10" i="23" a="1"/>
  <c r="G10" i="23" s="1"/>
  <c r="F10" i="23" a="1"/>
  <c r="F10" i="23" s="1"/>
  <c r="E10" i="23" a="1"/>
  <c r="E10" i="23" s="1"/>
  <c r="G8" i="23" a="1"/>
  <c r="G8" i="23" s="1"/>
  <c r="F8" i="23" a="1"/>
  <c r="F8" i="23" s="1"/>
  <c r="E8" i="23" a="1"/>
  <c r="E8" i="23" s="1"/>
  <c r="G7" i="23" a="1"/>
  <c r="G7" i="23" s="1"/>
  <c r="F7" i="23" a="1"/>
  <c r="F7" i="23" s="1"/>
  <c r="E7" i="23" a="1"/>
  <c r="E7" i="23" s="1"/>
  <c r="B37" i="19"/>
  <c r="B36" i="19"/>
  <c r="B35" i="19"/>
  <c r="B34" i="19"/>
  <c r="B33" i="19"/>
  <c r="B32" i="19"/>
  <c r="B31" i="19"/>
  <c r="B30" i="19"/>
  <c r="B29" i="19"/>
  <c r="B28" i="19"/>
  <c r="B27" i="19"/>
  <c r="B26" i="19"/>
  <c r="B25" i="19"/>
  <c r="B24" i="19"/>
  <c r="B23" i="19"/>
  <c r="B22" i="19"/>
  <c r="B21" i="19"/>
  <c r="B20" i="19"/>
  <c r="B19" i="19"/>
  <c r="B18" i="19"/>
  <c r="B17" i="19"/>
  <c r="B16" i="19"/>
  <c r="B15" i="19"/>
  <c r="B14" i="19"/>
  <c r="B13" i="19"/>
  <c r="B12" i="19"/>
  <c r="B11" i="19"/>
  <c r="B10" i="19"/>
  <c r="B9" i="19"/>
  <c r="B8" i="19"/>
  <c r="B7" i="19"/>
  <c r="E1" i="22"/>
  <c r="C7" i="22" s="1"/>
  <c r="G37" i="22" a="1"/>
  <c r="G37" i="22" s="1"/>
  <c r="F37" i="22" a="1"/>
  <c r="F37" i="22" s="1"/>
  <c r="E37" i="22" a="1"/>
  <c r="E37" i="22" s="1"/>
  <c r="G34" i="22"/>
  <c r="G34" i="22" a="1"/>
  <c r="F34" i="22" a="1"/>
  <c r="F34" i="22" s="1"/>
  <c r="E34" i="22" a="1"/>
  <c r="E34" i="22" s="1"/>
  <c r="G32" i="22" a="1"/>
  <c r="G32" i="22" s="1"/>
  <c r="F32" i="22" a="1"/>
  <c r="F32" i="22" s="1"/>
  <c r="E32" i="22" a="1"/>
  <c r="E32" i="22" s="1"/>
  <c r="G31" i="22" a="1"/>
  <c r="G31" i="22" s="1"/>
  <c r="F31" i="22" a="1"/>
  <c r="F31" i="22" s="1"/>
  <c r="E31" i="22" a="1"/>
  <c r="E31" i="22" s="1"/>
  <c r="G25" i="22" a="1"/>
  <c r="G25" i="22" s="1"/>
  <c r="F25" i="22" a="1"/>
  <c r="F25" i="22" s="1"/>
  <c r="E25" i="22" a="1"/>
  <c r="E25" i="22" s="1"/>
  <c r="G24" i="22" a="1"/>
  <c r="G24" i="22" s="1"/>
  <c r="F24" i="22" a="1"/>
  <c r="F24" i="22" s="1"/>
  <c r="E24" i="22" a="1"/>
  <c r="E24" i="22" s="1"/>
  <c r="G21" i="22" a="1"/>
  <c r="G21" i="22" s="1"/>
  <c r="F21" i="22" a="1"/>
  <c r="F21" i="22" s="1"/>
  <c r="E21" i="22" a="1"/>
  <c r="E21" i="22" s="1"/>
  <c r="G16" i="22" a="1"/>
  <c r="G16" i="22" s="1"/>
  <c r="F16" i="22" a="1"/>
  <c r="F16" i="22" s="1"/>
  <c r="E16" i="22" a="1"/>
  <c r="E16" i="22" s="1"/>
  <c r="G15" i="22" a="1"/>
  <c r="G15" i="22" s="1"/>
  <c r="F15" i="22" a="1"/>
  <c r="F15" i="22" s="1"/>
  <c r="E15" i="22" a="1"/>
  <c r="E15" i="22" s="1"/>
  <c r="G12" i="22" a="1"/>
  <c r="G12" i="22" s="1"/>
  <c r="F12" i="22" a="1"/>
  <c r="F12" i="22" s="1"/>
  <c r="E12" i="22" a="1"/>
  <c r="E12" i="22" s="1"/>
  <c r="G10" i="22" a="1"/>
  <c r="G10" i="22" s="1"/>
  <c r="F10" i="22" a="1"/>
  <c r="F10" i="22" s="1"/>
  <c r="E10" i="22" a="1"/>
  <c r="E10" i="22" s="1"/>
  <c r="G8" i="22" a="1"/>
  <c r="G8" i="22" s="1"/>
  <c r="F8" i="22" a="1"/>
  <c r="F8" i="22" s="1"/>
  <c r="E8" i="22" a="1"/>
  <c r="E8" i="22" s="1"/>
  <c r="C7" i="19"/>
  <c r="C8" i="19"/>
  <c r="E7" i="19" a="1"/>
  <c r="E7" i="19" s="1"/>
  <c r="H14" i="24" l="1"/>
  <c r="H35" i="24"/>
  <c r="H31" i="24"/>
  <c r="H26" i="24"/>
  <c r="H27" i="24"/>
  <c r="H28" i="24"/>
  <c r="H7" i="24"/>
  <c r="H8" i="24"/>
  <c r="H15" i="24"/>
  <c r="H16" i="24"/>
  <c r="H23" i="24"/>
  <c r="H24" i="24"/>
  <c r="C8" i="24"/>
  <c r="B7" i="24"/>
  <c r="H9" i="24"/>
  <c r="H17" i="24"/>
  <c r="H34" i="24"/>
  <c r="H36" i="24"/>
  <c r="H37" i="24"/>
  <c r="H11" i="24"/>
  <c r="H12" i="24"/>
  <c r="H19" i="24"/>
  <c r="H20" i="24"/>
  <c r="H30" i="24"/>
  <c r="H32" i="24"/>
  <c r="H33" i="24"/>
  <c r="H8" i="23"/>
  <c r="H37" i="23"/>
  <c r="E1" i="23"/>
  <c r="C7" i="23" s="1"/>
  <c r="B7" i="23" s="1"/>
  <c r="H10" i="23"/>
  <c r="H18" i="23"/>
  <c r="H22" i="23"/>
  <c r="H34" i="23"/>
  <c r="H15" i="23"/>
  <c r="H19" i="23"/>
  <c r="H23" i="23"/>
  <c r="H27" i="23"/>
  <c r="H31" i="23"/>
  <c r="H35" i="23"/>
  <c r="H7" i="23"/>
  <c r="H14" i="23"/>
  <c r="H26" i="23"/>
  <c r="H30" i="23"/>
  <c r="H36" i="23"/>
  <c r="H12" i="23"/>
  <c r="H16" i="23"/>
  <c r="H20" i="23"/>
  <c r="H24" i="23"/>
  <c r="H28" i="23"/>
  <c r="H32" i="23"/>
  <c r="H13" i="23"/>
  <c r="H17" i="23"/>
  <c r="H21" i="23"/>
  <c r="H25" i="23"/>
  <c r="H29" i="23"/>
  <c r="H33" i="23"/>
  <c r="H8" i="22"/>
  <c r="H37" i="22"/>
  <c r="H10" i="22"/>
  <c r="H16" i="22"/>
  <c r="F7" i="22" a="1"/>
  <c r="F7" i="22" s="1"/>
  <c r="C8" i="22"/>
  <c r="B8" i="22" s="1"/>
  <c r="E7" i="22" a="1"/>
  <c r="E7" i="22" s="1"/>
  <c r="G7" i="22" a="1"/>
  <c r="G7" i="22" s="1"/>
  <c r="H34" i="22"/>
  <c r="H21" i="22"/>
  <c r="H24" i="22"/>
  <c r="H31" i="22"/>
  <c r="H32" i="22"/>
  <c r="H12" i="22"/>
  <c r="H25" i="22"/>
  <c r="H15" i="22"/>
  <c r="B7" i="22"/>
  <c r="C9" i="19"/>
  <c r="M7" i="19" a="1"/>
  <c r="M7" i="19" s="1"/>
  <c r="L7" i="19"/>
  <c r="K7" i="19"/>
  <c r="G37" i="19" a="1"/>
  <c r="G37" i="19" s="1"/>
  <c r="F37" i="19" a="1"/>
  <c r="F37" i="19" s="1"/>
  <c r="E37" i="19" a="1"/>
  <c r="E37" i="19" s="1"/>
  <c r="G34" i="19" a="1"/>
  <c r="G34" i="19" s="1"/>
  <c r="F34" i="19" a="1"/>
  <c r="F34" i="19" s="1"/>
  <c r="E34" i="19" a="1"/>
  <c r="E34" i="19" s="1"/>
  <c r="G32" i="19" a="1"/>
  <c r="G32" i="19" s="1"/>
  <c r="F32" i="19" a="1"/>
  <c r="F32" i="19" s="1"/>
  <c r="E32" i="19" a="1"/>
  <c r="E32" i="19" s="1"/>
  <c r="G31" i="19" a="1"/>
  <c r="G31" i="19" s="1"/>
  <c r="F31" i="19" a="1"/>
  <c r="F31" i="19" s="1"/>
  <c r="E31" i="19" a="1"/>
  <c r="E31" i="19" s="1"/>
  <c r="G25" i="19" a="1"/>
  <c r="G25" i="19" s="1"/>
  <c r="F25" i="19" a="1"/>
  <c r="F25" i="19" s="1"/>
  <c r="E25" i="19" a="1"/>
  <c r="E25" i="19" s="1"/>
  <c r="G24" i="19" a="1"/>
  <c r="G24" i="19" s="1"/>
  <c r="F24" i="19" a="1"/>
  <c r="F24" i="19" s="1"/>
  <c r="E24" i="19" a="1"/>
  <c r="E24" i="19" s="1"/>
  <c r="G21" i="19" a="1"/>
  <c r="G21" i="19" s="1"/>
  <c r="F21" i="19" a="1"/>
  <c r="F21" i="19" s="1"/>
  <c r="E21" i="19" a="1"/>
  <c r="E21" i="19" s="1"/>
  <c r="G16" i="19" a="1"/>
  <c r="G16" i="19" s="1"/>
  <c r="F16" i="19" a="1"/>
  <c r="F16" i="19" s="1"/>
  <c r="E16" i="19" a="1"/>
  <c r="E16" i="19" s="1"/>
  <c r="G15" i="19" a="1"/>
  <c r="G15" i="19" s="1"/>
  <c r="F15" i="19" a="1"/>
  <c r="F15" i="19" s="1"/>
  <c r="E15" i="19" a="1"/>
  <c r="E15" i="19" s="1"/>
  <c r="G12" i="19" a="1"/>
  <c r="G12" i="19" s="1"/>
  <c r="F12" i="19" a="1"/>
  <c r="F12" i="19" s="1"/>
  <c r="E12" i="19" a="1"/>
  <c r="E12" i="19" s="1"/>
  <c r="G11" i="19" a="1"/>
  <c r="G11" i="19" s="1"/>
  <c r="F11" i="19" a="1"/>
  <c r="F11" i="19" s="1"/>
  <c r="E11" i="19" a="1"/>
  <c r="E11" i="19" s="1"/>
  <c r="G10" i="19" a="1"/>
  <c r="G10" i="19" s="1"/>
  <c r="F10" i="19" a="1"/>
  <c r="F10" i="19" s="1"/>
  <c r="E10" i="19" a="1"/>
  <c r="E10" i="19" s="1"/>
  <c r="G9" i="19" a="1"/>
  <c r="G9" i="19" s="1"/>
  <c r="F9" i="19" a="1"/>
  <c r="F9" i="19" s="1"/>
  <c r="E9" i="19" a="1"/>
  <c r="E9" i="19" s="1"/>
  <c r="G8" i="19" a="1"/>
  <c r="G8" i="19" s="1"/>
  <c r="F8" i="19" a="1"/>
  <c r="F8" i="19" s="1"/>
  <c r="E8" i="19" a="1"/>
  <c r="E8" i="19" s="1"/>
  <c r="G7" i="19" a="1"/>
  <c r="G7" i="19" s="1"/>
  <c r="F7" i="19" a="1"/>
  <c r="F7" i="19" s="1"/>
  <c r="K8" i="19"/>
  <c r="K9" i="19"/>
  <c r="K10" i="19"/>
  <c r="K11" i="19"/>
  <c r="K12" i="19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K26" i="19"/>
  <c r="K27" i="19"/>
  <c r="K28" i="19"/>
  <c r="K29" i="19"/>
  <c r="K30" i="19"/>
  <c r="K31" i="19"/>
  <c r="K32" i="19"/>
  <c r="K33" i="19"/>
  <c r="K34" i="19"/>
  <c r="K35" i="19"/>
  <c r="K36" i="19"/>
  <c r="K37" i="19"/>
  <c r="L8" i="19"/>
  <c r="M8" i="19" s="1" a="1"/>
  <c r="M8" i="19" s="1"/>
  <c r="L9" i="19"/>
  <c r="M9" i="19" s="1" a="1"/>
  <c r="M9" i="19" s="1"/>
  <c r="L10" i="19"/>
  <c r="M10" i="19" s="1" a="1"/>
  <c r="M10" i="19" s="1"/>
  <c r="L11" i="19"/>
  <c r="M11" i="19" s="1" a="1"/>
  <c r="M11" i="19" s="1"/>
  <c r="L12" i="19"/>
  <c r="M12" i="19" s="1" a="1"/>
  <c r="M12" i="19" s="1"/>
  <c r="L15" i="19"/>
  <c r="M15" i="19" s="1" a="1"/>
  <c r="M15" i="19" s="1"/>
  <c r="L16" i="19"/>
  <c r="M16" i="19" s="1" a="1"/>
  <c r="M16" i="19" s="1"/>
  <c r="L21" i="19"/>
  <c r="M21" i="19" s="1" a="1"/>
  <c r="M21" i="19" s="1"/>
  <c r="L24" i="19"/>
  <c r="M24" i="19" s="1" a="1"/>
  <c r="M24" i="19" s="1"/>
  <c r="L25" i="19"/>
  <c r="M25" i="19" s="1" a="1"/>
  <c r="M25" i="19" s="1"/>
  <c r="L31" i="19"/>
  <c r="M31" i="19" s="1" a="1"/>
  <c r="M31" i="19" s="1"/>
  <c r="L32" i="19"/>
  <c r="M32" i="19" s="1" a="1"/>
  <c r="M32" i="19" s="1"/>
  <c r="L34" i="19"/>
  <c r="M34" i="19" s="1" a="1"/>
  <c r="M34" i="19" s="1"/>
  <c r="L37" i="19"/>
  <c r="M37" i="19" s="1" a="1"/>
  <c r="M37" i="19" s="1"/>
  <c r="M5" i="19"/>
  <c r="L4" i="19"/>
  <c r="K3" i="19"/>
  <c r="B8" i="24" l="1"/>
  <c r="C9" i="24"/>
  <c r="C8" i="23"/>
  <c r="B8" i="23" s="1"/>
  <c r="C9" i="22"/>
  <c r="B9" i="22" s="1"/>
  <c r="H7" i="22"/>
  <c r="C10" i="22"/>
  <c r="B10" i="22" s="1"/>
  <c r="G9" i="22" a="1"/>
  <c r="G9" i="22" s="1"/>
  <c r="E9" i="22" a="1"/>
  <c r="E9" i="22" s="1"/>
  <c r="F9" i="22" a="1"/>
  <c r="F9" i="22" s="1"/>
  <c r="H8" i="19"/>
  <c r="H24" i="19"/>
  <c r="H32" i="19"/>
  <c r="C10" i="19"/>
  <c r="H12" i="19"/>
  <c r="H16" i="19"/>
  <c r="H7" i="19"/>
  <c r="H11" i="19"/>
  <c r="H15" i="19"/>
  <c r="H31" i="19"/>
  <c r="H10" i="19"/>
  <c r="H34" i="19"/>
  <c r="H9" i="19"/>
  <c r="H21" i="19"/>
  <c r="H25" i="19"/>
  <c r="H37" i="19"/>
  <c r="B9" i="24" l="1"/>
  <c r="C10" i="24"/>
  <c r="C9" i="23"/>
  <c r="F9" i="23" a="1"/>
  <c r="F9" i="23" s="1"/>
  <c r="B9" i="23"/>
  <c r="C10" i="23"/>
  <c r="G9" i="23" a="1"/>
  <c r="G9" i="23" s="1"/>
  <c r="E9" i="23" a="1"/>
  <c r="E9" i="23" s="1"/>
  <c r="H9" i="22"/>
  <c r="C11" i="22"/>
  <c r="C11" i="19"/>
  <c r="C11" i="24" l="1"/>
  <c r="B10" i="24"/>
  <c r="G11" i="22" a="1"/>
  <c r="G11" i="22" s="1"/>
  <c r="F11" i="22" a="1"/>
  <c r="F11" i="22" s="1"/>
  <c r="E11" i="22" a="1"/>
  <c r="E11" i="22" s="1"/>
  <c r="B11" i="22"/>
  <c r="C11" i="23"/>
  <c r="B10" i="23"/>
  <c r="H9" i="23"/>
  <c r="C12" i="22"/>
  <c r="B12" i="22" s="1"/>
  <c r="C12" i="19"/>
  <c r="C12" i="24" l="1"/>
  <c r="B11" i="24"/>
  <c r="H11" i="22"/>
  <c r="C12" i="23"/>
  <c r="G11" i="23" a="1"/>
  <c r="G11" i="23" s="1"/>
  <c r="E11" i="23" a="1"/>
  <c r="E11" i="23" s="1"/>
  <c r="F11" i="23" a="1"/>
  <c r="F11" i="23" s="1"/>
  <c r="B11" i="23"/>
  <c r="C13" i="22"/>
  <c r="B13" i="22" s="1"/>
  <c r="C13" i="19"/>
  <c r="B12" i="24" l="1"/>
  <c r="C13" i="24"/>
  <c r="H11" i="23"/>
  <c r="C13" i="23"/>
  <c r="B12" i="23"/>
  <c r="C14" i="22"/>
  <c r="B14" i="22" s="1"/>
  <c r="G13" i="22" a="1"/>
  <c r="G13" i="22" s="1"/>
  <c r="E13" i="22" a="1"/>
  <c r="E13" i="22" s="1"/>
  <c r="F13" i="22" a="1"/>
  <c r="F13" i="22" s="1"/>
  <c r="C14" i="19"/>
  <c r="L13" i="19"/>
  <c r="M13" i="19" s="1" a="1"/>
  <c r="M13" i="19" s="1"/>
  <c r="G13" i="19" a="1"/>
  <c r="G13" i="19" s="1"/>
  <c r="F13" i="19" a="1"/>
  <c r="F13" i="19" s="1"/>
  <c r="E13" i="19" a="1"/>
  <c r="E13" i="19" s="1"/>
  <c r="B13" i="24" l="1"/>
  <c r="C14" i="24"/>
  <c r="B13" i="23"/>
  <c r="C14" i="23"/>
  <c r="H13" i="22"/>
  <c r="C15" i="22"/>
  <c r="B15" i="22" s="1"/>
  <c r="G14" i="22" a="1"/>
  <c r="G14" i="22" s="1"/>
  <c r="E14" i="22" a="1"/>
  <c r="E14" i="22" s="1"/>
  <c r="F14" i="22" a="1"/>
  <c r="F14" i="22" s="1"/>
  <c r="H13" i="19"/>
  <c r="C15" i="19"/>
  <c r="E14" i="19" a="1"/>
  <c r="E14" i="19" s="1"/>
  <c r="L14" i="19"/>
  <c r="M14" i="19" s="1" a="1"/>
  <c r="M14" i="19" s="1"/>
  <c r="F14" i="19" a="1"/>
  <c r="F14" i="19" s="1"/>
  <c r="G14" i="19" a="1"/>
  <c r="G14" i="19" s="1"/>
  <c r="C15" i="24" l="1"/>
  <c r="B14" i="24"/>
  <c r="H14" i="22"/>
  <c r="C15" i="23"/>
  <c r="B14" i="23"/>
  <c r="C16" i="22"/>
  <c r="B16" i="22" s="1"/>
  <c r="H14" i="19"/>
  <c r="C16" i="19"/>
  <c r="C16" i="24" l="1"/>
  <c r="B15" i="24"/>
  <c r="C16" i="23"/>
  <c r="B15" i="23"/>
  <c r="C17" i="22"/>
  <c r="B17" i="22" s="1"/>
  <c r="C17" i="19"/>
  <c r="B16" i="24" l="1"/>
  <c r="C17" i="24"/>
  <c r="C17" i="23"/>
  <c r="B16" i="23"/>
  <c r="F17" i="22" a="1"/>
  <c r="F17" i="22" s="1"/>
  <c r="C18" i="22"/>
  <c r="B18" i="22" s="1"/>
  <c r="G17" i="22" a="1"/>
  <c r="G17" i="22" s="1"/>
  <c r="E17" i="22" a="1"/>
  <c r="E17" i="22" s="1"/>
  <c r="C18" i="19"/>
  <c r="L17" i="19"/>
  <c r="M17" i="19" s="1" a="1"/>
  <c r="M17" i="19" s="1"/>
  <c r="G17" i="19" a="1"/>
  <c r="G17" i="19" s="1"/>
  <c r="E17" i="19" a="1"/>
  <c r="E17" i="19" s="1"/>
  <c r="F17" i="19" a="1"/>
  <c r="F17" i="19" s="1"/>
  <c r="B17" i="24" l="1"/>
  <c r="C18" i="24"/>
  <c r="B17" i="23"/>
  <c r="C18" i="23"/>
  <c r="C19" i="22"/>
  <c r="B19" i="22" s="1"/>
  <c r="G18" i="22" a="1"/>
  <c r="G18" i="22" s="1"/>
  <c r="E18" i="22" a="1"/>
  <c r="E18" i="22" s="1"/>
  <c r="F18" i="22" a="1"/>
  <c r="F18" i="22" s="1"/>
  <c r="H17" i="22"/>
  <c r="H17" i="19"/>
  <c r="C19" i="19"/>
  <c r="E18" i="19" a="1"/>
  <c r="E18" i="19" s="1"/>
  <c r="L18" i="19"/>
  <c r="M18" i="19" s="1" a="1"/>
  <c r="M18" i="19" s="1"/>
  <c r="G18" i="19" a="1"/>
  <c r="G18" i="19" s="1"/>
  <c r="F18" i="19" a="1"/>
  <c r="F18" i="19" s="1"/>
  <c r="C19" i="24" l="1"/>
  <c r="B18" i="24"/>
  <c r="C19" i="23"/>
  <c r="B18" i="23"/>
  <c r="H18" i="22"/>
  <c r="C20" i="22"/>
  <c r="B20" i="22" s="1"/>
  <c r="G19" i="22" a="1"/>
  <c r="G19" i="22" s="1"/>
  <c r="E19" i="22" a="1"/>
  <c r="E19" i="22" s="1"/>
  <c r="F19" i="22" a="1"/>
  <c r="F19" i="22" s="1"/>
  <c r="H18" i="19"/>
  <c r="C20" i="19"/>
  <c r="F19" i="19" a="1"/>
  <c r="F19" i="19" s="1"/>
  <c r="E19" i="19" a="1"/>
  <c r="E19" i="19" s="1"/>
  <c r="G19" i="19" a="1"/>
  <c r="G19" i="19" s="1"/>
  <c r="L19" i="19"/>
  <c r="M19" i="19" s="1" a="1"/>
  <c r="M19" i="19" s="1"/>
  <c r="H19" i="19" l="1"/>
  <c r="C20" i="24"/>
  <c r="B19" i="24"/>
  <c r="C20" i="23"/>
  <c r="B19" i="23"/>
  <c r="H19" i="22"/>
  <c r="F20" i="22" a="1"/>
  <c r="F20" i="22" s="1"/>
  <c r="C21" i="22"/>
  <c r="B21" i="22" s="1"/>
  <c r="G20" i="22" a="1"/>
  <c r="G20" i="22" s="1"/>
  <c r="E20" i="22" a="1"/>
  <c r="E20" i="22" s="1"/>
  <c r="C21" i="19"/>
  <c r="G20" i="19" a="1"/>
  <c r="G20" i="19" s="1"/>
  <c r="L20" i="19"/>
  <c r="M20" i="19" s="1" a="1"/>
  <c r="M20" i="19" s="1"/>
  <c r="F20" i="19" a="1"/>
  <c r="F20" i="19" s="1"/>
  <c r="E20" i="19" a="1"/>
  <c r="E20" i="19" s="1"/>
  <c r="B20" i="24" l="1"/>
  <c r="C21" i="24"/>
  <c r="C21" i="23"/>
  <c r="B20" i="23"/>
  <c r="C22" i="22"/>
  <c r="B22" i="22" s="1"/>
  <c r="H20" i="22"/>
  <c r="H20" i="19"/>
  <c r="C22" i="19"/>
  <c r="B21" i="24" l="1"/>
  <c r="C22" i="24"/>
  <c r="B21" i="23"/>
  <c r="C22" i="23"/>
  <c r="C23" i="22"/>
  <c r="B23" i="22" s="1"/>
  <c r="G22" i="22" a="1"/>
  <c r="G22" i="22" s="1"/>
  <c r="E22" i="22" a="1"/>
  <c r="E22" i="22" s="1"/>
  <c r="F22" i="22" a="1"/>
  <c r="F22" i="22" s="1"/>
  <c r="C23" i="19"/>
  <c r="E22" i="19" a="1"/>
  <c r="E22" i="19" s="1"/>
  <c r="L22" i="19"/>
  <c r="M22" i="19" s="1" a="1"/>
  <c r="M22" i="19" s="1"/>
  <c r="F22" i="19" a="1"/>
  <c r="F22" i="19" s="1"/>
  <c r="G22" i="19" a="1"/>
  <c r="G22" i="19" s="1"/>
  <c r="C23" i="24" l="1"/>
  <c r="B22" i="24"/>
  <c r="C23" i="23"/>
  <c r="B22" i="23"/>
  <c r="H22" i="22"/>
  <c r="C24" i="22"/>
  <c r="B24" i="22" s="1"/>
  <c r="G23" i="22" a="1"/>
  <c r="G23" i="22" s="1"/>
  <c r="E23" i="22" a="1"/>
  <c r="E23" i="22" s="1"/>
  <c r="F23" i="22" a="1"/>
  <c r="F23" i="22" s="1"/>
  <c r="H22" i="19"/>
  <c r="C24" i="19"/>
  <c r="F23" i="19" a="1"/>
  <c r="F23" i="19" s="1"/>
  <c r="E23" i="19" a="1"/>
  <c r="E23" i="19" s="1"/>
  <c r="L23" i="19"/>
  <c r="M23" i="19" s="1" a="1"/>
  <c r="M23" i="19" s="1"/>
  <c r="G23" i="19" a="1"/>
  <c r="G23" i="19" s="1"/>
  <c r="C24" i="24" l="1"/>
  <c r="B23" i="24"/>
  <c r="C24" i="23"/>
  <c r="B23" i="23"/>
  <c r="H23" i="22"/>
  <c r="C25" i="22"/>
  <c r="B25" i="22" s="1"/>
  <c r="C25" i="19"/>
  <c r="H23" i="19"/>
  <c r="B24" i="24" l="1"/>
  <c r="C25" i="24"/>
  <c r="C25" i="23"/>
  <c r="B24" i="23"/>
  <c r="C26" i="22"/>
  <c r="B26" i="22" s="1"/>
  <c r="C26" i="19"/>
  <c r="B25" i="24" l="1"/>
  <c r="C26" i="24"/>
  <c r="B25" i="23"/>
  <c r="C26" i="23"/>
  <c r="C27" i="22"/>
  <c r="B27" i="22" s="1"/>
  <c r="G26" i="22" a="1"/>
  <c r="G26" i="22" s="1"/>
  <c r="E26" i="22" a="1"/>
  <c r="E26" i="22" s="1"/>
  <c r="F26" i="22" a="1"/>
  <c r="F26" i="22" s="1"/>
  <c r="C27" i="19"/>
  <c r="E26" i="19" a="1"/>
  <c r="E26" i="19" s="1"/>
  <c r="L26" i="19"/>
  <c r="M26" i="19" s="1" a="1"/>
  <c r="M26" i="19" s="1"/>
  <c r="F26" i="19" a="1"/>
  <c r="F26" i="19" s="1"/>
  <c r="G26" i="19" a="1"/>
  <c r="G26" i="19" s="1"/>
  <c r="C27" i="24" l="1"/>
  <c r="B26" i="24"/>
  <c r="C27" i="23"/>
  <c r="B26" i="23"/>
  <c r="H26" i="22"/>
  <c r="C28" i="22"/>
  <c r="B28" i="22" s="1"/>
  <c r="G27" i="22" a="1"/>
  <c r="G27" i="22" s="1"/>
  <c r="E27" i="22" a="1"/>
  <c r="E27" i="22" s="1"/>
  <c r="F27" i="22" a="1"/>
  <c r="F27" i="22" s="1"/>
  <c r="H26" i="19"/>
  <c r="C28" i="19"/>
  <c r="F27" i="19" a="1"/>
  <c r="F27" i="19" s="1"/>
  <c r="E27" i="19" a="1"/>
  <c r="E27" i="19" s="1"/>
  <c r="L27" i="19"/>
  <c r="M27" i="19" s="1" a="1"/>
  <c r="M27" i="19" s="1"/>
  <c r="G27" i="19" a="1"/>
  <c r="G27" i="19" s="1"/>
  <c r="C28" i="24" l="1"/>
  <c r="B27" i="24"/>
  <c r="H27" i="19"/>
  <c r="C28" i="23"/>
  <c r="B27" i="23"/>
  <c r="H27" i="22"/>
  <c r="F28" i="22" a="1"/>
  <c r="F28" i="22" s="1"/>
  <c r="C29" i="22"/>
  <c r="B29" i="22" s="1"/>
  <c r="G28" i="22" a="1"/>
  <c r="G28" i="22" s="1"/>
  <c r="E28" i="22" a="1"/>
  <c r="E28" i="22" s="1"/>
  <c r="C29" i="19"/>
  <c r="G28" i="19" a="1"/>
  <c r="G28" i="19" s="1"/>
  <c r="L28" i="19"/>
  <c r="M28" i="19" s="1" a="1"/>
  <c r="M28" i="19" s="1"/>
  <c r="F28" i="19" a="1"/>
  <c r="F28" i="19" s="1"/>
  <c r="E28" i="19" a="1"/>
  <c r="E28" i="19" s="1"/>
  <c r="B28" i="24" l="1"/>
  <c r="C29" i="24"/>
  <c r="B28" i="23"/>
  <c r="C29" i="23"/>
  <c r="F29" i="22" a="1"/>
  <c r="F29" i="22" s="1"/>
  <c r="C30" i="22"/>
  <c r="B30" i="22" s="1"/>
  <c r="G29" i="22" a="1"/>
  <c r="G29" i="22" s="1"/>
  <c r="E29" i="22" a="1"/>
  <c r="E29" i="22" s="1"/>
  <c r="H28" i="22"/>
  <c r="H28" i="19"/>
  <c r="C30" i="19"/>
  <c r="L29" i="19"/>
  <c r="M29" i="19" s="1" a="1"/>
  <c r="M29" i="19" s="1"/>
  <c r="G29" i="19" a="1"/>
  <c r="G29" i="19" s="1"/>
  <c r="E29" i="19" a="1"/>
  <c r="E29" i="19" s="1"/>
  <c r="F29" i="19" a="1"/>
  <c r="F29" i="19" s="1"/>
  <c r="B29" i="24" l="1"/>
  <c r="C30" i="24"/>
  <c r="B29" i="23"/>
  <c r="C30" i="23"/>
  <c r="H29" i="22"/>
  <c r="C31" i="22"/>
  <c r="B31" i="22" s="1"/>
  <c r="G30" i="22" a="1"/>
  <c r="G30" i="22" s="1"/>
  <c r="E30" i="22" a="1"/>
  <c r="E30" i="22" s="1"/>
  <c r="F30" i="22" a="1"/>
  <c r="F30" i="22" s="1"/>
  <c r="H29" i="19"/>
  <c r="C31" i="19"/>
  <c r="E30" i="19" a="1"/>
  <c r="E30" i="19" s="1"/>
  <c r="L30" i="19"/>
  <c r="M30" i="19" s="1" a="1"/>
  <c r="M30" i="19" s="1"/>
  <c r="F30" i="19" a="1"/>
  <c r="F30" i="19" s="1"/>
  <c r="G30" i="19" a="1"/>
  <c r="G30" i="19" s="1"/>
  <c r="C31" i="24" l="1"/>
  <c r="B30" i="24"/>
  <c r="C31" i="23"/>
  <c r="B30" i="23"/>
  <c r="H30" i="22"/>
  <c r="C32" i="22"/>
  <c r="B32" i="22" s="1"/>
  <c r="H30" i="19"/>
  <c r="C32" i="19"/>
  <c r="C32" i="24" l="1"/>
  <c r="B31" i="24"/>
  <c r="C32" i="23"/>
  <c r="B31" i="23"/>
  <c r="C33" i="22"/>
  <c r="B33" i="22" s="1"/>
  <c r="C33" i="19"/>
  <c r="B32" i="24" l="1"/>
  <c r="C33" i="24"/>
  <c r="B32" i="23"/>
  <c r="C33" i="23"/>
  <c r="F33" i="22" a="1"/>
  <c r="F33" i="22" s="1"/>
  <c r="C34" i="22"/>
  <c r="B34" i="22" s="1"/>
  <c r="G33" i="22" a="1"/>
  <c r="G33" i="22" s="1"/>
  <c r="E33" i="22" a="1"/>
  <c r="E33" i="22" s="1"/>
  <c r="C34" i="19"/>
  <c r="L33" i="19"/>
  <c r="M33" i="19" s="1" a="1"/>
  <c r="M33" i="19" s="1"/>
  <c r="G33" i="19" a="1"/>
  <c r="G33" i="19" s="1"/>
  <c r="F33" i="19" a="1"/>
  <c r="F33" i="19" s="1"/>
  <c r="E33" i="19" a="1"/>
  <c r="E33" i="19" s="1"/>
  <c r="B33" i="24" l="1"/>
  <c r="C34" i="24"/>
  <c r="B33" i="23"/>
  <c r="C34" i="23"/>
  <c r="C35" i="22"/>
  <c r="B35" i="22" s="1"/>
  <c r="H33" i="22"/>
  <c r="H33" i="19"/>
  <c r="C35" i="19"/>
  <c r="C35" i="24" l="1"/>
  <c r="B34" i="24"/>
  <c r="C35" i="23"/>
  <c r="B34" i="23"/>
  <c r="C36" i="22"/>
  <c r="B36" i="22" s="1"/>
  <c r="G35" i="22" a="1"/>
  <c r="G35" i="22" s="1"/>
  <c r="E35" i="22" a="1"/>
  <c r="E35" i="22" s="1"/>
  <c r="F35" i="22" a="1"/>
  <c r="F35" i="22" s="1"/>
  <c r="C36" i="19"/>
  <c r="F35" i="19" a="1"/>
  <c r="F35" i="19" s="1"/>
  <c r="E35" i="19" a="1"/>
  <c r="E35" i="19" s="1"/>
  <c r="G35" i="19" a="1"/>
  <c r="G35" i="19" s="1"/>
  <c r="L35" i="19"/>
  <c r="M35" i="19" s="1" a="1"/>
  <c r="M35" i="19" s="1"/>
  <c r="C36" i="24" l="1"/>
  <c r="B35" i="24"/>
  <c r="C36" i="23"/>
  <c r="B35" i="23"/>
  <c r="H35" i="22"/>
  <c r="F36" i="22" a="1"/>
  <c r="F36" i="22" s="1"/>
  <c r="C37" i="22"/>
  <c r="B37" i="22" s="1"/>
  <c r="G36" i="22" a="1"/>
  <c r="G36" i="22" s="1"/>
  <c r="E36" i="22" a="1"/>
  <c r="E36" i="22" s="1"/>
  <c r="H35" i="19"/>
  <c r="C37" i="19"/>
  <c r="G36" i="19" a="1"/>
  <c r="G36" i="19" s="1"/>
  <c r="L36" i="19"/>
  <c r="M36" i="19" s="1" a="1"/>
  <c r="M36" i="19" s="1"/>
  <c r="F36" i="19" a="1"/>
  <c r="F36" i="19" s="1"/>
  <c r="E36" i="19" a="1"/>
  <c r="E36" i="19" s="1"/>
  <c r="B36" i="24" l="1"/>
  <c r="C37" i="24"/>
  <c r="B37" i="24" s="1"/>
  <c r="B36" i="23"/>
  <c r="C37" i="23"/>
  <c r="B37" i="23" s="1"/>
  <c r="H36" i="22"/>
  <c r="H36" i="19"/>
</calcChain>
</file>

<file path=xl/sharedStrings.xml><?xml version="1.0" encoding="utf-8"?>
<sst xmlns="http://schemas.openxmlformats.org/spreadsheetml/2006/main" count="309" uniqueCount="63">
  <si>
    <t>LUNDI</t>
  </si>
  <si>
    <t>MARDI</t>
  </si>
  <si>
    <t>MERCREDI</t>
  </si>
  <si>
    <t>JEUDI</t>
  </si>
  <si>
    <t>VENDREDI</t>
  </si>
  <si>
    <t>SAMEDI</t>
  </si>
  <si>
    <t>DIMANCHE</t>
  </si>
  <si>
    <t>VACATION</t>
  </si>
  <si>
    <t xml:space="preserve">Début </t>
  </si>
  <si>
    <t>Fin</t>
  </si>
  <si>
    <t>Coupure</t>
  </si>
  <si>
    <t>*</t>
  </si>
  <si>
    <t>MAJORATION</t>
  </si>
  <si>
    <t>SAM JT</t>
  </si>
  <si>
    <t>DIM JT</t>
  </si>
  <si>
    <t>SAM PROD</t>
  </si>
  <si>
    <t>DIM PRO</t>
  </si>
  <si>
    <t>FERIE</t>
  </si>
  <si>
    <t>NUIT</t>
  </si>
  <si>
    <t>JANVIER</t>
  </si>
  <si>
    <t>Semaine</t>
  </si>
  <si>
    <t>Jour</t>
  </si>
  <si>
    <t>Vacation</t>
  </si>
  <si>
    <t>Début</t>
  </si>
  <si>
    <t>Total</t>
  </si>
  <si>
    <t>Majoration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</si>
  <si>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</si>
  <si>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</si>
  <si>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</si>
  <si>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</si>
  <si>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</si>
  <si>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</si>
  <si>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</si>
  <si>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</si>
  <si>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</si>
  <si>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</si>
  <si>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</si>
  <si>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Q-LQrrWvlk6vNOpOXfSXnriLS3sv2JBKm7RN6hRSvfBUQjRFNVRTNExWRlozRUo0TE5BVjBQUzVWUS4u</t>
  </si>
  <si>
    <t>Form1</t>
  </si>
  <si>
    <t>{8ae34dce-8212-4bf3-8117-52b4943d0fae}</t>
  </si>
  <si>
    <t>Vac1</t>
  </si>
  <si>
    <t>Vac2</t>
  </si>
  <si>
    <t>Vac3</t>
  </si>
  <si>
    <t>Vac4</t>
  </si>
  <si>
    <t>Vac5</t>
  </si>
  <si>
    <t>Vac6</t>
  </si>
  <si>
    <t>Vac7</t>
  </si>
  <si>
    <t>Vac8</t>
  </si>
  <si>
    <t>Vac9</t>
  </si>
  <si>
    <t>Vac10</t>
  </si>
  <si>
    <t>Vac11</t>
  </si>
  <si>
    <t>Vac12</t>
  </si>
  <si>
    <t>Vac13</t>
  </si>
  <si>
    <t>Vac14</t>
  </si>
  <si>
    <t>Vac15</t>
  </si>
  <si>
    <t>Vac16</t>
  </si>
  <si>
    <t>Vac17</t>
  </si>
  <si>
    <t>Vac18</t>
  </si>
  <si>
    <t>ligne</t>
  </si>
  <si>
    <t>colonne</t>
  </si>
  <si>
    <t>jour</t>
  </si>
  <si>
    <t>Colonnes à supprimer</t>
  </si>
  <si>
    <t>Décomposition des formules  de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</si>
</sst>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]:mm"/>
    <numFmt numFmtId="165" formatCode="[$-40C]ddd\ d\ "/>
    <numFmt numFmtId="166" formatCode="0;0;&quot;&quot;"/>
    <numFmt numFmtId="167" formatCode="mmmm\ 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9" borderId="5" xfId="0" applyNumberFormat="1" applyFont="1" applyFill="1" applyBorder="1" applyAlignment="1">
      <alignment horizontal="center" vertical="center"/>
    </xf>
    <xf numFmtId="164" fontId="3" fillId="9" borderId="0" xfId="0" applyNumberFormat="1" applyFont="1" applyFill="1" applyBorder="1" applyAlignment="1">
      <alignment horizontal="center" vertical="center"/>
    </xf>
    <xf numFmtId="164" fontId="3" fillId="9" borderId="6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165" fontId="0" fillId="10" borderId="0" xfId="0" applyNumberFormat="1" applyFont="1" applyFill="1" applyBorder="1" applyAlignment="1">
      <alignment horizontal="center" vertical="center"/>
    </xf>
    <xf numFmtId="0" fontId="0" fillId="9" borderId="6" xfId="0" applyFont="1" applyFill="1" applyBorder="1" applyAlignment="1">
      <alignment horizontal="center" vertical="center"/>
    </xf>
    <xf numFmtId="165" fontId="0" fillId="0" borderId="8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64" fontId="0" fillId="9" borderId="0" xfId="0" applyNumberFormat="1" applyFont="1" applyFill="1" applyBorder="1" applyAlignment="1">
      <alignment horizontal="center" vertical="center"/>
    </xf>
    <xf numFmtId="164" fontId="0" fillId="0" borderId="8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165" fontId="1" fillId="4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5" fontId="7" fillId="11" borderId="0" xfId="0" applyNumberFormat="1" applyFont="1" applyFill="1" applyAlignment="1">
      <alignment horizontal="center" vertical="center"/>
    </xf>
    <xf numFmtId="0" fontId="7" fillId="11" borderId="0" xfId="0" applyFont="1" applyFill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165" fontId="0" fillId="3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165" fontId="0" fillId="7" borderId="0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165" fontId="5" fillId="2" borderId="14" xfId="0" applyNumberFormat="1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165" fontId="5" fillId="2" borderId="16" xfId="0" applyNumberFormat="1" applyFont="1" applyFill="1" applyBorder="1" applyAlignment="1">
      <alignment horizontal="center" vertical="center"/>
    </xf>
    <xf numFmtId="165" fontId="0" fillId="2" borderId="16" xfId="0" applyNumberFormat="1" applyFill="1" applyBorder="1" applyAlignment="1">
      <alignment horizontal="center" vertical="center"/>
    </xf>
    <xf numFmtId="165" fontId="0" fillId="3" borderId="16" xfId="0" applyNumberFormat="1" applyFill="1" applyBorder="1" applyAlignment="1">
      <alignment horizontal="center" vertical="center"/>
    </xf>
    <xf numFmtId="165" fontId="0" fillId="6" borderId="16" xfId="0" applyNumberFormat="1" applyFill="1" applyBorder="1" applyAlignment="1">
      <alignment horizontal="center" vertical="center"/>
    </xf>
    <xf numFmtId="165" fontId="0" fillId="7" borderId="16" xfId="0" applyNumberFormat="1" applyFill="1" applyBorder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165" fontId="0" fillId="2" borderId="18" xfId="0" applyNumberFormat="1" applyFill="1" applyBorder="1" applyAlignment="1">
      <alignment horizontal="center" vertical="center"/>
    </xf>
    <xf numFmtId="165" fontId="0" fillId="2" borderId="19" xfId="0" applyNumberFormat="1" applyFill="1" applyBorder="1" applyAlignment="1">
      <alignment horizontal="center" vertical="center"/>
    </xf>
    <xf numFmtId="0" fontId="2" fillId="11" borderId="13" xfId="0" applyFon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165" fontId="0" fillId="5" borderId="16" xfId="0" applyNumberFormat="1" applyFill="1" applyBorder="1" applyAlignment="1">
      <alignment horizontal="center" vertical="center"/>
    </xf>
    <xf numFmtId="165" fontId="0" fillId="2" borderId="20" xfId="0" applyNumberFormat="1" applyFill="1" applyBorder="1" applyAlignment="1">
      <alignment horizontal="center" vertical="center"/>
    </xf>
    <xf numFmtId="165" fontId="0" fillId="5" borderId="0" xfId="0" applyNumberFormat="1" applyFill="1" applyBorder="1" applyAlignment="1">
      <alignment horizontal="center" vertical="center"/>
    </xf>
    <xf numFmtId="165" fontId="0" fillId="5" borderId="18" xfId="0" applyNumberFormat="1" applyFill="1" applyBorder="1" applyAlignment="1">
      <alignment horizontal="center" vertical="center"/>
    </xf>
    <xf numFmtId="0" fontId="2" fillId="11" borderId="17" xfId="0" applyFont="1" applyFill="1" applyBorder="1" applyAlignment="1">
      <alignment horizontal="center" vertical="center"/>
    </xf>
    <xf numFmtId="165" fontId="0" fillId="3" borderId="20" xfId="0" applyNumberFormat="1" applyFill="1" applyBorder="1" applyAlignment="1">
      <alignment horizontal="center" vertical="center"/>
    </xf>
    <xf numFmtId="165" fontId="0" fillId="3" borderId="14" xfId="0" applyNumberFormat="1" applyFill="1" applyBorder="1" applyAlignment="1">
      <alignment horizontal="center" vertical="center"/>
    </xf>
    <xf numFmtId="165" fontId="0" fillId="6" borderId="20" xfId="0" applyNumberFormat="1" applyFill="1" applyBorder="1" applyAlignment="1">
      <alignment horizontal="center" vertical="center"/>
    </xf>
    <xf numFmtId="165" fontId="0" fillId="6" borderId="14" xfId="0" applyNumberFormat="1" applyFill="1" applyBorder="1" applyAlignment="1">
      <alignment horizontal="center" vertical="center"/>
    </xf>
    <xf numFmtId="165" fontId="0" fillId="7" borderId="20" xfId="0" applyNumberFormat="1" applyFill="1" applyBorder="1" applyAlignment="1">
      <alignment horizontal="center" vertical="center"/>
    </xf>
    <xf numFmtId="165" fontId="0" fillId="7" borderId="14" xfId="0" applyNumberFormat="1" applyFill="1" applyBorder="1" applyAlignment="1">
      <alignment horizontal="center" vertical="center"/>
    </xf>
    <xf numFmtId="165" fontId="0" fillId="5" borderId="2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center" vertical="center"/>
    </xf>
    <xf numFmtId="0" fontId="2" fillId="11" borderId="2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12" borderId="0" xfId="0" applyFont="1" applyFill="1" applyAlignment="1">
      <alignment horizontal="center" vertical="center"/>
    </xf>
    <xf numFmtId="0" fontId="0" fillId="12" borderId="0" xfId="0" applyFont="1" applyFill="1" applyAlignment="1">
      <alignment horizontal="centerContinuous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5" borderId="24" xfId="0" applyFont="1" applyFill="1" applyBorder="1" applyAlignment="1">
      <alignment horizontal="center" vertical="center"/>
    </xf>
    <xf numFmtId="164" fontId="3" fillId="9" borderId="2" xfId="0" applyNumberFormat="1" applyFont="1" applyFill="1" applyBorder="1" applyAlignment="1">
      <alignment horizontal="center" vertical="center"/>
    </xf>
    <xf numFmtId="164" fontId="3" fillId="9" borderId="3" xfId="0" applyNumberFormat="1" applyFont="1" applyFill="1" applyBorder="1" applyAlignment="1">
      <alignment horizontal="center" vertical="center"/>
    </xf>
    <xf numFmtId="164" fontId="3" fillId="9" borderId="4" xfId="0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164" fontId="0" fillId="0" borderId="5" xfId="0" applyNumberFormat="1" applyFont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3" borderId="24" xfId="0" applyFont="1" applyFill="1" applyBorder="1" applyAlignment="1">
      <alignment horizontal="center" vertical="center"/>
    </xf>
    <xf numFmtId="0" fontId="0" fillId="4" borderId="24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64" fontId="0" fillId="10" borderId="5" xfId="0" applyNumberFormat="1" applyFont="1" applyFill="1" applyBorder="1" applyAlignment="1">
      <alignment horizontal="center" vertical="center"/>
    </xf>
    <xf numFmtId="164" fontId="0" fillId="10" borderId="0" xfId="0" applyNumberFormat="1" applyFont="1" applyFill="1" applyBorder="1" applyAlignment="1">
      <alignment horizontal="center" vertical="center"/>
    </xf>
    <xf numFmtId="164" fontId="0" fillId="10" borderId="6" xfId="0" applyNumberFormat="1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66" fontId="0" fillId="0" borderId="25" xfId="0" applyNumberFormat="1" applyFont="1" applyFill="1" applyBorder="1" applyAlignment="1">
      <alignment horizontal="center" vertical="center"/>
    </xf>
    <xf numFmtId="166" fontId="0" fillId="0" borderId="26" xfId="0" applyNumberFormat="1" applyFont="1" applyFill="1" applyBorder="1" applyAlignment="1">
      <alignment horizontal="center" vertical="center"/>
    </xf>
    <xf numFmtId="166" fontId="0" fillId="0" borderId="23" xfId="0" applyNumberFormat="1" applyFont="1" applyFill="1" applyBorder="1" applyAlignment="1">
      <alignment horizontal="center" vertical="center"/>
    </xf>
    <xf numFmtId="167" fontId="4" fillId="8" borderId="0" xfId="0" applyNumberFormat="1" applyFont="1" applyFill="1" applyAlignment="1">
      <alignment horizontal="center" vertical="center"/>
    </xf>
    <xf numFmtId="0" fontId="0" fillId="12" borderId="27" xfId="0" applyFont="1" applyFill="1" applyBorder="1" applyAlignment="1">
      <alignment horizontal="left" vertical="center"/>
    </xf>
    <xf numFmtId="0" fontId="0" fillId="12" borderId="28" xfId="0" applyFont="1" applyFill="1" applyBorder="1" applyAlignment="1">
      <alignment horizontal="center" vertical="center"/>
    </xf>
    <xf numFmtId="0" fontId="0" fillId="12" borderId="29" xfId="0" applyFont="1" applyFill="1" applyBorder="1" applyAlignment="1">
      <alignment horizontal="center" vertical="center"/>
    </xf>
    <xf numFmtId="0" fontId="0" fillId="12" borderId="28" xfId="0" applyFont="1" applyFill="1" applyBorder="1" applyAlignment="1">
      <alignment horizontal="left" vertical="center"/>
    </xf>
    <xf numFmtId="0" fontId="0" fillId="12" borderId="27" xfId="0" applyFont="1" applyFill="1" applyBorder="1" applyAlignment="1">
      <alignment horizontal="center" vertical="center"/>
    </xf>
    <xf numFmtId="0" fontId="0" fillId="12" borderId="29" xfId="0" applyFont="1" applyFill="1" applyBorder="1" applyAlignment="1">
      <alignment horizontal="left" vertical="center"/>
    </xf>
  </cellXfs>
  <cellStyles count="1">
    <cellStyle name="Normal" xfId="0" builtinId="0"/>
  </cellStyles>
  <dxfs count="14">
    <dxf>
      <font>
        <b/>
        <i val="0"/>
      </font>
      <fill>
        <patternFill>
          <bgColor theme="0" tint="-4.9989318521683403E-2"/>
        </patternFill>
      </fill>
      <border>
        <top style="thin">
          <color auto="1"/>
        </top>
        <vertical/>
        <horizontal/>
      </border>
    </dxf>
    <dxf>
      <font>
        <b/>
        <i val="0"/>
        <strike val="0"/>
        <u/>
      </font>
    </dxf>
    <dxf>
      <font>
        <b/>
        <i val="0"/>
      </font>
      <fill>
        <patternFill>
          <bgColor theme="0" tint="-4.9989318521683403E-2"/>
        </patternFill>
      </fill>
      <border>
        <top style="thin">
          <color auto="1"/>
        </top>
        <vertical/>
        <horizontal/>
      </border>
    </dxf>
    <dxf>
      <font>
        <b/>
        <i val="0"/>
        <strike val="0"/>
        <u/>
      </font>
    </dxf>
    <dxf>
      <font>
        <b/>
        <i val="0"/>
      </font>
      <fill>
        <patternFill>
          <bgColor theme="0" tint="-4.9989318521683403E-2"/>
        </patternFill>
      </fill>
      <border>
        <top style="thin">
          <color auto="1"/>
        </top>
        <vertical/>
        <horizontal/>
      </border>
    </dxf>
    <dxf>
      <font>
        <b/>
        <i val="0"/>
        <strike val="0"/>
        <u/>
      </font>
    </dxf>
    <dxf>
      <font>
        <b/>
        <i val="0"/>
      </font>
      <fill>
        <patternFill>
          <bgColor theme="0" tint="-4.9989318521683403E-2"/>
        </patternFill>
      </fill>
      <border>
        <top style="thin">
          <color auto="1"/>
        </top>
        <vertical/>
        <horizontal/>
      </border>
    </dxf>
    <dxf>
      <font>
        <b/>
        <i val="0"/>
        <strike val="0"/>
        <u/>
      </font>
    </dxf>
    <dxf>
      <font>
        <b/>
        <i val="0"/>
      </font>
      <fill>
        <patternFill>
          <bgColor theme="0" tint="-4.9989318521683403E-2"/>
        </patternFill>
      </fill>
      <border>
        <top style="thin">
          <color auto="1"/>
        </top>
        <vertical/>
        <horizontal/>
      </border>
    </dxf>
    <dxf>
      <font>
        <b/>
        <i val="0"/>
        <strike val="0"/>
        <u/>
      </font>
    </dxf>
    <dxf>
      <font>
        <b/>
        <i val="0"/>
      </font>
      <fill>
        <patternFill>
          <bgColor theme="0" tint="-4.9989318521683403E-2"/>
        </patternFill>
      </fill>
      <border>
        <top style="thin">
          <color auto="1"/>
        </top>
        <vertical/>
        <horizontal/>
      </border>
    </dxf>
    <dxf>
      <font>
        <b/>
        <i val="0"/>
        <strike val="0"/>
        <u/>
      </font>
    </dxf>
    <dxf>
      <font>
        <b/>
        <i val="0"/>
      </font>
      <fill>
        <patternFill>
          <bgColor theme="0" tint="-4.9989318521683403E-2"/>
        </patternFill>
      </fill>
      <border>
        <top style="thin">
          <color auto="1"/>
        </top>
        <vertical/>
        <horizontal/>
      </border>
    </dxf>
    <dxf>
      <font>
        <b/>
        <i val="0"/>
        <strike val="0"/>
        <u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768927</xdr:colOff>
      <xdr:row>37</xdr:row>
      <xdr:rowOff>34636</xdr:rowOff>
    </xdr:from>
    <xdr:to>
      <xdr:col>13</xdr:col>
      <xdr:colOff>28851</xdr:colOff>
      <xdr:row>59</xdr:row>
      <xdr:rowOff>88324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14F991-6EE5-44FE-A793-753AE034EA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17872" y="6712527"/>
          <a:ext cx="5189670" cy="401608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B1:W36"/>
  <sheetViews>
    <sheetView workbookViewId="0">
      <selection activeCell="U3" sqref="U3:W3"/>
    </sheetView>
  </sheetViews>
  <sheetFormatPr baseColWidth="10" defaultColWidth="11.44140625" defaultRowHeight="14.4" x14ac:dyDescent="0.3"/>
  <cols>
    <col min="1" max="1" width="11.44140625" style="1"/>
    <col min="2" max="2" width="12.6640625" style="1" customWidth="1"/>
    <col min="3" max="13" width="11.44140625" style="1"/>
    <col min="14" max="14" width="11.77734375" style="1" customWidth="1"/>
    <col min="15" max="16" width="11.44140625" style="1"/>
    <col min="17" max="17" width="11.77734375" style="1" customWidth="1"/>
    <col min="18" max="19" width="11.44140625" style="1"/>
    <col min="20" max="20" width="11.77734375" style="1" customWidth="1"/>
    <col min="21" max="22" width="11.44140625" style="1"/>
    <col min="23" max="23" width="11.77734375" style="1" customWidth="1"/>
    <col min="24" max="16384" width="11.44140625" style="1"/>
  </cols>
  <sheetData>
    <row r="1" spans="2:23" x14ac:dyDescent="0.3">
      <c r="C1" s="1">
        <v>1</v>
      </c>
      <c r="D1" s="70">
        <v>2</v>
      </c>
      <c r="E1" s="70">
        <v>3</v>
      </c>
      <c r="F1" s="70">
        <v>4</v>
      </c>
      <c r="G1" s="70">
        <v>5</v>
      </c>
      <c r="H1" s="70">
        <v>6</v>
      </c>
      <c r="I1" s="70">
        <v>7</v>
      </c>
      <c r="J1" s="70">
        <v>8</v>
      </c>
      <c r="K1" s="70">
        <v>9</v>
      </c>
      <c r="L1" s="70">
        <v>10</v>
      </c>
      <c r="M1" s="70">
        <v>11</v>
      </c>
      <c r="N1" s="70">
        <v>12</v>
      </c>
      <c r="O1" s="70">
        <v>13</v>
      </c>
      <c r="P1" s="70">
        <v>14</v>
      </c>
      <c r="Q1" s="70">
        <v>15</v>
      </c>
      <c r="R1" s="70">
        <v>16</v>
      </c>
      <c r="S1" s="70">
        <v>17</v>
      </c>
      <c r="T1" s="70">
        <v>18</v>
      </c>
      <c r="U1" s="70">
        <v>19</v>
      </c>
      <c r="V1" s="70">
        <v>20</v>
      </c>
      <c r="W1" s="70">
        <v>21</v>
      </c>
    </row>
    <row r="2" spans="2:23" x14ac:dyDescent="0.3">
      <c r="B2" s="70"/>
      <c r="C2" s="71" t="s">
        <v>0</v>
      </c>
      <c r="D2" s="72"/>
      <c r="E2" s="73"/>
      <c r="F2" s="71" t="s">
        <v>1</v>
      </c>
      <c r="G2" s="72"/>
      <c r="H2" s="73"/>
      <c r="I2" s="71" t="s">
        <v>2</v>
      </c>
      <c r="J2" s="72"/>
      <c r="K2" s="73"/>
      <c r="L2" s="71" t="s">
        <v>3</v>
      </c>
      <c r="M2" s="72"/>
      <c r="N2" s="73"/>
      <c r="O2" s="71" t="s">
        <v>4</v>
      </c>
      <c r="P2" s="72"/>
      <c r="Q2" s="73"/>
      <c r="R2" s="71" t="s">
        <v>5</v>
      </c>
      <c r="S2" s="72"/>
      <c r="T2" s="73"/>
      <c r="U2" s="71" t="s">
        <v>6</v>
      </c>
      <c r="V2" s="72"/>
      <c r="W2" s="73"/>
    </row>
    <row r="3" spans="2:23" x14ac:dyDescent="0.3">
      <c r="B3" s="76" t="s">
        <v>7</v>
      </c>
      <c r="C3" s="76" t="s">
        <v>8</v>
      </c>
      <c r="D3" s="77" t="s">
        <v>9</v>
      </c>
      <c r="E3" s="77" t="s">
        <v>10</v>
      </c>
      <c r="F3" s="76" t="s">
        <v>8</v>
      </c>
      <c r="G3" s="77" t="s">
        <v>9</v>
      </c>
      <c r="H3" s="77" t="s">
        <v>10</v>
      </c>
      <c r="I3" s="76" t="s">
        <v>8</v>
      </c>
      <c r="J3" s="77" t="s">
        <v>9</v>
      </c>
      <c r="K3" s="77" t="s">
        <v>10</v>
      </c>
      <c r="L3" s="76" t="s">
        <v>8</v>
      </c>
      <c r="M3" s="77" t="s">
        <v>9</v>
      </c>
      <c r="N3" s="77" t="s">
        <v>10</v>
      </c>
      <c r="O3" s="76" t="s">
        <v>8</v>
      </c>
      <c r="P3" s="77" t="s">
        <v>9</v>
      </c>
      <c r="Q3" s="77" t="s">
        <v>10</v>
      </c>
      <c r="R3" s="76" t="s">
        <v>8</v>
      </c>
      <c r="S3" s="77" t="s">
        <v>9</v>
      </c>
      <c r="T3" s="77" t="s">
        <v>10</v>
      </c>
      <c r="U3" s="76" t="s">
        <v>8</v>
      </c>
      <c r="V3" s="77" t="s">
        <v>9</v>
      </c>
      <c r="W3" s="77" t="s">
        <v>10</v>
      </c>
    </row>
    <row r="4" spans="2:23" x14ac:dyDescent="0.3">
      <c r="B4" s="78" t="s">
        <v>40</v>
      </c>
      <c r="C4" s="79">
        <v>0.45833333333333331</v>
      </c>
      <c r="D4" s="80">
        <v>0.8125</v>
      </c>
      <c r="E4" s="80">
        <v>0</v>
      </c>
      <c r="F4" s="79">
        <v>0.45833333333333331</v>
      </c>
      <c r="G4" s="80">
        <v>0.8125</v>
      </c>
      <c r="H4" s="80">
        <v>0</v>
      </c>
      <c r="I4" s="79">
        <v>0.45833333333333331</v>
      </c>
      <c r="J4" s="80">
        <v>0.8125</v>
      </c>
      <c r="K4" s="80">
        <v>0</v>
      </c>
      <c r="L4" s="79">
        <v>0.45833333333333331</v>
      </c>
      <c r="M4" s="80">
        <v>0.8125</v>
      </c>
      <c r="N4" s="80">
        <v>0</v>
      </c>
      <c r="O4" s="79">
        <v>0.45833333333333331</v>
      </c>
      <c r="P4" s="80">
        <v>0.8125</v>
      </c>
      <c r="Q4" s="80">
        <v>0</v>
      </c>
      <c r="R4" s="79" t="s">
        <v>11</v>
      </c>
      <c r="S4" s="80" t="s">
        <v>11</v>
      </c>
      <c r="T4" s="80" t="s">
        <v>11</v>
      </c>
      <c r="U4" s="79" t="s">
        <v>11</v>
      </c>
      <c r="V4" s="80" t="s">
        <v>11</v>
      </c>
      <c r="W4" s="81" t="s">
        <v>11</v>
      </c>
    </row>
    <row r="5" spans="2:23" x14ac:dyDescent="0.3">
      <c r="B5" s="82" t="s">
        <v>41</v>
      </c>
      <c r="C5" s="83">
        <v>0.60416666666666663</v>
      </c>
      <c r="D5" s="18">
        <v>0.8125</v>
      </c>
      <c r="E5" s="18">
        <v>0</v>
      </c>
      <c r="F5" s="83">
        <v>0.60416666666666663</v>
      </c>
      <c r="G5" s="18">
        <v>0.8125</v>
      </c>
      <c r="H5" s="18">
        <v>0</v>
      </c>
      <c r="I5" s="83">
        <v>0.60416666666666663</v>
      </c>
      <c r="J5" s="18">
        <v>0.8125</v>
      </c>
      <c r="K5" s="18">
        <v>0</v>
      </c>
      <c r="L5" s="83">
        <v>0.60416666666666663</v>
      </c>
      <c r="M5" s="18">
        <v>0.8125</v>
      </c>
      <c r="N5" s="18">
        <v>0</v>
      </c>
      <c r="O5" s="83">
        <v>0.60416666666666663</v>
      </c>
      <c r="P5" s="18">
        <v>0.8125</v>
      </c>
      <c r="Q5" s="18">
        <v>0</v>
      </c>
      <c r="R5" s="83">
        <v>0.60416666666666663</v>
      </c>
      <c r="S5" s="18">
        <v>0.8125</v>
      </c>
      <c r="T5" s="18">
        <v>0</v>
      </c>
      <c r="U5" s="83" t="s">
        <v>11</v>
      </c>
      <c r="V5" s="18" t="s">
        <v>11</v>
      </c>
      <c r="W5" s="84" t="s">
        <v>11</v>
      </c>
    </row>
    <row r="6" spans="2:23" x14ac:dyDescent="0.3">
      <c r="B6" s="82" t="s">
        <v>42</v>
      </c>
      <c r="C6" s="5">
        <v>0.60416666666666663</v>
      </c>
      <c r="D6" s="6">
        <v>0.88541666666666663</v>
      </c>
      <c r="E6" s="6">
        <v>0</v>
      </c>
      <c r="F6" s="5">
        <v>0.60416666666666663</v>
      </c>
      <c r="G6" s="6">
        <v>0.88541666666666663</v>
      </c>
      <c r="H6" s="6">
        <v>0</v>
      </c>
      <c r="I6" s="5">
        <v>0.60416666666666663</v>
      </c>
      <c r="J6" s="6">
        <v>0.88541666666666663</v>
      </c>
      <c r="K6" s="6">
        <v>0</v>
      </c>
      <c r="L6" s="5">
        <v>0.60416666666666663</v>
      </c>
      <c r="M6" s="6">
        <v>0.88541666666666663</v>
      </c>
      <c r="N6" s="6">
        <v>0</v>
      </c>
      <c r="O6" s="5">
        <v>0.60416666666666663</v>
      </c>
      <c r="P6" s="6">
        <v>0.88541666666666663</v>
      </c>
      <c r="Q6" s="6">
        <v>0</v>
      </c>
      <c r="R6" s="5">
        <v>0.60416666666666663</v>
      </c>
      <c r="S6" s="6">
        <v>0.88541666666666663</v>
      </c>
      <c r="T6" s="6">
        <v>0</v>
      </c>
      <c r="U6" s="5" t="s">
        <v>11</v>
      </c>
      <c r="V6" s="6" t="s">
        <v>11</v>
      </c>
      <c r="W6" s="7" t="s">
        <v>11</v>
      </c>
    </row>
    <row r="7" spans="2:23" x14ac:dyDescent="0.3">
      <c r="B7" s="85" t="s">
        <v>43</v>
      </c>
      <c r="C7" s="83">
        <v>0.22916666666666666</v>
      </c>
      <c r="D7" s="18">
        <v>0.54166666666666663</v>
      </c>
      <c r="E7" s="18">
        <v>0</v>
      </c>
      <c r="F7" s="83">
        <v>0.22916666666666666</v>
      </c>
      <c r="G7" s="18">
        <v>0.54166666666666663</v>
      </c>
      <c r="H7" s="18">
        <v>0</v>
      </c>
      <c r="I7" s="83">
        <v>0.22916666666666666</v>
      </c>
      <c r="J7" s="18">
        <v>0.54166666666666663</v>
      </c>
      <c r="K7" s="18">
        <v>0</v>
      </c>
      <c r="L7" s="83">
        <v>0.22916666666666666</v>
      </c>
      <c r="M7" s="18">
        <v>0.54166666666666663</v>
      </c>
      <c r="N7" s="18">
        <v>0</v>
      </c>
      <c r="O7" s="83">
        <v>0.22916666666666666</v>
      </c>
      <c r="P7" s="18">
        <v>0.54166666666666663</v>
      </c>
      <c r="Q7" s="18">
        <v>0</v>
      </c>
      <c r="R7" s="83" t="s">
        <v>11</v>
      </c>
      <c r="S7" s="18" t="s">
        <v>11</v>
      </c>
      <c r="T7" s="18" t="s">
        <v>11</v>
      </c>
      <c r="U7" s="83" t="s">
        <v>11</v>
      </c>
      <c r="V7" s="18" t="s">
        <v>11</v>
      </c>
      <c r="W7" s="84" t="s">
        <v>11</v>
      </c>
    </row>
    <row r="8" spans="2:23" x14ac:dyDescent="0.3">
      <c r="B8" s="85" t="s">
        <v>44</v>
      </c>
      <c r="C8" s="5">
        <v>0.52083333333333337</v>
      </c>
      <c r="D8" s="6">
        <v>0.875</v>
      </c>
      <c r="E8" s="6">
        <v>0</v>
      </c>
      <c r="F8" s="5">
        <v>0.52083333333333337</v>
      </c>
      <c r="G8" s="6">
        <v>0.875</v>
      </c>
      <c r="H8" s="6">
        <v>0</v>
      </c>
      <c r="I8" s="5">
        <v>0.52083333333333337</v>
      </c>
      <c r="J8" s="6">
        <v>0.875</v>
      </c>
      <c r="K8" s="6">
        <v>0</v>
      </c>
      <c r="L8" s="5">
        <v>0.52083333333333337</v>
      </c>
      <c r="M8" s="6">
        <v>0.875</v>
      </c>
      <c r="N8" s="6">
        <v>0</v>
      </c>
      <c r="O8" s="5">
        <v>0.52083333333333337</v>
      </c>
      <c r="P8" s="6">
        <v>0.875</v>
      </c>
      <c r="Q8" s="6">
        <v>0</v>
      </c>
      <c r="R8" s="5">
        <v>0.45833333333333331</v>
      </c>
      <c r="S8" s="6">
        <v>0.88541666666666663</v>
      </c>
      <c r="T8" s="6">
        <v>0</v>
      </c>
      <c r="U8" s="5">
        <v>0.45833333333333331</v>
      </c>
      <c r="V8" s="6">
        <v>0.89583333333333337</v>
      </c>
      <c r="W8" s="7">
        <v>0</v>
      </c>
    </row>
    <row r="9" spans="2:23" x14ac:dyDescent="0.3">
      <c r="B9" s="85" t="s">
        <v>45</v>
      </c>
      <c r="C9" s="83" t="s">
        <v>11</v>
      </c>
      <c r="D9" s="18" t="s">
        <v>11</v>
      </c>
      <c r="E9" s="18" t="s">
        <v>11</v>
      </c>
      <c r="F9" s="83" t="s">
        <v>11</v>
      </c>
      <c r="G9" s="18" t="s">
        <v>11</v>
      </c>
      <c r="H9" s="18" t="s">
        <v>11</v>
      </c>
      <c r="I9" s="83" t="s">
        <v>11</v>
      </c>
      <c r="J9" s="18" t="s">
        <v>11</v>
      </c>
      <c r="K9" s="18" t="s">
        <v>11</v>
      </c>
      <c r="L9" s="83" t="s">
        <v>11</v>
      </c>
      <c r="M9" s="18" t="s">
        <v>11</v>
      </c>
      <c r="N9" s="18" t="s">
        <v>11</v>
      </c>
      <c r="O9" s="83" t="s">
        <v>11</v>
      </c>
      <c r="P9" s="18" t="s">
        <v>11</v>
      </c>
      <c r="Q9" s="18" t="s">
        <v>11</v>
      </c>
      <c r="R9" s="83" t="s">
        <v>11</v>
      </c>
      <c r="S9" s="18" t="s">
        <v>11</v>
      </c>
      <c r="T9" s="18" t="s">
        <v>11</v>
      </c>
      <c r="U9" s="83">
        <v>0.60416666666666663</v>
      </c>
      <c r="V9" s="18">
        <v>0.89583333333333337</v>
      </c>
      <c r="W9" s="84">
        <v>0</v>
      </c>
    </row>
    <row r="10" spans="2:23" x14ac:dyDescent="0.3">
      <c r="B10" s="86" t="s">
        <v>46</v>
      </c>
      <c r="C10" s="5" t="s">
        <v>11</v>
      </c>
      <c r="D10" s="6" t="s">
        <v>11</v>
      </c>
      <c r="E10" s="6" t="s">
        <v>11</v>
      </c>
      <c r="F10" s="5" t="s">
        <v>11</v>
      </c>
      <c r="G10" s="6" t="s">
        <v>11</v>
      </c>
      <c r="H10" s="6" t="s">
        <v>11</v>
      </c>
      <c r="I10" s="5">
        <v>0.3125</v>
      </c>
      <c r="J10" s="6">
        <v>0.70833333333333337</v>
      </c>
      <c r="K10" s="6">
        <v>4.1666666666666664E-2</v>
      </c>
      <c r="L10" s="5" t="s">
        <v>11</v>
      </c>
      <c r="M10" s="6" t="s">
        <v>11</v>
      </c>
      <c r="N10" s="6" t="s">
        <v>11</v>
      </c>
      <c r="O10" s="5" t="s">
        <v>11</v>
      </c>
      <c r="P10" s="6" t="s">
        <v>11</v>
      </c>
      <c r="Q10" s="6" t="s">
        <v>11</v>
      </c>
      <c r="R10" s="5" t="s">
        <v>11</v>
      </c>
      <c r="S10" s="6" t="s">
        <v>11</v>
      </c>
      <c r="T10" s="6" t="s">
        <v>11</v>
      </c>
      <c r="U10" s="5" t="s">
        <v>11</v>
      </c>
      <c r="V10" s="6" t="s">
        <v>11</v>
      </c>
      <c r="W10" s="7" t="s">
        <v>11</v>
      </c>
    </row>
    <row r="11" spans="2:23" x14ac:dyDescent="0.3">
      <c r="B11" s="86" t="s">
        <v>47</v>
      </c>
      <c r="C11" s="83">
        <v>0.41666666666666669</v>
      </c>
      <c r="D11" s="18">
        <v>0.83333333333333337</v>
      </c>
      <c r="E11" s="18">
        <v>4.1666666666666664E-2</v>
      </c>
      <c r="F11" s="83" t="s">
        <v>11</v>
      </c>
      <c r="G11" s="18" t="s">
        <v>11</v>
      </c>
      <c r="H11" s="18" t="s">
        <v>11</v>
      </c>
      <c r="I11" s="83" t="s">
        <v>11</v>
      </c>
      <c r="J11" s="18" t="s">
        <v>11</v>
      </c>
      <c r="K11" s="18" t="s">
        <v>11</v>
      </c>
      <c r="L11" s="83" t="s">
        <v>11</v>
      </c>
      <c r="M11" s="18" t="s">
        <v>11</v>
      </c>
      <c r="N11" s="18" t="s">
        <v>11</v>
      </c>
      <c r="O11" s="83" t="s">
        <v>11</v>
      </c>
      <c r="P11" s="18" t="s">
        <v>11</v>
      </c>
      <c r="Q11" s="18" t="s">
        <v>11</v>
      </c>
      <c r="R11" s="83" t="s">
        <v>11</v>
      </c>
      <c r="S11" s="18" t="s">
        <v>11</v>
      </c>
      <c r="T11" s="18" t="s">
        <v>11</v>
      </c>
      <c r="U11" s="83" t="s">
        <v>11</v>
      </c>
      <c r="V11" s="18" t="s">
        <v>11</v>
      </c>
      <c r="W11" s="84" t="s">
        <v>11</v>
      </c>
    </row>
    <row r="12" spans="2:23" x14ac:dyDescent="0.3">
      <c r="B12" s="86" t="s">
        <v>48</v>
      </c>
      <c r="C12" s="5" t="s">
        <v>11</v>
      </c>
      <c r="D12" s="6" t="s">
        <v>11</v>
      </c>
      <c r="E12" s="6" t="s">
        <v>11</v>
      </c>
      <c r="F12" s="5">
        <v>0.3125</v>
      </c>
      <c r="G12" s="6">
        <v>0.8125</v>
      </c>
      <c r="H12" s="6">
        <v>4.1666666666666664E-2</v>
      </c>
      <c r="I12" s="5" t="s">
        <v>11</v>
      </c>
      <c r="J12" s="6" t="s">
        <v>11</v>
      </c>
      <c r="K12" s="6" t="s">
        <v>11</v>
      </c>
      <c r="L12" s="5" t="s">
        <v>11</v>
      </c>
      <c r="M12" s="6" t="s">
        <v>11</v>
      </c>
      <c r="N12" s="6" t="s">
        <v>11</v>
      </c>
      <c r="O12" s="5" t="s">
        <v>11</v>
      </c>
      <c r="P12" s="6" t="s">
        <v>11</v>
      </c>
      <c r="Q12" s="6" t="s">
        <v>11</v>
      </c>
      <c r="R12" s="5" t="s">
        <v>11</v>
      </c>
      <c r="S12" s="6" t="s">
        <v>11</v>
      </c>
      <c r="T12" s="6" t="s">
        <v>11</v>
      </c>
      <c r="U12" s="5" t="s">
        <v>11</v>
      </c>
      <c r="V12" s="6" t="s">
        <v>11</v>
      </c>
      <c r="W12" s="7" t="s">
        <v>11</v>
      </c>
    </row>
    <row r="13" spans="2:23" x14ac:dyDescent="0.3">
      <c r="B13" s="87" t="s">
        <v>49</v>
      </c>
      <c r="C13" s="88" t="s">
        <v>11</v>
      </c>
      <c r="D13" s="69" t="s">
        <v>11</v>
      </c>
      <c r="E13" s="69" t="s">
        <v>11</v>
      </c>
      <c r="F13" s="83" t="s">
        <v>11</v>
      </c>
      <c r="G13" s="18" t="s">
        <v>11</v>
      </c>
      <c r="H13" s="18" t="s">
        <v>11</v>
      </c>
      <c r="I13" s="83">
        <v>0.47916666666666669</v>
      </c>
      <c r="J13" s="18">
        <v>0.95833333333333337</v>
      </c>
      <c r="K13" s="18">
        <v>4.1666666666666664E-2</v>
      </c>
      <c r="L13" s="83" t="s">
        <v>11</v>
      </c>
      <c r="M13" s="18" t="s">
        <v>11</v>
      </c>
      <c r="N13" s="18" t="s">
        <v>11</v>
      </c>
      <c r="O13" s="83" t="s">
        <v>11</v>
      </c>
      <c r="P13" s="18" t="s">
        <v>11</v>
      </c>
      <c r="Q13" s="18" t="s">
        <v>11</v>
      </c>
      <c r="R13" s="83" t="s">
        <v>11</v>
      </c>
      <c r="S13" s="18" t="s">
        <v>11</v>
      </c>
      <c r="T13" s="18" t="s">
        <v>11</v>
      </c>
      <c r="U13" s="83" t="s">
        <v>11</v>
      </c>
      <c r="V13" s="18" t="s">
        <v>11</v>
      </c>
      <c r="W13" s="84" t="s">
        <v>11</v>
      </c>
    </row>
    <row r="14" spans="2:23" x14ac:dyDescent="0.3">
      <c r="B14" s="89" t="s">
        <v>50</v>
      </c>
      <c r="C14" s="5" t="s">
        <v>11</v>
      </c>
      <c r="D14" s="6" t="s">
        <v>11</v>
      </c>
      <c r="E14" s="6" t="s">
        <v>11</v>
      </c>
      <c r="F14" s="5" t="s">
        <v>11</v>
      </c>
      <c r="G14" s="6" t="s">
        <v>11</v>
      </c>
      <c r="H14" s="6" t="s">
        <v>11</v>
      </c>
      <c r="I14" s="5"/>
      <c r="J14" s="6"/>
      <c r="K14" s="6"/>
      <c r="L14" s="5" t="s">
        <v>11</v>
      </c>
      <c r="M14" s="6" t="s">
        <v>11</v>
      </c>
      <c r="N14" s="6" t="s">
        <v>11</v>
      </c>
      <c r="O14" s="5" t="s">
        <v>11</v>
      </c>
      <c r="P14" s="6" t="s">
        <v>11</v>
      </c>
      <c r="Q14" s="6" t="s">
        <v>11</v>
      </c>
      <c r="R14" s="5" t="s">
        <v>11</v>
      </c>
      <c r="S14" s="6" t="s">
        <v>11</v>
      </c>
      <c r="T14" s="6" t="s">
        <v>11</v>
      </c>
      <c r="U14" s="5" t="s">
        <v>11</v>
      </c>
      <c r="V14" s="6" t="s">
        <v>11</v>
      </c>
      <c r="W14" s="7" t="s">
        <v>11</v>
      </c>
    </row>
    <row r="15" spans="2:23" x14ac:dyDescent="0.3">
      <c r="B15" s="87" t="s">
        <v>51</v>
      </c>
      <c r="C15" s="88" t="s">
        <v>11</v>
      </c>
      <c r="D15" s="69" t="s">
        <v>11</v>
      </c>
      <c r="E15" s="69" t="s">
        <v>11</v>
      </c>
      <c r="F15" s="83" t="s">
        <v>11</v>
      </c>
      <c r="G15" s="18" t="s">
        <v>11</v>
      </c>
      <c r="H15" s="18" t="s">
        <v>11</v>
      </c>
      <c r="I15" s="83" t="s">
        <v>11</v>
      </c>
      <c r="J15" s="18" t="s">
        <v>11</v>
      </c>
      <c r="K15" s="18" t="s">
        <v>11</v>
      </c>
      <c r="L15" s="83" t="s">
        <v>11</v>
      </c>
      <c r="M15" s="18" t="s">
        <v>11</v>
      </c>
      <c r="N15" s="18" t="s">
        <v>11</v>
      </c>
      <c r="O15" s="83" t="s">
        <v>11</v>
      </c>
      <c r="P15" s="18" t="s">
        <v>11</v>
      </c>
      <c r="Q15" s="18" t="s">
        <v>11</v>
      </c>
      <c r="R15" s="83" t="s">
        <v>11</v>
      </c>
      <c r="S15" s="18" t="s">
        <v>11</v>
      </c>
      <c r="T15" s="18" t="s">
        <v>11</v>
      </c>
      <c r="U15" s="83">
        <v>0.58333333333333337</v>
      </c>
      <c r="V15" s="18">
        <v>0.91666666666666663</v>
      </c>
      <c r="W15" s="84">
        <v>0</v>
      </c>
    </row>
    <row r="16" spans="2:23" x14ac:dyDescent="0.3">
      <c r="B16" s="90" t="s">
        <v>52</v>
      </c>
      <c r="C16" s="5">
        <v>0.44791666666666669</v>
      </c>
      <c r="D16" s="6">
        <v>0.84375</v>
      </c>
      <c r="E16" s="6">
        <v>4.1666666666666664E-2</v>
      </c>
      <c r="F16" s="5">
        <v>0.44791666666666669</v>
      </c>
      <c r="G16" s="6">
        <v>0.84375</v>
      </c>
      <c r="H16" s="6">
        <v>4.1666666666666664E-2</v>
      </c>
      <c r="I16" s="5">
        <v>0.44791666666666669</v>
      </c>
      <c r="J16" s="6">
        <v>0.84375</v>
      </c>
      <c r="K16" s="6">
        <v>4.1666666666666664E-2</v>
      </c>
      <c r="L16" s="5">
        <v>0.44791666666666669</v>
      </c>
      <c r="M16" s="6">
        <v>0.84375</v>
      </c>
      <c r="N16" s="6">
        <v>4.1666666666666664E-2</v>
      </c>
      <c r="O16" s="5">
        <v>0.44791666666666669</v>
      </c>
      <c r="P16" s="6">
        <v>0.84375</v>
      </c>
      <c r="Q16" s="6">
        <v>4.1666666666666664E-2</v>
      </c>
      <c r="R16" s="5">
        <v>0.44791666666666669</v>
      </c>
      <c r="S16" s="6">
        <v>0.84375</v>
      </c>
      <c r="T16" s="6">
        <v>4.1666666666666664E-2</v>
      </c>
      <c r="U16" s="5">
        <v>0.44791666666666669</v>
      </c>
      <c r="V16" s="6">
        <v>0.84375</v>
      </c>
      <c r="W16" s="7">
        <v>4.1666666666666664E-2</v>
      </c>
    </row>
    <row r="17" spans="2:23" x14ac:dyDescent="0.3">
      <c r="B17" s="91" t="s">
        <v>53</v>
      </c>
      <c r="C17" s="83">
        <v>0.36458333333333331</v>
      </c>
      <c r="D17" s="18">
        <v>0.84375</v>
      </c>
      <c r="E17" s="18">
        <v>5.2083333333333336E-2</v>
      </c>
      <c r="F17" s="83">
        <v>0.36458333333333331</v>
      </c>
      <c r="G17" s="18">
        <v>0.84375</v>
      </c>
      <c r="H17" s="18">
        <v>5.2083333333333336E-2</v>
      </c>
      <c r="I17" s="83">
        <v>0.36458333333333331</v>
      </c>
      <c r="J17" s="18">
        <v>0.84375</v>
      </c>
      <c r="K17" s="18">
        <v>5.2083333333333336E-2</v>
      </c>
      <c r="L17" s="83">
        <v>0.36458333333333331</v>
      </c>
      <c r="M17" s="18">
        <v>0.84375</v>
      </c>
      <c r="N17" s="18">
        <v>5.2083333333333336E-2</v>
      </c>
      <c r="O17" s="83">
        <v>0.36458333333333331</v>
      </c>
      <c r="P17" s="18">
        <v>0.84375</v>
      </c>
      <c r="Q17" s="18">
        <v>5.2083333333333336E-2</v>
      </c>
      <c r="R17" s="83" t="s">
        <v>11</v>
      </c>
      <c r="S17" s="18" t="s">
        <v>11</v>
      </c>
      <c r="T17" s="18" t="s">
        <v>11</v>
      </c>
      <c r="U17" s="83" t="s">
        <v>11</v>
      </c>
      <c r="V17" s="18" t="s">
        <v>11</v>
      </c>
      <c r="W17" s="84" t="s">
        <v>11</v>
      </c>
    </row>
    <row r="18" spans="2:23" x14ac:dyDescent="0.3">
      <c r="B18" s="91" t="s">
        <v>54</v>
      </c>
      <c r="C18" s="5" t="s">
        <v>11</v>
      </c>
      <c r="D18" s="6" t="s">
        <v>11</v>
      </c>
      <c r="E18" s="6" t="s">
        <v>11</v>
      </c>
      <c r="F18" s="5" t="s">
        <v>11</v>
      </c>
      <c r="G18" s="6" t="s">
        <v>11</v>
      </c>
      <c r="H18" s="6" t="s">
        <v>11</v>
      </c>
      <c r="I18" s="5" t="s">
        <v>11</v>
      </c>
      <c r="J18" s="6" t="s">
        <v>11</v>
      </c>
      <c r="K18" s="6" t="s">
        <v>11</v>
      </c>
      <c r="L18" s="5" t="s">
        <v>11</v>
      </c>
      <c r="M18" s="6" t="s">
        <v>11</v>
      </c>
      <c r="N18" s="6" t="s">
        <v>11</v>
      </c>
      <c r="O18" s="5" t="s">
        <v>11</v>
      </c>
      <c r="P18" s="6" t="s">
        <v>11</v>
      </c>
      <c r="Q18" s="6" t="s">
        <v>11</v>
      </c>
      <c r="R18" s="5" t="s">
        <v>11</v>
      </c>
      <c r="S18" s="6" t="s">
        <v>11</v>
      </c>
      <c r="T18" s="6" t="s">
        <v>11</v>
      </c>
      <c r="U18" s="5">
        <v>0.42708333333333331</v>
      </c>
      <c r="V18" s="6">
        <v>0.84375</v>
      </c>
      <c r="W18" s="7">
        <v>4.1666666666666664E-2</v>
      </c>
    </row>
    <row r="19" spans="2:23" x14ac:dyDescent="0.3">
      <c r="B19" s="91" t="s">
        <v>55</v>
      </c>
      <c r="C19" s="83">
        <v>0.42708333333333331</v>
      </c>
      <c r="D19" s="18">
        <v>0.88541666666666663</v>
      </c>
      <c r="E19" s="18">
        <v>4.1666666666666664E-2</v>
      </c>
      <c r="F19" s="83">
        <v>0.42708333333333331</v>
      </c>
      <c r="G19" s="18">
        <v>0.88541666666666663</v>
      </c>
      <c r="H19" s="18">
        <v>4.1666666666666664E-2</v>
      </c>
      <c r="I19" s="83">
        <v>0.42708333333333331</v>
      </c>
      <c r="J19" s="18">
        <v>0.88541666666666663</v>
      </c>
      <c r="K19" s="18">
        <v>4.1666666666666664E-2</v>
      </c>
      <c r="L19" s="83">
        <v>0.42708333333333331</v>
      </c>
      <c r="M19" s="18">
        <v>0.88541666666666663</v>
      </c>
      <c r="N19" s="18">
        <v>4.1666666666666664E-2</v>
      </c>
      <c r="O19" s="83">
        <v>0.42708333333333331</v>
      </c>
      <c r="P19" s="18">
        <v>0.88541666666666663</v>
      </c>
      <c r="Q19" s="18">
        <v>4.1666666666666664E-2</v>
      </c>
      <c r="R19" s="83">
        <v>0.42708333333333331</v>
      </c>
      <c r="S19" s="18">
        <v>0.88541666666666663</v>
      </c>
      <c r="T19" s="18">
        <v>4.1666666666666664E-2</v>
      </c>
      <c r="U19" s="83" t="s">
        <v>11</v>
      </c>
      <c r="V19" s="18" t="s">
        <v>11</v>
      </c>
      <c r="W19" s="84" t="s">
        <v>11</v>
      </c>
    </row>
    <row r="20" spans="2:23" s="3" customFormat="1" x14ac:dyDescent="0.3">
      <c r="B20" s="91" t="s">
        <v>56</v>
      </c>
      <c r="C20" s="92">
        <v>0.58333333333333337</v>
      </c>
      <c r="D20" s="93">
        <v>0.84375</v>
      </c>
      <c r="E20" s="93">
        <v>0</v>
      </c>
      <c r="F20" s="92">
        <v>0.58333333333333337</v>
      </c>
      <c r="G20" s="93">
        <v>0.84375</v>
      </c>
      <c r="H20" s="93">
        <v>0</v>
      </c>
      <c r="I20" s="92">
        <v>0.58333333333333337</v>
      </c>
      <c r="J20" s="93">
        <v>0.84375</v>
      </c>
      <c r="K20" s="93">
        <v>0</v>
      </c>
      <c r="L20" s="92">
        <v>0.58333333333333337</v>
      </c>
      <c r="M20" s="93">
        <v>0.84375</v>
      </c>
      <c r="N20" s="93">
        <v>0</v>
      </c>
      <c r="O20" s="92">
        <v>0.58333333333333337</v>
      </c>
      <c r="P20" s="93">
        <v>0.84375</v>
      </c>
      <c r="Q20" s="93">
        <v>0</v>
      </c>
      <c r="R20" s="92">
        <v>0.58333333333333337</v>
      </c>
      <c r="S20" s="93">
        <v>0.84375</v>
      </c>
      <c r="T20" s="93">
        <v>0</v>
      </c>
      <c r="U20" s="92" t="s">
        <v>11</v>
      </c>
      <c r="V20" s="93" t="s">
        <v>11</v>
      </c>
      <c r="W20" s="94" t="s">
        <v>11</v>
      </c>
    </row>
    <row r="21" spans="2:23" x14ac:dyDescent="0.3">
      <c r="B21" s="95" t="s">
        <v>57</v>
      </c>
      <c r="C21" s="96">
        <v>0.44791666666666669</v>
      </c>
      <c r="D21" s="97">
        <v>0.8125</v>
      </c>
      <c r="E21" s="97">
        <v>6.25E-2</v>
      </c>
      <c r="F21" s="96">
        <v>0.44791666666666669</v>
      </c>
      <c r="G21" s="97">
        <v>0.8125</v>
      </c>
      <c r="H21" s="97">
        <v>6.25E-2</v>
      </c>
      <c r="I21" s="96">
        <v>0.44791666666666669</v>
      </c>
      <c r="J21" s="97">
        <v>0.8125</v>
      </c>
      <c r="K21" s="97">
        <v>6.25E-2</v>
      </c>
      <c r="L21" s="96">
        <v>0.44791666666666669</v>
      </c>
      <c r="M21" s="97">
        <v>0.8125</v>
      </c>
      <c r="N21" s="97">
        <v>6.25E-2</v>
      </c>
      <c r="O21" s="96">
        <v>0.44791666666666669</v>
      </c>
      <c r="P21" s="97">
        <v>0.8125</v>
      </c>
      <c r="Q21" s="97">
        <v>6.25E-2</v>
      </c>
      <c r="R21" s="96">
        <v>0.44791666666666669</v>
      </c>
      <c r="S21" s="97">
        <v>0.8125</v>
      </c>
      <c r="T21" s="97">
        <v>6.25E-2</v>
      </c>
      <c r="U21" s="96" t="s">
        <v>11</v>
      </c>
      <c r="V21" s="97" t="s">
        <v>11</v>
      </c>
      <c r="W21" s="98" t="s">
        <v>11</v>
      </c>
    </row>
    <row r="23" spans="2:23" x14ac:dyDescent="0.3">
      <c r="B23" s="70" t="s">
        <v>12</v>
      </c>
      <c r="C23" s="70"/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70"/>
      <c r="U23" s="70"/>
      <c r="V23" s="70"/>
      <c r="W23" s="70"/>
    </row>
    <row r="24" spans="2:23" x14ac:dyDescent="0.3">
      <c r="B24" s="70" t="s">
        <v>13</v>
      </c>
      <c r="C24" s="70">
        <v>1.7</v>
      </c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0"/>
      <c r="U24" s="70"/>
      <c r="V24" s="70"/>
      <c r="W24" s="70"/>
    </row>
    <row r="25" spans="2:23" x14ac:dyDescent="0.3">
      <c r="B25" s="70" t="s">
        <v>14</v>
      </c>
      <c r="C25" s="70">
        <v>1.9</v>
      </c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0"/>
      <c r="U25" s="70"/>
      <c r="V25" s="70"/>
      <c r="W25" s="70"/>
    </row>
    <row r="26" spans="2:23" x14ac:dyDescent="0.3">
      <c r="B26" s="70" t="s">
        <v>15</v>
      </c>
      <c r="C26" s="70">
        <v>1.3</v>
      </c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0"/>
      <c r="R26" s="70"/>
      <c r="S26" s="70"/>
      <c r="T26" s="70"/>
      <c r="U26" s="70"/>
      <c r="V26" s="70"/>
      <c r="W26" s="70"/>
    </row>
    <row r="27" spans="2:23" x14ac:dyDescent="0.3">
      <c r="B27" s="70" t="s">
        <v>16</v>
      </c>
      <c r="C27" s="70">
        <v>1.5</v>
      </c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0"/>
      <c r="T27" s="70"/>
      <c r="U27" s="70"/>
      <c r="V27" s="70"/>
      <c r="W27" s="70"/>
    </row>
    <row r="28" spans="2:23" x14ac:dyDescent="0.3">
      <c r="B28" s="70" t="s">
        <v>17</v>
      </c>
      <c r="C28" s="70">
        <v>2</v>
      </c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0"/>
      <c r="P28" s="70"/>
      <c r="Q28" s="70"/>
      <c r="R28" s="70"/>
      <c r="S28" s="70"/>
      <c r="T28" s="70"/>
      <c r="U28" s="70"/>
      <c r="V28" s="70"/>
      <c r="W28" s="70"/>
    </row>
    <row r="29" spans="2:23" x14ac:dyDescent="0.3">
      <c r="B29" s="70" t="s">
        <v>18</v>
      </c>
      <c r="C29" s="70">
        <v>1.9</v>
      </c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O29" s="70"/>
      <c r="P29" s="70"/>
      <c r="Q29" s="70"/>
      <c r="R29" s="70"/>
      <c r="S29" s="70"/>
      <c r="T29" s="70"/>
      <c r="U29" s="70"/>
      <c r="V29" s="70"/>
      <c r="W29" s="70"/>
    </row>
    <row r="30" spans="2:23" x14ac:dyDescent="0.3"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0"/>
      <c r="T30" s="70"/>
      <c r="U30" s="70"/>
      <c r="V30" s="70"/>
      <c r="W30" s="70"/>
    </row>
    <row r="31" spans="2:23" x14ac:dyDescent="0.3">
      <c r="B31" s="70"/>
      <c r="C31" s="70"/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70"/>
      <c r="T31" s="70"/>
      <c r="U31" s="70"/>
      <c r="V31" s="70"/>
      <c r="W31" s="70"/>
    </row>
    <row r="32" spans="2:23" x14ac:dyDescent="0.3">
      <c r="B32" s="70"/>
      <c r="C32" s="70"/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0"/>
      <c r="P32" s="70"/>
      <c r="Q32" s="70"/>
      <c r="R32" s="70"/>
      <c r="S32" s="70"/>
      <c r="T32" s="70"/>
      <c r="U32" s="70"/>
      <c r="V32" s="70"/>
      <c r="W32" s="70"/>
    </row>
    <row r="33" spans="13:15" x14ac:dyDescent="0.3">
      <c r="M33" s="70"/>
      <c r="N33" s="70"/>
      <c r="O33" s="70"/>
    </row>
    <row r="34" spans="13:15" x14ac:dyDescent="0.3">
      <c r="M34" s="70"/>
      <c r="N34" s="70"/>
      <c r="O34" s="70"/>
    </row>
    <row r="35" spans="13:15" x14ac:dyDescent="0.3">
      <c r="M35" s="70"/>
      <c r="N35" s="70"/>
      <c r="O35" s="70"/>
    </row>
    <row r="36" spans="13:15" x14ac:dyDescent="0.3">
      <c r="M36" s="70"/>
      <c r="N36" s="70"/>
      <c r="O36" s="70"/>
    </row>
  </sheetData>
  <mergeCells count="7">
    <mergeCell ref="U2:W2"/>
    <mergeCell ref="C2:E2"/>
    <mergeCell ref="F2:H2"/>
    <mergeCell ref="I2:K2"/>
    <mergeCell ref="L2:N2"/>
    <mergeCell ref="O2:Q2"/>
    <mergeCell ref="R2:T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</sheetPr>
  <dimension ref="B1:X37"/>
  <sheetViews>
    <sheetView showGridLines="0" tabSelected="1" zoomScale="110" zoomScaleNormal="110" workbookViewId="0">
      <selection activeCell="C2" sqref="C2"/>
    </sheetView>
  </sheetViews>
  <sheetFormatPr baseColWidth="10" defaultColWidth="11.44140625" defaultRowHeight="14.4" outlineLevelCol="1" x14ac:dyDescent="0.3"/>
  <cols>
    <col min="1" max="1" width="12.88671875" style="8" customWidth="1"/>
    <col min="2" max="2" width="11.44140625" style="8"/>
    <col min="3" max="3" width="11.44140625" style="8" customWidth="1"/>
    <col min="4" max="10" width="11.44140625" style="8"/>
    <col min="11" max="11" width="17.77734375" style="74" customWidth="1" outlineLevel="1"/>
    <col min="12" max="12" width="15" style="74" customWidth="1" outlineLevel="1"/>
    <col min="13" max="13" width="42.21875" style="74" customWidth="1" outlineLevel="1"/>
    <col min="14" max="14" width="11.44140625" style="8"/>
    <col min="15" max="15" width="9.33203125" style="8" customWidth="1"/>
    <col min="16" max="16" width="12.44140625" style="8" bestFit="1" customWidth="1"/>
    <col min="17" max="16384" width="11.44140625" style="8"/>
  </cols>
  <sheetData>
    <row r="1" spans="2:14" x14ac:dyDescent="0.3">
      <c r="B1" s="69"/>
      <c r="C1" s="69"/>
      <c r="D1" s="69"/>
      <c r="E1" s="103">
        <v>43831</v>
      </c>
      <c r="F1" s="103"/>
      <c r="G1" s="103"/>
      <c r="H1" s="69"/>
      <c r="I1" s="69"/>
      <c r="J1" s="69"/>
      <c r="K1" s="75" t="s">
        <v>61</v>
      </c>
      <c r="L1" s="75"/>
      <c r="M1" s="75"/>
      <c r="N1" s="69"/>
    </row>
    <row r="2" spans="2:14" x14ac:dyDescent="0.3">
      <c r="B2" s="69"/>
      <c r="C2" s="69"/>
      <c r="D2" s="69"/>
      <c r="E2" s="103"/>
      <c r="F2" s="103"/>
      <c r="G2" s="103"/>
      <c r="H2" s="69"/>
      <c r="I2" s="69"/>
      <c r="J2" s="69"/>
      <c r="K2" s="75" t="s">
        <v>62</v>
      </c>
      <c r="L2" s="75"/>
      <c r="M2" s="75"/>
      <c r="N2" s="69"/>
    </row>
    <row r="3" spans="2:14" x14ac:dyDescent="0.3">
      <c r="B3" s="69"/>
      <c r="C3" s="69"/>
      <c r="D3" s="69"/>
      <c r="E3" s="69"/>
      <c r="F3" s="69"/>
      <c r="G3" s="69"/>
      <c r="H3" s="69"/>
      <c r="I3" s="69"/>
      <c r="J3" s="69"/>
      <c r="K3" s="104" t="str">
        <f ca="1">_xlfn.FORMULATEXT(K7)</f>
        <v>=EQUIV($D7;LVac;0)</v>
      </c>
      <c r="L3" s="105"/>
      <c r="M3" s="106"/>
      <c r="N3" s="69"/>
    </row>
    <row r="4" spans="2:14" s="69" customFormat="1" x14ac:dyDescent="0.3">
      <c r="K4" s="104"/>
      <c r="L4" s="107" t="str">
        <f ca="1">_xlfn.FORMULATEXT(L7)</f>
        <v>=TEXTE($C7;"jjj")</v>
      </c>
      <c r="M4" s="106"/>
    </row>
    <row r="5" spans="2:14" x14ac:dyDescent="0.3">
      <c r="B5" s="69"/>
      <c r="C5" s="69"/>
      <c r="D5" s="69"/>
      <c r="E5" s="69"/>
      <c r="F5" s="69"/>
      <c r="G5" s="69"/>
      <c r="H5" s="69"/>
      <c r="I5" s="69"/>
      <c r="J5" s="69"/>
      <c r="K5" s="108"/>
      <c r="L5" s="105"/>
      <c r="M5" s="109" t="str">
        <f ca="1">_xlfn.FORMULATEXT(M7)</f>
        <v>{=EQUIV(TEXTE($C7;"jjj");GAUCHE(JourSem;3);0)}</v>
      </c>
      <c r="N5" s="9"/>
    </row>
    <row r="6" spans="2:14" ht="15" thickBot="1" x14ac:dyDescent="0.35">
      <c r="B6" s="99" t="s">
        <v>20</v>
      </c>
      <c r="C6" s="10" t="s">
        <v>21</v>
      </c>
      <c r="D6" s="10" t="s">
        <v>22</v>
      </c>
      <c r="E6" s="10" t="s">
        <v>23</v>
      </c>
      <c r="F6" s="10" t="s">
        <v>9</v>
      </c>
      <c r="G6" s="10" t="s">
        <v>10</v>
      </c>
      <c r="H6" s="10" t="s">
        <v>24</v>
      </c>
      <c r="I6" s="11" t="s">
        <v>25</v>
      </c>
      <c r="J6" s="69"/>
      <c r="K6" s="108" t="s">
        <v>58</v>
      </c>
      <c r="L6" s="105" t="s">
        <v>60</v>
      </c>
      <c r="M6" s="106" t="s">
        <v>59</v>
      </c>
      <c r="N6" s="9"/>
    </row>
    <row r="7" spans="2:14" x14ac:dyDescent="0.3">
      <c r="B7" s="100">
        <f>_xlfn.ISOWEEKNUM(C7)</f>
        <v>1</v>
      </c>
      <c r="C7" s="13">
        <f>DATE(YEAR(E1),MONTH(E1),1)</f>
        <v>43831</v>
      </c>
      <c r="D7" s="21" t="s">
        <v>40</v>
      </c>
      <c r="E7" s="18">
        <f t="array" ref="E7">IF($D7&lt;&gt;"",
INDEX(VACATIONS!$C$4:$W$21,
MATCH($D7,LVac,0),
MATCH(TEXT($C7,"jjj"),LEFT(JourSem,3),0)),"")</f>
        <v>0.45833333333333331</v>
      </c>
      <c r="F7" s="18">
        <f t="array" ref="F7">IF($D7&lt;&gt;"",INDEX(VACATIONS!$C$4:$W$21,MATCH($D7,LVac,0),MATCH(TEXT($C7,"jjj"),LEFT(JourSem,3),0)+1),"")</f>
        <v>0.8125</v>
      </c>
      <c r="G7" s="18">
        <f t="array" ref="G7">IF($D7&lt;&gt;"",INDEX(VACATIONS!$C$4:$W$21,MATCH($D7,LVac,0),MATCH(TEXT($C7,"jjj"),LEFT(JourSem,3),0)+2),"")</f>
        <v>0</v>
      </c>
      <c r="H7" s="18">
        <f>IFERROR(SUM(F7-E7-G7),"")</f>
        <v>0.35416666666666669</v>
      </c>
      <c r="I7" s="12" t="s">
        <v>17</v>
      </c>
      <c r="J7" s="69"/>
      <c r="K7" s="108">
        <f>MATCH($D7,LVac,0)</f>
        <v>1</v>
      </c>
      <c r="L7" s="105" t="str">
        <f>TEXT($C7,"jjj")</f>
        <v>mer</v>
      </c>
      <c r="M7" s="106">
        <f t="array" ref="M7">MATCH(TEXT($C7,"jjj"),LEFT(JourSem,3),0)</f>
        <v>7</v>
      </c>
      <c r="N7" s="9"/>
    </row>
    <row r="8" spans="2:14" x14ac:dyDescent="0.3">
      <c r="B8" s="101" t="str">
        <f>IFERROR(IF(WEEKDAY(C8,2)=1,_xlfn.ISOWEEKNUM(C8),""),"")</f>
        <v/>
      </c>
      <c r="C8" s="15">
        <f>C7+1</f>
        <v>43832</v>
      </c>
      <c r="D8" s="22"/>
      <c r="E8" s="19" t="str">
        <f t="array" ref="E8">IF($D8&lt;&gt;"",INDEX(VACATIONS!$C$4:$W$21,MATCH($D8,LVac,0),MATCH(TEXT($C8,"jjj"),LEFT(JourSem,3),0)),"")</f>
        <v/>
      </c>
      <c r="F8" s="19" t="str">
        <f t="array" ref="F8">IF($D8&lt;&gt;"",INDEX(VACATIONS!$C$4:$W$21,MATCH($D8,LVac,0),MATCH(TEXT($C8,"jjj"),LEFT(JourSem,3),0)+1),"")</f>
        <v/>
      </c>
      <c r="G8" s="19" t="str">
        <f t="array" ref="G8">IF($D8&lt;&gt;"",INDEX(VACATIONS!$C$4:$W$21,MATCH($D8,LVac,0),MATCH(TEXT($C8,"jjj"),LEFT(JourSem,3),0)+2),"")</f>
        <v/>
      </c>
      <c r="H8" s="19" t="str">
        <f t="shared" ref="H8:H37" si="0">IFERROR(SUM(F8-E8-G8),"")</f>
        <v/>
      </c>
      <c r="I8" s="16"/>
      <c r="J8" s="69"/>
      <c r="K8" s="108" t="str">
        <f>IFERROR(MATCH($D8,LVac,0),"")</f>
        <v/>
      </c>
      <c r="L8" s="105" t="str">
        <f t="shared" ref="L8:L37" si="1">IF(D8&lt;&gt;"",TEXT(C8,"jjj"),"")</f>
        <v/>
      </c>
      <c r="M8" s="106" t="str">
        <f t="array" ref="M8">IF(L8&lt;&gt;"",MATCH(L8,LEFT(VACATIONS!$C$2:$W$2,3),0),"")</f>
        <v/>
      </c>
      <c r="N8" s="9"/>
    </row>
    <row r="9" spans="2:14" x14ac:dyDescent="0.3">
      <c r="B9" s="101" t="str">
        <f t="shared" ref="B9:B37" si="2">IFERROR(IF(WEEKDAY(C9,2)=1,_xlfn.ISOWEEKNUM(C9),""),"")</f>
        <v/>
      </c>
      <c r="C9" s="13">
        <f t="shared" ref="C9:C34" si="3">C8+1</f>
        <v>43833</v>
      </c>
      <c r="D9" s="21" t="s">
        <v>43</v>
      </c>
      <c r="E9" s="18">
        <f t="array" ref="E9">IF($D9&lt;&gt;"",INDEX(VACATIONS!$C$4:$W$21,MATCH($D9,LVac,0),MATCH(TEXT($C9,"jjj"),LEFT(JourSem,3),0)),"")</f>
        <v>0.22916666666666666</v>
      </c>
      <c r="F9" s="18">
        <f t="array" ref="F9">IF($D9&lt;&gt;"",INDEX(VACATIONS!$C$4:$W$21,MATCH($D9,LVac,0),MATCH(TEXT($C9,"jjj"),LEFT(JourSem,3),0)+1),"")</f>
        <v>0.54166666666666663</v>
      </c>
      <c r="G9" s="18">
        <f t="array" ref="G9">IF($D9&lt;&gt;"",INDEX(VACATIONS!$C$4:$W$21,MATCH($D9,LVac,0),MATCH(TEXT($C9,"jjj"),LEFT(JourSem,3),0)+2),"")</f>
        <v>0</v>
      </c>
      <c r="H9" s="18">
        <f t="shared" si="0"/>
        <v>0.3125</v>
      </c>
      <c r="I9" s="12"/>
      <c r="J9" s="69"/>
      <c r="K9" s="108">
        <f>IFERROR(MATCH($D9,LVac,0),"")</f>
        <v>4</v>
      </c>
      <c r="L9" s="105" t="str">
        <f t="shared" si="1"/>
        <v>ven</v>
      </c>
      <c r="M9" s="106">
        <f t="array" ref="M9">IF(L9&lt;&gt;"",MATCH(L9,LEFT(VACATIONS!$C$2:$W$2,3),0),"")</f>
        <v>13</v>
      </c>
      <c r="N9" s="9"/>
    </row>
    <row r="10" spans="2:14" x14ac:dyDescent="0.3">
      <c r="B10" s="101" t="str">
        <f t="shared" si="2"/>
        <v/>
      </c>
      <c r="C10" s="15">
        <f t="shared" si="3"/>
        <v>43834</v>
      </c>
      <c r="D10" s="22"/>
      <c r="E10" s="19" t="str">
        <f t="array" ref="E10">IF($D10&lt;&gt;"",INDEX(VACATIONS!$C$4:$W$21,MATCH($D10,LVac,0),MATCH(TEXT($C10,"jjj"),LEFT(JourSem,3),0)),"")</f>
        <v/>
      </c>
      <c r="F10" s="19" t="str">
        <f t="array" ref="F10">IF($D10&lt;&gt;"",INDEX(VACATIONS!$C$4:$W$21,MATCH($D10,LVac,0),MATCH(TEXT($C10,"jjj"),LEFT(JourSem,3),0)+1),"")</f>
        <v/>
      </c>
      <c r="G10" s="19" t="str">
        <f t="array" ref="G10">IF($D10&lt;&gt;"",INDEX(VACATIONS!$C$4:$W$21,MATCH($D10,LVac,0),MATCH(TEXT($C10,"jjj"),LEFT(JourSem,3),0)+2),"")</f>
        <v/>
      </c>
      <c r="H10" s="19" t="str">
        <f t="shared" si="0"/>
        <v/>
      </c>
      <c r="I10" s="16"/>
      <c r="J10" s="69"/>
      <c r="K10" s="108" t="str">
        <f>IFERROR(MATCH($D10,LVac,0),"")</f>
        <v/>
      </c>
      <c r="L10" s="105" t="str">
        <f t="shared" si="1"/>
        <v/>
      </c>
      <c r="M10" s="106" t="str">
        <f t="array" ref="M10">IF(L10&lt;&gt;"",MATCH(L10,LEFT(VACATIONS!$C$2:$W$2,3),0),"")</f>
        <v/>
      </c>
      <c r="N10" s="9"/>
    </row>
    <row r="11" spans="2:14" x14ac:dyDescent="0.3">
      <c r="B11" s="101" t="str">
        <f t="shared" si="2"/>
        <v/>
      </c>
      <c r="C11" s="13">
        <f t="shared" si="3"/>
        <v>43835</v>
      </c>
      <c r="D11" s="21"/>
      <c r="E11" s="18" t="str">
        <f t="array" ref="E11">IF($D11&lt;&gt;"",INDEX(VACATIONS!$C$4:$W$21,MATCH($D11,LVac,0),MATCH(TEXT($C11,"jjj"),LEFT(JourSem,3),0)),"")</f>
        <v/>
      </c>
      <c r="F11" s="18" t="str">
        <f t="array" ref="F11">IF($D11&lt;&gt;"",INDEX(VACATIONS!$C$4:$W$21,MATCH($D11,LVac,0),MATCH(TEXT($C11,"jjj"),LEFT(JourSem,3),0)+1),"")</f>
        <v/>
      </c>
      <c r="G11" s="18" t="str">
        <f t="array" ref="G11">IF($D11&lt;&gt;"",INDEX(VACATIONS!$C$4:$W$21,MATCH($D11,LVac,0),MATCH(TEXT($C11,"jjj"),LEFT(JourSem,3),0)+2),"")</f>
        <v/>
      </c>
      <c r="H11" s="18" t="str">
        <f t="shared" si="0"/>
        <v/>
      </c>
      <c r="I11" s="12"/>
      <c r="J11" s="69"/>
      <c r="K11" s="108" t="str">
        <f>IFERROR(MATCH($D11,LVac,0),"")</f>
        <v/>
      </c>
      <c r="L11" s="105" t="str">
        <f t="shared" si="1"/>
        <v/>
      </c>
      <c r="M11" s="106" t="str">
        <f t="array" ref="M11">IF(L11&lt;&gt;"",MATCH(L11,LEFT(VACATIONS!$C$2:$W$2,3),0),"")</f>
        <v/>
      </c>
      <c r="N11" s="9"/>
    </row>
    <row r="12" spans="2:14" x14ac:dyDescent="0.3">
      <c r="B12" s="101">
        <f t="shared" si="2"/>
        <v>2</v>
      </c>
      <c r="C12" s="15">
        <f t="shared" si="3"/>
        <v>43836</v>
      </c>
      <c r="D12" s="22"/>
      <c r="E12" s="19" t="str">
        <f t="array" ref="E12">IF($D12&lt;&gt;"",INDEX(VACATIONS!$C$4:$W$21,MATCH($D12,LVac,0),MATCH(TEXT($C12,"jjj"),LEFT(JourSem,3),0)),"")</f>
        <v/>
      </c>
      <c r="F12" s="19" t="str">
        <f t="array" ref="F12">IF($D12&lt;&gt;"",INDEX(VACATIONS!$C$4:$W$21,MATCH($D12,LVac,0),MATCH(TEXT($C12,"jjj"),LEFT(JourSem,3),0)+1),"")</f>
        <v/>
      </c>
      <c r="G12" s="19" t="str">
        <f t="array" ref="G12">IF($D12&lt;&gt;"",INDEX(VACATIONS!$C$4:$W$21,MATCH($D12,LVac,0),MATCH(TEXT($C12,"jjj"),LEFT(JourSem,3),0)+2),"")</f>
        <v/>
      </c>
      <c r="H12" s="19" t="str">
        <f t="shared" si="0"/>
        <v/>
      </c>
      <c r="I12" s="16"/>
      <c r="J12" s="69"/>
      <c r="K12" s="108" t="str">
        <f>IFERROR(MATCH($D12,LVac,0),"")</f>
        <v/>
      </c>
      <c r="L12" s="105" t="str">
        <f t="shared" si="1"/>
        <v/>
      </c>
      <c r="M12" s="106" t="str">
        <f t="array" ref="M12">IF(L12&lt;&gt;"",MATCH(L12,LEFT(VACATIONS!$C$2:$W$2,3),0),"")</f>
        <v/>
      </c>
      <c r="N12" s="9"/>
    </row>
    <row r="13" spans="2:14" x14ac:dyDescent="0.3">
      <c r="B13" s="101" t="str">
        <f t="shared" si="2"/>
        <v/>
      </c>
      <c r="C13" s="13">
        <f t="shared" si="3"/>
        <v>43837</v>
      </c>
      <c r="D13" s="21" t="s">
        <v>54</v>
      </c>
      <c r="E13" s="18" t="str">
        <f t="array" ref="E13">IF($D13&lt;&gt;"",INDEX(VACATIONS!$C$4:$W$21,MATCH($D13,LVac,0),MATCH(TEXT($C13,"jjj"),LEFT(JourSem,3),0)),"")</f>
        <v>*</v>
      </c>
      <c r="F13" s="18" t="str">
        <f t="array" ref="F13">IF($D13&lt;&gt;"",INDEX(VACATIONS!$C$4:$W$21,MATCH($D13,LVac,0),MATCH(TEXT($C13,"jjj"),LEFT(JourSem,3),0)+1),"")</f>
        <v>*</v>
      </c>
      <c r="G13" s="18" t="str">
        <f t="array" ref="G13">IF($D13&lt;&gt;"",INDEX(VACATIONS!$C$4:$W$21,MATCH($D13,LVac,0),MATCH(TEXT($C13,"jjj"),LEFT(JourSem,3),0)+2),"")</f>
        <v>*</v>
      </c>
      <c r="H13" s="18" t="str">
        <f t="shared" si="0"/>
        <v/>
      </c>
      <c r="I13" s="12"/>
      <c r="J13" s="69"/>
      <c r="K13" s="108">
        <f>IFERROR(MATCH($D13,LVac,0),"")</f>
        <v>15</v>
      </c>
      <c r="L13" s="105" t="str">
        <f t="shared" si="1"/>
        <v>mar</v>
      </c>
      <c r="M13" s="106">
        <f t="array" ref="M13">IF(L13&lt;&gt;"",MATCH(L13,LEFT(VACATIONS!$C$2:$W$2,3),0),"")</f>
        <v>4</v>
      </c>
      <c r="N13" s="9"/>
    </row>
    <row r="14" spans="2:14" x14ac:dyDescent="0.3">
      <c r="B14" s="101" t="str">
        <f t="shared" si="2"/>
        <v/>
      </c>
      <c r="C14" s="15">
        <f t="shared" si="3"/>
        <v>43838</v>
      </c>
      <c r="D14" s="22" t="s">
        <v>54</v>
      </c>
      <c r="E14" s="19" t="str">
        <f t="array" ref="E14">IF($D14&lt;&gt;"",INDEX(VACATIONS!$C$4:$W$21,MATCH($D14,LVac,0),MATCH(TEXT($C14,"jjj"),LEFT(JourSem,3),0)),"")</f>
        <v>*</v>
      </c>
      <c r="F14" s="19" t="str">
        <f t="array" ref="F14">IF($D14&lt;&gt;"",INDEX(VACATIONS!$C$4:$W$21,MATCH($D14,LVac,0),MATCH(TEXT($C14,"jjj"),LEFT(JourSem,3),0)+1),"")</f>
        <v>*</v>
      </c>
      <c r="G14" s="19" t="str">
        <f t="array" ref="G14">IF($D14&lt;&gt;"",INDEX(VACATIONS!$C$4:$W$21,MATCH($D14,LVac,0),MATCH(TEXT($C14,"jjj"),LEFT(JourSem,3),0)+2),"")</f>
        <v>*</v>
      </c>
      <c r="H14" s="19" t="str">
        <f t="shared" si="0"/>
        <v/>
      </c>
      <c r="I14" s="16"/>
      <c r="J14" s="69"/>
      <c r="K14" s="108">
        <f>IFERROR(MATCH($D14,LVac,0),"")</f>
        <v>15</v>
      </c>
      <c r="L14" s="105" t="str">
        <f t="shared" si="1"/>
        <v>mer</v>
      </c>
      <c r="M14" s="106">
        <f t="array" ref="M14">IF(L14&lt;&gt;"",MATCH(L14,LEFT(VACATIONS!$C$2:$W$2,3),0),"")</f>
        <v>7</v>
      </c>
      <c r="N14" s="9"/>
    </row>
    <row r="15" spans="2:14" x14ac:dyDescent="0.3">
      <c r="B15" s="101" t="str">
        <f t="shared" si="2"/>
        <v/>
      </c>
      <c r="C15" s="13">
        <f t="shared" si="3"/>
        <v>43839</v>
      </c>
      <c r="D15" s="21"/>
      <c r="E15" s="18" t="str">
        <f t="array" ref="E15">IF($D15&lt;&gt;"",INDEX(VACATIONS!$C$4:$W$21,MATCH($D15,LVac,0),MATCH(TEXT($C15,"jjj"),LEFT(JourSem,3),0)),"")</f>
        <v/>
      </c>
      <c r="F15" s="18" t="str">
        <f t="array" ref="F15">IF($D15&lt;&gt;"",INDEX(VACATIONS!$C$4:$W$21,MATCH($D15,LVac,0),MATCH(TEXT($C15,"jjj"),LEFT(JourSem,3),0)+1),"")</f>
        <v/>
      </c>
      <c r="G15" s="18" t="str">
        <f t="array" ref="G15">IF($D15&lt;&gt;"",INDEX(VACATIONS!$C$4:$W$21,MATCH($D15,LVac,0),MATCH(TEXT($C15,"jjj"),LEFT(JourSem,3),0)+2),"")</f>
        <v/>
      </c>
      <c r="H15" s="18" t="str">
        <f t="shared" si="0"/>
        <v/>
      </c>
      <c r="I15" s="12"/>
      <c r="J15" s="69"/>
      <c r="K15" s="108" t="str">
        <f>IFERROR(MATCH($D15,LVac,0),"")</f>
        <v/>
      </c>
      <c r="L15" s="105" t="str">
        <f t="shared" si="1"/>
        <v/>
      </c>
      <c r="M15" s="106" t="str">
        <f t="array" ref="M15">IF(L15&lt;&gt;"",MATCH(L15,LEFT(VACATIONS!$C$2:$W$2,3),0),"")</f>
        <v/>
      </c>
      <c r="N15" s="9"/>
    </row>
    <row r="16" spans="2:14" x14ac:dyDescent="0.3">
      <c r="B16" s="101" t="str">
        <f t="shared" si="2"/>
        <v/>
      </c>
      <c r="C16" s="15">
        <f t="shared" si="3"/>
        <v>43840</v>
      </c>
      <c r="D16" s="22"/>
      <c r="E16" s="19" t="str">
        <f t="array" ref="E16">IF($D16&lt;&gt;"",INDEX(VACATIONS!$C$4:$W$21,MATCH($D16,LVac,0),MATCH(TEXT($C16,"jjj"),LEFT(JourSem,3),0)),"")</f>
        <v/>
      </c>
      <c r="F16" s="19" t="str">
        <f t="array" ref="F16">IF($D16&lt;&gt;"",INDEX(VACATIONS!$C$4:$W$21,MATCH($D16,LVac,0),MATCH(TEXT($C16,"jjj"),LEFT(JourSem,3),0)+1),"")</f>
        <v/>
      </c>
      <c r="G16" s="19" t="str">
        <f t="array" ref="G16">IF($D16&lt;&gt;"",INDEX(VACATIONS!$C$4:$W$21,MATCH($D16,LVac,0),MATCH(TEXT($C16,"jjj"),LEFT(JourSem,3),0)+2),"")</f>
        <v/>
      </c>
      <c r="H16" s="19" t="str">
        <f t="shared" si="0"/>
        <v/>
      </c>
      <c r="I16" s="16"/>
      <c r="J16" s="69"/>
      <c r="K16" s="108" t="str">
        <f>IFERROR(MATCH($D16,LVac,0),"")</f>
        <v/>
      </c>
      <c r="L16" s="105" t="str">
        <f t="shared" si="1"/>
        <v/>
      </c>
      <c r="M16" s="106" t="str">
        <f t="array" ref="M16">IF(L16&lt;&gt;"",MATCH(L16,LEFT(VACATIONS!$C$2:$W$2,3),0),"")</f>
        <v/>
      </c>
      <c r="N16" s="9"/>
    </row>
    <row r="17" spans="2:24" x14ac:dyDescent="0.3">
      <c r="B17" s="101" t="str">
        <f t="shared" si="2"/>
        <v/>
      </c>
      <c r="C17" s="13">
        <f t="shared" si="3"/>
        <v>43841</v>
      </c>
      <c r="D17" s="21" t="s">
        <v>50</v>
      </c>
      <c r="E17" s="18" t="str">
        <f t="array" ref="E17">IF($D17&lt;&gt;"",INDEX(VACATIONS!$C$4:$W$21,MATCH($D17,LVac,0),MATCH(TEXT($C17,"jjj"),LEFT(JourSem,3),0)),"")</f>
        <v>*</v>
      </c>
      <c r="F17" s="18" t="str">
        <f t="array" ref="F17">IF($D17&lt;&gt;"",INDEX(VACATIONS!$C$4:$W$21,MATCH($D17,LVac,0),MATCH(TEXT($C17,"jjj"),LEFT(JourSem,3),0)+1),"")</f>
        <v>*</v>
      </c>
      <c r="G17" s="18" t="str">
        <f t="array" ref="G17">IF($D17&lt;&gt;"",INDEX(VACATIONS!$C$4:$W$21,MATCH($D17,LVac,0),MATCH(TEXT($C17,"jjj"),LEFT(JourSem,3),0)+2),"")</f>
        <v>*</v>
      </c>
      <c r="H17" s="18" t="str">
        <f t="shared" si="0"/>
        <v/>
      </c>
      <c r="I17" s="12" t="s">
        <v>13</v>
      </c>
      <c r="J17" s="69"/>
      <c r="K17" s="108">
        <f>IFERROR(MATCH($D17,LVac,0),"")</f>
        <v>11</v>
      </c>
      <c r="L17" s="105" t="str">
        <f t="shared" si="1"/>
        <v>sam</v>
      </c>
      <c r="M17" s="106">
        <f t="array" ref="M17">IF(L17&lt;&gt;"",MATCH(L17,LEFT(VACATIONS!$C$2:$W$2,3),0),"")</f>
        <v>16</v>
      </c>
      <c r="N17" s="9"/>
    </row>
    <row r="18" spans="2:24" x14ac:dyDescent="0.3">
      <c r="B18" s="101" t="str">
        <f t="shared" si="2"/>
        <v/>
      </c>
      <c r="C18" s="15">
        <f t="shared" si="3"/>
        <v>43842</v>
      </c>
      <c r="D18" s="22" t="s">
        <v>47</v>
      </c>
      <c r="E18" s="19" t="str">
        <f t="array" ref="E18">IF($D18&lt;&gt;"",INDEX(VACATIONS!$C$4:$W$21,MATCH($D18,LVac,0),MATCH(TEXT($C18,"jjj"),LEFT(JourSem,3),0)),"")</f>
        <v>*</v>
      </c>
      <c r="F18" s="19" t="str">
        <f t="array" ref="F18">IF($D18&lt;&gt;"",INDEX(VACATIONS!$C$4:$W$21,MATCH($D18,LVac,0),MATCH(TEXT($C18,"jjj"),LEFT(JourSem,3),0)+1),"")</f>
        <v>*</v>
      </c>
      <c r="G18" s="19" t="str">
        <f t="array" ref="G18">IF($D18&lt;&gt;"",INDEX(VACATIONS!$C$4:$W$21,MATCH($D18,LVac,0),MATCH(TEXT($C18,"jjj"),LEFT(JourSem,3),0)+2),"")</f>
        <v>*</v>
      </c>
      <c r="H18" s="19" t="str">
        <f t="shared" si="0"/>
        <v/>
      </c>
      <c r="I18" s="16" t="s">
        <v>14</v>
      </c>
      <c r="J18" s="69"/>
      <c r="K18" s="108">
        <f>IFERROR(MATCH($D18,LVac,0),"")</f>
        <v>8</v>
      </c>
      <c r="L18" s="105" t="str">
        <f t="shared" si="1"/>
        <v>dim</v>
      </c>
      <c r="M18" s="106">
        <f t="array" ref="M18">IF(L18&lt;&gt;"",MATCH(L18,LEFT(VACATIONS!$C$2:$W$2,3),0),"")</f>
        <v>19</v>
      </c>
      <c r="N18" s="9"/>
    </row>
    <row r="19" spans="2:24" x14ac:dyDescent="0.3">
      <c r="B19" s="101">
        <f t="shared" si="2"/>
        <v>3</v>
      </c>
      <c r="C19" s="13">
        <f t="shared" si="3"/>
        <v>43843</v>
      </c>
      <c r="D19" s="21" t="s">
        <v>44</v>
      </c>
      <c r="E19" s="18">
        <f t="array" ref="E19">IF($D19&lt;&gt;"",INDEX(VACATIONS!$C$4:$W$21,MATCH($D19,LVac,0),MATCH(TEXT($C19,"jjj"),LEFT(JourSem,3),0)),"")</f>
        <v>0.52083333333333337</v>
      </c>
      <c r="F19" s="18">
        <f t="array" ref="F19">IF($D19&lt;&gt;"",INDEX(VACATIONS!$C$4:$W$21,MATCH($D19,LVac,0),MATCH(TEXT($C19,"jjj"),LEFT(JourSem,3),0)+1),"")</f>
        <v>0.875</v>
      </c>
      <c r="G19" s="18">
        <f t="array" ref="G19">IF($D19&lt;&gt;"",INDEX(VACATIONS!$C$4:$W$21,MATCH($D19,LVac,0),MATCH(TEXT($C19,"jjj"),LEFT(JourSem,3),0)+2),"")</f>
        <v>0</v>
      </c>
      <c r="H19" s="18">
        <f t="shared" si="0"/>
        <v>0.35416666666666663</v>
      </c>
      <c r="I19" s="12"/>
      <c r="J19" s="69"/>
      <c r="K19" s="108">
        <f>IFERROR(MATCH($D19,LVac,0),"")</f>
        <v>5</v>
      </c>
      <c r="L19" s="105" t="str">
        <f t="shared" si="1"/>
        <v>lun</v>
      </c>
      <c r="M19" s="106">
        <f t="array" ref="M19">IF(L19&lt;&gt;"",MATCH(L19,LEFT(VACATIONS!$C$2:$W$2,3),0),"")</f>
        <v>1</v>
      </c>
      <c r="N19" s="9"/>
    </row>
    <row r="20" spans="2:24" x14ac:dyDescent="0.3">
      <c r="B20" s="101" t="str">
        <f t="shared" si="2"/>
        <v/>
      </c>
      <c r="C20" s="15">
        <f t="shared" si="3"/>
        <v>43844</v>
      </c>
      <c r="D20" s="22" t="s">
        <v>44</v>
      </c>
      <c r="E20" s="19">
        <f t="array" ref="E20">IF($D20&lt;&gt;"",INDEX(VACATIONS!$C$4:$W$21,MATCH($D20,LVac,0),MATCH(TEXT($C20,"jjj"),LEFT(JourSem,3),0)),"")</f>
        <v>0.52083333333333337</v>
      </c>
      <c r="F20" s="19">
        <f t="array" ref="F20">IF($D20&lt;&gt;"",INDEX(VACATIONS!$C$4:$W$21,MATCH($D20,LVac,0),MATCH(TEXT($C20,"jjj"),LEFT(JourSem,3),0)+1),"")</f>
        <v>0.875</v>
      </c>
      <c r="G20" s="19">
        <f t="array" ref="G20">IF($D20&lt;&gt;"",INDEX(VACATIONS!$C$4:$W$21,MATCH($D20,LVac,0),MATCH(TEXT($C20,"jjj"),LEFT(JourSem,3),0)+2),"")</f>
        <v>0</v>
      </c>
      <c r="H20" s="19">
        <f t="shared" si="0"/>
        <v>0.35416666666666663</v>
      </c>
      <c r="I20" s="16"/>
      <c r="J20" s="69"/>
      <c r="K20" s="108">
        <f>IFERROR(MATCH($D20,LVac,0),"")</f>
        <v>5</v>
      </c>
      <c r="L20" s="105" t="str">
        <f t="shared" si="1"/>
        <v>mar</v>
      </c>
      <c r="M20" s="106">
        <f t="array" ref="M20">IF(L20&lt;&gt;"",MATCH(L20,LEFT(VACATIONS!$C$2:$W$2,3),0),"")</f>
        <v>4</v>
      </c>
      <c r="N20" s="9"/>
    </row>
    <row r="21" spans="2:24" x14ac:dyDescent="0.3">
      <c r="B21" s="101" t="str">
        <f t="shared" si="2"/>
        <v/>
      </c>
      <c r="C21" s="13">
        <f t="shared" si="3"/>
        <v>43845</v>
      </c>
      <c r="D21" s="21"/>
      <c r="E21" s="18" t="str">
        <f t="array" ref="E21">IF($D21&lt;&gt;"",INDEX(VACATIONS!$C$4:$W$21,MATCH($D21,LVac,0),MATCH(TEXT($C21,"jjj"),LEFT(JourSem,3),0)),"")</f>
        <v/>
      </c>
      <c r="F21" s="18" t="str">
        <f t="array" ref="F21">IF($D21&lt;&gt;"",INDEX(VACATIONS!$C$4:$W$21,MATCH($D21,LVac,0),MATCH(TEXT($C21,"jjj"),LEFT(JourSem,3),0)+1),"")</f>
        <v/>
      </c>
      <c r="G21" s="18" t="str">
        <f t="array" ref="G21">IF($D21&lt;&gt;"",INDEX(VACATIONS!$C$4:$W$21,MATCH($D21,LVac,0),MATCH(TEXT($C21,"jjj"),LEFT(JourSem,3),0)+2),"")</f>
        <v/>
      </c>
      <c r="H21" s="18" t="str">
        <f t="shared" si="0"/>
        <v/>
      </c>
      <c r="I21" s="12"/>
      <c r="J21" s="69"/>
      <c r="K21" s="108" t="str">
        <f>IFERROR(MATCH($D21,LVac,0),"")</f>
        <v/>
      </c>
      <c r="L21" s="105" t="str">
        <f t="shared" si="1"/>
        <v/>
      </c>
      <c r="M21" s="106" t="str">
        <f t="array" ref="M21">IF(L21&lt;&gt;"",MATCH(L21,LEFT(VACATIONS!$C$2:$W$2,3),0),"")</f>
        <v/>
      </c>
      <c r="N21" s="9"/>
    </row>
    <row r="22" spans="2:24" x14ac:dyDescent="0.3">
      <c r="B22" s="101" t="str">
        <f t="shared" si="2"/>
        <v/>
      </c>
      <c r="C22" s="15">
        <f t="shared" si="3"/>
        <v>43846</v>
      </c>
      <c r="D22" s="22" t="s">
        <v>43</v>
      </c>
      <c r="E22" s="19">
        <f t="array" ref="E22">IF($D22&lt;&gt;"",INDEX(VACATIONS!$C$4:$W$21,MATCH($D22,LVac,0),MATCH(TEXT($C22,"jjj"),LEFT(JourSem,3),0)),"")</f>
        <v>0.22916666666666666</v>
      </c>
      <c r="F22" s="19">
        <f t="array" ref="F22">IF($D22&lt;&gt;"",INDEX(VACATIONS!$C$4:$W$21,MATCH($D22,LVac,0),MATCH(TEXT($C22,"jjj"),LEFT(JourSem,3),0)+1),"")</f>
        <v>0.54166666666666663</v>
      </c>
      <c r="G22" s="19">
        <f t="array" ref="G22">IF($D22&lt;&gt;"",INDEX(VACATIONS!$C$4:$W$21,MATCH($D22,LVac,0),MATCH(TEXT($C22,"jjj"),LEFT(JourSem,3),0)+2),"")</f>
        <v>0</v>
      </c>
      <c r="H22" s="19">
        <f t="shared" si="0"/>
        <v>0.3125</v>
      </c>
      <c r="I22" s="16"/>
      <c r="J22" s="69"/>
      <c r="K22" s="108">
        <f>IFERROR(MATCH($D22,LVac,0),"")</f>
        <v>4</v>
      </c>
      <c r="L22" s="105" t="str">
        <f t="shared" si="1"/>
        <v>jeu</v>
      </c>
      <c r="M22" s="106">
        <f t="array" ref="M22">IF(L22&lt;&gt;"",MATCH(L22,LEFT(VACATIONS!$C$2:$W$2,3),0),"")</f>
        <v>10</v>
      </c>
      <c r="N22" s="9"/>
    </row>
    <row r="23" spans="2:24" x14ac:dyDescent="0.3">
      <c r="B23" s="101" t="str">
        <f t="shared" si="2"/>
        <v/>
      </c>
      <c r="C23" s="13">
        <f t="shared" si="3"/>
        <v>43847</v>
      </c>
      <c r="D23" s="21" t="s">
        <v>44</v>
      </c>
      <c r="E23" s="18">
        <f t="array" ref="E23">IF($D23&lt;&gt;"",INDEX(VACATIONS!$C$4:$W$21,MATCH($D23,LVac,0),MATCH(TEXT($C23,"jjj"),LEFT(JourSem,3),0)),"")</f>
        <v>0.52083333333333337</v>
      </c>
      <c r="F23" s="18">
        <f t="array" ref="F23">IF($D23&lt;&gt;"",INDEX(VACATIONS!$C$4:$W$21,MATCH($D23,LVac,0),MATCH(TEXT($C23,"jjj"),LEFT(JourSem,3),0)+1),"")</f>
        <v>0.875</v>
      </c>
      <c r="G23" s="18">
        <f t="array" ref="G23">IF($D23&lt;&gt;"",INDEX(VACATIONS!$C$4:$W$21,MATCH($D23,LVac,0),MATCH(TEXT($C23,"jjj"),LEFT(JourSem,3),0)+2),"")</f>
        <v>0</v>
      </c>
      <c r="H23" s="18">
        <f t="shared" si="0"/>
        <v>0.35416666666666663</v>
      </c>
      <c r="I23" s="12"/>
      <c r="J23" s="69"/>
      <c r="K23" s="108">
        <f>IFERROR(MATCH($D23,LVac,0),"")</f>
        <v>5</v>
      </c>
      <c r="L23" s="105" t="str">
        <f t="shared" si="1"/>
        <v>ven</v>
      </c>
      <c r="M23" s="106">
        <f t="array" ref="M23">IF(L23&lt;&gt;"",MATCH(L23,LEFT(VACATIONS!$C$2:$W$2,3),0),"")</f>
        <v>13</v>
      </c>
      <c r="N23" s="9"/>
    </row>
    <row r="24" spans="2:24" x14ac:dyDescent="0.3">
      <c r="B24" s="101" t="str">
        <f t="shared" si="2"/>
        <v/>
      </c>
      <c r="C24" s="15">
        <f t="shared" si="3"/>
        <v>43848</v>
      </c>
      <c r="D24" s="22"/>
      <c r="E24" s="19" t="str">
        <f t="array" ref="E24">IF($D24&lt;&gt;"",INDEX(VACATIONS!$C$4:$W$21,MATCH($D24,LVac,0),MATCH(TEXT($C24,"jjj"),LEFT(JourSem,3),0)),"")</f>
        <v/>
      </c>
      <c r="F24" s="19" t="str">
        <f t="array" ref="F24">IF($D24&lt;&gt;"",INDEX(VACATIONS!$C$4:$W$21,MATCH($D24,LVac,0),MATCH(TEXT($C24,"jjj"),LEFT(JourSem,3),0)+1),"")</f>
        <v/>
      </c>
      <c r="G24" s="19" t="str">
        <f t="array" ref="G24">IF($D24&lt;&gt;"",INDEX(VACATIONS!$C$4:$W$21,MATCH($D24,LVac,0),MATCH(TEXT($C24,"jjj"),LEFT(JourSem,3),0)+2),"")</f>
        <v/>
      </c>
      <c r="H24" s="19" t="str">
        <f t="shared" si="0"/>
        <v/>
      </c>
      <c r="I24" s="16"/>
      <c r="J24" s="69"/>
      <c r="K24" s="108" t="str">
        <f>IFERROR(MATCH($D24,LVac,0),"")</f>
        <v/>
      </c>
      <c r="L24" s="105" t="str">
        <f t="shared" si="1"/>
        <v/>
      </c>
      <c r="M24" s="106" t="str">
        <f t="array" ref="M24">IF(L24&lt;&gt;"",MATCH(L24,LEFT(VACATIONS!$C$2:$W$2,3),0),"")</f>
        <v/>
      </c>
      <c r="N24" s="9"/>
    </row>
    <row r="25" spans="2:24" x14ac:dyDescent="0.3">
      <c r="B25" s="101" t="str">
        <f t="shared" si="2"/>
        <v/>
      </c>
      <c r="C25" s="13">
        <f t="shared" si="3"/>
        <v>43849</v>
      </c>
      <c r="D25" s="21"/>
      <c r="E25" s="18" t="str">
        <f t="array" ref="E25">IF($D25&lt;&gt;"",INDEX(VACATIONS!$C$4:$W$21,MATCH($D25,LVac,0),MATCH(TEXT($C25,"jjj"),LEFT(JourSem,3),0)),"")</f>
        <v/>
      </c>
      <c r="F25" s="18" t="str">
        <f t="array" ref="F25">IF($D25&lt;&gt;"",INDEX(VACATIONS!$C$4:$W$21,MATCH($D25,LVac,0),MATCH(TEXT($C25,"jjj"),LEFT(JourSem,3),0)+1),"")</f>
        <v/>
      </c>
      <c r="G25" s="18" t="str">
        <f t="array" ref="G25">IF($D25&lt;&gt;"",INDEX(VACATIONS!$C$4:$W$21,MATCH($D25,LVac,0),MATCH(TEXT($C25,"jjj"),LEFT(JourSem,3),0)+2),"")</f>
        <v/>
      </c>
      <c r="H25" s="18" t="str">
        <f t="shared" si="0"/>
        <v/>
      </c>
      <c r="I25" s="12"/>
      <c r="J25" s="69"/>
      <c r="K25" s="108" t="str">
        <f>IFERROR(MATCH($D25,LVac,0),"")</f>
        <v/>
      </c>
      <c r="L25" s="105" t="str">
        <f t="shared" si="1"/>
        <v/>
      </c>
      <c r="M25" s="106" t="str">
        <f t="array" ref="M25">IF(L25&lt;&gt;"",MATCH(L25,LEFT(VACATIONS!$C$2:$W$2,3),0),"")</f>
        <v/>
      </c>
      <c r="N25" s="9"/>
    </row>
    <row r="26" spans="2:24" x14ac:dyDescent="0.3">
      <c r="B26" s="101">
        <f t="shared" si="2"/>
        <v>4</v>
      </c>
      <c r="C26" s="15">
        <f t="shared" si="3"/>
        <v>43850</v>
      </c>
      <c r="D26" s="22" t="s">
        <v>43</v>
      </c>
      <c r="E26" s="19">
        <f t="array" ref="E26">IF($D26&lt;&gt;"",INDEX(VACATIONS!$C$4:$W$21,MATCH($D26,LVac,0),MATCH(TEXT($C26,"jjj"),LEFT(JourSem,3),0)),"")</f>
        <v>0.22916666666666666</v>
      </c>
      <c r="F26" s="19">
        <f t="array" ref="F26">IF($D26&lt;&gt;"",INDEX(VACATIONS!$C$4:$W$21,MATCH($D26,LVac,0),MATCH(TEXT($C26,"jjj"),LEFT(JourSem,3),0)+1),"")</f>
        <v>0.54166666666666663</v>
      </c>
      <c r="G26" s="19">
        <f t="array" ref="G26">IF($D26&lt;&gt;"",INDEX(VACATIONS!$C$4:$W$21,MATCH($D26,LVac,0),MATCH(TEXT($C26,"jjj"),LEFT(JourSem,3),0)+2),"")</f>
        <v>0</v>
      </c>
      <c r="H26" s="19">
        <f t="shared" si="0"/>
        <v>0.3125</v>
      </c>
      <c r="I26" s="16" t="s">
        <v>18</v>
      </c>
      <c r="J26" s="69"/>
      <c r="K26" s="108">
        <f>IFERROR(MATCH($D26,LVac,0),"")</f>
        <v>4</v>
      </c>
      <c r="L26" s="105" t="str">
        <f t="shared" si="1"/>
        <v>lun</v>
      </c>
      <c r="M26" s="106">
        <f t="array" ref="M26">IF(L26&lt;&gt;"",MATCH(L26,LEFT(VACATIONS!$C$2:$W$2,3),0),"")</f>
        <v>1</v>
      </c>
      <c r="N26" s="9"/>
    </row>
    <row r="27" spans="2:24" x14ac:dyDescent="0.3">
      <c r="B27" s="101" t="str">
        <f t="shared" si="2"/>
        <v/>
      </c>
      <c r="C27" s="13">
        <f t="shared" si="3"/>
        <v>43851</v>
      </c>
      <c r="D27" s="21" t="s">
        <v>43</v>
      </c>
      <c r="E27" s="18">
        <f t="array" ref="E27">IF($D27&lt;&gt;"",INDEX(VACATIONS!$C$4:$W$21,MATCH($D27,LVac,0),MATCH(TEXT($C27,"jjj"),LEFT(JourSem,3),0)),"")</f>
        <v>0.22916666666666666</v>
      </c>
      <c r="F27" s="18">
        <f t="array" ref="F27">IF($D27&lt;&gt;"",INDEX(VACATIONS!$C$4:$W$21,MATCH($D27,LVac,0),MATCH(TEXT($C27,"jjj"),LEFT(JourSem,3),0)+1),"")</f>
        <v>0.54166666666666663</v>
      </c>
      <c r="G27" s="18">
        <f t="array" ref="G27">IF($D27&lt;&gt;"",INDEX(VACATIONS!$C$4:$W$21,MATCH($D27,LVac,0),MATCH(TEXT($C27,"jjj"),LEFT(JourSem,3),0)+2),"")</f>
        <v>0</v>
      </c>
      <c r="H27" s="18">
        <f t="shared" si="0"/>
        <v>0.3125</v>
      </c>
      <c r="I27" s="12" t="s">
        <v>18</v>
      </c>
      <c r="J27" s="69"/>
      <c r="K27" s="108">
        <f>IFERROR(MATCH($D27,LVac,0),"")</f>
        <v>4</v>
      </c>
      <c r="L27" s="105" t="str">
        <f t="shared" si="1"/>
        <v>mar</v>
      </c>
      <c r="M27" s="106">
        <f t="array" ref="M27">IF(L27&lt;&gt;"",MATCH(L27,LEFT(VACATIONS!$C$2:$W$2,3),0),"")</f>
        <v>4</v>
      </c>
      <c r="N27" s="69"/>
    </row>
    <row r="28" spans="2:24" x14ac:dyDescent="0.3">
      <c r="B28" s="101" t="str">
        <f t="shared" si="2"/>
        <v/>
      </c>
      <c r="C28" s="15">
        <f t="shared" si="3"/>
        <v>43852</v>
      </c>
      <c r="D28" s="22" t="s">
        <v>42</v>
      </c>
      <c r="E28" s="19">
        <f t="array" ref="E28">IF($D28&lt;&gt;"",INDEX(VACATIONS!$C$4:$W$21,MATCH($D28,LVac,0),MATCH(TEXT($C28,"jjj"),LEFT(JourSem,3),0)),"")</f>
        <v>0.60416666666666663</v>
      </c>
      <c r="F28" s="19">
        <f t="array" ref="F28">IF($D28&lt;&gt;"",INDEX(VACATIONS!$C$4:$W$21,MATCH($D28,LVac,0),MATCH(TEXT($C28,"jjj"),LEFT(JourSem,3),0)+1),"")</f>
        <v>0.88541666666666663</v>
      </c>
      <c r="G28" s="19">
        <f t="array" ref="G28">IF($D28&lt;&gt;"",INDEX(VACATIONS!$C$4:$W$21,MATCH($D28,LVac,0),MATCH(TEXT($C28,"jjj"),LEFT(JourSem,3),0)+2),"")</f>
        <v>0</v>
      </c>
      <c r="H28" s="19">
        <f t="shared" si="0"/>
        <v>0.28125</v>
      </c>
      <c r="I28" s="16" t="s">
        <v>18</v>
      </c>
      <c r="J28" s="69"/>
      <c r="K28" s="108">
        <f>IFERROR(MATCH($D28,LVac,0),"")</f>
        <v>3</v>
      </c>
      <c r="L28" s="105" t="str">
        <f t="shared" si="1"/>
        <v>mer</v>
      </c>
      <c r="M28" s="106">
        <f t="array" ref="M28">IF(L28&lt;&gt;"",MATCH(L28,LEFT(VACATIONS!$C$2:$W$2,3),0),"")</f>
        <v>7</v>
      </c>
      <c r="N28" s="69"/>
    </row>
    <row r="29" spans="2:24" x14ac:dyDescent="0.3">
      <c r="B29" s="101" t="str">
        <f t="shared" si="2"/>
        <v/>
      </c>
      <c r="C29" s="13">
        <f t="shared" si="3"/>
        <v>43853</v>
      </c>
      <c r="D29" s="21" t="s">
        <v>44</v>
      </c>
      <c r="E29" s="18">
        <f t="array" ref="E29">IF($D29&lt;&gt;"",INDEX(VACATIONS!$C$4:$W$21,MATCH($D29,LVac,0),MATCH(TEXT($C29,"jjj"),LEFT(JourSem,3),0)),"")</f>
        <v>0.52083333333333337</v>
      </c>
      <c r="F29" s="18">
        <f t="array" ref="F29">IF($D29&lt;&gt;"",INDEX(VACATIONS!$C$4:$W$21,MATCH($D29,LVac,0),MATCH(TEXT($C29,"jjj"),LEFT(JourSem,3),0)+1),"")</f>
        <v>0.875</v>
      </c>
      <c r="G29" s="18">
        <f t="array" ref="G29">IF($D29&lt;&gt;"",INDEX(VACATIONS!$C$4:$W$21,MATCH($D29,LVac,0),MATCH(TEXT($C29,"jjj"),LEFT(JourSem,3),0)+2),"")</f>
        <v>0</v>
      </c>
      <c r="H29" s="18">
        <f t="shared" si="0"/>
        <v>0.35416666666666663</v>
      </c>
      <c r="I29" s="12" t="s">
        <v>18</v>
      </c>
      <c r="J29" s="69"/>
      <c r="K29" s="108">
        <f>IFERROR(MATCH($D29,LVac,0),"")</f>
        <v>5</v>
      </c>
      <c r="L29" s="105" t="str">
        <f t="shared" si="1"/>
        <v>jeu</v>
      </c>
      <c r="M29" s="106">
        <f t="array" ref="M29">IF(L29&lt;&gt;"",MATCH(L29,LEFT(VACATIONS!$C$2:$W$2,3),0),"")</f>
        <v>10</v>
      </c>
      <c r="N29" s="69"/>
    </row>
    <row r="30" spans="2:24" x14ac:dyDescent="0.3">
      <c r="B30" s="101" t="str">
        <f t="shared" si="2"/>
        <v/>
      </c>
      <c r="C30" s="15">
        <f t="shared" si="3"/>
        <v>43854</v>
      </c>
      <c r="D30" s="22" t="s">
        <v>42</v>
      </c>
      <c r="E30" s="19">
        <f t="array" ref="E30">IF($D30&lt;&gt;"",INDEX(VACATIONS!$C$4:$W$21,MATCH($D30,LVac,0),MATCH(TEXT($C30,"jjj"),LEFT(JourSem,3),0)),"")</f>
        <v>0.60416666666666663</v>
      </c>
      <c r="F30" s="19">
        <f t="array" ref="F30">IF($D30&lt;&gt;"",INDEX(VACATIONS!$C$4:$W$21,MATCH($D30,LVac,0),MATCH(TEXT($C30,"jjj"),LEFT(JourSem,3),0)+1),"")</f>
        <v>0.88541666666666663</v>
      </c>
      <c r="G30" s="19">
        <f t="array" ref="G30">IF($D30&lt;&gt;"",INDEX(VACATIONS!$C$4:$W$21,MATCH($D30,LVac,0),MATCH(TEXT($C30,"jjj"),LEFT(JourSem,3),0)+2),"")</f>
        <v>0</v>
      </c>
      <c r="H30" s="19">
        <f t="shared" si="0"/>
        <v>0.28125</v>
      </c>
      <c r="I30" s="16" t="s">
        <v>18</v>
      </c>
      <c r="J30" s="69"/>
      <c r="K30" s="108">
        <f>IFERROR(MATCH($D30,LVac,0),"")</f>
        <v>3</v>
      </c>
      <c r="L30" s="105" t="str">
        <f t="shared" si="1"/>
        <v>ven</v>
      </c>
      <c r="M30" s="106">
        <f t="array" ref="M30">IF(L30&lt;&gt;"",MATCH(L30,LEFT(VACATIONS!$C$2:$W$2,3),0),"")</f>
        <v>13</v>
      </c>
      <c r="N30" s="69"/>
    </row>
    <row r="31" spans="2:24" x14ac:dyDescent="0.3">
      <c r="B31" s="101" t="str">
        <f t="shared" si="2"/>
        <v/>
      </c>
      <c r="C31" s="13">
        <f t="shared" si="3"/>
        <v>43855</v>
      </c>
      <c r="D31" s="21"/>
      <c r="E31" s="18" t="str">
        <f t="array" ref="E31">IF($D31&lt;&gt;"",INDEX(VACATIONS!$C$4:$W$21,MATCH($D31,LVac,0),MATCH(TEXT($C31,"jjj"),LEFT(JourSem,3),0)),"")</f>
        <v/>
      </c>
      <c r="F31" s="18" t="str">
        <f t="array" ref="F31">IF($D31&lt;&gt;"",INDEX(VACATIONS!$C$4:$W$21,MATCH($D31,LVac,0),MATCH(TEXT($C31,"jjj"),LEFT(JourSem,3),0)+1),"")</f>
        <v/>
      </c>
      <c r="G31" s="18" t="str">
        <f t="array" ref="G31">IF($D31&lt;&gt;"",INDEX(VACATIONS!$C$4:$W$21,MATCH($D31,LVac,0),MATCH(TEXT($C31,"jjj"),LEFT(JourSem,3),0)+2),"")</f>
        <v/>
      </c>
      <c r="H31" s="18" t="str">
        <f t="shared" si="0"/>
        <v/>
      </c>
      <c r="I31" s="12"/>
      <c r="J31" s="69"/>
      <c r="K31" s="108" t="str">
        <f>IFERROR(MATCH($D31,LVac,0),"")</f>
        <v/>
      </c>
      <c r="L31" s="105" t="str">
        <f t="shared" si="1"/>
        <v/>
      </c>
      <c r="M31" s="106" t="str">
        <f t="array" ref="M31">IF(L31&lt;&gt;"",MATCH(L31,LEFT(VACATIONS!$C$2:$W$2,3),0),"")</f>
        <v/>
      </c>
      <c r="N31" s="69"/>
      <c r="O31" s="69"/>
      <c r="P31" s="69"/>
      <c r="Q31" s="69"/>
      <c r="R31" s="69"/>
      <c r="S31" s="69"/>
      <c r="T31" s="69"/>
      <c r="U31" s="69"/>
      <c r="V31" s="69"/>
      <c r="W31" s="69"/>
      <c r="X31" s="69"/>
    </row>
    <row r="32" spans="2:24" x14ac:dyDescent="0.3">
      <c r="B32" s="101" t="str">
        <f t="shared" si="2"/>
        <v/>
      </c>
      <c r="C32" s="15">
        <f t="shared" si="3"/>
        <v>43856</v>
      </c>
      <c r="D32" s="22"/>
      <c r="E32" s="19" t="str">
        <f t="array" ref="E32">IF($D32&lt;&gt;"",INDEX(VACATIONS!$C$4:$W$21,MATCH($D32,LVac,0),MATCH(TEXT($C32,"jjj"),LEFT(JourSem,3),0)),"")</f>
        <v/>
      </c>
      <c r="F32" s="19" t="str">
        <f t="array" ref="F32">IF($D32&lt;&gt;"",INDEX(VACATIONS!$C$4:$W$21,MATCH($D32,LVac,0),MATCH(TEXT($C32,"jjj"),LEFT(JourSem,3),0)+1),"")</f>
        <v/>
      </c>
      <c r="G32" s="19" t="str">
        <f t="array" ref="G32">IF($D32&lt;&gt;"",INDEX(VACATIONS!$C$4:$W$21,MATCH($D32,LVac,0),MATCH(TEXT($C32,"jjj"),LEFT(JourSem,3),0)+2),"")</f>
        <v/>
      </c>
      <c r="H32" s="19" t="str">
        <f t="shared" si="0"/>
        <v/>
      </c>
      <c r="I32" s="16"/>
      <c r="J32" s="69"/>
      <c r="K32" s="108" t="str">
        <f>IFERROR(MATCH($D32,LVac,0),"")</f>
        <v/>
      </c>
      <c r="L32" s="105" t="str">
        <f t="shared" si="1"/>
        <v/>
      </c>
      <c r="M32" s="106" t="str">
        <f t="array" ref="M32">IF(L32&lt;&gt;"",MATCH(L32,LEFT(VACATIONS!$C$2:$W$2,3),0),"")</f>
        <v/>
      </c>
      <c r="N32" s="69"/>
      <c r="O32" s="69"/>
      <c r="P32" s="69"/>
      <c r="Q32" s="69"/>
      <c r="R32" s="69"/>
      <c r="S32" s="69"/>
      <c r="T32" s="69"/>
      <c r="U32" s="69"/>
      <c r="V32" s="69"/>
      <c r="W32" s="69"/>
      <c r="X32" s="69"/>
    </row>
    <row r="33" spans="2:24" x14ac:dyDescent="0.3">
      <c r="B33" s="101">
        <f t="shared" si="2"/>
        <v>5</v>
      </c>
      <c r="C33" s="13">
        <f t="shared" si="3"/>
        <v>43857</v>
      </c>
      <c r="D33" s="21" t="s">
        <v>45</v>
      </c>
      <c r="E33" s="18" t="str">
        <f t="array" ref="E33">IF($D33&lt;&gt;"",INDEX(VACATIONS!$C$4:$W$21,MATCH($D33,LVac,0),MATCH(TEXT($C33,"jjj"),LEFT(JourSem,3),0)),"")</f>
        <v>*</v>
      </c>
      <c r="F33" s="18" t="str">
        <f t="array" ref="F33">IF($D33&lt;&gt;"",INDEX(VACATIONS!$C$4:$W$21,MATCH($D33,LVac,0),MATCH(TEXT($C33,"jjj"),LEFT(JourSem,3),0)+1),"")</f>
        <v>*</v>
      </c>
      <c r="G33" s="18" t="str">
        <f t="array" ref="G33">IF($D33&lt;&gt;"",INDEX(VACATIONS!$C$4:$W$21,MATCH($D33,LVac,0),MATCH(TEXT($C33,"jjj"),LEFT(JourSem,3),0)+2),"")</f>
        <v>*</v>
      </c>
      <c r="H33" s="18" t="str">
        <f t="shared" si="0"/>
        <v/>
      </c>
      <c r="I33" s="12"/>
      <c r="J33" s="69"/>
      <c r="K33" s="108">
        <f>IFERROR(MATCH($D33,LVac,0),"")</f>
        <v>6</v>
      </c>
      <c r="L33" s="105" t="str">
        <f t="shared" si="1"/>
        <v>lun</v>
      </c>
      <c r="M33" s="106">
        <f t="array" ref="M33">IF(L33&lt;&gt;"",MATCH(L33,LEFT(VACATIONS!$C$2:$W$2,3),0),"")</f>
        <v>1</v>
      </c>
      <c r="N33" s="69"/>
      <c r="O33" s="69"/>
      <c r="P33" s="69"/>
      <c r="Q33" s="69"/>
      <c r="R33" s="69"/>
      <c r="S33" s="69"/>
      <c r="T33" s="69"/>
      <c r="U33" s="69"/>
      <c r="V33" s="69"/>
      <c r="W33" s="69"/>
      <c r="X33" s="69"/>
    </row>
    <row r="34" spans="2:24" x14ac:dyDescent="0.3">
      <c r="B34" s="101" t="str">
        <f t="shared" si="2"/>
        <v/>
      </c>
      <c r="C34" s="15">
        <f t="shared" si="3"/>
        <v>43858</v>
      </c>
      <c r="D34" s="22"/>
      <c r="E34" s="19" t="str">
        <f t="array" ref="E34">IF($D34&lt;&gt;"",INDEX(VACATIONS!$C$4:$W$21,MATCH($D34,LVac,0),MATCH(TEXT($C34,"jjj"),LEFT(JourSem,3),0)),"")</f>
        <v/>
      </c>
      <c r="F34" s="19" t="str">
        <f t="array" ref="F34">IF($D34&lt;&gt;"",INDEX(VACATIONS!$C$4:$W$21,MATCH($D34,LVac,0),MATCH(TEXT($C34,"jjj"),LEFT(JourSem,3),0)+1),"")</f>
        <v/>
      </c>
      <c r="G34" s="19" t="str">
        <f t="array" ref="G34">IF($D34&lt;&gt;"",INDEX(VACATIONS!$C$4:$W$21,MATCH($D34,LVac,0),MATCH(TEXT($C34,"jjj"),LEFT(JourSem,3),0)+2),"")</f>
        <v/>
      </c>
      <c r="H34" s="19" t="str">
        <f t="shared" si="0"/>
        <v/>
      </c>
      <c r="I34" s="16"/>
      <c r="K34" s="108" t="str">
        <f>IFERROR(MATCH($D34,LVac,0),"")</f>
        <v/>
      </c>
      <c r="L34" s="105" t="str">
        <f t="shared" si="1"/>
        <v/>
      </c>
      <c r="M34" s="106" t="str">
        <f t="array" ref="M34">IF(L34&lt;&gt;"",MATCH(L34,LEFT(VACATIONS!$C$2:$W$2,3),0),"")</f>
        <v/>
      </c>
    </row>
    <row r="35" spans="2:24" x14ac:dyDescent="0.3">
      <c r="B35" s="101" t="str">
        <f t="shared" si="2"/>
        <v/>
      </c>
      <c r="C35" s="13">
        <f>IFERROR(IF(MONTH(C34+1)&lt;&gt;MONTH(C7),"",C34+1),"")</f>
        <v>43859</v>
      </c>
      <c r="D35" s="21" t="s">
        <v>41</v>
      </c>
      <c r="E35" s="18">
        <f t="array" ref="E35">IF($D35&lt;&gt;"",INDEX(VACATIONS!$C$4:$W$21,MATCH($D35,LVac,0),MATCH(TEXT($C35,"jjj"),LEFT(JourSem,3),0)),"")</f>
        <v>0.60416666666666663</v>
      </c>
      <c r="F35" s="18">
        <f t="array" ref="F35">IF($D35&lt;&gt;"",INDEX(VACATIONS!$C$4:$W$21,MATCH($D35,LVac,0),MATCH(TEXT($C35,"jjj"),LEFT(JourSem,3),0)+1),"")</f>
        <v>0.8125</v>
      </c>
      <c r="G35" s="18">
        <f t="array" ref="G35">IF($D35&lt;&gt;"",INDEX(VACATIONS!$C$4:$W$21,MATCH($D35,LVac,0),MATCH(TEXT($C35,"jjj"),LEFT(JourSem,3),0)+2),"")</f>
        <v>0</v>
      </c>
      <c r="H35" s="18">
        <f t="shared" si="0"/>
        <v>0.20833333333333337</v>
      </c>
      <c r="I35" s="12"/>
      <c r="K35" s="108">
        <f>IFERROR(MATCH($D35,LVac,0),"")</f>
        <v>2</v>
      </c>
      <c r="L35" s="105" t="str">
        <f t="shared" si="1"/>
        <v>mer</v>
      </c>
      <c r="M35" s="106">
        <f t="array" ref="M35">IF(L35&lt;&gt;"",MATCH(L35,LEFT(VACATIONS!$C$2:$W$2,3),0),"")</f>
        <v>7</v>
      </c>
    </row>
    <row r="36" spans="2:24" x14ac:dyDescent="0.3">
      <c r="B36" s="101" t="str">
        <f t="shared" si="2"/>
        <v/>
      </c>
      <c r="C36" s="15">
        <f t="shared" ref="C36:C37" si="4">IFERROR(IF(MONTH(C35+1)&lt;&gt;MONTH(C8),"",C35+1),"")</f>
        <v>43860</v>
      </c>
      <c r="D36" s="22" t="s">
        <v>44</v>
      </c>
      <c r="E36" s="19">
        <f t="array" ref="E36">IF($D36&lt;&gt;"",INDEX(VACATIONS!$C$4:$W$21,MATCH($D36,LVac,0),MATCH(TEXT($C36,"jjj"),LEFT(JourSem,3),0)),"")</f>
        <v>0.52083333333333337</v>
      </c>
      <c r="F36" s="19">
        <f t="array" ref="F36">IF($D36&lt;&gt;"",INDEX(VACATIONS!$C$4:$W$21,MATCH($D36,LVac,0),MATCH(TEXT($C36,"jjj"),LEFT(JourSem,3),0)+1),"")</f>
        <v>0.875</v>
      </c>
      <c r="G36" s="19">
        <f t="array" ref="G36">IF($D36&lt;&gt;"",INDEX(VACATIONS!$C$4:$W$21,MATCH($D36,LVac,0),MATCH(TEXT($C36,"jjj"),LEFT(JourSem,3),0)+2),"")</f>
        <v>0</v>
      </c>
      <c r="H36" s="19">
        <f t="shared" si="0"/>
        <v>0.35416666666666663</v>
      </c>
      <c r="I36" s="16"/>
      <c r="K36" s="108">
        <f>IFERROR(MATCH($D36,LVac,0),"")</f>
        <v>5</v>
      </c>
      <c r="L36" s="105" t="str">
        <f t="shared" si="1"/>
        <v>jeu</v>
      </c>
      <c r="M36" s="106">
        <f t="array" ref="M36">IF(L36&lt;&gt;"",MATCH(L36,LEFT(VACATIONS!$C$2:$W$2,3),0),"")</f>
        <v>10</v>
      </c>
    </row>
    <row r="37" spans="2:24" x14ac:dyDescent="0.3">
      <c r="B37" s="102" t="str">
        <f t="shared" si="2"/>
        <v/>
      </c>
      <c r="C37" s="17">
        <f t="shared" si="4"/>
        <v>43861</v>
      </c>
      <c r="D37" s="23"/>
      <c r="E37" s="20" t="str">
        <f t="array" ref="E37">IF($D37&lt;&gt;"",INDEX(VACATIONS!$C$4:$W$21,MATCH($D37,LVac,0),MATCH(TEXT($C37,"jjj"),LEFT(JourSem,3),0)),"")</f>
        <v/>
      </c>
      <c r="F37" s="20" t="str">
        <f t="array" ref="F37">IF($D37&lt;&gt;"",INDEX(VACATIONS!$C$4:$W$21,MATCH($D37,LVac,0),MATCH(TEXT($C37,"jjj"),LEFT(JourSem,3),0)+1),"")</f>
        <v/>
      </c>
      <c r="G37" s="20" t="str">
        <f t="array" ref="G37">IF($D37&lt;&gt;"",INDEX(VACATIONS!$C$4:$W$21,MATCH($D37,LVac,0),MATCH(TEXT($C37,"jjj"),LEFT(JourSem,3),0)+2),"")</f>
        <v/>
      </c>
      <c r="H37" s="20" t="str">
        <f t="shared" si="0"/>
        <v/>
      </c>
      <c r="I37" s="14"/>
      <c r="K37" s="108" t="str">
        <f>IFERROR(MATCH($D37,LVac,0),"")</f>
        <v/>
      </c>
      <c r="L37" s="105" t="str">
        <f t="shared" si="1"/>
        <v/>
      </c>
      <c r="M37" s="106" t="str">
        <f t="array" ref="M37">IF(L37&lt;&gt;"",MATCH(L37,LEFT(VACATIONS!$C$2:$W$2,3),0),"")</f>
        <v/>
      </c>
    </row>
  </sheetData>
  <mergeCells count="1">
    <mergeCell ref="E1:G2"/>
  </mergeCells>
  <conditionalFormatting sqref="H7:H37">
    <cfRule type="cellIs" dxfId="7" priority="2" operator="greaterThan">
      <formula>0</formula>
    </cfRule>
  </conditionalFormatting>
  <conditionalFormatting sqref="B7:B37">
    <cfRule type="expression" dxfId="6" priority="1">
      <formula>AND(B7&gt;0,B7&lt;&gt;"")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VACATIONS!$B$4:$B$21</xm:f>
          </x14:formula1>
          <xm:sqref>D7:D37</xm:sqref>
        </x14:dataValidation>
        <x14:dataValidation type="list" allowBlank="1" showInputMessage="1" showErrorMessage="1" xr:uid="{00000000-0002-0000-0100-000001000000}">
          <x14:formula1>
            <xm:f>VACATIONS!$B$24:$B$29</xm:f>
          </x14:formula1>
          <xm:sqref>I7:I37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F9D338-19A5-43FC-966B-63D2F373D0AE}">
  <sheetPr codeName="Feuil3">
    <tabColor rgb="FF00B050"/>
  </sheetPr>
  <dimension ref="B1:I37"/>
  <sheetViews>
    <sheetView showGridLines="0" topLeftCell="A16" zoomScale="110" zoomScaleNormal="110" workbookViewId="0">
      <selection activeCell="G13" sqref="G13"/>
    </sheetView>
  </sheetViews>
  <sheetFormatPr baseColWidth="10" defaultColWidth="11.44140625" defaultRowHeight="14.4" x14ac:dyDescent="0.3"/>
  <cols>
    <col min="1" max="1" width="12.88671875" style="69" customWidth="1"/>
    <col min="2" max="2" width="11.44140625" style="69"/>
    <col min="3" max="3" width="11.44140625" style="69" customWidth="1"/>
    <col min="4" max="10" width="11.44140625" style="69"/>
    <col min="11" max="11" width="9.33203125" style="69" customWidth="1"/>
    <col min="12" max="12" width="12.44140625" style="69" bestFit="1" customWidth="1"/>
    <col min="13" max="16384" width="11.44140625" style="69"/>
  </cols>
  <sheetData>
    <row r="1" spans="2:9" x14ac:dyDescent="0.3">
      <c r="E1" s="103">
        <f>EDATE(JAN!E1,1)</f>
        <v>43862</v>
      </c>
      <c r="F1" s="103"/>
      <c r="G1" s="103"/>
    </row>
    <row r="2" spans="2:9" x14ac:dyDescent="0.3">
      <c r="E2" s="103"/>
      <c r="F2" s="103"/>
      <c r="G2" s="103"/>
    </row>
    <row r="6" spans="2:9" ht="15" thickBot="1" x14ac:dyDescent="0.35">
      <c r="B6" s="99" t="s">
        <v>20</v>
      </c>
      <c r="C6" s="10" t="s">
        <v>21</v>
      </c>
      <c r="D6" s="10" t="s">
        <v>22</v>
      </c>
      <c r="E6" s="10" t="s">
        <v>23</v>
      </c>
      <c r="F6" s="10" t="s">
        <v>9</v>
      </c>
      <c r="G6" s="10" t="s">
        <v>10</v>
      </c>
      <c r="H6" s="10" t="s">
        <v>24</v>
      </c>
      <c r="I6" s="11" t="s">
        <v>25</v>
      </c>
    </row>
    <row r="7" spans="2:9" x14ac:dyDescent="0.3">
      <c r="B7" s="100">
        <f>_xlfn.ISOWEEKNUM(C7)</f>
        <v>5</v>
      </c>
      <c r="C7" s="13">
        <f>DATE(YEAR(E1),MONTH(E1),1)</f>
        <v>43862</v>
      </c>
      <c r="D7" s="21"/>
      <c r="E7" s="18" t="str">
        <f t="array" ref="E7">IF($D7&lt;&gt;"",
INDEX(VACATIONS!$C$4:$W$21,
MATCH($D7,LVac,0),
MATCH(TEXT($C7,"jjj"),LEFT(JourSem,3),0)),"")</f>
        <v/>
      </c>
      <c r="F7" s="18" t="str">
        <f t="array" ref="F7">IF($D7&lt;&gt;"",INDEX(VACATIONS!$C$4:$W$21,MATCH($D7,LVac,0),MATCH(TEXT($C7,"jjj"),LEFT(JourSem,3),0)+1),"")</f>
        <v/>
      </c>
      <c r="G7" s="18" t="str">
        <f t="array" ref="G7">IF($D7&lt;&gt;"",INDEX(VACATIONS!$C$4:$W$21,MATCH($D7,LVac,0),MATCH(TEXT($C7,"jjj"),LEFT(JourSem,3),0)+2),"")</f>
        <v/>
      </c>
      <c r="H7" s="18" t="str">
        <f>IFERROR(SUM(F7-E7-G7),"")</f>
        <v/>
      </c>
      <c r="I7" s="12"/>
    </row>
    <row r="8" spans="2:9" x14ac:dyDescent="0.3">
      <c r="B8" s="101" t="str">
        <f>IFERROR(IF(WEEKDAY(C8,2)=1,_xlfn.ISOWEEKNUM(C8),""),"")</f>
        <v/>
      </c>
      <c r="C8" s="15">
        <f>C7+1</f>
        <v>43863</v>
      </c>
      <c r="D8" s="22"/>
      <c r="E8" s="19" t="str">
        <f t="array" ref="E8">IF($D8&lt;&gt;"",INDEX(VACATIONS!$C$4:$W$21,MATCH($D8,LVac,0),MATCH(TEXT($C8,"jjj"),LEFT(JourSem,3),0)),"")</f>
        <v/>
      </c>
      <c r="F8" s="19" t="str">
        <f t="array" ref="F8">IF($D8&lt;&gt;"",INDEX(VACATIONS!$C$4:$W$21,MATCH($D8,LVac,0),MATCH(TEXT($C8,"jjj"),LEFT(JourSem,3),0)+1),"")</f>
        <v/>
      </c>
      <c r="G8" s="19" t="str">
        <f t="array" ref="G8">IF($D8&lt;&gt;"",INDEX(VACATIONS!$C$4:$W$21,MATCH($D8,LVac,0),MATCH(TEXT($C8,"jjj"),LEFT(JourSem,3),0)+2),"")</f>
        <v/>
      </c>
      <c r="H8" s="19" t="str">
        <f t="shared" ref="H8:H37" si="0">IFERROR(SUM(F8-E8-G8),"")</f>
        <v/>
      </c>
      <c r="I8" s="16"/>
    </row>
    <row r="9" spans="2:9" x14ac:dyDescent="0.3">
      <c r="B9" s="101">
        <f t="shared" ref="B9:B37" si="1">IFERROR(IF(WEEKDAY(C9,2)=1,_xlfn.ISOWEEKNUM(C9),""),"")</f>
        <v>6</v>
      </c>
      <c r="C9" s="13">
        <f t="shared" ref="C9:C34" si="2">C8+1</f>
        <v>43864</v>
      </c>
      <c r="D9" s="21"/>
      <c r="E9" s="18" t="str">
        <f t="array" ref="E9">IF($D9&lt;&gt;"",INDEX(VACATIONS!$C$4:$W$21,MATCH($D9,LVac,0),MATCH(TEXT($C9,"jjj"),LEFT(JourSem,3),0)),"")</f>
        <v/>
      </c>
      <c r="F9" s="18" t="str">
        <f t="array" ref="F9">IF($D9&lt;&gt;"",INDEX(VACATIONS!$C$4:$W$21,MATCH($D9,LVac,0),MATCH(TEXT($C9,"jjj"),LEFT(JourSem,3),0)+1),"")</f>
        <v/>
      </c>
      <c r="G9" s="18" t="str">
        <f t="array" ref="G9">IF($D9&lt;&gt;"",INDEX(VACATIONS!$C$4:$W$21,MATCH($D9,LVac,0),MATCH(TEXT($C9,"jjj"),LEFT(JourSem,3),0)+2),"")</f>
        <v/>
      </c>
      <c r="H9" s="18" t="str">
        <f t="shared" si="0"/>
        <v/>
      </c>
      <c r="I9" s="12"/>
    </row>
    <row r="10" spans="2:9" x14ac:dyDescent="0.3">
      <c r="B10" s="101" t="str">
        <f t="shared" si="1"/>
        <v/>
      </c>
      <c r="C10" s="15">
        <f t="shared" si="2"/>
        <v>43865</v>
      </c>
      <c r="D10" s="22"/>
      <c r="E10" s="19" t="str">
        <f t="array" ref="E10">IF($D10&lt;&gt;"",INDEX(VACATIONS!$C$4:$W$21,MATCH($D10,LVac,0),MATCH(TEXT($C10,"jjj"),LEFT(JourSem,3),0)),"")</f>
        <v/>
      </c>
      <c r="F10" s="19" t="str">
        <f t="array" ref="F10">IF($D10&lt;&gt;"",INDEX(VACATIONS!$C$4:$W$21,MATCH($D10,LVac,0),MATCH(TEXT($C10,"jjj"),LEFT(JourSem,3),0)+1),"")</f>
        <v/>
      </c>
      <c r="G10" s="19" t="str">
        <f t="array" ref="G10">IF($D10&lt;&gt;"",INDEX(VACATIONS!$C$4:$W$21,MATCH($D10,LVac,0),MATCH(TEXT($C10,"jjj"),LEFT(JourSem,3),0)+2),"")</f>
        <v/>
      </c>
      <c r="H10" s="19" t="str">
        <f t="shared" si="0"/>
        <v/>
      </c>
      <c r="I10" s="16"/>
    </row>
    <row r="11" spans="2:9" x14ac:dyDescent="0.3">
      <c r="B11" s="101" t="str">
        <f t="shared" si="1"/>
        <v/>
      </c>
      <c r="C11" s="13">
        <f t="shared" si="2"/>
        <v>43866</v>
      </c>
      <c r="D11" s="21"/>
      <c r="E11" s="18" t="str">
        <f t="array" ref="E11">IF($D11&lt;&gt;"",INDEX(VACATIONS!$C$4:$W$21,MATCH($D11,LVac,0),MATCH(TEXT($C11,"jjj"),LEFT(JourSem,3),0)),"")</f>
        <v/>
      </c>
      <c r="F11" s="18" t="str">
        <f t="array" ref="F11">IF($D11&lt;&gt;"",INDEX(VACATIONS!$C$4:$W$21,MATCH($D11,LVac,0),MATCH(TEXT($C11,"jjj"),LEFT(JourSem,3),0)+1),"")</f>
        <v/>
      </c>
      <c r="G11" s="18" t="str">
        <f t="array" ref="G11">IF($D11&lt;&gt;"",INDEX(VACATIONS!$C$4:$W$21,MATCH($D11,LVac,0),MATCH(TEXT($C11,"jjj"),LEFT(JourSem,3),0)+2),"")</f>
        <v/>
      </c>
      <c r="H11" s="18" t="str">
        <f t="shared" si="0"/>
        <v/>
      </c>
      <c r="I11" s="12"/>
    </row>
    <row r="12" spans="2:9" x14ac:dyDescent="0.3">
      <c r="B12" s="101" t="str">
        <f t="shared" si="1"/>
        <v/>
      </c>
      <c r="C12" s="15">
        <f t="shared" si="2"/>
        <v>43867</v>
      </c>
      <c r="D12" s="22"/>
      <c r="E12" s="19" t="str">
        <f t="array" ref="E12">IF($D12&lt;&gt;"",INDEX(VACATIONS!$C$4:$W$21,MATCH($D12,LVac,0),MATCH(TEXT($C12,"jjj"),LEFT(JourSem,3),0)),"")</f>
        <v/>
      </c>
      <c r="F12" s="19" t="str">
        <f t="array" ref="F12">IF($D12&lt;&gt;"",INDEX(VACATIONS!$C$4:$W$21,MATCH($D12,LVac,0),MATCH(TEXT($C12,"jjj"),LEFT(JourSem,3),0)+1),"")</f>
        <v/>
      </c>
      <c r="G12" s="19" t="str">
        <f t="array" ref="G12">IF($D12&lt;&gt;"",INDEX(VACATIONS!$C$4:$W$21,MATCH($D12,LVac,0),MATCH(TEXT($C12,"jjj"),LEFT(JourSem,3),0)+2),"")</f>
        <v/>
      </c>
      <c r="H12" s="19" t="str">
        <f t="shared" si="0"/>
        <v/>
      </c>
      <c r="I12" s="16"/>
    </row>
    <row r="13" spans="2:9" x14ac:dyDescent="0.3">
      <c r="B13" s="101" t="str">
        <f t="shared" si="1"/>
        <v/>
      </c>
      <c r="C13" s="13">
        <f t="shared" si="2"/>
        <v>43868</v>
      </c>
      <c r="D13" s="21"/>
      <c r="E13" s="18" t="str">
        <f t="array" ref="E13">IF($D13&lt;&gt;"",INDEX(VACATIONS!$C$4:$W$21,MATCH($D13,LVac,0),MATCH(TEXT($C13,"jjj"),LEFT(JourSem,3),0)),"")</f>
        <v/>
      </c>
      <c r="F13" s="18" t="str">
        <f t="array" ref="F13">IF($D13&lt;&gt;"",INDEX(VACATIONS!$C$4:$W$21,MATCH($D13,LVac,0),MATCH(TEXT($C13,"jjj"),LEFT(JourSem,3),0)+1),"")</f>
        <v/>
      </c>
      <c r="G13" s="18" t="str">
        <f t="array" ref="G13">IF($D13&lt;&gt;"",INDEX(VACATIONS!$C$4:$W$21,MATCH($D13,LVac,0),MATCH(TEXT($C13,"jjj"),LEFT(JourSem,3),0)+2),"")</f>
        <v/>
      </c>
      <c r="H13" s="18" t="str">
        <f t="shared" si="0"/>
        <v/>
      </c>
      <c r="I13" s="12"/>
    </row>
    <row r="14" spans="2:9" x14ac:dyDescent="0.3">
      <c r="B14" s="101" t="str">
        <f t="shared" si="1"/>
        <v/>
      </c>
      <c r="C14" s="15">
        <f t="shared" si="2"/>
        <v>43869</v>
      </c>
      <c r="D14" s="22"/>
      <c r="E14" s="19" t="str">
        <f t="array" ref="E14">IF($D14&lt;&gt;"",INDEX(VACATIONS!$C$4:$W$21,MATCH($D14,LVac,0),MATCH(TEXT($C14,"jjj"),LEFT(JourSem,3),0)),"")</f>
        <v/>
      </c>
      <c r="F14" s="19" t="str">
        <f t="array" ref="F14">IF($D14&lt;&gt;"",INDEX(VACATIONS!$C$4:$W$21,MATCH($D14,LVac,0),MATCH(TEXT($C14,"jjj"),LEFT(JourSem,3),0)+1),"")</f>
        <v/>
      </c>
      <c r="G14" s="19" t="str">
        <f t="array" ref="G14">IF($D14&lt;&gt;"",INDEX(VACATIONS!$C$4:$W$21,MATCH($D14,LVac,0),MATCH(TEXT($C14,"jjj"),LEFT(JourSem,3),0)+2),"")</f>
        <v/>
      </c>
      <c r="H14" s="19" t="str">
        <f t="shared" si="0"/>
        <v/>
      </c>
      <c r="I14" s="16"/>
    </row>
    <row r="15" spans="2:9" x14ac:dyDescent="0.3">
      <c r="B15" s="101" t="str">
        <f t="shared" si="1"/>
        <v/>
      </c>
      <c r="C15" s="13">
        <f t="shared" si="2"/>
        <v>43870</v>
      </c>
      <c r="D15" s="21"/>
      <c r="E15" s="18" t="str">
        <f t="array" ref="E15">IF($D15&lt;&gt;"",INDEX(VACATIONS!$C$4:$W$21,MATCH($D15,LVac,0),MATCH(TEXT($C15,"jjj"),LEFT(JourSem,3),0)),"")</f>
        <v/>
      </c>
      <c r="F15" s="18" t="str">
        <f t="array" ref="F15">IF($D15&lt;&gt;"",INDEX(VACATIONS!$C$4:$W$21,MATCH($D15,LVac,0),MATCH(TEXT($C15,"jjj"),LEFT(JourSem,3),0)+1),"")</f>
        <v/>
      </c>
      <c r="G15" s="18" t="str">
        <f t="array" ref="G15">IF($D15&lt;&gt;"",INDEX(VACATIONS!$C$4:$W$21,MATCH($D15,LVac,0),MATCH(TEXT($C15,"jjj"),LEFT(JourSem,3),0)+2),"")</f>
        <v/>
      </c>
      <c r="H15" s="18" t="str">
        <f t="shared" si="0"/>
        <v/>
      </c>
      <c r="I15" s="12"/>
    </row>
    <row r="16" spans="2:9" x14ac:dyDescent="0.3">
      <c r="B16" s="101">
        <f t="shared" si="1"/>
        <v>7</v>
      </c>
      <c r="C16" s="15">
        <f t="shared" si="2"/>
        <v>43871</v>
      </c>
      <c r="D16" s="22"/>
      <c r="E16" s="19" t="str">
        <f t="array" ref="E16">IF($D16&lt;&gt;"",INDEX(VACATIONS!$C$4:$W$21,MATCH($D16,LVac,0),MATCH(TEXT($C16,"jjj"),LEFT(JourSem,3),0)),"")</f>
        <v/>
      </c>
      <c r="F16" s="19" t="str">
        <f t="array" ref="F16">IF($D16&lt;&gt;"",INDEX(VACATIONS!$C$4:$W$21,MATCH($D16,LVac,0),MATCH(TEXT($C16,"jjj"),LEFT(JourSem,3),0)+1),"")</f>
        <v/>
      </c>
      <c r="G16" s="19" t="str">
        <f t="array" ref="G16">IF($D16&lt;&gt;"",INDEX(VACATIONS!$C$4:$W$21,MATCH($D16,LVac,0),MATCH(TEXT($C16,"jjj"),LEFT(JourSem,3),0)+2),"")</f>
        <v/>
      </c>
      <c r="H16" s="19" t="str">
        <f t="shared" si="0"/>
        <v/>
      </c>
      <c r="I16" s="16"/>
    </row>
    <row r="17" spans="2:9" x14ac:dyDescent="0.3">
      <c r="B17" s="101" t="str">
        <f t="shared" si="1"/>
        <v/>
      </c>
      <c r="C17" s="13">
        <f t="shared" si="2"/>
        <v>43872</v>
      </c>
      <c r="D17" s="21"/>
      <c r="E17" s="18" t="str">
        <f t="array" ref="E17">IF($D17&lt;&gt;"",INDEX(VACATIONS!$C$4:$W$21,MATCH($D17,LVac,0),MATCH(TEXT($C17,"jjj"),LEFT(JourSem,3),0)),"")</f>
        <v/>
      </c>
      <c r="F17" s="18" t="str">
        <f t="array" ref="F17">IF($D17&lt;&gt;"",INDEX(VACATIONS!$C$4:$W$21,MATCH($D17,LVac,0),MATCH(TEXT($C17,"jjj"),LEFT(JourSem,3),0)+1),"")</f>
        <v/>
      </c>
      <c r="G17" s="18" t="str">
        <f t="array" ref="G17">IF($D17&lt;&gt;"",INDEX(VACATIONS!$C$4:$W$21,MATCH($D17,LVac,0),MATCH(TEXT($C17,"jjj"),LEFT(JourSem,3),0)+2),"")</f>
        <v/>
      </c>
      <c r="H17" s="18" t="str">
        <f t="shared" si="0"/>
        <v/>
      </c>
      <c r="I17" s="12"/>
    </row>
    <row r="18" spans="2:9" x14ac:dyDescent="0.3">
      <c r="B18" s="101" t="str">
        <f t="shared" si="1"/>
        <v/>
      </c>
      <c r="C18" s="15">
        <f t="shared" si="2"/>
        <v>43873</v>
      </c>
      <c r="D18" s="22"/>
      <c r="E18" s="19" t="str">
        <f t="array" ref="E18">IF($D18&lt;&gt;"",INDEX(VACATIONS!$C$4:$W$21,MATCH($D18,LVac,0),MATCH(TEXT($C18,"jjj"),LEFT(JourSem,3),0)),"")</f>
        <v/>
      </c>
      <c r="F18" s="19" t="str">
        <f t="array" ref="F18">IF($D18&lt;&gt;"",INDEX(VACATIONS!$C$4:$W$21,MATCH($D18,LVac,0),MATCH(TEXT($C18,"jjj"),LEFT(JourSem,3),0)+1),"")</f>
        <v/>
      </c>
      <c r="G18" s="19" t="str">
        <f t="array" ref="G18">IF($D18&lt;&gt;"",INDEX(VACATIONS!$C$4:$W$21,MATCH($D18,LVac,0),MATCH(TEXT($C18,"jjj"),LEFT(JourSem,3),0)+2),"")</f>
        <v/>
      </c>
      <c r="H18" s="19" t="str">
        <f t="shared" si="0"/>
        <v/>
      </c>
      <c r="I18" s="16"/>
    </row>
    <row r="19" spans="2:9" x14ac:dyDescent="0.3">
      <c r="B19" s="101" t="str">
        <f t="shared" si="1"/>
        <v/>
      </c>
      <c r="C19" s="13">
        <f t="shared" si="2"/>
        <v>43874</v>
      </c>
      <c r="D19" s="21"/>
      <c r="E19" s="18" t="str">
        <f t="array" ref="E19">IF($D19&lt;&gt;"",INDEX(VACATIONS!$C$4:$W$21,MATCH($D19,LVac,0),MATCH(TEXT($C19,"jjj"),LEFT(JourSem,3),0)),"")</f>
        <v/>
      </c>
      <c r="F19" s="18" t="str">
        <f t="array" ref="F19">IF($D19&lt;&gt;"",INDEX(VACATIONS!$C$4:$W$21,MATCH($D19,LVac,0),MATCH(TEXT($C19,"jjj"),LEFT(JourSem,3),0)+1),"")</f>
        <v/>
      </c>
      <c r="G19" s="18" t="str">
        <f t="array" ref="G19">IF($D19&lt;&gt;"",INDEX(VACATIONS!$C$4:$W$21,MATCH($D19,LVac,0),MATCH(TEXT($C19,"jjj"),LEFT(JourSem,3),0)+2),"")</f>
        <v/>
      </c>
      <c r="H19" s="18" t="str">
        <f t="shared" si="0"/>
        <v/>
      </c>
      <c r="I19" s="12"/>
    </row>
    <row r="20" spans="2:9" x14ac:dyDescent="0.3">
      <c r="B20" s="101" t="str">
        <f t="shared" si="1"/>
        <v/>
      </c>
      <c r="C20" s="15">
        <f t="shared" si="2"/>
        <v>43875</v>
      </c>
      <c r="D20" s="22"/>
      <c r="E20" s="19" t="str">
        <f t="array" ref="E20">IF($D20&lt;&gt;"",INDEX(VACATIONS!$C$4:$W$21,MATCH($D20,LVac,0),MATCH(TEXT($C20,"jjj"),LEFT(JourSem,3),0)),"")</f>
        <v/>
      </c>
      <c r="F20" s="19" t="str">
        <f t="array" ref="F20">IF($D20&lt;&gt;"",INDEX(VACATIONS!$C$4:$W$21,MATCH($D20,LVac,0),MATCH(TEXT($C20,"jjj"),LEFT(JourSem,3),0)+1),"")</f>
        <v/>
      </c>
      <c r="G20" s="19" t="str">
        <f t="array" ref="G20">IF($D20&lt;&gt;"",INDEX(VACATIONS!$C$4:$W$21,MATCH($D20,LVac,0),MATCH(TEXT($C20,"jjj"),LEFT(JourSem,3),0)+2),"")</f>
        <v/>
      </c>
      <c r="H20" s="19" t="str">
        <f t="shared" si="0"/>
        <v/>
      </c>
      <c r="I20" s="16"/>
    </row>
    <row r="21" spans="2:9" x14ac:dyDescent="0.3">
      <c r="B21" s="101" t="str">
        <f t="shared" si="1"/>
        <v/>
      </c>
      <c r="C21" s="13">
        <f t="shared" si="2"/>
        <v>43876</v>
      </c>
      <c r="D21" s="21"/>
      <c r="E21" s="18" t="str">
        <f t="array" ref="E21">IF($D21&lt;&gt;"",INDEX(VACATIONS!$C$4:$W$21,MATCH($D21,LVac,0),MATCH(TEXT($C21,"jjj"),LEFT(JourSem,3),0)),"")</f>
        <v/>
      </c>
      <c r="F21" s="18" t="str">
        <f t="array" ref="F21">IF($D21&lt;&gt;"",INDEX(VACATIONS!$C$4:$W$21,MATCH($D21,LVac,0),MATCH(TEXT($C21,"jjj"),LEFT(JourSem,3),0)+1),"")</f>
        <v/>
      </c>
      <c r="G21" s="18" t="str">
        <f t="array" ref="G21">IF($D21&lt;&gt;"",INDEX(VACATIONS!$C$4:$W$21,MATCH($D21,LVac,0),MATCH(TEXT($C21,"jjj"),LEFT(JourSem,3),0)+2),"")</f>
        <v/>
      </c>
      <c r="H21" s="18" t="str">
        <f t="shared" si="0"/>
        <v/>
      </c>
      <c r="I21" s="12"/>
    </row>
    <row r="22" spans="2:9" x14ac:dyDescent="0.3">
      <c r="B22" s="101" t="str">
        <f t="shared" si="1"/>
        <v/>
      </c>
      <c r="C22" s="15">
        <f t="shared" si="2"/>
        <v>43877</v>
      </c>
      <c r="D22" s="22"/>
      <c r="E22" s="19" t="str">
        <f t="array" ref="E22">IF($D22&lt;&gt;"",INDEX(VACATIONS!$C$4:$W$21,MATCH($D22,LVac,0),MATCH(TEXT($C22,"jjj"),LEFT(JourSem,3),0)),"")</f>
        <v/>
      </c>
      <c r="F22" s="19" t="str">
        <f t="array" ref="F22">IF($D22&lt;&gt;"",INDEX(VACATIONS!$C$4:$W$21,MATCH($D22,LVac,0),MATCH(TEXT($C22,"jjj"),LEFT(JourSem,3),0)+1),"")</f>
        <v/>
      </c>
      <c r="G22" s="19" t="str">
        <f t="array" ref="G22">IF($D22&lt;&gt;"",INDEX(VACATIONS!$C$4:$W$21,MATCH($D22,LVac,0),MATCH(TEXT($C22,"jjj"),LEFT(JourSem,3),0)+2),"")</f>
        <v/>
      </c>
      <c r="H22" s="19" t="str">
        <f t="shared" si="0"/>
        <v/>
      </c>
      <c r="I22" s="16"/>
    </row>
    <row r="23" spans="2:9" x14ac:dyDescent="0.3">
      <c r="B23" s="101">
        <f t="shared" si="1"/>
        <v>8</v>
      </c>
      <c r="C23" s="13">
        <f t="shared" si="2"/>
        <v>43878</v>
      </c>
      <c r="D23" s="21"/>
      <c r="E23" s="18" t="str">
        <f t="array" ref="E23">IF($D23&lt;&gt;"",INDEX(VACATIONS!$C$4:$W$21,MATCH($D23,LVac,0),MATCH(TEXT($C23,"jjj"),LEFT(JourSem,3),0)),"")</f>
        <v/>
      </c>
      <c r="F23" s="18" t="str">
        <f t="array" ref="F23">IF($D23&lt;&gt;"",INDEX(VACATIONS!$C$4:$W$21,MATCH($D23,LVac,0),MATCH(TEXT($C23,"jjj"),LEFT(JourSem,3),0)+1),"")</f>
        <v/>
      </c>
      <c r="G23" s="18" t="str">
        <f t="array" ref="G23">IF($D23&lt;&gt;"",INDEX(VACATIONS!$C$4:$W$21,MATCH($D23,LVac,0),MATCH(TEXT($C23,"jjj"),LEFT(JourSem,3),0)+2),"")</f>
        <v/>
      </c>
      <c r="H23" s="18" t="str">
        <f t="shared" si="0"/>
        <v/>
      </c>
      <c r="I23" s="12"/>
    </row>
    <row r="24" spans="2:9" x14ac:dyDescent="0.3">
      <c r="B24" s="101" t="str">
        <f t="shared" si="1"/>
        <v/>
      </c>
      <c r="C24" s="15">
        <f t="shared" si="2"/>
        <v>43879</v>
      </c>
      <c r="D24" s="22"/>
      <c r="E24" s="19" t="str">
        <f t="array" ref="E24">IF($D24&lt;&gt;"",INDEX(VACATIONS!$C$4:$W$21,MATCH($D24,LVac,0),MATCH(TEXT($C24,"jjj"),LEFT(JourSem,3),0)),"")</f>
        <v/>
      </c>
      <c r="F24" s="19" t="str">
        <f t="array" ref="F24">IF($D24&lt;&gt;"",INDEX(VACATIONS!$C$4:$W$21,MATCH($D24,LVac,0),MATCH(TEXT($C24,"jjj"),LEFT(JourSem,3),0)+1),"")</f>
        <v/>
      </c>
      <c r="G24" s="19" t="str">
        <f t="array" ref="G24">IF($D24&lt;&gt;"",INDEX(VACATIONS!$C$4:$W$21,MATCH($D24,LVac,0),MATCH(TEXT($C24,"jjj"),LEFT(JourSem,3),0)+2),"")</f>
        <v/>
      </c>
      <c r="H24" s="19" t="str">
        <f t="shared" si="0"/>
        <v/>
      </c>
      <c r="I24" s="16"/>
    </row>
    <row r="25" spans="2:9" x14ac:dyDescent="0.3">
      <c r="B25" s="101" t="str">
        <f t="shared" si="1"/>
        <v/>
      </c>
      <c r="C25" s="13">
        <f t="shared" si="2"/>
        <v>43880</v>
      </c>
      <c r="D25" s="21"/>
      <c r="E25" s="18" t="str">
        <f t="array" ref="E25">IF($D25&lt;&gt;"",INDEX(VACATIONS!$C$4:$W$21,MATCH($D25,LVac,0),MATCH(TEXT($C25,"jjj"),LEFT(JourSem,3),0)),"")</f>
        <v/>
      </c>
      <c r="F25" s="18" t="str">
        <f t="array" ref="F25">IF($D25&lt;&gt;"",INDEX(VACATIONS!$C$4:$W$21,MATCH($D25,LVac,0),MATCH(TEXT($C25,"jjj"),LEFT(JourSem,3),0)+1),"")</f>
        <v/>
      </c>
      <c r="G25" s="18" t="str">
        <f t="array" ref="G25">IF($D25&lt;&gt;"",INDEX(VACATIONS!$C$4:$W$21,MATCH($D25,LVac,0),MATCH(TEXT($C25,"jjj"),LEFT(JourSem,3),0)+2),"")</f>
        <v/>
      </c>
      <c r="H25" s="18" t="str">
        <f t="shared" si="0"/>
        <v/>
      </c>
      <c r="I25" s="12"/>
    </row>
    <row r="26" spans="2:9" x14ac:dyDescent="0.3">
      <c r="B26" s="101" t="str">
        <f t="shared" si="1"/>
        <v/>
      </c>
      <c r="C26" s="15">
        <f t="shared" si="2"/>
        <v>43881</v>
      </c>
      <c r="D26" s="22"/>
      <c r="E26" s="19" t="str">
        <f t="array" ref="E26">IF($D26&lt;&gt;"",INDEX(VACATIONS!$C$4:$W$21,MATCH($D26,LVac,0),MATCH(TEXT($C26,"jjj"),LEFT(JourSem,3),0)),"")</f>
        <v/>
      </c>
      <c r="F26" s="19" t="str">
        <f t="array" ref="F26">IF($D26&lt;&gt;"",INDEX(VACATIONS!$C$4:$W$21,MATCH($D26,LVac,0),MATCH(TEXT($C26,"jjj"),LEFT(JourSem,3),0)+1),"")</f>
        <v/>
      </c>
      <c r="G26" s="19" t="str">
        <f t="array" ref="G26">IF($D26&lt;&gt;"",INDEX(VACATIONS!$C$4:$W$21,MATCH($D26,LVac,0),MATCH(TEXT($C26,"jjj"),LEFT(JourSem,3),0)+2),"")</f>
        <v/>
      </c>
      <c r="H26" s="19" t="str">
        <f t="shared" si="0"/>
        <v/>
      </c>
      <c r="I26" s="16"/>
    </row>
    <row r="27" spans="2:9" x14ac:dyDescent="0.3">
      <c r="B27" s="101" t="str">
        <f t="shared" si="1"/>
        <v/>
      </c>
      <c r="C27" s="13">
        <f t="shared" si="2"/>
        <v>43882</v>
      </c>
      <c r="D27" s="21"/>
      <c r="E27" s="18" t="str">
        <f t="array" ref="E27">IF($D27&lt;&gt;"",INDEX(VACATIONS!$C$4:$W$21,MATCH($D27,LVac,0),MATCH(TEXT($C27,"jjj"),LEFT(JourSem,3),0)),"")</f>
        <v/>
      </c>
      <c r="F27" s="18" t="str">
        <f t="array" ref="F27">IF($D27&lt;&gt;"",INDEX(VACATIONS!$C$4:$W$21,MATCH($D27,LVac,0),MATCH(TEXT($C27,"jjj"),LEFT(JourSem,3),0)+1),"")</f>
        <v/>
      </c>
      <c r="G27" s="18" t="str">
        <f t="array" ref="G27">IF($D27&lt;&gt;"",INDEX(VACATIONS!$C$4:$W$21,MATCH($D27,LVac,0),MATCH(TEXT($C27,"jjj"),LEFT(JourSem,3),0)+2),"")</f>
        <v/>
      </c>
      <c r="H27" s="18" t="str">
        <f t="shared" si="0"/>
        <v/>
      </c>
      <c r="I27" s="12"/>
    </row>
    <row r="28" spans="2:9" x14ac:dyDescent="0.3">
      <c r="B28" s="101" t="str">
        <f t="shared" si="1"/>
        <v/>
      </c>
      <c r="C28" s="15">
        <f t="shared" si="2"/>
        <v>43883</v>
      </c>
      <c r="D28" s="22"/>
      <c r="E28" s="19" t="str">
        <f t="array" ref="E28">IF($D28&lt;&gt;"",INDEX(VACATIONS!$C$4:$W$21,MATCH($D28,LVac,0),MATCH(TEXT($C28,"jjj"),LEFT(JourSem,3),0)),"")</f>
        <v/>
      </c>
      <c r="F28" s="19" t="str">
        <f t="array" ref="F28">IF($D28&lt;&gt;"",INDEX(VACATIONS!$C$4:$W$21,MATCH($D28,LVac,0),MATCH(TEXT($C28,"jjj"),LEFT(JourSem,3),0)+1),"")</f>
        <v/>
      </c>
      <c r="G28" s="19" t="str">
        <f t="array" ref="G28">IF($D28&lt;&gt;"",INDEX(VACATIONS!$C$4:$W$21,MATCH($D28,LVac,0),MATCH(TEXT($C28,"jjj"),LEFT(JourSem,3),0)+2),"")</f>
        <v/>
      </c>
      <c r="H28" s="19" t="str">
        <f t="shared" si="0"/>
        <v/>
      </c>
      <c r="I28" s="16"/>
    </row>
    <row r="29" spans="2:9" x14ac:dyDescent="0.3">
      <c r="B29" s="101" t="str">
        <f t="shared" si="1"/>
        <v/>
      </c>
      <c r="C29" s="13">
        <f t="shared" si="2"/>
        <v>43884</v>
      </c>
      <c r="D29" s="21"/>
      <c r="E29" s="18" t="str">
        <f t="array" ref="E29">IF($D29&lt;&gt;"",INDEX(VACATIONS!$C$4:$W$21,MATCH($D29,LVac,0),MATCH(TEXT($C29,"jjj"),LEFT(JourSem,3),0)),"")</f>
        <v/>
      </c>
      <c r="F29" s="18" t="str">
        <f t="array" ref="F29">IF($D29&lt;&gt;"",INDEX(VACATIONS!$C$4:$W$21,MATCH($D29,LVac,0),MATCH(TEXT($C29,"jjj"),LEFT(JourSem,3),0)+1),"")</f>
        <v/>
      </c>
      <c r="G29" s="18" t="str">
        <f t="array" ref="G29">IF($D29&lt;&gt;"",INDEX(VACATIONS!$C$4:$W$21,MATCH($D29,LVac,0),MATCH(TEXT($C29,"jjj"),LEFT(JourSem,3),0)+2),"")</f>
        <v/>
      </c>
      <c r="H29" s="18" t="str">
        <f t="shared" si="0"/>
        <v/>
      </c>
      <c r="I29" s="12"/>
    </row>
    <row r="30" spans="2:9" x14ac:dyDescent="0.3">
      <c r="B30" s="101">
        <f t="shared" si="1"/>
        <v>9</v>
      </c>
      <c r="C30" s="15">
        <f t="shared" si="2"/>
        <v>43885</v>
      </c>
      <c r="D30" s="22"/>
      <c r="E30" s="19" t="str">
        <f t="array" ref="E30">IF($D30&lt;&gt;"",INDEX(VACATIONS!$C$4:$W$21,MATCH($D30,LVac,0),MATCH(TEXT($C30,"jjj"),LEFT(JourSem,3),0)),"")</f>
        <v/>
      </c>
      <c r="F30" s="19" t="str">
        <f t="array" ref="F30">IF($D30&lt;&gt;"",INDEX(VACATIONS!$C$4:$W$21,MATCH($D30,LVac,0),MATCH(TEXT($C30,"jjj"),LEFT(JourSem,3),0)+1),"")</f>
        <v/>
      </c>
      <c r="G30" s="19" t="str">
        <f t="array" ref="G30">IF($D30&lt;&gt;"",INDEX(VACATIONS!$C$4:$W$21,MATCH($D30,LVac,0),MATCH(TEXT($C30,"jjj"),LEFT(JourSem,3),0)+2),"")</f>
        <v/>
      </c>
      <c r="H30" s="19" t="str">
        <f t="shared" si="0"/>
        <v/>
      </c>
      <c r="I30" s="16"/>
    </row>
    <row r="31" spans="2:9" x14ac:dyDescent="0.3">
      <c r="B31" s="101" t="str">
        <f t="shared" si="1"/>
        <v/>
      </c>
      <c r="C31" s="13">
        <f t="shared" si="2"/>
        <v>43886</v>
      </c>
      <c r="D31" s="21"/>
      <c r="E31" s="18" t="str">
        <f t="array" ref="E31">IF($D31&lt;&gt;"",INDEX(VACATIONS!$C$4:$W$21,MATCH($D31,LVac,0),MATCH(TEXT($C31,"jjj"),LEFT(JourSem,3),0)),"")</f>
        <v/>
      </c>
      <c r="F31" s="18" t="str">
        <f t="array" ref="F31">IF($D31&lt;&gt;"",INDEX(VACATIONS!$C$4:$W$21,MATCH($D31,LVac,0),MATCH(TEXT($C31,"jjj"),LEFT(JourSem,3),0)+1),"")</f>
        <v/>
      </c>
      <c r="G31" s="18" t="str">
        <f t="array" ref="G31">IF($D31&lt;&gt;"",INDEX(VACATIONS!$C$4:$W$21,MATCH($D31,LVac,0),MATCH(TEXT($C31,"jjj"),LEFT(JourSem,3),0)+2),"")</f>
        <v/>
      </c>
      <c r="H31" s="18" t="str">
        <f t="shared" si="0"/>
        <v/>
      </c>
      <c r="I31" s="12"/>
    </row>
    <row r="32" spans="2:9" x14ac:dyDescent="0.3">
      <c r="B32" s="101" t="str">
        <f t="shared" si="1"/>
        <v/>
      </c>
      <c r="C32" s="15">
        <f t="shared" si="2"/>
        <v>43887</v>
      </c>
      <c r="D32" s="22"/>
      <c r="E32" s="19" t="str">
        <f t="array" ref="E32">IF($D32&lt;&gt;"",INDEX(VACATIONS!$C$4:$W$21,MATCH($D32,LVac,0),MATCH(TEXT($C32,"jjj"),LEFT(JourSem,3),0)),"")</f>
        <v/>
      </c>
      <c r="F32" s="19" t="str">
        <f t="array" ref="F32">IF($D32&lt;&gt;"",INDEX(VACATIONS!$C$4:$W$21,MATCH($D32,LVac,0),MATCH(TEXT($C32,"jjj"),LEFT(JourSem,3),0)+1),"")</f>
        <v/>
      </c>
      <c r="G32" s="19" t="str">
        <f t="array" ref="G32">IF($D32&lt;&gt;"",INDEX(VACATIONS!$C$4:$W$21,MATCH($D32,LVac,0),MATCH(TEXT($C32,"jjj"),LEFT(JourSem,3),0)+2),"")</f>
        <v/>
      </c>
      <c r="H32" s="19" t="str">
        <f t="shared" si="0"/>
        <v/>
      </c>
      <c r="I32" s="16"/>
    </row>
    <row r="33" spans="2:9" x14ac:dyDescent="0.3">
      <c r="B33" s="101" t="str">
        <f t="shared" si="1"/>
        <v/>
      </c>
      <c r="C33" s="13">
        <f t="shared" si="2"/>
        <v>43888</v>
      </c>
      <c r="D33" s="21"/>
      <c r="E33" s="18" t="str">
        <f t="array" ref="E33">IF($D33&lt;&gt;"",INDEX(VACATIONS!$C$4:$W$21,MATCH($D33,LVac,0),MATCH(TEXT($C33,"jjj"),LEFT(JourSem,3),0)),"")</f>
        <v/>
      </c>
      <c r="F33" s="18" t="str">
        <f t="array" ref="F33">IF($D33&lt;&gt;"",INDEX(VACATIONS!$C$4:$W$21,MATCH($D33,LVac,0),MATCH(TEXT($C33,"jjj"),LEFT(JourSem,3),0)+1),"")</f>
        <v/>
      </c>
      <c r="G33" s="18" t="str">
        <f t="array" ref="G33">IF($D33&lt;&gt;"",INDEX(VACATIONS!$C$4:$W$21,MATCH($D33,LVac,0),MATCH(TEXT($C33,"jjj"),LEFT(JourSem,3),0)+2),"")</f>
        <v/>
      </c>
      <c r="H33" s="18" t="str">
        <f t="shared" si="0"/>
        <v/>
      </c>
      <c r="I33" s="12"/>
    </row>
    <row r="34" spans="2:9" x14ac:dyDescent="0.3">
      <c r="B34" s="101" t="str">
        <f t="shared" si="1"/>
        <v/>
      </c>
      <c r="C34" s="15">
        <f t="shared" si="2"/>
        <v>43889</v>
      </c>
      <c r="D34" s="22"/>
      <c r="E34" s="19" t="str">
        <f t="array" ref="E34">IF($D34&lt;&gt;"",INDEX(VACATIONS!$C$4:$W$21,MATCH($D34,LVac,0),MATCH(TEXT($C34,"jjj"),LEFT(JourSem,3),0)),"")</f>
        <v/>
      </c>
      <c r="F34" s="19" t="str">
        <f t="array" ref="F34">IF($D34&lt;&gt;"",INDEX(VACATIONS!$C$4:$W$21,MATCH($D34,LVac,0),MATCH(TEXT($C34,"jjj"),LEFT(JourSem,3),0)+1),"")</f>
        <v/>
      </c>
      <c r="G34" s="19" t="str">
        <f t="array" ref="G34">IF($D34&lt;&gt;"",INDEX(VACATIONS!$C$4:$W$21,MATCH($D34,LVac,0),MATCH(TEXT($C34,"jjj"),LEFT(JourSem,3),0)+2),"")</f>
        <v/>
      </c>
      <c r="H34" s="19" t="str">
        <f t="shared" si="0"/>
        <v/>
      </c>
      <c r="I34" s="16"/>
    </row>
    <row r="35" spans="2:9" x14ac:dyDescent="0.3">
      <c r="B35" s="101" t="str">
        <f t="shared" si="1"/>
        <v/>
      </c>
      <c r="C35" s="13">
        <f>IFERROR(IF(MONTH(C34+1)&lt;&gt;MONTH(C7),"",C34+1),"")</f>
        <v>43890</v>
      </c>
      <c r="D35" s="21"/>
      <c r="E35" s="18" t="str">
        <f t="array" ref="E35">IF($D35&lt;&gt;"",INDEX(VACATIONS!$C$4:$W$21,MATCH($D35,LVac,0),MATCH(TEXT($C35,"jjj"),LEFT(JourSem,3),0)),"")</f>
        <v/>
      </c>
      <c r="F35" s="18" t="str">
        <f t="array" ref="F35">IF($D35&lt;&gt;"",INDEX(VACATIONS!$C$4:$W$21,MATCH($D35,LVac,0),MATCH(TEXT($C35,"jjj"),LEFT(JourSem,3),0)+1),"")</f>
        <v/>
      </c>
      <c r="G35" s="18" t="str">
        <f t="array" ref="G35">IF($D35&lt;&gt;"",INDEX(VACATIONS!$C$4:$W$21,MATCH($D35,LVac,0),MATCH(TEXT($C35,"jjj"),LEFT(JourSem,3),0)+2),"")</f>
        <v/>
      </c>
      <c r="H35" s="18" t="str">
        <f t="shared" si="0"/>
        <v/>
      </c>
      <c r="I35" s="12"/>
    </row>
    <row r="36" spans="2:9" x14ac:dyDescent="0.3">
      <c r="B36" s="101" t="str">
        <f t="shared" si="1"/>
        <v/>
      </c>
      <c r="C36" s="15" t="str">
        <f t="shared" ref="C36:C37" si="3">IFERROR(IF(MONTH(C35+1)&lt;&gt;MONTH(C8),"",C35+1),"")</f>
        <v/>
      </c>
      <c r="D36" s="22"/>
      <c r="E36" s="19" t="str">
        <f t="array" ref="E36">IF($D36&lt;&gt;"",INDEX(VACATIONS!$C$4:$W$21,MATCH($D36,LVac,0),MATCH(TEXT($C36,"jjj"),LEFT(JourSem,3),0)),"")</f>
        <v/>
      </c>
      <c r="F36" s="19" t="str">
        <f t="array" ref="F36">IF($D36&lt;&gt;"",INDEX(VACATIONS!$C$4:$W$21,MATCH($D36,LVac,0),MATCH(TEXT($C36,"jjj"),LEFT(JourSem,3),0)+1),"")</f>
        <v/>
      </c>
      <c r="G36" s="19" t="str">
        <f t="array" ref="G36">IF($D36&lt;&gt;"",INDEX(VACATIONS!$C$4:$W$21,MATCH($D36,LVac,0),MATCH(TEXT($C36,"jjj"),LEFT(JourSem,3),0)+2),"")</f>
        <v/>
      </c>
      <c r="H36" s="19" t="str">
        <f t="shared" si="0"/>
        <v/>
      </c>
      <c r="I36" s="16"/>
    </row>
    <row r="37" spans="2:9" x14ac:dyDescent="0.3">
      <c r="B37" s="102" t="str">
        <f t="shared" si="1"/>
        <v/>
      </c>
      <c r="C37" s="17" t="str">
        <f t="shared" si="3"/>
        <v/>
      </c>
      <c r="D37" s="23"/>
      <c r="E37" s="20" t="str">
        <f t="array" ref="E37">IF($D37&lt;&gt;"",INDEX(VACATIONS!$C$4:$W$21,MATCH($D37,LVac,0),MATCH(TEXT($C37,"jjj"),LEFT(JourSem,3),0)),"")</f>
        <v/>
      </c>
      <c r="F37" s="20" t="str">
        <f t="array" ref="F37">IF($D37&lt;&gt;"",INDEX(VACATIONS!$C$4:$W$21,MATCH($D37,LVac,0),MATCH(TEXT($C37,"jjj"),LEFT(JourSem,3),0)+1),"")</f>
        <v/>
      </c>
      <c r="G37" s="20" t="str">
        <f t="array" ref="G37">IF($D37&lt;&gt;"",INDEX(VACATIONS!$C$4:$W$21,MATCH($D37,LVac,0),MATCH(TEXT($C37,"jjj"),LEFT(JourSem,3),0)+2),"")</f>
        <v/>
      </c>
      <c r="H37" s="20" t="str">
        <f t="shared" si="0"/>
        <v/>
      </c>
      <c r="I37" s="14"/>
    </row>
  </sheetData>
  <mergeCells count="1">
    <mergeCell ref="E1:G2"/>
  </mergeCells>
  <conditionalFormatting sqref="H7:H37">
    <cfRule type="cellIs" dxfId="5" priority="2" operator="greaterThan">
      <formula>0</formula>
    </cfRule>
  </conditionalFormatting>
  <conditionalFormatting sqref="B7:B37">
    <cfRule type="expression" dxfId="4" priority="1">
      <formula>AND(B7&gt;0,B7&lt;&gt;"")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36561A5-39E6-4F2F-9836-570F587A9396}">
          <x14:formula1>
            <xm:f>VACATIONS!$B$24:$B$29</xm:f>
          </x14:formula1>
          <xm:sqref>I7:I37</xm:sqref>
        </x14:dataValidation>
        <x14:dataValidation type="list" allowBlank="1" showInputMessage="1" showErrorMessage="1" xr:uid="{729B9D50-631D-4B58-B489-BB74E5A771A3}">
          <x14:formula1>
            <xm:f>VACATIONS!$B$4:$B$21</xm:f>
          </x14:formula1>
          <xm:sqref>D7:D37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58B67-9FA3-4C89-A14A-2816B7B9642E}">
  <sheetPr codeName="Feuil4">
    <tabColor rgb="FF00B050"/>
  </sheetPr>
  <dimension ref="B1:K37"/>
  <sheetViews>
    <sheetView showGridLines="0" topLeftCell="A16" zoomScale="110" zoomScaleNormal="110" workbookViewId="0">
      <selection activeCell="E1" sqref="E1:G2"/>
    </sheetView>
  </sheetViews>
  <sheetFormatPr baseColWidth="10" defaultColWidth="11.44140625" defaultRowHeight="14.4" x14ac:dyDescent="0.3"/>
  <cols>
    <col min="1" max="1" width="12.88671875" style="69" customWidth="1"/>
    <col min="2" max="2" width="11.44140625" style="69"/>
    <col min="3" max="3" width="11.44140625" style="69" customWidth="1"/>
    <col min="4" max="11" width="11.44140625" style="69"/>
    <col min="12" max="12" width="9.33203125" style="69" customWidth="1"/>
    <col min="13" max="13" width="12.44140625" style="69" bestFit="1" customWidth="1"/>
    <col min="14" max="16384" width="11.44140625" style="69"/>
  </cols>
  <sheetData>
    <row r="1" spans="2:11" x14ac:dyDescent="0.3">
      <c r="E1" s="103">
        <f>EDATE(FEV!E1,1)</f>
        <v>43891</v>
      </c>
      <c r="F1" s="103"/>
      <c r="G1" s="103"/>
    </row>
    <row r="2" spans="2:11" x14ac:dyDescent="0.3">
      <c r="E2" s="103"/>
      <c r="F2" s="103"/>
      <c r="G2" s="103"/>
    </row>
    <row r="5" spans="2:11" x14ac:dyDescent="0.3">
      <c r="K5" s="9"/>
    </row>
    <row r="6" spans="2:11" ht="15" thickBot="1" x14ac:dyDescent="0.35">
      <c r="B6" s="99" t="s">
        <v>20</v>
      </c>
      <c r="C6" s="10" t="s">
        <v>21</v>
      </c>
      <c r="D6" s="10" t="s">
        <v>22</v>
      </c>
      <c r="E6" s="10" t="s">
        <v>23</v>
      </c>
      <c r="F6" s="10" t="s">
        <v>9</v>
      </c>
      <c r="G6" s="10" t="s">
        <v>10</v>
      </c>
      <c r="H6" s="10" t="s">
        <v>24</v>
      </c>
      <c r="I6" s="11" t="s">
        <v>25</v>
      </c>
      <c r="K6" s="9"/>
    </row>
    <row r="7" spans="2:11" x14ac:dyDescent="0.3">
      <c r="B7" s="100">
        <f>_xlfn.ISOWEEKNUM(C7)</f>
        <v>9</v>
      </c>
      <c r="C7" s="13">
        <f>DATE(YEAR(E1),MONTH(E1),1)</f>
        <v>43891</v>
      </c>
      <c r="D7" s="21"/>
      <c r="E7" s="18" t="str">
        <f t="array" ref="E7">IF($D7&lt;&gt;"",
INDEX(VACATIONS!$C$4:$W$21,
MATCH($D7,LVac,0),
MATCH(TEXT($C7,"jjj"),LEFT(JourSem,3),0)),"")</f>
        <v/>
      </c>
      <c r="F7" s="18" t="str">
        <f t="array" ref="F7">IF($D7&lt;&gt;"",INDEX(VACATIONS!$C$4:$W$21,MATCH($D7,LVac,0),MATCH(TEXT($C7,"jjj"),LEFT(JourSem,3),0)+1),"")</f>
        <v/>
      </c>
      <c r="G7" s="18" t="str">
        <f t="array" ref="G7">IF($D7&lt;&gt;"",INDEX(VACATIONS!$C$4:$W$21,MATCH($D7,LVac,0),MATCH(TEXT($C7,"jjj"),LEFT(JourSem,3),0)+2),"")</f>
        <v/>
      </c>
      <c r="H7" s="18" t="str">
        <f>IFERROR(SUM(F7-E7-G7),"")</f>
        <v/>
      </c>
      <c r="I7" s="12"/>
      <c r="K7" s="9"/>
    </row>
    <row r="8" spans="2:11" x14ac:dyDescent="0.3">
      <c r="B8" s="101">
        <f>IFERROR(IF(WEEKDAY(C8,2)=1,_xlfn.ISOWEEKNUM(C8),""),"")</f>
        <v>10</v>
      </c>
      <c r="C8" s="15">
        <f>C7+1</f>
        <v>43892</v>
      </c>
      <c r="D8" s="22"/>
      <c r="E8" s="19" t="str">
        <f t="array" ref="E8">IF($D8&lt;&gt;"",INDEX(VACATIONS!$C$4:$W$21,MATCH($D8,LVac,0),MATCH(TEXT($C8,"jjj"),LEFT(JourSem,3),0)),"")</f>
        <v/>
      </c>
      <c r="F8" s="19" t="str">
        <f t="array" ref="F8">IF($D8&lt;&gt;"",INDEX(VACATIONS!$C$4:$W$21,MATCH($D8,LVac,0),MATCH(TEXT($C8,"jjj"),LEFT(JourSem,3),0)+1),"")</f>
        <v/>
      </c>
      <c r="G8" s="19" t="str">
        <f t="array" ref="G8">IF($D8&lt;&gt;"",INDEX(VACATIONS!$C$4:$W$21,MATCH($D8,LVac,0),MATCH(TEXT($C8,"jjj"),LEFT(JourSem,3),0)+2),"")</f>
        <v/>
      </c>
      <c r="H8" s="19" t="str">
        <f t="shared" ref="H8:H37" si="0">IFERROR(SUM(F8-E8-G8),"")</f>
        <v/>
      </c>
      <c r="I8" s="16"/>
      <c r="K8" s="9"/>
    </row>
    <row r="9" spans="2:11" x14ac:dyDescent="0.3">
      <c r="B9" s="101" t="str">
        <f t="shared" ref="B9:B37" si="1">IFERROR(IF(WEEKDAY(C9,2)=1,_xlfn.ISOWEEKNUM(C9),""),"")</f>
        <v/>
      </c>
      <c r="C9" s="13">
        <f t="shared" ref="C9:C34" si="2">C8+1</f>
        <v>43893</v>
      </c>
      <c r="D9" s="21"/>
      <c r="E9" s="18" t="str">
        <f t="array" ref="E9">IF($D9&lt;&gt;"",INDEX(VACATIONS!$C$4:$W$21,MATCH($D9,LVac,0),MATCH(TEXT($C9,"jjj"),LEFT(JourSem,3),0)),"")</f>
        <v/>
      </c>
      <c r="F9" s="18" t="str">
        <f t="array" ref="F9">IF($D9&lt;&gt;"",INDEX(VACATIONS!$C$4:$W$21,MATCH($D9,LVac,0),MATCH(TEXT($C9,"jjj"),LEFT(JourSem,3),0)+1),"")</f>
        <v/>
      </c>
      <c r="G9" s="18" t="str">
        <f t="array" ref="G9">IF($D9&lt;&gt;"",INDEX(VACATIONS!$C$4:$W$21,MATCH($D9,LVac,0),MATCH(TEXT($C9,"jjj"),LEFT(JourSem,3),0)+2),"")</f>
        <v/>
      </c>
      <c r="H9" s="18" t="str">
        <f t="shared" si="0"/>
        <v/>
      </c>
      <c r="I9" s="12"/>
      <c r="K9" s="9"/>
    </row>
    <row r="10" spans="2:11" x14ac:dyDescent="0.3">
      <c r="B10" s="101" t="str">
        <f t="shared" si="1"/>
        <v/>
      </c>
      <c r="C10" s="15">
        <f t="shared" si="2"/>
        <v>43894</v>
      </c>
      <c r="D10" s="22"/>
      <c r="E10" s="19" t="str">
        <f t="array" ref="E10">IF($D10&lt;&gt;"",INDEX(VACATIONS!$C$4:$W$21,MATCH($D10,LVac,0),MATCH(TEXT($C10,"jjj"),LEFT(JourSem,3),0)),"")</f>
        <v/>
      </c>
      <c r="F10" s="19" t="str">
        <f t="array" ref="F10">IF($D10&lt;&gt;"",INDEX(VACATIONS!$C$4:$W$21,MATCH($D10,LVac,0),MATCH(TEXT($C10,"jjj"),LEFT(JourSem,3),0)+1),"")</f>
        <v/>
      </c>
      <c r="G10" s="19" t="str">
        <f t="array" ref="G10">IF($D10&lt;&gt;"",INDEX(VACATIONS!$C$4:$W$21,MATCH($D10,LVac,0),MATCH(TEXT($C10,"jjj"),LEFT(JourSem,3),0)+2),"")</f>
        <v/>
      </c>
      <c r="H10" s="19" t="str">
        <f t="shared" si="0"/>
        <v/>
      </c>
      <c r="I10" s="16"/>
      <c r="K10" s="9"/>
    </row>
    <row r="11" spans="2:11" x14ac:dyDescent="0.3">
      <c r="B11" s="101" t="str">
        <f t="shared" si="1"/>
        <v/>
      </c>
      <c r="C11" s="13">
        <f t="shared" si="2"/>
        <v>43895</v>
      </c>
      <c r="D11" s="21"/>
      <c r="E11" s="18" t="str">
        <f t="array" ref="E11">IF($D11&lt;&gt;"",INDEX(VACATIONS!$C$4:$W$21,MATCH($D11,LVac,0),MATCH(TEXT($C11,"jjj"),LEFT(JourSem,3),0)),"")</f>
        <v/>
      </c>
      <c r="F11" s="18" t="str">
        <f t="array" ref="F11">IF($D11&lt;&gt;"",INDEX(VACATIONS!$C$4:$W$21,MATCH($D11,LVac,0),MATCH(TEXT($C11,"jjj"),LEFT(JourSem,3),0)+1),"")</f>
        <v/>
      </c>
      <c r="G11" s="18" t="str">
        <f t="array" ref="G11">IF($D11&lt;&gt;"",INDEX(VACATIONS!$C$4:$W$21,MATCH($D11,LVac,0),MATCH(TEXT($C11,"jjj"),LEFT(JourSem,3),0)+2),"")</f>
        <v/>
      </c>
      <c r="H11" s="18" t="str">
        <f t="shared" si="0"/>
        <v/>
      </c>
      <c r="I11" s="12"/>
      <c r="K11" s="9"/>
    </row>
    <row r="12" spans="2:11" x14ac:dyDescent="0.3">
      <c r="B12" s="101" t="str">
        <f t="shared" si="1"/>
        <v/>
      </c>
      <c r="C12" s="15">
        <f t="shared" si="2"/>
        <v>43896</v>
      </c>
      <c r="D12" s="22"/>
      <c r="E12" s="19" t="str">
        <f t="array" ref="E12">IF($D12&lt;&gt;"",INDEX(VACATIONS!$C$4:$W$21,MATCH($D12,LVac,0),MATCH(TEXT($C12,"jjj"),LEFT(JourSem,3),0)),"")</f>
        <v/>
      </c>
      <c r="F12" s="19" t="str">
        <f t="array" ref="F12">IF($D12&lt;&gt;"",INDEX(VACATIONS!$C$4:$W$21,MATCH($D12,LVac,0),MATCH(TEXT($C12,"jjj"),LEFT(JourSem,3),0)+1),"")</f>
        <v/>
      </c>
      <c r="G12" s="19" t="str">
        <f t="array" ref="G12">IF($D12&lt;&gt;"",INDEX(VACATIONS!$C$4:$W$21,MATCH($D12,LVac,0),MATCH(TEXT($C12,"jjj"),LEFT(JourSem,3),0)+2),"")</f>
        <v/>
      </c>
      <c r="H12" s="19" t="str">
        <f t="shared" si="0"/>
        <v/>
      </c>
      <c r="I12" s="16"/>
      <c r="K12" s="9"/>
    </row>
    <row r="13" spans="2:11" x14ac:dyDescent="0.3">
      <c r="B13" s="101" t="str">
        <f t="shared" si="1"/>
        <v/>
      </c>
      <c r="C13" s="13">
        <f t="shared" si="2"/>
        <v>43897</v>
      </c>
      <c r="D13" s="21"/>
      <c r="E13" s="18" t="str">
        <f t="array" ref="E13">IF($D13&lt;&gt;"",INDEX(VACATIONS!$C$4:$W$21,MATCH($D13,LVac,0),MATCH(TEXT($C13,"jjj"),LEFT(JourSem,3),0)),"")</f>
        <v/>
      </c>
      <c r="F13" s="18" t="str">
        <f t="array" ref="F13">IF($D13&lt;&gt;"",INDEX(VACATIONS!$C$4:$W$21,MATCH($D13,LVac,0),MATCH(TEXT($C13,"jjj"),LEFT(JourSem,3),0)+1),"")</f>
        <v/>
      </c>
      <c r="G13" s="18" t="str">
        <f t="array" ref="G13">IF($D13&lt;&gt;"",INDEX(VACATIONS!$C$4:$W$21,MATCH($D13,LVac,0),MATCH(TEXT($C13,"jjj"),LEFT(JourSem,3),0)+2),"")</f>
        <v/>
      </c>
      <c r="H13" s="18" t="str">
        <f t="shared" si="0"/>
        <v/>
      </c>
      <c r="I13" s="12"/>
      <c r="K13" s="9"/>
    </row>
    <row r="14" spans="2:11" x14ac:dyDescent="0.3">
      <c r="B14" s="101" t="str">
        <f t="shared" si="1"/>
        <v/>
      </c>
      <c r="C14" s="15">
        <f t="shared" si="2"/>
        <v>43898</v>
      </c>
      <c r="D14" s="22"/>
      <c r="E14" s="19" t="str">
        <f t="array" ref="E14">IF($D14&lt;&gt;"",INDEX(VACATIONS!$C$4:$W$21,MATCH($D14,LVac,0),MATCH(TEXT($C14,"jjj"),LEFT(JourSem,3),0)),"")</f>
        <v/>
      </c>
      <c r="F14" s="19" t="str">
        <f t="array" ref="F14">IF($D14&lt;&gt;"",INDEX(VACATIONS!$C$4:$W$21,MATCH($D14,LVac,0),MATCH(TEXT($C14,"jjj"),LEFT(JourSem,3),0)+1),"")</f>
        <v/>
      </c>
      <c r="G14" s="19" t="str">
        <f t="array" ref="G14">IF($D14&lt;&gt;"",INDEX(VACATIONS!$C$4:$W$21,MATCH($D14,LVac,0),MATCH(TEXT($C14,"jjj"),LEFT(JourSem,3),0)+2),"")</f>
        <v/>
      </c>
      <c r="H14" s="19" t="str">
        <f t="shared" si="0"/>
        <v/>
      </c>
      <c r="I14" s="16"/>
      <c r="K14" s="9"/>
    </row>
    <row r="15" spans="2:11" x14ac:dyDescent="0.3">
      <c r="B15" s="101">
        <f t="shared" si="1"/>
        <v>11</v>
      </c>
      <c r="C15" s="13">
        <f t="shared" si="2"/>
        <v>43899</v>
      </c>
      <c r="D15" s="21"/>
      <c r="E15" s="18" t="str">
        <f t="array" ref="E15">IF($D15&lt;&gt;"",INDEX(VACATIONS!$C$4:$W$21,MATCH($D15,LVac,0),MATCH(TEXT($C15,"jjj"),LEFT(JourSem,3),0)),"")</f>
        <v/>
      </c>
      <c r="F15" s="18" t="str">
        <f t="array" ref="F15">IF($D15&lt;&gt;"",INDEX(VACATIONS!$C$4:$W$21,MATCH($D15,LVac,0),MATCH(TEXT($C15,"jjj"),LEFT(JourSem,3),0)+1),"")</f>
        <v/>
      </c>
      <c r="G15" s="18" t="str">
        <f t="array" ref="G15">IF($D15&lt;&gt;"",INDEX(VACATIONS!$C$4:$W$21,MATCH($D15,LVac,0),MATCH(TEXT($C15,"jjj"),LEFT(JourSem,3),0)+2),"")</f>
        <v/>
      </c>
      <c r="H15" s="18" t="str">
        <f t="shared" si="0"/>
        <v/>
      </c>
      <c r="I15" s="12"/>
      <c r="K15" s="9"/>
    </row>
    <row r="16" spans="2:11" x14ac:dyDescent="0.3">
      <c r="B16" s="101" t="str">
        <f t="shared" si="1"/>
        <v/>
      </c>
      <c r="C16" s="15">
        <f t="shared" si="2"/>
        <v>43900</v>
      </c>
      <c r="D16" s="22"/>
      <c r="E16" s="19" t="str">
        <f t="array" ref="E16">IF($D16&lt;&gt;"",INDEX(VACATIONS!$C$4:$W$21,MATCH($D16,LVac,0),MATCH(TEXT($C16,"jjj"),LEFT(JourSem,3),0)),"")</f>
        <v/>
      </c>
      <c r="F16" s="19" t="str">
        <f t="array" ref="F16">IF($D16&lt;&gt;"",INDEX(VACATIONS!$C$4:$W$21,MATCH($D16,LVac,0),MATCH(TEXT($C16,"jjj"),LEFT(JourSem,3),0)+1),"")</f>
        <v/>
      </c>
      <c r="G16" s="19" t="str">
        <f t="array" ref="G16">IF($D16&lt;&gt;"",INDEX(VACATIONS!$C$4:$W$21,MATCH($D16,LVac,0),MATCH(TEXT($C16,"jjj"),LEFT(JourSem,3),0)+2),"")</f>
        <v/>
      </c>
      <c r="H16" s="19" t="str">
        <f t="shared" si="0"/>
        <v/>
      </c>
      <c r="I16" s="16"/>
      <c r="K16" s="9"/>
    </row>
    <row r="17" spans="2:11" x14ac:dyDescent="0.3">
      <c r="B17" s="101" t="str">
        <f t="shared" si="1"/>
        <v/>
      </c>
      <c r="C17" s="13">
        <f t="shared" si="2"/>
        <v>43901</v>
      </c>
      <c r="D17" s="21"/>
      <c r="E17" s="18" t="str">
        <f t="array" ref="E17">IF($D17&lt;&gt;"",INDEX(VACATIONS!$C$4:$W$21,MATCH($D17,LVac,0),MATCH(TEXT($C17,"jjj"),LEFT(JourSem,3),0)),"")</f>
        <v/>
      </c>
      <c r="F17" s="18" t="str">
        <f t="array" ref="F17">IF($D17&lt;&gt;"",INDEX(VACATIONS!$C$4:$W$21,MATCH($D17,LVac,0),MATCH(TEXT($C17,"jjj"),LEFT(JourSem,3),0)+1),"")</f>
        <v/>
      </c>
      <c r="G17" s="18" t="str">
        <f t="array" ref="G17">IF($D17&lt;&gt;"",INDEX(VACATIONS!$C$4:$W$21,MATCH($D17,LVac,0),MATCH(TEXT($C17,"jjj"),LEFT(JourSem,3),0)+2),"")</f>
        <v/>
      </c>
      <c r="H17" s="18" t="str">
        <f t="shared" si="0"/>
        <v/>
      </c>
      <c r="I17" s="12"/>
      <c r="K17" s="9"/>
    </row>
    <row r="18" spans="2:11" x14ac:dyDescent="0.3">
      <c r="B18" s="101" t="str">
        <f t="shared" si="1"/>
        <v/>
      </c>
      <c r="C18" s="15">
        <f t="shared" si="2"/>
        <v>43902</v>
      </c>
      <c r="D18" s="22"/>
      <c r="E18" s="19" t="str">
        <f t="array" ref="E18">IF($D18&lt;&gt;"",INDEX(VACATIONS!$C$4:$W$21,MATCH($D18,LVac,0),MATCH(TEXT($C18,"jjj"),LEFT(JourSem,3),0)),"")</f>
        <v/>
      </c>
      <c r="F18" s="19" t="str">
        <f t="array" ref="F18">IF($D18&lt;&gt;"",INDEX(VACATIONS!$C$4:$W$21,MATCH($D18,LVac,0),MATCH(TEXT($C18,"jjj"),LEFT(JourSem,3),0)+1),"")</f>
        <v/>
      </c>
      <c r="G18" s="19" t="str">
        <f t="array" ref="G18">IF($D18&lt;&gt;"",INDEX(VACATIONS!$C$4:$W$21,MATCH($D18,LVac,0),MATCH(TEXT($C18,"jjj"),LEFT(JourSem,3),0)+2),"")</f>
        <v/>
      </c>
      <c r="H18" s="19" t="str">
        <f t="shared" si="0"/>
        <v/>
      </c>
      <c r="I18" s="16"/>
      <c r="K18" s="9"/>
    </row>
    <row r="19" spans="2:11" x14ac:dyDescent="0.3">
      <c r="B19" s="101" t="str">
        <f t="shared" si="1"/>
        <v/>
      </c>
      <c r="C19" s="13">
        <f t="shared" si="2"/>
        <v>43903</v>
      </c>
      <c r="D19" s="21"/>
      <c r="E19" s="18" t="str">
        <f t="array" ref="E19">IF($D19&lt;&gt;"",INDEX(VACATIONS!$C$4:$W$21,MATCH($D19,LVac,0),MATCH(TEXT($C19,"jjj"),LEFT(JourSem,3),0)),"")</f>
        <v/>
      </c>
      <c r="F19" s="18" t="str">
        <f t="array" ref="F19">IF($D19&lt;&gt;"",INDEX(VACATIONS!$C$4:$W$21,MATCH($D19,LVac,0),MATCH(TEXT($C19,"jjj"),LEFT(JourSem,3),0)+1),"")</f>
        <v/>
      </c>
      <c r="G19" s="18" t="str">
        <f t="array" ref="G19">IF($D19&lt;&gt;"",INDEX(VACATIONS!$C$4:$W$21,MATCH($D19,LVac,0),MATCH(TEXT($C19,"jjj"),LEFT(JourSem,3),0)+2),"")</f>
        <v/>
      </c>
      <c r="H19" s="18" t="str">
        <f t="shared" si="0"/>
        <v/>
      </c>
      <c r="I19" s="12"/>
      <c r="K19" s="9"/>
    </row>
    <row r="20" spans="2:11" x14ac:dyDescent="0.3">
      <c r="B20" s="101" t="str">
        <f t="shared" si="1"/>
        <v/>
      </c>
      <c r="C20" s="15">
        <f t="shared" si="2"/>
        <v>43904</v>
      </c>
      <c r="D20" s="22"/>
      <c r="E20" s="19" t="str">
        <f t="array" ref="E20">IF($D20&lt;&gt;"",INDEX(VACATIONS!$C$4:$W$21,MATCH($D20,LVac,0),MATCH(TEXT($C20,"jjj"),LEFT(JourSem,3),0)),"")</f>
        <v/>
      </c>
      <c r="F20" s="19" t="str">
        <f t="array" ref="F20">IF($D20&lt;&gt;"",INDEX(VACATIONS!$C$4:$W$21,MATCH($D20,LVac,0),MATCH(TEXT($C20,"jjj"),LEFT(JourSem,3),0)+1),"")</f>
        <v/>
      </c>
      <c r="G20" s="19" t="str">
        <f t="array" ref="G20">IF($D20&lt;&gt;"",INDEX(VACATIONS!$C$4:$W$21,MATCH($D20,LVac,0),MATCH(TEXT($C20,"jjj"),LEFT(JourSem,3),0)+2),"")</f>
        <v/>
      </c>
      <c r="H20" s="19" t="str">
        <f t="shared" si="0"/>
        <v/>
      </c>
      <c r="I20" s="16"/>
      <c r="K20" s="9"/>
    </row>
    <row r="21" spans="2:11" x14ac:dyDescent="0.3">
      <c r="B21" s="101" t="str">
        <f t="shared" si="1"/>
        <v/>
      </c>
      <c r="C21" s="13">
        <f t="shared" si="2"/>
        <v>43905</v>
      </c>
      <c r="D21" s="21"/>
      <c r="E21" s="18" t="str">
        <f t="array" ref="E21">IF($D21&lt;&gt;"",INDEX(VACATIONS!$C$4:$W$21,MATCH($D21,LVac,0),MATCH(TEXT($C21,"jjj"),LEFT(JourSem,3),0)),"")</f>
        <v/>
      </c>
      <c r="F21" s="18" t="str">
        <f t="array" ref="F21">IF($D21&lt;&gt;"",INDEX(VACATIONS!$C$4:$W$21,MATCH($D21,LVac,0),MATCH(TEXT($C21,"jjj"),LEFT(JourSem,3),0)+1),"")</f>
        <v/>
      </c>
      <c r="G21" s="18" t="str">
        <f t="array" ref="G21">IF($D21&lt;&gt;"",INDEX(VACATIONS!$C$4:$W$21,MATCH($D21,LVac,0),MATCH(TEXT($C21,"jjj"),LEFT(JourSem,3),0)+2),"")</f>
        <v/>
      </c>
      <c r="H21" s="18" t="str">
        <f t="shared" si="0"/>
        <v/>
      </c>
      <c r="I21" s="12"/>
      <c r="K21" s="9"/>
    </row>
    <row r="22" spans="2:11" x14ac:dyDescent="0.3">
      <c r="B22" s="101">
        <f t="shared" si="1"/>
        <v>12</v>
      </c>
      <c r="C22" s="15">
        <f t="shared" si="2"/>
        <v>43906</v>
      </c>
      <c r="D22" s="22"/>
      <c r="E22" s="19" t="str">
        <f t="array" ref="E22">IF($D22&lt;&gt;"",INDEX(VACATIONS!$C$4:$W$21,MATCH($D22,LVac,0),MATCH(TEXT($C22,"jjj"),LEFT(JourSem,3),0)),"")</f>
        <v/>
      </c>
      <c r="F22" s="19" t="str">
        <f t="array" ref="F22">IF($D22&lt;&gt;"",INDEX(VACATIONS!$C$4:$W$21,MATCH($D22,LVac,0),MATCH(TEXT($C22,"jjj"),LEFT(JourSem,3),0)+1),"")</f>
        <v/>
      </c>
      <c r="G22" s="19" t="str">
        <f t="array" ref="G22">IF($D22&lt;&gt;"",INDEX(VACATIONS!$C$4:$W$21,MATCH($D22,LVac,0),MATCH(TEXT($C22,"jjj"),LEFT(JourSem,3),0)+2),"")</f>
        <v/>
      </c>
      <c r="H22" s="19" t="str">
        <f t="shared" si="0"/>
        <v/>
      </c>
      <c r="I22" s="16"/>
      <c r="K22" s="9"/>
    </row>
    <row r="23" spans="2:11" x14ac:dyDescent="0.3">
      <c r="B23" s="101" t="str">
        <f t="shared" si="1"/>
        <v/>
      </c>
      <c r="C23" s="13">
        <f t="shared" si="2"/>
        <v>43907</v>
      </c>
      <c r="D23" s="21"/>
      <c r="E23" s="18" t="str">
        <f t="array" ref="E23">IF($D23&lt;&gt;"",INDEX(VACATIONS!$C$4:$W$21,MATCH($D23,LVac,0),MATCH(TEXT($C23,"jjj"),LEFT(JourSem,3),0)),"")</f>
        <v/>
      </c>
      <c r="F23" s="18" t="str">
        <f t="array" ref="F23">IF($D23&lt;&gt;"",INDEX(VACATIONS!$C$4:$W$21,MATCH($D23,LVac,0),MATCH(TEXT($C23,"jjj"),LEFT(JourSem,3),0)+1),"")</f>
        <v/>
      </c>
      <c r="G23" s="18" t="str">
        <f t="array" ref="G23">IF($D23&lt;&gt;"",INDEX(VACATIONS!$C$4:$W$21,MATCH($D23,LVac,0),MATCH(TEXT($C23,"jjj"),LEFT(JourSem,3),0)+2),"")</f>
        <v/>
      </c>
      <c r="H23" s="18" t="str">
        <f t="shared" si="0"/>
        <v/>
      </c>
      <c r="I23" s="12"/>
      <c r="K23" s="9"/>
    </row>
    <row r="24" spans="2:11" x14ac:dyDescent="0.3">
      <c r="B24" s="101" t="str">
        <f t="shared" si="1"/>
        <v/>
      </c>
      <c r="C24" s="15">
        <f t="shared" si="2"/>
        <v>43908</v>
      </c>
      <c r="D24" s="22"/>
      <c r="E24" s="19" t="str">
        <f t="array" ref="E24">IF($D24&lt;&gt;"",INDEX(VACATIONS!$C$4:$W$21,MATCH($D24,LVac,0),MATCH(TEXT($C24,"jjj"),LEFT(JourSem,3),0)),"")</f>
        <v/>
      </c>
      <c r="F24" s="19" t="str">
        <f t="array" ref="F24">IF($D24&lt;&gt;"",INDEX(VACATIONS!$C$4:$W$21,MATCH($D24,LVac,0),MATCH(TEXT($C24,"jjj"),LEFT(JourSem,3),0)+1),"")</f>
        <v/>
      </c>
      <c r="G24" s="19" t="str">
        <f t="array" ref="G24">IF($D24&lt;&gt;"",INDEX(VACATIONS!$C$4:$W$21,MATCH($D24,LVac,0),MATCH(TEXT($C24,"jjj"),LEFT(JourSem,3),0)+2),"")</f>
        <v/>
      </c>
      <c r="H24" s="19" t="str">
        <f t="shared" si="0"/>
        <v/>
      </c>
      <c r="I24" s="16"/>
      <c r="K24" s="9"/>
    </row>
    <row r="25" spans="2:11" x14ac:dyDescent="0.3">
      <c r="B25" s="101" t="str">
        <f t="shared" si="1"/>
        <v/>
      </c>
      <c r="C25" s="13">
        <f t="shared" si="2"/>
        <v>43909</v>
      </c>
      <c r="D25" s="21"/>
      <c r="E25" s="18" t="str">
        <f t="array" ref="E25">IF($D25&lt;&gt;"",INDEX(VACATIONS!$C$4:$W$21,MATCH($D25,LVac,0),MATCH(TEXT($C25,"jjj"),LEFT(JourSem,3),0)),"")</f>
        <v/>
      </c>
      <c r="F25" s="18" t="str">
        <f t="array" ref="F25">IF($D25&lt;&gt;"",INDEX(VACATIONS!$C$4:$W$21,MATCH($D25,LVac,0),MATCH(TEXT($C25,"jjj"),LEFT(JourSem,3),0)+1),"")</f>
        <v/>
      </c>
      <c r="G25" s="18" t="str">
        <f t="array" ref="G25">IF($D25&lt;&gt;"",INDEX(VACATIONS!$C$4:$W$21,MATCH($D25,LVac,0),MATCH(TEXT($C25,"jjj"),LEFT(JourSem,3),0)+2),"")</f>
        <v/>
      </c>
      <c r="H25" s="18" t="str">
        <f t="shared" si="0"/>
        <v/>
      </c>
      <c r="I25" s="12"/>
      <c r="K25" s="9"/>
    </row>
    <row r="26" spans="2:11" x14ac:dyDescent="0.3">
      <c r="B26" s="101" t="str">
        <f t="shared" si="1"/>
        <v/>
      </c>
      <c r="C26" s="15">
        <f t="shared" si="2"/>
        <v>43910</v>
      </c>
      <c r="D26" s="22"/>
      <c r="E26" s="19" t="str">
        <f t="array" ref="E26">IF($D26&lt;&gt;"",INDEX(VACATIONS!$C$4:$W$21,MATCH($D26,LVac,0),MATCH(TEXT($C26,"jjj"),LEFT(JourSem,3),0)),"")</f>
        <v/>
      </c>
      <c r="F26" s="19" t="str">
        <f t="array" ref="F26">IF($D26&lt;&gt;"",INDEX(VACATIONS!$C$4:$W$21,MATCH($D26,LVac,0),MATCH(TEXT($C26,"jjj"),LEFT(JourSem,3),0)+1),"")</f>
        <v/>
      </c>
      <c r="G26" s="19" t="str">
        <f t="array" ref="G26">IF($D26&lt;&gt;"",INDEX(VACATIONS!$C$4:$W$21,MATCH($D26,LVac,0),MATCH(TEXT($C26,"jjj"),LEFT(JourSem,3),0)+2),"")</f>
        <v/>
      </c>
      <c r="H26" s="19" t="str">
        <f t="shared" si="0"/>
        <v/>
      </c>
      <c r="I26" s="16"/>
      <c r="K26" s="9"/>
    </row>
    <row r="27" spans="2:11" x14ac:dyDescent="0.3">
      <c r="B27" s="101" t="str">
        <f t="shared" si="1"/>
        <v/>
      </c>
      <c r="C27" s="13">
        <f t="shared" si="2"/>
        <v>43911</v>
      </c>
      <c r="D27" s="21"/>
      <c r="E27" s="18" t="str">
        <f t="array" ref="E27">IF($D27&lt;&gt;"",INDEX(VACATIONS!$C$4:$W$21,MATCH($D27,LVac,0),MATCH(TEXT($C27,"jjj"),LEFT(JourSem,3),0)),"")</f>
        <v/>
      </c>
      <c r="F27" s="18" t="str">
        <f t="array" ref="F27">IF($D27&lt;&gt;"",INDEX(VACATIONS!$C$4:$W$21,MATCH($D27,LVac,0),MATCH(TEXT($C27,"jjj"),LEFT(JourSem,3),0)+1),"")</f>
        <v/>
      </c>
      <c r="G27" s="18" t="str">
        <f t="array" ref="G27">IF($D27&lt;&gt;"",INDEX(VACATIONS!$C$4:$W$21,MATCH($D27,LVac,0),MATCH(TEXT($C27,"jjj"),LEFT(JourSem,3),0)+2),"")</f>
        <v/>
      </c>
      <c r="H27" s="18" t="str">
        <f t="shared" si="0"/>
        <v/>
      </c>
      <c r="I27" s="12"/>
    </row>
    <row r="28" spans="2:11" x14ac:dyDescent="0.3">
      <c r="B28" s="101" t="str">
        <f t="shared" si="1"/>
        <v/>
      </c>
      <c r="C28" s="15">
        <f t="shared" si="2"/>
        <v>43912</v>
      </c>
      <c r="D28" s="22"/>
      <c r="E28" s="19" t="str">
        <f t="array" ref="E28">IF($D28&lt;&gt;"",INDEX(VACATIONS!$C$4:$W$21,MATCH($D28,LVac,0),MATCH(TEXT($C28,"jjj"),LEFT(JourSem,3),0)),"")</f>
        <v/>
      </c>
      <c r="F28" s="19" t="str">
        <f t="array" ref="F28">IF($D28&lt;&gt;"",INDEX(VACATIONS!$C$4:$W$21,MATCH($D28,LVac,0),MATCH(TEXT($C28,"jjj"),LEFT(JourSem,3),0)+1),"")</f>
        <v/>
      </c>
      <c r="G28" s="19" t="str">
        <f t="array" ref="G28">IF($D28&lt;&gt;"",INDEX(VACATIONS!$C$4:$W$21,MATCH($D28,LVac,0),MATCH(TEXT($C28,"jjj"),LEFT(JourSem,3),0)+2),"")</f>
        <v/>
      </c>
      <c r="H28" s="19" t="str">
        <f t="shared" si="0"/>
        <v/>
      </c>
      <c r="I28" s="16"/>
    </row>
    <row r="29" spans="2:11" x14ac:dyDescent="0.3">
      <c r="B29" s="101">
        <f t="shared" si="1"/>
        <v>13</v>
      </c>
      <c r="C29" s="13">
        <f t="shared" si="2"/>
        <v>43913</v>
      </c>
      <c r="D29" s="21"/>
      <c r="E29" s="18" t="str">
        <f t="array" ref="E29">IF($D29&lt;&gt;"",INDEX(VACATIONS!$C$4:$W$21,MATCH($D29,LVac,0),MATCH(TEXT($C29,"jjj"),LEFT(JourSem,3),0)),"")</f>
        <v/>
      </c>
      <c r="F29" s="18" t="str">
        <f t="array" ref="F29">IF($D29&lt;&gt;"",INDEX(VACATIONS!$C$4:$W$21,MATCH($D29,LVac,0),MATCH(TEXT($C29,"jjj"),LEFT(JourSem,3),0)+1),"")</f>
        <v/>
      </c>
      <c r="G29" s="18" t="str">
        <f t="array" ref="G29">IF($D29&lt;&gt;"",INDEX(VACATIONS!$C$4:$W$21,MATCH($D29,LVac,0),MATCH(TEXT($C29,"jjj"),LEFT(JourSem,3),0)+2),"")</f>
        <v/>
      </c>
      <c r="H29" s="18" t="str">
        <f t="shared" si="0"/>
        <v/>
      </c>
      <c r="I29" s="12"/>
    </row>
    <row r="30" spans="2:11" x14ac:dyDescent="0.3">
      <c r="B30" s="101" t="str">
        <f t="shared" si="1"/>
        <v/>
      </c>
      <c r="C30" s="15">
        <f t="shared" si="2"/>
        <v>43914</v>
      </c>
      <c r="D30" s="22"/>
      <c r="E30" s="19" t="str">
        <f t="array" ref="E30">IF($D30&lt;&gt;"",INDEX(VACATIONS!$C$4:$W$21,MATCH($D30,LVac,0),MATCH(TEXT($C30,"jjj"),LEFT(JourSem,3),0)),"")</f>
        <v/>
      </c>
      <c r="F30" s="19" t="str">
        <f t="array" ref="F30">IF($D30&lt;&gt;"",INDEX(VACATIONS!$C$4:$W$21,MATCH($D30,LVac,0),MATCH(TEXT($C30,"jjj"),LEFT(JourSem,3),0)+1),"")</f>
        <v/>
      </c>
      <c r="G30" s="19" t="str">
        <f t="array" ref="G30">IF($D30&lt;&gt;"",INDEX(VACATIONS!$C$4:$W$21,MATCH($D30,LVac,0),MATCH(TEXT($C30,"jjj"),LEFT(JourSem,3),0)+2),"")</f>
        <v/>
      </c>
      <c r="H30" s="19" t="str">
        <f t="shared" si="0"/>
        <v/>
      </c>
      <c r="I30" s="16"/>
    </row>
    <row r="31" spans="2:11" x14ac:dyDescent="0.3">
      <c r="B31" s="101" t="str">
        <f t="shared" si="1"/>
        <v/>
      </c>
      <c r="C31" s="13">
        <f t="shared" si="2"/>
        <v>43915</v>
      </c>
      <c r="D31" s="21"/>
      <c r="E31" s="18" t="str">
        <f t="array" ref="E31">IF($D31&lt;&gt;"",INDEX(VACATIONS!$C$4:$W$21,MATCH($D31,LVac,0),MATCH(TEXT($C31,"jjj"),LEFT(JourSem,3),0)),"")</f>
        <v/>
      </c>
      <c r="F31" s="18" t="str">
        <f t="array" ref="F31">IF($D31&lt;&gt;"",INDEX(VACATIONS!$C$4:$W$21,MATCH($D31,LVac,0),MATCH(TEXT($C31,"jjj"),LEFT(JourSem,3),0)+1),"")</f>
        <v/>
      </c>
      <c r="G31" s="18" t="str">
        <f t="array" ref="G31">IF($D31&lt;&gt;"",INDEX(VACATIONS!$C$4:$W$21,MATCH($D31,LVac,0),MATCH(TEXT($C31,"jjj"),LEFT(JourSem,3),0)+2),"")</f>
        <v/>
      </c>
      <c r="H31" s="18" t="str">
        <f t="shared" si="0"/>
        <v/>
      </c>
      <c r="I31" s="12"/>
    </row>
    <row r="32" spans="2:11" x14ac:dyDescent="0.3">
      <c r="B32" s="101" t="str">
        <f t="shared" si="1"/>
        <v/>
      </c>
      <c r="C32" s="15">
        <f t="shared" si="2"/>
        <v>43916</v>
      </c>
      <c r="D32" s="22"/>
      <c r="E32" s="19" t="str">
        <f t="array" ref="E32">IF($D32&lt;&gt;"",INDEX(VACATIONS!$C$4:$W$21,MATCH($D32,LVac,0),MATCH(TEXT($C32,"jjj"),LEFT(JourSem,3),0)),"")</f>
        <v/>
      </c>
      <c r="F32" s="19" t="str">
        <f t="array" ref="F32">IF($D32&lt;&gt;"",INDEX(VACATIONS!$C$4:$W$21,MATCH($D32,LVac,0),MATCH(TEXT($C32,"jjj"),LEFT(JourSem,3),0)+1),"")</f>
        <v/>
      </c>
      <c r="G32" s="19" t="str">
        <f t="array" ref="G32">IF($D32&lt;&gt;"",INDEX(VACATIONS!$C$4:$W$21,MATCH($D32,LVac,0),MATCH(TEXT($C32,"jjj"),LEFT(JourSem,3),0)+2),"")</f>
        <v/>
      </c>
      <c r="H32" s="19" t="str">
        <f t="shared" si="0"/>
        <v/>
      </c>
      <c r="I32" s="16"/>
    </row>
    <row r="33" spans="2:9" x14ac:dyDescent="0.3">
      <c r="B33" s="101" t="str">
        <f t="shared" si="1"/>
        <v/>
      </c>
      <c r="C33" s="13">
        <f t="shared" si="2"/>
        <v>43917</v>
      </c>
      <c r="D33" s="21"/>
      <c r="E33" s="18" t="str">
        <f t="array" ref="E33">IF($D33&lt;&gt;"",INDEX(VACATIONS!$C$4:$W$21,MATCH($D33,LVac,0),MATCH(TEXT($C33,"jjj"),LEFT(JourSem,3),0)),"")</f>
        <v/>
      </c>
      <c r="F33" s="18" t="str">
        <f t="array" ref="F33">IF($D33&lt;&gt;"",INDEX(VACATIONS!$C$4:$W$21,MATCH($D33,LVac,0),MATCH(TEXT($C33,"jjj"),LEFT(JourSem,3),0)+1),"")</f>
        <v/>
      </c>
      <c r="G33" s="18" t="str">
        <f t="array" ref="G33">IF($D33&lt;&gt;"",INDEX(VACATIONS!$C$4:$W$21,MATCH($D33,LVac,0),MATCH(TEXT($C33,"jjj"),LEFT(JourSem,3),0)+2),"")</f>
        <v/>
      </c>
      <c r="H33" s="18" t="str">
        <f t="shared" si="0"/>
        <v/>
      </c>
      <c r="I33" s="12"/>
    </row>
    <row r="34" spans="2:9" x14ac:dyDescent="0.3">
      <c r="B34" s="101" t="str">
        <f t="shared" si="1"/>
        <v/>
      </c>
      <c r="C34" s="15">
        <f t="shared" si="2"/>
        <v>43918</v>
      </c>
      <c r="D34" s="22"/>
      <c r="E34" s="19" t="str">
        <f t="array" ref="E34">IF($D34&lt;&gt;"",INDEX(VACATIONS!$C$4:$W$21,MATCH($D34,LVac,0),MATCH(TEXT($C34,"jjj"),LEFT(JourSem,3),0)),"")</f>
        <v/>
      </c>
      <c r="F34" s="19" t="str">
        <f t="array" ref="F34">IF($D34&lt;&gt;"",INDEX(VACATIONS!$C$4:$W$21,MATCH($D34,LVac,0),MATCH(TEXT($C34,"jjj"),LEFT(JourSem,3),0)+1),"")</f>
        <v/>
      </c>
      <c r="G34" s="19" t="str">
        <f t="array" ref="G34">IF($D34&lt;&gt;"",INDEX(VACATIONS!$C$4:$W$21,MATCH($D34,LVac,0),MATCH(TEXT($C34,"jjj"),LEFT(JourSem,3),0)+2),"")</f>
        <v/>
      </c>
      <c r="H34" s="19" t="str">
        <f t="shared" si="0"/>
        <v/>
      </c>
      <c r="I34" s="16"/>
    </row>
    <row r="35" spans="2:9" x14ac:dyDescent="0.3">
      <c r="B35" s="101" t="str">
        <f t="shared" si="1"/>
        <v/>
      </c>
      <c r="C35" s="13">
        <f>IFERROR(IF(MONTH(C34+1)&lt;&gt;MONTH(C7),"",C34+1),"")</f>
        <v>43919</v>
      </c>
      <c r="D35" s="21"/>
      <c r="E35" s="18" t="str">
        <f t="array" ref="E35">IF($D35&lt;&gt;"",INDEX(VACATIONS!$C$4:$W$21,MATCH($D35,LVac,0),MATCH(TEXT($C35,"jjj"),LEFT(JourSem,3),0)),"")</f>
        <v/>
      </c>
      <c r="F35" s="18" t="str">
        <f t="array" ref="F35">IF($D35&lt;&gt;"",INDEX(VACATIONS!$C$4:$W$21,MATCH($D35,LVac,0),MATCH(TEXT($C35,"jjj"),LEFT(JourSem,3),0)+1),"")</f>
        <v/>
      </c>
      <c r="G35" s="18" t="str">
        <f t="array" ref="G35">IF($D35&lt;&gt;"",INDEX(VACATIONS!$C$4:$W$21,MATCH($D35,LVac,0),MATCH(TEXT($C35,"jjj"),LEFT(JourSem,3),0)+2),"")</f>
        <v/>
      </c>
      <c r="H35" s="18" t="str">
        <f t="shared" si="0"/>
        <v/>
      </c>
      <c r="I35" s="12"/>
    </row>
    <row r="36" spans="2:9" x14ac:dyDescent="0.3">
      <c r="B36" s="101">
        <f t="shared" si="1"/>
        <v>14</v>
      </c>
      <c r="C36" s="15">
        <f t="shared" ref="C36:C37" si="3">IFERROR(IF(MONTH(C35+1)&lt;&gt;MONTH(C8),"",C35+1),"")</f>
        <v>43920</v>
      </c>
      <c r="D36" s="22"/>
      <c r="E36" s="19" t="str">
        <f t="array" ref="E36">IF($D36&lt;&gt;"",INDEX(VACATIONS!$C$4:$W$21,MATCH($D36,LVac,0),MATCH(TEXT($C36,"jjj"),LEFT(JourSem,3),0)),"")</f>
        <v/>
      </c>
      <c r="F36" s="19" t="str">
        <f t="array" ref="F36">IF($D36&lt;&gt;"",INDEX(VACATIONS!$C$4:$W$21,MATCH($D36,LVac,0),MATCH(TEXT($C36,"jjj"),LEFT(JourSem,3),0)+1),"")</f>
        <v/>
      </c>
      <c r="G36" s="19" t="str">
        <f t="array" ref="G36">IF($D36&lt;&gt;"",INDEX(VACATIONS!$C$4:$W$21,MATCH($D36,LVac,0),MATCH(TEXT($C36,"jjj"),LEFT(JourSem,3),0)+2),"")</f>
        <v/>
      </c>
      <c r="H36" s="19" t="str">
        <f t="shared" si="0"/>
        <v/>
      </c>
      <c r="I36" s="16"/>
    </row>
    <row r="37" spans="2:9" x14ac:dyDescent="0.3">
      <c r="B37" s="102" t="str">
        <f t="shared" si="1"/>
        <v/>
      </c>
      <c r="C37" s="17">
        <f t="shared" si="3"/>
        <v>43921</v>
      </c>
      <c r="D37" s="23"/>
      <c r="E37" s="20" t="str">
        <f t="array" ref="E37">IF($D37&lt;&gt;"",INDEX(VACATIONS!$C$4:$W$21,MATCH($D37,LVac,0),MATCH(TEXT($C37,"jjj"),LEFT(JourSem,3),0)),"")</f>
        <v/>
      </c>
      <c r="F37" s="20" t="str">
        <f t="array" ref="F37">IF($D37&lt;&gt;"",INDEX(VACATIONS!$C$4:$W$21,MATCH($D37,LVac,0),MATCH(TEXT($C37,"jjj"),LEFT(JourSem,3),0)+1),"")</f>
        <v/>
      </c>
      <c r="G37" s="20" t="str">
        <f t="array" ref="G37">IF($D37&lt;&gt;"",INDEX(VACATIONS!$C$4:$W$21,MATCH($D37,LVac,0),MATCH(TEXT($C37,"jjj"),LEFT(JourSem,3),0)+2),"")</f>
        <v/>
      </c>
      <c r="H37" s="20" t="str">
        <f t="shared" si="0"/>
        <v/>
      </c>
      <c r="I37" s="14"/>
    </row>
  </sheetData>
  <mergeCells count="1">
    <mergeCell ref="E1:G2"/>
  </mergeCells>
  <conditionalFormatting sqref="H7:H37">
    <cfRule type="cellIs" dxfId="3" priority="2" operator="greaterThan">
      <formula>0</formula>
    </cfRule>
  </conditionalFormatting>
  <conditionalFormatting sqref="B7:B37">
    <cfRule type="expression" dxfId="2" priority="1">
      <formula>AND(B7&gt;0,B7&lt;&gt;"")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0951C84-B52F-4C00-9FDB-6590498F7ECA}">
          <x14:formula1>
            <xm:f>VACATIONS!$B$4:$B$21</xm:f>
          </x14:formula1>
          <xm:sqref>D7:D37</xm:sqref>
        </x14:dataValidation>
        <x14:dataValidation type="list" allowBlank="1" showInputMessage="1" showErrorMessage="1" xr:uid="{E40A2902-C0C7-4136-9CBC-BA5A5E79160D}">
          <x14:formula1>
            <xm:f>VACATIONS!$B$24:$B$29</xm:f>
          </x14:formula1>
          <xm:sqref>I7:I37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6689F3-2287-4655-824A-E61C626024E9}">
  <sheetPr codeName="Feuil5">
    <tabColor rgb="FF00B050"/>
  </sheetPr>
  <dimension ref="B1:K37"/>
  <sheetViews>
    <sheetView showGridLines="0" zoomScale="110" zoomScaleNormal="110" workbookViewId="0">
      <selection activeCell="M8" sqref="M8"/>
    </sheetView>
  </sheetViews>
  <sheetFormatPr baseColWidth="10" defaultColWidth="11.44140625" defaultRowHeight="14.4" x14ac:dyDescent="0.3"/>
  <cols>
    <col min="1" max="1" width="12.88671875" style="69" customWidth="1"/>
    <col min="2" max="2" width="11.44140625" style="69"/>
    <col min="3" max="3" width="11.44140625" style="69" customWidth="1"/>
    <col min="4" max="11" width="11.44140625" style="69"/>
    <col min="12" max="12" width="9.33203125" style="69" customWidth="1"/>
    <col min="13" max="13" width="12.44140625" style="69" bestFit="1" customWidth="1"/>
    <col min="14" max="16384" width="11.44140625" style="69"/>
  </cols>
  <sheetData>
    <row r="1" spans="2:11" x14ac:dyDescent="0.3">
      <c r="E1" s="103">
        <f>EDATE(MAR!E1,1)</f>
        <v>43922</v>
      </c>
      <c r="F1" s="103"/>
      <c r="G1" s="103"/>
    </row>
    <row r="2" spans="2:11" x14ac:dyDescent="0.3">
      <c r="E2" s="103"/>
      <c r="F2" s="103"/>
      <c r="G2" s="103"/>
    </row>
    <row r="5" spans="2:11" x14ac:dyDescent="0.3">
      <c r="K5" s="9"/>
    </row>
    <row r="6" spans="2:11" ht="15" thickBot="1" x14ac:dyDescent="0.35">
      <c r="B6" s="99" t="s">
        <v>20</v>
      </c>
      <c r="C6" s="10" t="s">
        <v>21</v>
      </c>
      <c r="D6" s="10" t="s">
        <v>22</v>
      </c>
      <c r="E6" s="10" t="s">
        <v>23</v>
      </c>
      <c r="F6" s="10" t="s">
        <v>9</v>
      </c>
      <c r="G6" s="10" t="s">
        <v>10</v>
      </c>
      <c r="H6" s="10" t="s">
        <v>24</v>
      </c>
      <c r="I6" s="11" t="s">
        <v>25</v>
      </c>
      <c r="K6" s="9"/>
    </row>
    <row r="7" spans="2:11" x14ac:dyDescent="0.3">
      <c r="B7" s="100">
        <f>_xlfn.ISOWEEKNUM(C7)</f>
        <v>14</v>
      </c>
      <c r="C7" s="13">
        <f>DATE(YEAR(E1),MONTH(E1),1)</f>
        <v>43922</v>
      </c>
      <c r="D7" s="21"/>
      <c r="E7" s="18" t="str">
        <f t="array" ref="E7">IF($D7&lt;&gt;"",
INDEX(VACATIONS!$C$4:$W$21,
MATCH($D7,LVac,0),
MATCH(TEXT($C7,"jjj"),LEFT(JourSem,3),0)),"")</f>
        <v/>
      </c>
      <c r="F7" s="18" t="str">
        <f t="array" ref="F7">IF($D7&lt;&gt;"",INDEX(VACATIONS!$C$4:$W$21,MATCH($D7,LVac,0),MATCH(TEXT($C7,"jjj"),LEFT(JourSem,3),0)+1),"")</f>
        <v/>
      </c>
      <c r="G7" s="18" t="str">
        <f t="array" ref="G7">IF($D7&lt;&gt;"",INDEX(VACATIONS!$C$4:$W$21,MATCH($D7,LVac,0),MATCH(TEXT($C7,"jjj"),LEFT(JourSem,3),0)+2),"")</f>
        <v/>
      </c>
      <c r="H7" s="18" t="str">
        <f>IFERROR(SUM(F7-E7-G7),"")</f>
        <v/>
      </c>
      <c r="I7" s="12"/>
      <c r="K7" s="9"/>
    </row>
    <row r="8" spans="2:11" x14ac:dyDescent="0.3">
      <c r="B8" s="101" t="str">
        <f>IFERROR(IF(WEEKDAY(C8,2)=1,_xlfn.ISOWEEKNUM(C8),""),"")</f>
        <v/>
      </c>
      <c r="C8" s="15">
        <f>C7+1</f>
        <v>43923</v>
      </c>
      <c r="D8" s="22"/>
      <c r="E8" s="19" t="str">
        <f t="array" ref="E8">IF($D8&lt;&gt;"",INDEX(VACATIONS!$C$4:$W$21,MATCH($D8,LVac,0),MATCH(TEXT($C8,"jjj"),LEFT(JourSem,3),0)),"")</f>
        <v/>
      </c>
      <c r="F8" s="19" t="str">
        <f t="array" ref="F8">IF($D8&lt;&gt;"",INDEX(VACATIONS!$C$4:$W$21,MATCH($D8,LVac,0),MATCH(TEXT($C8,"jjj"),LEFT(JourSem,3),0)+1),"")</f>
        <v/>
      </c>
      <c r="G8" s="19" t="str">
        <f t="array" ref="G8">IF($D8&lt;&gt;"",INDEX(VACATIONS!$C$4:$W$21,MATCH($D8,LVac,0),MATCH(TEXT($C8,"jjj"),LEFT(JourSem,3),0)+2),"")</f>
        <v/>
      </c>
      <c r="H8" s="19" t="str">
        <f t="shared" ref="H8:H37" si="0">IFERROR(SUM(F8-E8-G8),"")</f>
        <v/>
      </c>
      <c r="I8" s="16"/>
      <c r="K8" s="9"/>
    </row>
    <row r="9" spans="2:11" x14ac:dyDescent="0.3">
      <c r="B9" s="101" t="str">
        <f t="shared" ref="B9:B37" si="1">IFERROR(IF(WEEKDAY(C9,2)=1,_xlfn.ISOWEEKNUM(C9),""),"")</f>
        <v/>
      </c>
      <c r="C9" s="13">
        <f t="shared" ref="C9:C34" si="2">C8+1</f>
        <v>43924</v>
      </c>
      <c r="D9" s="21"/>
      <c r="E9" s="18" t="str">
        <f t="array" ref="E9">IF($D9&lt;&gt;"",INDEX(VACATIONS!$C$4:$W$21,MATCH($D9,LVac,0),MATCH(TEXT($C9,"jjj"),LEFT(JourSem,3),0)),"")</f>
        <v/>
      </c>
      <c r="F9" s="18" t="str">
        <f t="array" ref="F9">IF($D9&lt;&gt;"",INDEX(VACATIONS!$C$4:$W$21,MATCH($D9,LVac,0),MATCH(TEXT($C9,"jjj"),LEFT(JourSem,3),0)+1),"")</f>
        <v/>
      </c>
      <c r="G9" s="18" t="str">
        <f t="array" ref="G9">IF($D9&lt;&gt;"",INDEX(VACATIONS!$C$4:$W$21,MATCH($D9,LVac,0),MATCH(TEXT($C9,"jjj"),LEFT(JourSem,3),0)+2),"")</f>
        <v/>
      </c>
      <c r="H9" s="18" t="str">
        <f t="shared" si="0"/>
        <v/>
      </c>
      <c r="I9" s="12"/>
      <c r="K9" s="9"/>
    </row>
    <row r="10" spans="2:11" x14ac:dyDescent="0.3">
      <c r="B10" s="101" t="str">
        <f t="shared" si="1"/>
        <v/>
      </c>
      <c r="C10" s="15">
        <f t="shared" si="2"/>
        <v>43925</v>
      </c>
      <c r="D10" s="22"/>
      <c r="E10" s="19" t="str">
        <f t="array" ref="E10">IF($D10&lt;&gt;"",INDEX(VACATIONS!$C$4:$W$21,MATCH($D10,LVac,0),MATCH(TEXT($C10,"jjj"),LEFT(JourSem,3),0)),"")</f>
        <v/>
      </c>
      <c r="F10" s="19" t="str">
        <f t="array" ref="F10">IF($D10&lt;&gt;"",INDEX(VACATIONS!$C$4:$W$21,MATCH($D10,LVac,0),MATCH(TEXT($C10,"jjj"),LEFT(JourSem,3),0)+1),"")</f>
        <v/>
      </c>
      <c r="G10" s="19" t="str">
        <f t="array" ref="G10">IF($D10&lt;&gt;"",INDEX(VACATIONS!$C$4:$W$21,MATCH($D10,LVac,0),MATCH(TEXT($C10,"jjj"),LEFT(JourSem,3),0)+2),"")</f>
        <v/>
      </c>
      <c r="H10" s="19" t="str">
        <f t="shared" si="0"/>
        <v/>
      </c>
      <c r="I10" s="16"/>
      <c r="K10" s="9"/>
    </row>
    <row r="11" spans="2:11" x14ac:dyDescent="0.3">
      <c r="B11" s="101" t="str">
        <f t="shared" si="1"/>
        <v/>
      </c>
      <c r="C11" s="13">
        <f t="shared" si="2"/>
        <v>43926</v>
      </c>
      <c r="D11" s="21"/>
      <c r="E11" s="18" t="str">
        <f t="array" ref="E11">IF($D11&lt;&gt;"",INDEX(VACATIONS!$C$4:$W$21,MATCH($D11,LVac,0),MATCH(TEXT($C11,"jjj"),LEFT(JourSem,3),0)),"")</f>
        <v/>
      </c>
      <c r="F11" s="18" t="str">
        <f t="array" ref="F11">IF($D11&lt;&gt;"",INDEX(VACATIONS!$C$4:$W$21,MATCH($D11,LVac,0),MATCH(TEXT($C11,"jjj"),LEFT(JourSem,3),0)+1),"")</f>
        <v/>
      </c>
      <c r="G11" s="18" t="str">
        <f t="array" ref="G11">IF($D11&lt;&gt;"",INDEX(VACATIONS!$C$4:$W$21,MATCH($D11,LVac,0),MATCH(TEXT($C11,"jjj"),LEFT(JourSem,3),0)+2),"")</f>
        <v/>
      </c>
      <c r="H11" s="18" t="str">
        <f t="shared" si="0"/>
        <v/>
      </c>
      <c r="I11" s="12"/>
      <c r="K11" s="9"/>
    </row>
    <row r="12" spans="2:11" x14ac:dyDescent="0.3">
      <c r="B12" s="101">
        <f t="shared" si="1"/>
        <v>15</v>
      </c>
      <c r="C12" s="15">
        <f t="shared" si="2"/>
        <v>43927</v>
      </c>
      <c r="D12" s="22"/>
      <c r="E12" s="19" t="str">
        <f t="array" ref="E12">IF($D12&lt;&gt;"",INDEX(VACATIONS!$C$4:$W$21,MATCH($D12,LVac,0),MATCH(TEXT($C12,"jjj"),LEFT(JourSem,3),0)),"")</f>
        <v/>
      </c>
      <c r="F12" s="19" t="str">
        <f t="array" ref="F12">IF($D12&lt;&gt;"",INDEX(VACATIONS!$C$4:$W$21,MATCH($D12,LVac,0),MATCH(TEXT($C12,"jjj"),LEFT(JourSem,3),0)+1),"")</f>
        <v/>
      </c>
      <c r="G12" s="19" t="str">
        <f t="array" ref="G12">IF($D12&lt;&gt;"",INDEX(VACATIONS!$C$4:$W$21,MATCH($D12,LVac,0),MATCH(TEXT($C12,"jjj"),LEFT(JourSem,3),0)+2),"")</f>
        <v/>
      </c>
      <c r="H12" s="19" t="str">
        <f t="shared" si="0"/>
        <v/>
      </c>
      <c r="I12" s="16"/>
      <c r="K12" s="9"/>
    </row>
    <row r="13" spans="2:11" x14ac:dyDescent="0.3">
      <c r="B13" s="101" t="str">
        <f t="shared" si="1"/>
        <v/>
      </c>
      <c r="C13" s="13">
        <f t="shared" si="2"/>
        <v>43928</v>
      </c>
      <c r="D13" s="21"/>
      <c r="E13" s="18" t="str">
        <f t="array" ref="E13">IF($D13&lt;&gt;"",INDEX(VACATIONS!$C$4:$W$21,MATCH($D13,LVac,0),MATCH(TEXT($C13,"jjj"),LEFT(JourSem,3),0)),"")</f>
        <v/>
      </c>
      <c r="F13" s="18" t="str">
        <f t="array" ref="F13">IF($D13&lt;&gt;"",INDEX(VACATIONS!$C$4:$W$21,MATCH($D13,LVac,0),MATCH(TEXT($C13,"jjj"),LEFT(JourSem,3),0)+1),"")</f>
        <v/>
      </c>
      <c r="G13" s="18" t="str">
        <f t="array" ref="G13">IF($D13&lt;&gt;"",INDEX(VACATIONS!$C$4:$W$21,MATCH($D13,LVac,0),MATCH(TEXT($C13,"jjj"),LEFT(JourSem,3),0)+2),"")</f>
        <v/>
      </c>
      <c r="H13" s="18" t="str">
        <f t="shared" si="0"/>
        <v/>
      </c>
      <c r="I13" s="12"/>
      <c r="K13" s="9"/>
    </row>
    <row r="14" spans="2:11" x14ac:dyDescent="0.3">
      <c r="B14" s="101" t="str">
        <f t="shared" si="1"/>
        <v/>
      </c>
      <c r="C14" s="15">
        <f t="shared" si="2"/>
        <v>43929</v>
      </c>
      <c r="D14" s="22"/>
      <c r="E14" s="19" t="str">
        <f t="array" ref="E14">IF($D14&lt;&gt;"",INDEX(VACATIONS!$C$4:$W$21,MATCH($D14,LVac,0),MATCH(TEXT($C14,"jjj"),LEFT(JourSem,3),0)),"")</f>
        <v/>
      </c>
      <c r="F14" s="19" t="str">
        <f t="array" ref="F14">IF($D14&lt;&gt;"",INDEX(VACATIONS!$C$4:$W$21,MATCH($D14,LVac,0),MATCH(TEXT($C14,"jjj"),LEFT(JourSem,3),0)+1),"")</f>
        <v/>
      </c>
      <c r="G14" s="19" t="str">
        <f t="array" ref="G14">IF($D14&lt;&gt;"",INDEX(VACATIONS!$C$4:$W$21,MATCH($D14,LVac,0),MATCH(TEXT($C14,"jjj"),LEFT(JourSem,3),0)+2),"")</f>
        <v/>
      </c>
      <c r="H14" s="19" t="str">
        <f t="shared" si="0"/>
        <v/>
      </c>
      <c r="I14" s="16"/>
      <c r="K14" s="9"/>
    </row>
    <row r="15" spans="2:11" x14ac:dyDescent="0.3">
      <c r="B15" s="101" t="str">
        <f t="shared" si="1"/>
        <v/>
      </c>
      <c r="C15" s="13">
        <f t="shared" si="2"/>
        <v>43930</v>
      </c>
      <c r="D15" s="21"/>
      <c r="E15" s="18" t="str">
        <f t="array" ref="E15">IF($D15&lt;&gt;"",INDEX(VACATIONS!$C$4:$W$21,MATCH($D15,LVac,0),MATCH(TEXT($C15,"jjj"),LEFT(JourSem,3),0)),"")</f>
        <v/>
      </c>
      <c r="F15" s="18" t="str">
        <f t="array" ref="F15">IF($D15&lt;&gt;"",INDEX(VACATIONS!$C$4:$W$21,MATCH($D15,LVac,0),MATCH(TEXT($C15,"jjj"),LEFT(JourSem,3),0)+1),"")</f>
        <v/>
      </c>
      <c r="G15" s="18" t="str">
        <f t="array" ref="G15">IF($D15&lt;&gt;"",INDEX(VACATIONS!$C$4:$W$21,MATCH($D15,LVac,0),MATCH(TEXT($C15,"jjj"),LEFT(JourSem,3),0)+2),"")</f>
        <v/>
      </c>
      <c r="H15" s="18" t="str">
        <f t="shared" si="0"/>
        <v/>
      </c>
      <c r="I15" s="12"/>
      <c r="K15" s="9"/>
    </row>
    <row r="16" spans="2:11" x14ac:dyDescent="0.3">
      <c r="B16" s="101" t="str">
        <f t="shared" si="1"/>
        <v/>
      </c>
      <c r="C16" s="15">
        <f t="shared" si="2"/>
        <v>43931</v>
      </c>
      <c r="D16" s="22"/>
      <c r="E16" s="19" t="str">
        <f t="array" ref="E16">IF($D16&lt;&gt;"",INDEX(VACATIONS!$C$4:$W$21,MATCH($D16,LVac,0),MATCH(TEXT($C16,"jjj"),LEFT(JourSem,3),0)),"")</f>
        <v/>
      </c>
      <c r="F16" s="19" t="str">
        <f t="array" ref="F16">IF($D16&lt;&gt;"",INDEX(VACATIONS!$C$4:$W$21,MATCH($D16,LVac,0),MATCH(TEXT($C16,"jjj"),LEFT(JourSem,3),0)+1),"")</f>
        <v/>
      </c>
      <c r="G16" s="19" t="str">
        <f t="array" ref="G16">IF($D16&lt;&gt;"",INDEX(VACATIONS!$C$4:$W$21,MATCH($D16,LVac,0),MATCH(TEXT($C16,"jjj"),LEFT(JourSem,3),0)+2),"")</f>
        <v/>
      </c>
      <c r="H16" s="19" t="str">
        <f t="shared" si="0"/>
        <v/>
      </c>
      <c r="I16" s="16"/>
      <c r="K16" s="9"/>
    </row>
    <row r="17" spans="2:11" x14ac:dyDescent="0.3">
      <c r="B17" s="101" t="str">
        <f t="shared" si="1"/>
        <v/>
      </c>
      <c r="C17" s="13">
        <f t="shared" si="2"/>
        <v>43932</v>
      </c>
      <c r="D17" s="21"/>
      <c r="E17" s="18" t="str">
        <f t="array" ref="E17">IF($D17&lt;&gt;"",INDEX(VACATIONS!$C$4:$W$21,MATCH($D17,LVac,0),MATCH(TEXT($C17,"jjj"),LEFT(JourSem,3),0)),"")</f>
        <v/>
      </c>
      <c r="F17" s="18" t="str">
        <f t="array" ref="F17">IF($D17&lt;&gt;"",INDEX(VACATIONS!$C$4:$W$21,MATCH($D17,LVac,0),MATCH(TEXT($C17,"jjj"),LEFT(JourSem,3),0)+1),"")</f>
        <v/>
      </c>
      <c r="G17" s="18" t="str">
        <f t="array" ref="G17">IF($D17&lt;&gt;"",INDEX(VACATIONS!$C$4:$W$21,MATCH($D17,LVac,0),MATCH(TEXT($C17,"jjj"),LEFT(JourSem,3),0)+2),"")</f>
        <v/>
      </c>
      <c r="H17" s="18" t="str">
        <f t="shared" si="0"/>
        <v/>
      </c>
      <c r="I17" s="12"/>
      <c r="K17" s="9"/>
    </row>
    <row r="18" spans="2:11" x14ac:dyDescent="0.3">
      <c r="B18" s="101" t="str">
        <f t="shared" si="1"/>
        <v/>
      </c>
      <c r="C18" s="15">
        <f t="shared" si="2"/>
        <v>43933</v>
      </c>
      <c r="D18" s="22"/>
      <c r="E18" s="19" t="str">
        <f t="array" ref="E18">IF($D18&lt;&gt;"",INDEX(VACATIONS!$C$4:$W$21,MATCH($D18,LVac,0),MATCH(TEXT($C18,"jjj"),LEFT(JourSem,3),0)),"")</f>
        <v/>
      </c>
      <c r="F18" s="19" t="str">
        <f t="array" ref="F18">IF($D18&lt;&gt;"",INDEX(VACATIONS!$C$4:$W$21,MATCH($D18,LVac,0),MATCH(TEXT($C18,"jjj"),LEFT(JourSem,3),0)+1),"")</f>
        <v/>
      </c>
      <c r="G18" s="19" t="str">
        <f t="array" ref="G18">IF($D18&lt;&gt;"",INDEX(VACATIONS!$C$4:$W$21,MATCH($D18,LVac,0),MATCH(TEXT($C18,"jjj"),LEFT(JourSem,3),0)+2),"")</f>
        <v/>
      </c>
      <c r="H18" s="19" t="str">
        <f t="shared" si="0"/>
        <v/>
      </c>
      <c r="I18" s="16"/>
      <c r="K18" s="9"/>
    </row>
    <row r="19" spans="2:11" x14ac:dyDescent="0.3">
      <c r="B19" s="101">
        <f t="shared" si="1"/>
        <v>16</v>
      </c>
      <c r="C19" s="13">
        <f t="shared" si="2"/>
        <v>43934</v>
      </c>
      <c r="D19" s="21"/>
      <c r="E19" s="18" t="str">
        <f t="array" ref="E19">IF($D19&lt;&gt;"",INDEX(VACATIONS!$C$4:$W$21,MATCH($D19,LVac,0),MATCH(TEXT($C19,"jjj"),LEFT(JourSem,3),0)),"")</f>
        <v/>
      </c>
      <c r="F19" s="18" t="str">
        <f t="array" ref="F19">IF($D19&lt;&gt;"",INDEX(VACATIONS!$C$4:$W$21,MATCH($D19,LVac,0),MATCH(TEXT($C19,"jjj"),LEFT(JourSem,3),0)+1),"")</f>
        <v/>
      </c>
      <c r="G19" s="18" t="str">
        <f t="array" ref="G19">IF($D19&lt;&gt;"",INDEX(VACATIONS!$C$4:$W$21,MATCH($D19,LVac,0),MATCH(TEXT($C19,"jjj"),LEFT(JourSem,3),0)+2),"")</f>
        <v/>
      </c>
      <c r="H19" s="18" t="str">
        <f t="shared" si="0"/>
        <v/>
      </c>
      <c r="I19" s="12"/>
      <c r="K19" s="9"/>
    </row>
    <row r="20" spans="2:11" x14ac:dyDescent="0.3">
      <c r="B20" s="101" t="str">
        <f t="shared" si="1"/>
        <v/>
      </c>
      <c r="C20" s="15">
        <f t="shared" si="2"/>
        <v>43935</v>
      </c>
      <c r="D20" s="22"/>
      <c r="E20" s="19" t="str">
        <f t="array" ref="E20">IF($D20&lt;&gt;"",INDEX(VACATIONS!$C$4:$W$21,MATCH($D20,LVac,0),MATCH(TEXT($C20,"jjj"),LEFT(JourSem,3),0)),"")</f>
        <v/>
      </c>
      <c r="F20" s="19" t="str">
        <f t="array" ref="F20">IF($D20&lt;&gt;"",INDEX(VACATIONS!$C$4:$W$21,MATCH($D20,LVac,0),MATCH(TEXT($C20,"jjj"),LEFT(JourSem,3),0)+1),"")</f>
        <v/>
      </c>
      <c r="G20" s="19" t="str">
        <f t="array" ref="G20">IF($D20&lt;&gt;"",INDEX(VACATIONS!$C$4:$W$21,MATCH($D20,LVac,0),MATCH(TEXT($C20,"jjj"),LEFT(JourSem,3),0)+2),"")</f>
        <v/>
      </c>
      <c r="H20" s="19" t="str">
        <f t="shared" si="0"/>
        <v/>
      </c>
      <c r="I20" s="16"/>
      <c r="K20" s="9"/>
    </row>
    <row r="21" spans="2:11" x14ac:dyDescent="0.3">
      <c r="B21" s="101" t="str">
        <f t="shared" si="1"/>
        <v/>
      </c>
      <c r="C21" s="13">
        <f t="shared" si="2"/>
        <v>43936</v>
      </c>
      <c r="D21" s="21"/>
      <c r="E21" s="18" t="str">
        <f t="array" ref="E21">IF($D21&lt;&gt;"",INDEX(VACATIONS!$C$4:$W$21,MATCH($D21,LVac,0),MATCH(TEXT($C21,"jjj"),LEFT(JourSem,3),0)),"")</f>
        <v/>
      </c>
      <c r="F21" s="18" t="str">
        <f t="array" ref="F21">IF($D21&lt;&gt;"",INDEX(VACATIONS!$C$4:$W$21,MATCH($D21,LVac,0),MATCH(TEXT($C21,"jjj"),LEFT(JourSem,3),0)+1),"")</f>
        <v/>
      </c>
      <c r="G21" s="18" t="str">
        <f t="array" ref="G21">IF($D21&lt;&gt;"",INDEX(VACATIONS!$C$4:$W$21,MATCH($D21,LVac,0),MATCH(TEXT($C21,"jjj"),LEFT(JourSem,3),0)+2),"")</f>
        <v/>
      </c>
      <c r="H21" s="18" t="str">
        <f t="shared" si="0"/>
        <v/>
      </c>
      <c r="I21" s="12"/>
      <c r="K21" s="9"/>
    </row>
    <row r="22" spans="2:11" x14ac:dyDescent="0.3">
      <c r="B22" s="101" t="str">
        <f t="shared" si="1"/>
        <v/>
      </c>
      <c r="C22" s="15">
        <f t="shared" si="2"/>
        <v>43937</v>
      </c>
      <c r="D22" s="22"/>
      <c r="E22" s="19" t="str">
        <f t="array" ref="E22">IF($D22&lt;&gt;"",INDEX(VACATIONS!$C$4:$W$21,MATCH($D22,LVac,0),MATCH(TEXT($C22,"jjj"),LEFT(JourSem,3),0)),"")</f>
        <v/>
      </c>
      <c r="F22" s="19" t="str">
        <f t="array" ref="F22">IF($D22&lt;&gt;"",INDEX(VACATIONS!$C$4:$W$21,MATCH($D22,LVac,0),MATCH(TEXT($C22,"jjj"),LEFT(JourSem,3),0)+1),"")</f>
        <v/>
      </c>
      <c r="G22" s="19" t="str">
        <f t="array" ref="G22">IF($D22&lt;&gt;"",INDEX(VACATIONS!$C$4:$W$21,MATCH($D22,LVac,0),MATCH(TEXT($C22,"jjj"),LEFT(JourSem,3),0)+2),"")</f>
        <v/>
      </c>
      <c r="H22" s="19" t="str">
        <f t="shared" si="0"/>
        <v/>
      </c>
      <c r="I22" s="16"/>
      <c r="K22" s="9"/>
    </row>
    <row r="23" spans="2:11" x14ac:dyDescent="0.3">
      <c r="B23" s="101" t="str">
        <f t="shared" si="1"/>
        <v/>
      </c>
      <c r="C23" s="13">
        <f t="shared" si="2"/>
        <v>43938</v>
      </c>
      <c r="D23" s="21"/>
      <c r="E23" s="18" t="str">
        <f t="array" ref="E23">IF($D23&lt;&gt;"",INDEX(VACATIONS!$C$4:$W$21,MATCH($D23,LVac,0),MATCH(TEXT($C23,"jjj"),LEFT(JourSem,3),0)),"")</f>
        <v/>
      </c>
      <c r="F23" s="18" t="str">
        <f t="array" ref="F23">IF($D23&lt;&gt;"",INDEX(VACATIONS!$C$4:$W$21,MATCH($D23,LVac,0),MATCH(TEXT($C23,"jjj"),LEFT(JourSem,3),0)+1),"")</f>
        <v/>
      </c>
      <c r="G23" s="18" t="str">
        <f t="array" ref="G23">IF($D23&lt;&gt;"",INDEX(VACATIONS!$C$4:$W$21,MATCH($D23,LVac,0),MATCH(TEXT($C23,"jjj"),LEFT(JourSem,3),0)+2),"")</f>
        <v/>
      </c>
      <c r="H23" s="18" t="str">
        <f t="shared" si="0"/>
        <v/>
      </c>
      <c r="I23" s="12"/>
      <c r="K23" s="9"/>
    </row>
    <row r="24" spans="2:11" x14ac:dyDescent="0.3">
      <c r="B24" s="101" t="str">
        <f t="shared" si="1"/>
        <v/>
      </c>
      <c r="C24" s="15">
        <f t="shared" si="2"/>
        <v>43939</v>
      </c>
      <c r="D24" s="22"/>
      <c r="E24" s="19" t="str">
        <f t="array" ref="E24">IF($D24&lt;&gt;"",INDEX(VACATIONS!$C$4:$W$21,MATCH($D24,LVac,0),MATCH(TEXT($C24,"jjj"),LEFT(JourSem,3),0)),"")</f>
        <v/>
      </c>
      <c r="F24" s="19" t="str">
        <f t="array" ref="F24">IF($D24&lt;&gt;"",INDEX(VACATIONS!$C$4:$W$21,MATCH($D24,LVac,0),MATCH(TEXT($C24,"jjj"),LEFT(JourSem,3),0)+1),"")</f>
        <v/>
      </c>
      <c r="G24" s="19" t="str">
        <f t="array" ref="G24">IF($D24&lt;&gt;"",INDEX(VACATIONS!$C$4:$W$21,MATCH($D24,LVac,0),MATCH(TEXT($C24,"jjj"),LEFT(JourSem,3),0)+2),"")</f>
        <v/>
      </c>
      <c r="H24" s="19" t="str">
        <f t="shared" si="0"/>
        <v/>
      </c>
      <c r="I24" s="16"/>
      <c r="K24" s="9"/>
    </row>
    <row r="25" spans="2:11" x14ac:dyDescent="0.3">
      <c r="B25" s="101" t="str">
        <f t="shared" si="1"/>
        <v/>
      </c>
      <c r="C25" s="13">
        <f t="shared" si="2"/>
        <v>43940</v>
      </c>
      <c r="D25" s="21"/>
      <c r="E25" s="18" t="str">
        <f t="array" ref="E25">IF($D25&lt;&gt;"",INDEX(VACATIONS!$C$4:$W$21,MATCH($D25,LVac,0),MATCH(TEXT($C25,"jjj"),LEFT(JourSem,3),0)),"")</f>
        <v/>
      </c>
      <c r="F25" s="18" t="str">
        <f t="array" ref="F25">IF($D25&lt;&gt;"",INDEX(VACATIONS!$C$4:$W$21,MATCH($D25,LVac,0),MATCH(TEXT($C25,"jjj"),LEFT(JourSem,3),0)+1),"")</f>
        <v/>
      </c>
      <c r="G25" s="18" t="str">
        <f t="array" ref="G25">IF($D25&lt;&gt;"",INDEX(VACATIONS!$C$4:$W$21,MATCH($D25,LVac,0),MATCH(TEXT($C25,"jjj"),LEFT(JourSem,3),0)+2),"")</f>
        <v/>
      </c>
      <c r="H25" s="18" t="str">
        <f t="shared" si="0"/>
        <v/>
      </c>
      <c r="I25" s="12"/>
      <c r="K25" s="9"/>
    </row>
    <row r="26" spans="2:11" x14ac:dyDescent="0.3">
      <c r="B26" s="101">
        <f t="shared" si="1"/>
        <v>17</v>
      </c>
      <c r="C26" s="15">
        <f t="shared" si="2"/>
        <v>43941</v>
      </c>
      <c r="D26" s="22"/>
      <c r="E26" s="19" t="str">
        <f t="array" ref="E26">IF($D26&lt;&gt;"",INDEX(VACATIONS!$C$4:$W$21,MATCH($D26,LVac,0),MATCH(TEXT($C26,"jjj"),LEFT(JourSem,3),0)),"")</f>
        <v/>
      </c>
      <c r="F26" s="19" t="str">
        <f t="array" ref="F26">IF($D26&lt;&gt;"",INDEX(VACATIONS!$C$4:$W$21,MATCH($D26,LVac,0),MATCH(TEXT($C26,"jjj"),LEFT(JourSem,3),0)+1),"")</f>
        <v/>
      </c>
      <c r="G26" s="19" t="str">
        <f t="array" ref="G26">IF($D26&lt;&gt;"",INDEX(VACATIONS!$C$4:$W$21,MATCH($D26,LVac,0),MATCH(TEXT($C26,"jjj"),LEFT(JourSem,3),0)+2),"")</f>
        <v/>
      </c>
      <c r="H26" s="19" t="str">
        <f t="shared" si="0"/>
        <v/>
      </c>
      <c r="I26" s="16"/>
      <c r="K26" s="9"/>
    </row>
    <row r="27" spans="2:11" x14ac:dyDescent="0.3">
      <c r="B27" s="101" t="str">
        <f t="shared" si="1"/>
        <v/>
      </c>
      <c r="C27" s="13">
        <f t="shared" si="2"/>
        <v>43942</v>
      </c>
      <c r="D27" s="21"/>
      <c r="E27" s="18" t="str">
        <f t="array" ref="E27">IF($D27&lt;&gt;"",INDEX(VACATIONS!$C$4:$W$21,MATCH($D27,LVac,0),MATCH(TEXT($C27,"jjj"),LEFT(JourSem,3),0)),"")</f>
        <v/>
      </c>
      <c r="F27" s="18" t="str">
        <f t="array" ref="F27">IF($D27&lt;&gt;"",INDEX(VACATIONS!$C$4:$W$21,MATCH($D27,LVac,0),MATCH(TEXT($C27,"jjj"),LEFT(JourSem,3),0)+1),"")</f>
        <v/>
      </c>
      <c r="G27" s="18" t="str">
        <f t="array" ref="G27">IF($D27&lt;&gt;"",INDEX(VACATIONS!$C$4:$W$21,MATCH($D27,LVac,0),MATCH(TEXT($C27,"jjj"),LEFT(JourSem,3),0)+2),"")</f>
        <v/>
      </c>
      <c r="H27" s="18" t="str">
        <f t="shared" si="0"/>
        <v/>
      </c>
      <c r="I27" s="12"/>
    </row>
    <row r="28" spans="2:11" x14ac:dyDescent="0.3">
      <c r="B28" s="101" t="str">
        <f t="shared" si="1"/>
        <v/>
      </c>
      <c r="C28" s="15">
        <f t="shared" si="2"/>
        <v>43943</v>
      </c>
      <c r="D28" s="22"/>
      <c r="E28" s="19" t="str">
        <f t="array" ref="E28">IF($D28&lt;&gt;"",INDEX(VACATIONS!$C$4:$W$21,MATCH($D28,LVac,0),MATCH(TEXT($C28,"jjj"),LEFT(JourSem,3),0)),"")</f>
        <v/>
      </c>
      <c r="F28" s="19" t="str">
        <f t="array" ref="F28">IF($D28&lt;&gt;"",INDEX(VACATIONS!$C$4:$W$21,MATCH($D28,LVac,0),MATCH(TEXT($C28,"jjj"),LEFT(JourSem,3),0)+1),"")</f>
        <v/>
      </c>
      <c r="G28" s="19" t="str">
        <f t="array" ref="G28">IF($D28&lt;&gt;"",INDEX(VACATIONS!$C$4:$W$21,MATCH($D28,LVac,0),MATCH(TEXT($C28,"jjj"),LEFT(JourSem,3),0)+2),"")</f>
        <v/>
      </c>
      <c r="H28" s="19" t="str">
        <f t="shared" si="0"/>
        <v/>
      </c>
      <c r="I28" s="16"/>
    </row>
    <row r="29" spans="2:11" x14ac:dyDescent="0.3">
      <c r="B29" s="101" t="str">
        <f t="shared" si="1"/>
        <v/>
      </c>
      <c r="C29" s="13">
        <f t="shared" si="2"/>
        <v>43944</v>
      </c>
      <c r="D29" s="21"/>
      <c r="E29" s="18" t="str">
        <f t="array" ref="E29">IF($D29&lt;&gt;"",INDEX(VACATIONS!$C$4:$W$21,MATCH($D29,LVac,0),MATCH(TEXT($C29,"jjj"),LEFT(JourSem,3),0)),"")</f>
        <v/>
      </c>
      <c r="F29" s="18" t="str">
        <f t="array" ref="F29">IF($D29&lt;&gt;"",INDEX(VACATIONS!$C$4:$W$21,MATCH($D29,LVac,0),MATCH(TEXT($C29,"jjj"),LEFT(JourSem,3),0)+1),"")</f>
        <v/>
      </c>
      <c r="G29" s="18" t="str">
        <f t="array" ref="G29">IF($D29&lt;&gt;"",INDEX(VACATIONS!$C$4:$W$21,MATCH($D29,LVac,0),MATCH(TEXT($C29,"jjj"),LEFT(JourSem,3),0)+2),"")</f>
        <v/>
      </c>
      <c r="H29" s="18" t="str">
        <f t="shared" si="0"/>
        <v/>
      </c>
      <c r="I29" s="12"/>
    </row>
    <row r="30" spans="2:11" x14ac:dyDescent="0.3">
      <c r="B30" s="101" t="str">
        <f t="shared" si="1"/>
        <v/>
      </c>
      <c r="C30" s="15">
        <f t="shared" si="2"/>
        <v>43945</v>
      </c>
      <c r="D30" s="22"/>
      <c r="E30" s="19" t="str">
        <f t="array" ref="E30">IF($D30&lt;&gt;"",INDEX(VACATIONS!$C$4:$W$21,MATCH($D30,LVac,0),MATCH(TEXT($C30,"jjj"),LEFT(JourSem,3),0)),"")</f>
        <v/>
      </c>
      <c r="F30" s="19" t="str">
        <f t="array" ref="F30">IF($D30&lt;&gt;"",INDEX(VACATIONS!$C$4:$W$21,MATCH($D30,LVac,0),MATCH(TEXT($C30,"jjj"),LEFT(JourSem,3),0)+1),"")</f>
        <v/>
      </c>
      <c r="G30" s="19" t="str">
        <f t="array" ref="G30">IF($D30&lt;&gt;"",INDEX(VACATIONS!$C$4:$W$21,MATCH($D30,LVac,0),MATCH(TEXT($C30,"jjj"),LEFT(JourSem,3),0)+2),"")</f>
        <v/>
      </c>
      <c r="H30" s="19" t="str">
        <f t="shared" si="0"/>
        <v/>
      </c>
      <c r="I30" s="16"/>
    </row>
    <row r="31" spans="2:11" x14ac:dyDescent="0.3">
      <c r="B31" s="101" t="str">
        <f t="shared" si="1"/>
        <v/>
      </c>
      <c r="C31" s="13">
        <f t="shared" si="2"/>
        <v>43946</v>
      </c>
      <c r="D31" s="21"/>
      <c r="E31" s="18" t="str">
        <f t="array" ref="E31">IF($D31&lt;&gt;"",INDEX(VACATIONS!$C$4:$W$21,MATCH($D31,LVac,0),MATCH(TEXT($C31,"jjj"),LEFT(JourSem,3),0)),"")</f>
        <v/>
      </c>
      <c r="F31" s="18" t="str">
        <f t="array" ref="F31">IF($D31&lt;&gt;"",INDEX(VACATIONS!$C$4:$W$21,MATCH($D31,LVac,0),MATCH(TEXT($C31,"jjj"),LEFT(JourSem,3),0)+1),"")</f>
        <v/>
      </c>
      <c r="G31" s="18" t="str">
        <f t="array" ref="G31">IF($D31&lt;&gt;"",INDEX(VACATIONS!$C$4:$W$21,MATCH($D31,LVac,0),MATCH(TEXT($C31,"jjj"),LEFT(JourSem,3),0)+2),"")</f>
        <v/>
      </c>
      <c r="H31" s="18" t="str">
        <f t="shared" si="0"/>
        <v/>
      </c>
      <c r="I31" s="12"/>
    </row>
    <row r="32" spans="2:11" x14ac:dyDescent="0.3">
      <c r="B32" s="101" t="str">
        <f t="shared" si="1"/>
        <v/>
      </c>
      <c r="C32" s="15">
        <f t="shared" si="2"/>
        <v>43947</v>
      </c>
      <c r="D32" s="22"/>
      <c r="E32" s="19" t="str">
        <f t="array" ref="E32">IF($D32&lt;&gt;"",INDEX(VACATIONS!$C$4:$W$21,MATCH($D32,LVac,0),MATCH(TEXT($C32,"jjj"),LEFT(JourSem,3),0)),"")</f>
        <v/>
      </c>
      <c r="F32" s="19" t="str">
        <f t="array" ref="F32">IF($D32&lt;&gt;"",INDEX(VACATIONS!$C$4:$W$21,MATCH($D32,LVac,0),MATCH(TEXT($C32,"jjj"),LEFT(JourSem,3),0)+1),"")</f>
        <v/>
      </c>
      <c r="G32" s="19" t="str">
        <f t="array" ref="G32">IF($D32&lt;&gt;"",INDEX(VACATIONS!$C$4:$W$21,MATCH($D32,LVac,0),MATCH(TEXT($C32,"jjj"),LEFT(JourSem,3),0)+2),"")</f>
        <v/>
      </c>
      <c r="H32" s="19" t="str">
        <f t="shared" si="0"/>
        <v/>
      </c>
      <c r="I32" s="16"/>
    </row>
    <row r="33" spans="2:9" x14ac:dyDescent="0.3">
      <c r="B33" s="101">
        <f t="shared" si="1"/>
        <v>18</v>
      </c>
      <c r="C33" s="13">
        <f t="shared" si="2"/>
        <v>43948</v>
      </c>
      <c r="D33" s="21"/>
      <c r="E33" s="18" t="str">
        <f t="array" ref="E33">IF($D33&lt;&gt;"",INDEX(VACATIONS!$C$4:$W$21,MATCH($D33,LVac,0),MATCH(TEXT($C33,"jjj"),LEFT(JourSem,3),0)),"")</f>
        <v/>
      </c>
      <c r="F33" s="18" t="str">
        <f t="array" ref="F33">IF($D33&lt;&gt;"",INDEX(VACATIONS!$C$4:$W$21,MATCH($D33,LVac,0),MATCH(TEXT($C33,"jjj"),LEFT(JourSem,3),0)+1),"")</f>
        <v/>
      </c>
      <c r="G33" s="18" t="str">
        <f t="array" ref="G33">IF($D33&lt;&gt;"",INDEX(VACATIONS!$C$4:$W$21,MATCH($D33,LVac,0),MATCH(TEXT($C33,"jjj"),LEFT(JourSem,3),0)+2),"")</f>
        <v/>
      </c>
      <c r="H33" s="18" t="str">
        <f t="shared" si="0"/>
        <v/>
      </c>
      <c r="I33" s="12"/>
    </row>
    <row r="34" spans="2:9" x14ac:dyDescent="0.3">
      <c r="B34" s="101" t="str">
        <f t="shared" si="1"/>
        <v/>
      </c>
      <c r="C34" s="15">
        <f t="shared" si="2"/>
        <v>43949</v>
      </c>
      <c r="D34" s="22"/>
      <c r="E34" s="19" t="str">
        <f t="array" ref="E34">IF($D34&lt;&gt;"",INDEX(VACATIONS!$C$4:$W$21,MATCH($D34,LVac,0),MATCH(TEXT($C34,"jjj"),LEFT(JourSem,3),0)),"")</f>
        <v/>
      </c>
      <c r="F34" s="19" t="str">
        <f t="array" ref="F34">IF($D34&lt;&gt;"",INDEX(VACATIONS!$C$4:$W$21,MATCH($D34,LVac,0),MATCH(TEXT($C34,"jjj"),LEFT(JourSem,3),0)+1),"")</f>
        <v/>
      </c>
      <c r="G34" s="19" t="str">
        <f t="array" ref="G34">IF($D34&lt;&gt;"",INDEX(VACATIONS!$C$4:$W$21,MATCH($D34,LVac,0),MATCH(TEXT($C34,"jjj"),LEFT(JourSem,3),0)+2),"")</f>
        <v/>
      </c>
      <c r="H34" s="19" t="str">
        <f t="shared" si="0"/>
        <v/>
      </c>
      <c r="I34" s="16"/>
    </row>
    <row r="35" spans="2:9" x14ac:dyDescent="0.3">
      <c r="B35" s="101" t="str">
        <f t="shared" si="1"/>
        <v/>
      </c>
      <c r="C35" s="13">
        <f>IFERROR(IF(MONTH(C34+1)&lt;&gt;MONTH(C7),"",C34+1),"")</f>
        <v>43950</v>
      </c>
      <c r="D35" s="21"/>
      <c r="E35" s="18" t="str">
        <f t="array" ref="E35">IF($D35&lt;&gt;"",INDEX(VACATIONS!$C$4:$W$21,MATCH($D35,LVac,0),MATCH(TEXT($C35,"jjj"),LEFT(JourSem,3),0)),"")</f>
        <v/>
      </c>
      <c r="F35" s="18" t="str">
        <f t="array" ref="F35">IF($D35&lt;&gt;"",INDEX(VACATIONS!$C$4:$W$21,MATCH($D35,LVac,0),MATCH(TEXT($C35,"jjj"),LEFT(JourSem,3),0)+1),"")</f>
        <v/>
      </c>
      <c r="G35" s="18" t="str">
        <f t="array" ref="G35">IF($D35&lt;&gt;"",INDEX(VACATIONS!$C$4:$W$21,MATCH($D35,LVac,0),MATCH(TEXT($C35,"jjj"),LEFT(JourSem,3),0)+2),"")</f>
        <v/>
      </c>
      <c r="H35" s="18" t="str">
        <f t="shared" si="0"/>
        <v/>
      </c>
      <c r="I35" s="12"/>
    </row>
    <row r="36" spans="2:9" x14ac:dyDescent="0.3">
      <c r="B36" s="101" t="str">
        <f t="shared" si="1"/>
        <v/>
      </c>
      <c r="C36" s="15">
        <f t="shared" ref="C36:C37" si="3">IFERROR(IF(MONTH(C35+1)&lt;&gt;MONTH(C8),"",C35+1),"")</f>
        <v>43951</v>
      </c>
      <c r="D36" s="22"/>
      <c r="E36" s="19" t="str">
        <f t="array" ref="E36">IF($D36&lt;&gt;"",INDEX(VACATIONS!$C$4:$W$21,MATCH($D36,LVac,0),MATCH(TEXT($C36,"jjj"),LEFT(JourSem,3),0)),"")</f>
        <v/>
      </c>
      <c r="F36" s="19" t="str">
        <f t="array" ref="F36">IF($D36&lt;&gt;"",INDEX(VACATIONS!$C$4:$W$21,MATCH($D36,LVac,0),MATCH(TEXT($C36,"jjj"),LEFT(JourSem,3),0)+1),"")</f>
        <v/>
      </c>
      <c r="G36" s="19" t="str">
        <f t="array" ref="G36">IF($D36&lt;&gt;"",INDEX(VACATIONS!$C$4:$W$21,MATCH($D36,LVac,0),MATCH(TEXT($C36,"jjj"),LEFT(JourSem,3),0)+2),"")</f>
        <v/>
      </c>
      <c r="H36" s="19" t="str">
        <f t="shared" si="0"/>
        <v/>
      </c>
      <c r="I36" s="16"/>
    </row>
    <row r="37" spans="2:9" x14ac:dyDescent="0.3">
      <c r="B37" s="102" t="str">
        <f t="shared" si="1"/>
        <v/>
      </c>
      <c r="C37" s="17" t="str">
        <f t="shared" si="3"/>
        <v/>
      </c>
      <c r="D37" s="23"/>
      <c r="E37" s="20" t="str">
        <f t="array" ref="E37">IF($D37&lt;&gt;"",INDEX(VACATIONS!$C$4:$W$21,MATCH($D37,LVac,0),MATCH(TEXT($C37,"jjj"),LEFT(JourSem,3),0)),"")</f>
        <v/>
      </c>
      <c r="F37" s="20" t="str">
        <f t="array" ref="F37">IF($D37&lt;&gt;"",INDEX(VACATIONS!$C$4:$W$21,MATCH($D37,LVac,0),MATCH(TEXT($C37,"jjj"),LEFT(JourSem,3),0)+1),"")</f>
        <v/>
      </c>
      <c r="G37" s="20" t="str">
        <f t="array" ref="G37">IF($D37&lt;&gt;"",INDEX(VACATIONS!$C$4:$W$21,MATCH($D37,LVac,0),MATCH(TEXT($C37,"jjj"),LEFT(JourSem,3),0)+2),"")</f>
        <v/>
      </c>
      <c r="H37" s="20" t="str">
        <f t="shared" si="0"/>
        <v/>
      </c>
      <c r="I37" s="14"/>
    </row>
  </sheetData>
  <mergeCells count="1">
    <mergeCell ref="E1:G2"/>
  </mergeCells>
  <conditionalFormatting sqref="H7:H37">
    <cfRule type="cellIs" dxfId="1" priority="2" operator="greaterThan">
      <formula>0</formula>
    </cfRule>
  </conditionalFormatting>
  <conditionalFormatting sqref="B7:B37">
    <cfRule type="expression" dxfId="0" priority="1">
      <formula>AND(B7&gt;0,B7&lt;&gt;"")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F299124-CC8D-48E1-9E60-62DA1FD2D501}">
          <x14:formula1>
            <xm:f>VACATIONS!$B$24:$B$29</xm:f>
          </x14:formula1>
          <xm:sqref>I7:I37</xm:sqref>
        </x14:dataValidation>
        <x14:dataValidation type="list" allowBlank="1" showInputMessage="1" showErrorMessage="1" xr:uid="{9EF72DD8-BCFF-4202-8F3A-6FE31BE8C41A}">
          <x14:formula1>
            <xm:f>VACATIONS!$B$4:$B$21</xm:f>
          </x14:formula1>
          <xm:sqref>D7:D37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7">
    <tabColor rgb="FF7030A0"/>
  </sheetPr>
  <dimension ref="B1:Y40"/>
  <sheetViews>
    <sheetView zoomScaleNormal="100" workbookViewId="0">
      <pane ySplit="1" topLeftCell="A8" activePane="bottomLeft" state="frozen"/>
      <selection pane="bottomLeft" activeCell="B3" sqref="B3"/>
    </sheetView>
  </sheetViews>
  <sheetFormatPr baseColWidth="10" defaultColWidth="11.44140625" defaultRowHeight="14.4" x14ac:dyDescent="0.3"/>
  <cols>
    <col min="1" max="1" width="11.44140625" style="4"/>
    <col min="2" max="2" width="3" style="4" customWidth="1"/>
    <col min="3" max="3" width="11.44140625" style="4"/>
    <col min="4" max="4" width="3" style="4" customWidth="1"/>
    <col min="5" max="5" width="11.44140625" style="24"/>
    <col min="6" max="6" width="3" style="4" customWidth="1"/>
    <col min="7" max="7" width="11.44140625" style="24"/>
    <col min="8" max="8" width="3" style="4" customWidth="1"/>
    <col min="9" max="9" width="11.44140625" style="24"/>
    <col min="10" max="10" width="3" style="4" customWidth="1"/>
    <col min="11" max="11" width="11.44140625" style="24"/>
    <col min="12" max="12" width="3" style="4" customWidth="1"/>
    <col min="13" max="13" width="11.44140625" style="24"/>
    <col min="14" max="14" width="3" style="4" customWidth="1"/>
    <col min="15" max="15" width="11.44140625" style="24"/>
    <col min="16" max="16" width="3" style="4" customWidth="1"/>
    <col min="17" max="17" width="11.44140625" style="24"/>
    <col min="18" max="18" width="3" style="4" customWidth="1"/>
    <col min="19" max="19" width="11.44140625" style="24"/>
    <col min="20" max="20" width="3" style="4" customWidth="1"/>
    <col min="21" max="21" width="11.44140625" style="24"/>
    <col min="22" max="22" width="3" style="4" customWidth="1"/>
    <col min="23" max="23" width="11.44140625" style="24"/>
    <col min="24" max="24" width="3" style="4" customWidth="1"/>
    <col min="25" max="25" width="11.44140625" style="24"/>
    <col min="26" max="16384" width="11.44140625" style="4"/>
  </cols>
  <sheetData>
    <row r="1" spans="2:25" s="25" customFormat="1" ht="24.75" customHeight="1" x14ac:dyDescent="0.3">
      <c r="C1" s="26" t="s">
        <v>19</v>
      </c>
      <c r="E1" s="29" t="s">
        <v>26</v>
      </c>
      <c r="G1" s="27" t="s">
        <v>27</v>
      </c>
      <c r="I1" s="30" t="s">
        <v>28</v>
      </c>
      <c r="K1" s="27" t="s">
        <v>29</v>
      </c>
      <c r="M1" s="29" t="s">
        <v>30</v>
      </c>
      <c r="O1" s="28" t="s">
        <v>31</v>
      </c>
      <c r="Q1" s="29" t="s">
        <v>32</v>
      </c>
      <c r="S1" s="27" t="s">
        <v>33</v>
      </c>
      <c r="U1" s="30" t="s">
        <v>34</v>
      </c>
      <c r="W1" s="27" t="s">
        <v>35</v>
      </c>
      <c r="Y1" s="29" t="s">
        <v>36</v>
      </c>
    </row>
    <row r="2" spans="2:25" ht="15" thickBot="1" x14ac:dyDescent="0.35"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</row>
    <row r="3" spans="2:25" ht="15.6" thickTop="1" thickBot="1" x14ac:dyDescent="0.35">
      <c r="B3" s="35">
        <v>1</v>
      </c>
      <c r="C3" s="36">
        <v>43829</v>
      </c>
      <c r="D3" s="70"/>
      <c r="F3" s="70"/>
      <c r="H3" s="70"/>
      <c r="J3" s="70"/>
      <c r="L3" s="48">
        <v>23</v>
      </c>
      <c r="M3" s="49">
        <v>43983</v>
      </c>
      <c r="N3" s="70"/>
      <c r="P3" s="70"/>
      <c r="R3" s="70"/>
      <c r="T3" s="70"/>
      <c r="V3" s="70"/>
      <c r="X3" s="70"/>
    </row>
    <row r="4" spans="2:25" ht="15.6" thickTop="1" thickBot="1" x14ac:dyDescent="0.35">
      <c r="B4" s="37"/>
      <c r="C4" s="38">
        <v>43830</v>
      </c>
      <c r="D4" s="70"/>
      <c r="F4" s="70"/>
      <c r="H4" s="70"/>
      <c r="J4" s="70"/>
      <c r="L4" s="43"/>
      <c r="M4" s="39">
        <v>43984</v>
      </c>
      <c r="N4" s="70"/>
      <c r="P4" s="70"/>
      <c r="R4" s="35">
        <v>36</v>
      </c>
      <c r="S4" s="49">
        <v>44075</v>
      </c>
      <c r="T4" s="70"/>
      <c r="V4" s="70"/>
      <c r="X4" s="48">
        <v>49</v>
      </c>
      <c r="Y4" s="49">
        <v>44166</v>
      </c>
    </row>
    <row r="5" spans="2:25" ht="15.6" thickTop="1" thickBot="1" x14ac:dyDescent="0.35">
      <c r="B5" s="37"/>
      <c r="C5" s="39">
        <v>43831</v>
      </c>
      <c r="D5" s="70"/>
      <c r="F5" s="70"/>
      <c r="H5" s="48">
        <v>14</v>
      </c>
      <c r="I5" s="49">
        <v>43922</v>
      </c>
      <c r="J5" s="70"/>
      <c r="L5" s="43"/>
      <c r="M5" s="31">
        <v>43985</v>
      </c>
      <c r="N5" s="35">
        <v>27</v>
      </c>
      <c r="O5" s="49">
        <v>44013</v>
      </c>
      <c r="P5" s="70"/>
      <c r="R5" s="37"/>
      <c r="S5" s="39">
        <v>44076</v>
      </c>
      <c r="T5" s="70"/>
      <c r="V5" s="70"/>
      <c r="X5" s="43"/>
      <c r="Y5" s="39">
        <v>44167</v>
      </c>
    </row>
    <row r="6" spans="2:25" ht="15.6" thickTop="1" thickBot="1" x14ac:dyDescent="0.35">
      <c r="B6" s="37"/>
      <c r="C6" s="39">
        <v>43832</v>
      </c>
      <c r="D6" s="70"/>
      <c r="E6" s="70"/>
      <c r="F6" s="70"/>
      <c r="G6" s="70"/>
      <c r="H6" s="43"/>
      <c r="I6" s="39">
        <v>43923</v>
      </c>
      <c r="J6" s="70"/>
      <c r="K6" s="70"/>
      <c r="L6" s="43"/>
      <c r="M6" s="31">
        <v>43986</v>
      </c>
      <c r="N6" s="37"/>
      <c r="O6" s="39">
        <v>44014</v>
      </c>
      <c r="P6" s="70"/>
      <c r="Q6" s="70"/>
      <c r="R6" s="37"/>
      <c r="S6" s="31">
        <v>44077</v>
      </c>
      <c r="T6" s="48">
        <v>40</v>
      </c>
      <c r="U6" s="49">
        <v>44105</v>
      </c>
      <c r="V6" s="70"/>
      <c r="W6" s="70"/>
      <c r="X6" s="43"/>
      <c r="Y6" s="39">
        <v>44168</v>
      </c>
    </row>
    <row r="7" spans="2:25" ht="15.6" thickTop="1" thickBot="1" x14ac:dyDescent="0.35">
      <c r="B7" s="37"/>
      <c r="C7" s="39">
        <v>43833</v>
      </c>
      <c r="D7" s="70"/>
      <c r="F7" s="70"/>
      <c r="H7" s="43"/>
      <c r="I7" s="31">
        <v>43924</v>
      </c>
      <c r="J7" s="35">
        <v>18</v>
      </c>
      <c r="K7" s="52">
        <v>43952</v>
      </c>
      <c r="L7" s="43"/>
      <c r="M7" s="31">
        <v>43987</v>
      </c>
      <c r="N7" s="37"/>
      <c r="O7" s="39">
        <v>44015</v>
      </c>
      <c r="P7" s="70"/>
      <c r="R7" s="37"/>
      <c r="S7" s="31">
        <v>44078</v>
      </c>
      <c r="T7" s="43"/>
      <c r="U7" s="39">
        <v>44106</v>
      </c>
      <c r="V7" s="70"/>
      <c r="X7" s="43"/>
      <c r="Y7" s="39">
        <v>44169</v>
      </c>
    </row>
    <row r="8" spans="2:25" ht="15.6" thickTop="1" thickBot="1" x14ac:dyDescent="0.35">
      <c r="B8" s="37"/>
      <c r="C8" s="31">
        <v>43834</v>
      </c>
      <c r="D8" s="48">
        <v>5</v>
      </c>
      <c r="E8" s="49">
        <v>43862</v>
      </c>
      <c r="F8" s="70"/>
      <c r="H8" s="43"/>
      <c r="I8" s="31">
        <v>43925</v>
      </c>
      <c r="J8" s="37"/>
      <c r="K8" s="31">
        <v>43953</v>
      </c>
      <c r="L8" s="43"/>
      <c r="M8" s="31">
        <v>43988</v>
      </c>
      <c r="N8" s="37"/>
      <c r="O8" s="31">
        <v>44016</v>
      </c>
      <c r="P8" s="48">
        <v>31</v>
      </c>
      <c r="Q8" s="52">
        <v>44044</v>
      </c>
      <c r="R8" s="37"/>
      <c r="S8" s="31">
        <v>44079</v>
      </c>
      <c r="T8" s="43"/>
      <c r="U8" s="39">
        <v>44107</v>
      </c>
      <c r="V8" s="70"/>
      <c r="X8" s="43"/>
      <c r="Y8" s="39">
        <v>44170</v>
      </c>
    </row>
    <row r="9" spans="2:25" ht="15.6" thickTop="1" thickBot="1" x14ac:dyDescent="0.35">
      <c r="B9" s="37"/>
      <c r="C9" s="31">
        <v>43835</v>
      </c>
      <c r="D9" s="43"/>
      <c r="E9" s="31">
        <v>43863</v>
      </c>
      <c r="F9" s="35">
        <v>9</v>
      </c>
      <c r="G9" s="52">
        <v>43891</v>
      </c>
      <c r="H9" s="43"/>
      <c r="I9" s="31">
        <v>43926</v>
      </c>
      <c r="J9" s="37"/>
      <c r="K9" s="31">
        <v>43954</v>
      </c>
      <c r="L9" s="43"/>
      <c r="M9" s="31">
        <v>43989</v>
      </c>
      <c r="N9" s="37"/>
      <c r="O9" s="31">
        <v>44017</v>
      </c>
      <c r="P9" s="43"/>
      <c r="Q9" s="31">
        <v>44045</v>
      </c>
      <c r="R9" s="37"/>
      <c r="S9" s="31">
        <v>44080</v>
      </c>
      <c r="T9" s="43"/>
      <c r="U9" s="31">
        <v>44108</v>
      </c>
      <c r="V9" s="35">
        <v>44</v>
      </c>
      <c r="W9" s="52">
        <v>44136</v>
      </c>
      <c r="X9" s="43"/>
      <c r="Y9" s="39">
        <v>44171</v>
      </c>
    </row>
    <row r="10" spans="2:25" ht="15" thickTop="1" x14ac:dyDescent="0.3">
      <c r="B10" s="35">
        <v>2</v>
      </c>
      <c r="C10" s="56">
        <v>43836</v>
      </c>
      <c r="D10" s="48">
        <v>6</v>
      </c>
      <c r="E10" s="56">
        <v>43864</v>
      </c>
      <c r="F10" s="35">
        <v>10</v>
      </c>
      <c r="G10" s="56">
        <v>43892</v>
      </c>
      <c r="H10" s="48">
        <v>15</v>
      </c>
      <c r="I10" s="56">
        <v>43927</v>
      </c>
      <c r="J10" s="35">
        <v>19</v>
      </c>
      <c r="K10" s="56">
        <v>43955</v>
      </c>
      <c r="L10" s="48">
        <v>24</v>
      </c>
      <c r="M10" s="56">
        <v>43990</v>
      </c>
      <c r="N10" s="35">
        <v>28</v>
      </c>
      <c r="O10" s="56">
        <v>44018</v>
      </c>
      <c r="P10" s="48">
        <v>32</v>
      </c>
      <c r="Q10" s="56">
        <v>44046</v>
      </c>
      <c r="R10" s="35">
        <v>37</v>
      </c>
      <c r="S10" s="56">
        <v>44081</v>
      </c>
      <c r="T10" s="48">
        <v>41</v>
      </c>
      <c r="U10" s="56">
        <v>44109</v>
      </c>
      <c r="V10" s="35">
        <v>45</v>
      </c>
      <c r="W10" s="56">
        <v>44137</v>
      </c>
      <c r="X10" s="48">
        <v>50</v>
      </c>
      <c r="Y10" s="57">
        <v>44172</v>
      </c>
    </row>
    <row r="11" spans="2:25" x14ac:dyDescent="0.3">
      <c r="B11" s="37"/>
      <c r="C11" s="32">
        <v>43837</v>
      </c>
      <c r="D11" s="43"/>
      <c r="E11" s="32">
        <v>43865</v>
      </c>
      <c r="F11" s="37"/>
      <c r="G11" s="32">
        <v>43893</v>
      </c>
      <c r="H11" s="43"/>
      <c r="I11" s="32">
        <v>43928</v>
      </c>
      <c r="J11" s="37"/>
      <c r="K11" s="32">
        <v>43956</v>
      </c>
      <c r="L11" s="43"/>
      <c r="M11" s="32">
        <v>43991</v>
      </c>
      <c r="N11" s="37"/>
      <c r="O11" s="32">
        <v>44019</v>
      </c>
      <c r="P11" s="43"/>
      <c r="Q11" s="32">
        <v>44047</v>
      </c>
      <c r="R11" s="37"/>
      <c r="S11" s="32">
        <v>44082</v>
      </c>
      <c r="T11" s="43"/>
      <c r="U11" s="32">
        <v>44110</v>
      </c>
      <c r="V11" s="37"/>
      <c r="W11" s="32">
        <v>44138</v>
      </c>
      <c r="X11" s="43"/>
      <c r="Y11" s="40">
        <v>44173</v>
      </c>
    </row>
    <row r="12" spans="2:25" x14ac:dyDescent="0.3">
      <c r="B12" s="37"/>
      <c r="C12" s="32">
        <v>43838</v>
      </c>
      <c r="D12" s="43"/>
      <c r="E12" s="32">
        <v>43866</v>
      </c>
      <c r="F12" s="37"/>
      <c r="G12" s="32">
        <v>43894</v>
      </c>
      <c r="H12" s="43"/>
      <c r="I12" s="32">
        <v>43929</v>
      </c>
      <c r="J12" s="37"/>
      <c r="K12" s="32">
        <v>43957</v>
      </c>
      <c r="L12" s="43"/>
      <c r="M12" s="32">
        <v>43992</v>
      </c>
      <c r="N12" s="37"/>
      <c r="O12" s="32">
        <v>44020</v>
      </c>
      <c r="P12" s="43"/>
      <c r="Q12" s="32">
        <v>44048</v>
      </c>
      <c r="R12" s="37"/>
      <c r="S12" s="32">
        <v>44083</v>
      </c>
      <c r="T12" s="43"/>
      <c r="U12" s="32">
        <v>44111</v>
      </c>
      <c r="V12" s="37"/>
      <c r="W12" s="32">
        <v>44139</v>
      </c>
      <c r="X12" s="43"/>
      <c r="Y12" s="40">
        <v>44174</v>
      </c>
    </row>
    <row r="13" spans="2:25" x14ac:dyDescent="0.3">
      <c r="B13" s="37"/>
      <c r="C13" s="32">
        <v>43839</v>
      </c>
      <c r="D13" s="43"/>
      <c r="E13" s="32">
        <v>43867</v>
      </c>
      <c r="F13" s="37"/>
      <c r="G13" s="32">
        <v>43895</v>
      </c>
      <c r="H13" s="43"/>
      <c r="I13" s="32">
        <v>43930</v>
      </c>
      <c r="J13" s="37"/>
      <c r="K13" s="32">
        <v>43958</v>
      </c>
      <c r="L13" s="43"/>
      <c r="M13" s="32">
        <v>43993</v>
      </c>
      <c r="N13" s="37"/>
      <c r="O13" s="32">
        <v>44021</v>
      </c>
      <c r="P13" s="43"/>
      <c r="Q13" s="32">
        <v>44049</v>
      </c>
      <c r="R13" s="37"/>
      <c r="S13" s="32">
        <v>44084</v>
      </c>
      <c r="T13" s="43"/>
      <c r="U13" s="32">
        <v>44112</v>
      </c>
      <c r="V13" s="37"/>
      <c r="W13" s="32">
        <v>44140</v>
      </c>
      <c r="X13" s="43"/>
      <c r="Y13" s="40">
        <v>44175</v>
      </c>
    </row>
    <row r="14" spans="2:25" x14ac:dyDescent="0.3">
      <c r="B14" s="37"/>
      <c r="C14" s="32">
        <v>43840</v>
      </c>
      <c r="D14" s="43"/>
      <c r="E14" s="32">
        <v>43868</v>
      </c>
      <c r="F14" s="37"/>
      <c r="G14" s="32">
        <v>43896</v>
      </c>
      <c r="H14" s="43"/>
      <c r="I14" s="32">
        <v>43931</v>
      </c>
      <c r="J14" s="37"/>
      <c r="K14" s="32">
        <v>43959</v>
      </c>
      <c r="L14" s="43"/>
      <c r="M14" s="32">
        <v>43994</v>
      </c>
      <c r="N14" s="37"/>
      <c r="O14" s="32">
        <v>44022</v>
      </c>
      <c r="P14" s="43"/>
      <c r="Q14" s="32">
        <v>44050</v>
      </c>
      <c r="R14" s="37"/>
      <c r="S14" s="32">
        <v>44085</v>
      </c>
      <c r="T14" s="43"/>
      <c r="U14" s="32">
        <v>44113</v>
      </c>
      <c r="V14" s="37"/>
      <c r="W14" s="32">
        <v>44141</v>
      </c>
      <c r="X14" s="43"/>
      <c r="Y14" s="40">
        <v>44176</v>
      </c>
    </row>
    <row r="15" spans="2:25" x14ac:dyDescent="0.3">
      <c r="B15" s="37"/>
      <c r="C15" s="32">
        <v>43841</v>
      </c>
      <c r="D15" s="43"/>
      <c r="E15" s="32">
        <v>43869</v>
      </c>
      <c r="F15" s="37"/>
      <c r="G15" s="32">
        <v>43897</v>
      </c>
      <c r="H15" s="43"/>
      <c r="I15" s="32">
        <v>43932</v>
      </c>
      <c r="J15" s="37"/>
      <c r="K15" s="32">
        <v>43960</v>
      </c>
      <c r="L15" s="43"/>
      <c r="M15" s="32">
        <v>43995</v>
      </c>
      <c r="N15" s="37"/>
      <c r="O15" s="32">
        <v>44023</v>
      </c>
      <c r="P15" s="43"/>
      <c r="Q15" s="32">
        <v>44051</v>
      </c>
      <c r="R15" s="37"/>
      <c r="S15" s="32">
        <v>44086</v>
      </c>
      <c r="T15" s="43"/>
      <c r="U15" s="32">
        <v>44114</v>
      </c>
      <c r="V15" s="37"/>
      <c r="W15" s="32">
        <v>44142</v>
      </c>
      <c r="X15" s="43"/>
      <c r="Y15" s="40">
        <v>44177</v>
      </c>
    </row>
    <row r="16" spans="2:25" ht="15" thickBot="1" x14ac:dyDescent="0.35">
      <c r="B16" s="37"/>
      <c r="C16" s="32">
        <v>43842</v>
      </c>
      <c r="D16" s="43"/>
      <c r="E16" s="32">
        <v>43870</v>
      </c>
      <c r="F16" s="37"/>
      <c r="G16" s="32">
        <v>43898</v>
      </c>
      <c r="H16" s="43"/>
      <c r="I16" s="32">
        <v>43933</v>
      </c>
      <c r="J16" s="37"/>
      <c r="K16" s="32">
        <v>43961</v>
      </c>
      <c r="L16" s="43"/>
      <c r="M16" s="32">
        <v>43996</v>
      </c>
      <c r="N16" s="37"/>
      <c r="O16" s="32">
        <v>44024</v>
      </c>
      <c r="P16" s="43"/>
      <c r="Q16" s="32">
        <v>44052</v>
      </c>
      <c r="R16" s="37"/>
      <c r="S16" s="32">
        <v>44087</v>
      </c>
      <c r="T16" s="43"/>
      <c r="U16" s="32">
        <v>44115</v>
      </c>
      <c r="V16" s="37"/>
      <c r="W16" s="32">
        <v>44143</v>
      </c>
      <c r="X16" s="43"/>
      <c r="Y16" s="40">
        <v>44178</v>
      </c>
    </row>
    <row r="17" spans="2:25" ht="15" thickTop="1" x14ac:dyDescent="0.3">
      <c r="B17" s="35">
        <v>3</v>
      </c>
      <c r="C17" s="58">
        <v>43843</v>
      </c>
      <c r="D17" s="48">
        <v>7</v>
      </c>
      <c r="E17" s="58">
        <v>43871</v>
      </c>
      <c r="F17" s="35">
        <v>11</v>
      </c>
      <c r="G17" s="58">
        <v>43899</v>
      </c>
      <c r="H17" s="48">
        <v>16</v>
      </c>
      <c r="I17" s="58">
        <v>43934</v>
      </c>
      <c r="J17" s="35">
        <v>20</v>
      </c>
      <c r="K17" s="58">
        <v>43962</v>
      </c>
      <c r="L17" s="48">
        <v>25</v>
      </c>
      <c r="M17" s="58">
        <v>43997</v>
      </c>
      <c r="N17" s="35">
        <v>29</v>
      </c>
      <c r="O17" s="58">
        <v>44025</v>
      </c>
      <c r="P17" s="48">
        <v>33</v>
      </c>
      <c r="Q17" s="58">
        <v>44053</v>
      </c>
      <c r="R17" s="35">
        <v>38</v>
      </c>
      <c r="S17" s="58">
        <v>44088</v>
      </c>
      <c r="T17" s="48">
        <v>42</v>
      </c>
      <c r="U17" s="58">
        <v>44116</v>
      </c>
      <c r="V17" s="35">
        <v>46</v>
      </c>
      <c r="W17" s="58">
        <v>44144</v>
      </c>
      <c r="X17" s="48">
        <v>51</v>
      </c>
      <c r="Y17" s="59">
        <v>44179</v>
      </c>
    </row>
    <row r="18" spans="2:25" x14ac:dyDescent="0.3">
      <c r="B18" s="37"/>
      <c r="C18" s="33">
        <v>43844</v>
      </c>
      <c r="D18" s="43"/>
      <c r="E18" s="33">
        <v>43872</v>
      </c>
      <c r="F18" s="37"/>
      <c r="G18" s="33">
        <v>43900</v>
      </c>
      <c r="H18" s="43"/>
      <c r="I18" s="33">
        <v>43935</v>
      </c>
      <c r="J18" s="37"/>
      <c r="K18" s="33">
        <v>43963</v>
      </c>
      <c r="L18" s="43"/>
      <c r="M18" s="33">
        <v>43998</v>
      </c>
      <c r="N18" s="37"/>
      <c r="O18" s="33">
        <v>44026</v>
      </c>
      <c r="P18" s="43"/>
      <c r="Q18" s="33">
        <v>44054</v>
      </c>
      <c r="R18" s="37"/>
      <c r="S18" s="33">
        <v>44089</v>
      </c>
      <c r="T18" s="43"/>
      <c r="U18" s="33">
        <v>44117</v>
      </c>
      <c r="V18" s="37"/>
      <c r="W18" s="33">
        <v>44145</v>
      </c>
      <c r="X18" s="43"/>
      <c r="Y18" s="41">
        <v>44180</v>
      </c>
    </row>
    <row r="19" spans="2:25" x14ac:dyDescent="0.3">
      <c r="B19" s="37"/>
      <c r="C19" s="33">
        <v>43845</v>
      </c>
      <c r="D19" s="43"/>
      <c r="E19" s="33">
        <v>43873</v>
      </c>
      <c r="F19" s="37"/>
      <c r="G19" s="33">
        <v>43901</v>
      </c>
      <c r="H19" s="43"/>
      <c r="I19" s="33">
        <v>43936</v>
      </c>
      <c r="J19" s="37"/>
      <c r="K19" s="33">
        <v>43964</v>
      </c>
      <c r="L19" s="43"/>
      <c r="M19" s="33">
        <v>43999</v>
      </c>
      <c r="N19" s="37"/>
      <c r="O19" s="33">
        <v>44027</v>
      </c>
      <c r="P19" s="43"/>
      <c r="Q19" s="33">
        <v>44055</v>
      </c>
      <c r="R19" s="37"/>
      <c r="S19" s="33">
        <v>44090</v>
      </c>
      <c r="T19" s="43"/>
      <c r="U19" s="33">
        <v>44118</v>
      </c>
      <c r="V19" s="37"/>
      <c r="W19" s="33">
        <v>44146</v>
      </c>
      <c r="X19" s="43"/>
      <c r="Y19" s="41">
        <v>44181</v>
      </c>
    </row>
    <row r="20" spans="2:25" x14ac:dyDescent="0.3">
      <c r="B20" s="37"/>
      <c r="C20" s="33">
        <v>43846</v>
      </c>
      <c r="D20" s="43"/>
      <c r="E20" s="33">
        <v>43874</v>
      </c>
      <c r="F20" s="37"/>
      <c r="G20" s="33">
        <v>43902</v>
      </c>
      <c r="H20" s="43"/>
      <c r="I20" s="33">
        <v>43937</v>
      </c>
      <c r="J20" s="37"/>
      <c r="K20" s="33">
        <v>43965</v>
      </c>
      <c r="L20" s="43"/>
      <c r="M20" s="33">
        <v>44000</v>
      </c>
      <c r="N20" s="37"/>
      <c r="O20" s="33">
        <v>44028</v>
      </c>
      <c r="P20" s="43"/>
      <c r="Q20" s="33">
        <v>44056</v>
      </c>
      <c r="R20" s="37"/>
      <c r="S20" s="33">
        <v>44091</v>
      </c>
      <c r="T20" s="43"/>
      <c r="U20" s="33">
        <v>44119</v>
      </c>
      <c r="V20" s="37"/>
      <c r="W20" s="33">
        <v>44147</v>
      </c>
      <c r="X20" s="43"/>
      <c r="Y20" s="41">
        <v>44182</v>
      </c>
    </row>
    <row r="21" spans="2:25" x14ac:dyDescent="0.3">
      <c r="B21" s="37"/>
      <c r="C21" s="33">
        <v>43847</v>
      </c>
      <c r="D21" s="43"/>
      <c r="E21" s="33">
        <v>43875</v>
      </c>
      <c r="F21" s="37"/>
      <c r="G21" s="33">
        <v>43903</v>
      </c>
      <c r="H21" s="43"/>
      <c r="I21" s="33">
        <v>43938</v>
      </c>
      <c r="J21" s="37"/>
      <c r="K21" s="33">
        <v>43966</v>
      </c>
      <c r="L21" s="43"/>
      <c r="M21" s="33">
        <v>44001</v>
      </c>
      <c r="N21" s="37"/>
      <c r="O21" s="33">
        <v>44029</v>
      </c>
      <c r="P21" s="43"/>
      <c r="Q21" s="33">
        <v>44057</v>
      </c>
      <c r="R21" s="37"/>
      <c r="S21" s="33">
        <v>44092</v>
      </c>
      <c r="T21" s="43"/>
      <c r="U21" s="33">
        <v>44120</v>
      </c>
      <c r="V21" s="37"/>
      <c r="W21" s="33">
        <v>44148</v>
      </c>
      <c r="X21" s="43"/>
      <c r="Y21" s="41">
        <v>44183</v>
      </c>
    </row>
    <row r="22" spans="2:25" x14ac:dyDescent="0.3">
      <c r="B22" s="37"/>
      <c r="C22" s="33">
        <v>43848</v>
      </c>
      <c r="D22" s="43"/>
      <c r="E22" s="33">
        <v>43876</v>
      </c>
      <c r="F22" s="37"/>
      <c r="G22" s="33">
        <v>43904</v>
      </c>
      <c r="H22" s="43"/>
      <c r="I22" s="33">
        <v>43939</v>
      </c>
      <c r="J22" s="37"/>
      <c r="K22" s="33">
        <v>43967</v>
      </c>
      <c r="L22" s="43"/>
      <c r="M22" s="33">
        <v>44002</v>
      </c>
      <c r="N22" s="37"/>
      <c r="O22" s="33">
        <v>44030</v>
      </c>
      <c r="P22" s="43"/>
      <c r="Q22" s="33">
        <v>44058</v>
      </c>
      <c r="R22" s="37"/>
      <c r="S22" s="33">
        <v>44093</v>
      </c>
      <c r="T22" s="43"/>
      <c r="U22" s="33">
        <v>44121</v>
      </c>
      <c r="V22" s="37"/>
      <c r="W22" s="33">
        <v>44149</v>
      </c>
      <c r="X22" s="43"/>
      <c r="Y22" s="41">
        <v>44184</v>
      </c>
    </row>
    <row r="23" spans="2:25" ht="15" thickBot="1" x14ac:dyDescent="0.35">
      <c r="B23" s="37"/>
      <c r="C23" s="33">
        <v>43849</v>
      </c>
      <c r="D23" s="43"/>
      <c r="E23" s="33">
        <v>43877</v>
      </c>
      <c r="F23" s="37"/>
      <c r="G23" s="33">
        <v>43905</v>
      </c>
      <c r="H23" s="43"/>
      <c r="I23" s="33">
        <v>43940</v>
      </c>
      <c r="J23" s="37"/>
      <c r="K23" s="33">
        <v>43968</v>
      </c>
      <c r="L23" s="43"/>
      <c r="M23" s="33">
        <v>44003</v>
      </c>
      <c r="N23" s="37"/>
      <c r="O23" s="33">
        <v>44031</v>
      </c>
      <c r="P23" s="43"/>
      <c r="Q23" s="33">
        <v>44059</v>
      </c>
      <c r="R23" s="37"/>
      <c r="S23" s="33">
        <v>44094</v>
      </c>
      <c r="T23" s="43"/>
      <c r="U23" s="33">
        <v>44122</v>
      </c>
      <c r="V23" s="37"/>
      <c r="W23" s="33">
        <v>44150</v>
      </c>
      <c r="X23" s="43"/>
      <c r="Y23" s="41">
        <v>44185</v>
      </c>
    </row>
    <row r="24" spans="2:25" ht="15" thickTop="1" x14ac:dyDescent="0.3">
      <c r="B24" s="35">
        <v>4</v>
      </c>
      <c r="C24" s="60">
        <v>43850</v>
      </c>
      <c r="D24" s="48">
        <v>8</v>
      </c>
      <c r="E24" s="60">
        <v>43878</v>
      </c>
      <c r="F24" s="35">
        <v>12</v>
      </c>
      <c r="G24" s="60">
        <v>43906</v>
      </c>
      <c r="H24" s="48">
        <v>17</v>
      </c>
      <c r="I24" s="60">
        <v>43941</v>
      </c>
      <c r="J24" s="35">
        <v>21</v>
      </c>
      <c r="K24" s="60">
        <v>43969</v>
      </c>
      <c r="L24" s="48">
        <v>26</v>
      </c>
      <c r="M24" s="60">
        <v>44004</v>
      </c>
      <c r="N24" s="35">
        <v>30</v>
      </c>
      <c r="O24" s="60">
        <v>44032</v>
      </c>
      <c r="P24" s="48">
        <v>34</v>
      </c>
      <c r="Q24" s="60">
        <v>44060</v>
      </c>
      <c r="R24" s="35">
        <v>39</v>
      </c>
      <c r="S24" s="60">
        <v>44095</v>
      </c>
      <c r="T24" s="48">
        <v>43</v>
      </c>
      <c r="U24" s="60">
        <v>44123</v>
      </c>
      <c r="V24" s="35">
        <v>47</v>
      </c>
      <c r="W24" s="60">
        <v>44151</v>
      </c>
      <c r="X24" s="48">
        <v>52</v>
      </c>
      <c r="Y24" s="61">
        <v>44186</v>
      </c>
    </row>
    <row r="25" spans="2:25" x14ac:dyDescent="0.3">
      <c r="B25" s="37"/>
      <c r="C25" s="34">
        <v>43851</v>
      </c>
      <c r="D25" s="43"/>
      <c r="E25" s="34">
        <v>43879</v>
      </c>
      <c r="F25" s="37"/>
      <c r="G25" s="34">
        <v>43907</v>
      </c>
      <c r="H25" s="43"/>
      <c r="I25" s="34">
        <v>43942</v>
      </c>
      <c r="J25" s="37"/>
      <c r="K25" s="34">
        <v>43970</v>
      </c>
      <c r="L25" s="43"/>
      <c r="M25" s="34">
        <v>44005</v>
      </c>
      <c r="N25" s="37"/>
      <c r="O25" s="34">
        <v>44033</v>
      </c>
      <c r="P25" s="43"/>
      <c r="Q25" s="34">
        <v>44061</v>
      </c>
      <c r="R25" s="37"/>
      <c r="S25" s="34">
        <v>44096</v>
      </c>
      <c r="T25" s="43"/>
      <c r="U25" s="34">
        <v>44124</v>
      </c>
      <c r="V25" s="37"/>
      <c r="W25" s="34">
        <v>44152</v>
      </c>
      <c r="X25" s="43"/>
      <c r="Y25" s="42">
        <v>44187</v>
      </c>
    </row>
    <row r="26" spans="2:25" x14ac:dyDescent="0.3">
      <c r="B26" s="37"/>
      <c r="C26" s="34">
        <v>43852</v>
      </c>
      <c r="D26" s="43"/>
      <c r="E26" s="34">
        <v>43880</v>
      </c>
      <c r="F26" s="37"/>
      <c r="G26" s="34">
        <v>43908</v>
      </c>
      <c r="H26" s="43"/>
      <c r="I26" s="34">
        <v>43943</v>
      </c>
      <c r="J26" s="37"/>
      <c r="K26" s="34">
        <v>43971</v>
      </c>
      <c r="L26" s="43"/>
      <c r="M26" s="34">
        <v>44006</v>
      </c>
      <c r="N26" s="37"/>
      <c r="O26" s="34">
        <v>44034</v>
      </c>
      <c r="P26" s="43"/>
      <c r="Q26" s="34">
        <v>44062</v>
      </c>
      <c r="R26" s="37"/>
      <c r="S26" s="34">
        <v>44097</v>
      </c>
      <c r="T26" s="43"/>
      <c r="U26" s="34">
        <v>44125</v>
      </c>
      <c r="V26" s="37"/>
      <c r="W26" s="34">
        <v>44153</v>
      </c>
      <c r="X26" s="43"/>
      <c r="Y26" s="42">
        <v>44188</v>
      </c>
    </row>
    <row r="27" spans="2:25" x14ac:dyDescent="0.3">
      <c r="B27" s="37"/>
      <c r="C27" s="34">
        <v>43853</v>
      </c>
      <c r="D27" s="43"/>
      <c r="E27" s="34">
        <v>43881</v>
      </c>
      <c r="F27" s="37"/>
      <c r="G27" s="34">
        <v>43909</v>
      </c>
      <c r="H27" s="43"/>
      <c r="I27" s="34">
        <v>43944</v>
      </c>
      <c r="J27" s="37"/>
      <c r="K27" s="34">
        <v>43972</v>
      </c>
      <c r="L27" s="43"/>
      <c r="M27" s="34">
        <v>44007</v>
      </c>
      <c r="N27" s="37"/>
      <c r="O27" s="34">
        <v>44035</v>
      </c>
      <c r="P27" s="43"/>
      <c r="Q27" s="34">
        <v>44063</v>
      </c>
      <c r="R27" s="37"/>
      <c r="S27" s="34">
        <v>44098</v>
      </c>
      <c r="T27" s="43"/>
      <c r="U27" s="34">
        <v>44126</v>
      </c>
      <c r="V27" s="37"/>
      <c r="W27" s="34">
        <v>44154</v>
      </c>
      <c r="X27" s="43"/>
      <c r="Y27" s="42">
        <v>44189</v>
      </c>
    </row>
    <row r="28" spans="2:25" x14ac:dyDescent="0.3">
      <c r="B28" s="37"/>
      <c r="C28" s="34">
        <v>43854</v>
      </c>
      <c r="D28" s="43"/>
      <c r="E28" s="34">
        <v>43882</v>
      </c>
      <c r="F28" s="37"/>
      <c r="G28" s="34">
        <v>43910</v>
      </c>
      <c r="H28" s="43"/>
      <c r="I28" s="34">
        <v>43945</v>
      </c>
      <c r="J28" s="37"/>
      <c r="K28" s="34">
        <v>43973</v>
      </c>
      <c r="L28" s="43"/>
      <c r="M28" s="34">
        <v>44008</v>
      </c>
      <c r="N28" s="37"/>
      <c r="O28" s="34">
        <v>44036</v>
      </c>
      <c r="P28" s="43"/>
      <c r="Q28" s="34">
        <v>44064</v>
      </c>
      <c r="R28" s="37"/>
      <c r="S28" s="34">
        <v>44099</v>
      </c>
      <c r="T28" s="43"/>
      <c r="U28" s="34">
        <v>44127</v>
      </c>
      <c r="V28" s="37"/>
      <c r="W28" s="34">
        <v>44155</v>
      </c>
      <c r="X28" s="43"/>
      <c r="Y28" s="42">
        <v>44190</v>
      </c>
    </row>
    <row r="29" spans="2:25" x14ac:dyDescent="0.3">
      <c r="B29" s="37"/>
      <c r="C29" s="34">
        <v>43855</v>
      </c>
      <c r="D29" s="43"/>
      <c r="E29" s="34">
        <v>43883</v>
      </c>
      <c r="F29" s="37"/>
      <c r="G29" s="34">
        <v>43911</v>
      </c>
      <c r="H29" s="43"/>
      <c r="I29" s="34">
        <v>43946</v>
      </c>
      <c r="J29" s="37"/>
      <c r="K29" s="34">
        <v>43974</v>
      </c>
      <c r="L29" s="43"/>
      <c r="M29" s="34">
        <v>44009</v>
      </c>
      <c r="N29" s="37"/>
      <c r="O29" s="34">
        <v>44037</v>
      </c>
      <c r="P29" s="43"/>
      <c r="Q29" s="34">
        <v>44065</v>
      </c>
      <c r="R29" s="37"/>
      <c r="S29" s="34">
        <v>44100</v>
      </c>
      <c r="T29" s="43"/>
      <c r="U29" s="34">
        <v>44128</v>
      </c>
      <c r="V29" s="37"/>
      <c r="W29" s="34">
        <v>44156</v>
      </c>
      <c r="X29" s="43"/>
      <c r="Y29" s="42">
        <v>44191</v>
      </c>
    </row>
    <row r="30" spans="2:25" ht="15" thickBot="1" x14ac:dyDescent="0.35">
      <c r="B30" s="37"/>
      <c r="C30" s="34">
        <v>43856</v>
      </c>
      <c r="D30" s="43"/>
      <c r="E30" s="34">
        <v>43884</v>
      </c>
      <c r="F30" s="37"/>
      <c r="G30" s="34">
        <v>43912</v>
      </c>
      <c r="H30" s="43"/>
      <c r="I30" s="34">
        <v>43947</v>
      </c>
      <c r="J30" s="37"/>
      <c r="K30" s="34">
        <v>43975</v>
      </c>
      <c r="L30" s="43"/>
      <c r="M30" s="34">
        <v>44010</v>
      </c>
      <c r="N30" s="37"/>
      <c r="O30" s="34">
        <v>44038</v>
      </c>
      <c r="P30" s="43"/>
      <c r="Q30" s="34">
        <v>44066</v>
      </c>
      <c r="R30" s="37"/>
      <c r="S30" s="34">
        <v>44101</v>
      </c>
      <c r="T30" s="43"/>
      <c r="U30" s="34">
        <v>44129</v>
      </c>
      <c r="V30" s="37"/>
      <c r="W30" s="34">
        <v>44157</v>
      </c>
      <c r="X30" s="43"/>
      <c r="Y30" s="42">
        <v>44192</v>
      </c>
    </row>
    <row r="31" spans="2:25" ht="15" thickTop="1" x14ac:dyDescent="0.3">
      <c r="B31" s="48">
        <v>5</v>
      </c>
      <c r="C31" s="52">
        <v>43857</v>
      </c>
      <c r="D31" s="35">
        <v>9</v>
      </c>
      <c r="E31" s="52">
        <v>43885</v>
      </c>
      <c r="F31" s="35">
        <v>13</v>
      </c>
      <c r="G31" s="62">
        <v>43913</v>
      </c>
      <c r="H31" s="35">
        <v>18</v>
      </c>
      <c r="I31" s="52">
        <v>43948</v>
      </c>
      <c r="J31" s="35">
        <v>22</v>
      </c>
      <c r="K31" s="62">
        <v>43976</v>
      </c>
      <c r="L31" s="35">
        <v>27</v>
      </c>
      <c r="M31" s="52">
        <v>44011</v>
      </c>
      <c r="N31" s="48">
        <v>31</v>
      </c>
      <c r="O31" s="52">
        <v>44039</v>
      </c>
      <c r="P31" s="48">
        <v>35</v>
      </c>
      <c r="Q31" s="62">
        <v>44067</v>
      </c>
      <c r="R31" s="48">
        <v>40</v>
      </c>
      <c r="S31" s="52">
        <v>44102</v>
      </c>
      <c r="T31" s="35">
        <v>44</v>
      </c>
      <c r="U31" s="52">
        <v>44130</v>
      </c>
      <c r="V31" s="35">
        <v>48</v>
      </c>
      <c r="W31" s="62">
        <v>44158</v>
      </c>
      <c r="X31" s="35">
        <v>53</v>
      </c>
      <c r="Y31" s="49">
        <v>44193</v>
      </c>
    </row>
    <row r="32" spans="2:25" ht="15" thickBot="1" x14ac:dyDescent="0.35">
      <c r="B32" s="44"/>
      <c r="C32" s="31">
        <v>43858</v>
      </c>
      <c r="D32" s="37"/>
      <c r="E32" s="31">
        <v>43886</v>
      </c>
      <c r="F32" s="37"/>
      <c r="G32" s="53">
        <v>43914</v>
      </c>
      <c r="H32" s="37"/>
      <c r="I32" s="31">
        <v>43949</v>
      </c>
      <c r="J32" s="37"/>
      <c r="K32" s="53">
        <v>43977</v>
      </c>
      <c r="L32" s="50"/>
      <c r="M32" s="47">
        <v>44012</v>
      </c>
      <c r="N32" s="43"/>
      <c r="O32" s="31">
        <v>44040</v>
      </c>
      <c r="P32" s="43"/>
      <c r="Q32" s="53">
        <v>44068</v>
      </c>
      <c r="R32" s="43"/>
      <c r="S32" s="31">
        <v>44103</v>
      </c>
      <c r="T32" s="37"/>
      <c r="U32" s="31">
        <v>44131</v>
      </c>
      <c r="V32" s="37"/>
      <c r="W32" s="53">
        <v>44159</v>
      </c>
      <c r="X32" s="37"/>
      <c r="Y32" s="39">
        <v>44194</v>
      </c>
    </row>
    <row r="33" spans="2:25" ht="15.6" thickTop="1" thickBot="1" x14ac:dyDescent="0.35">
      <c r="B33" s="44"/>
      <c r="C33" s="31">
        <v>43859</v>
      </c>
      <c r="D33" s="37"/>
      <c r="E33" s="31">
        <v>43887</v>
      </c>
      <c r="F33" s="37"/>
      <c r="G33" s="53">
        <v>43915</v>
      </c>
      <c r="H33" s="37"/>
      <c r="I33" s="31">
        <v>43950</v>
      </c>
      <c r="J33" s="37"/>
      <c r="K33" s="51">
        <v>43978</v>
      </c>
      <c r="L33" s="63"/>
      <c r="M33" s="64"/>
      <c r="N33" s="43"/>
      <c r="O33" s="31">
        <v>44041</v>
      </c>
      <c r="P33" s="43"/>
      <c r="Q33" s="53">
        <v>44069</v>
      </c>
      <c r="R33" s="55"/>
      <c r="S33" s="47">
        <v>44104</v>
      </c>
      <c r="T33" s="37"/>
      <c r="U33" s="31">
        <v>44132</v>
      </c>
      <c r="V33" s="37"/>
      <c r="W33" s="53">
        <v>44160</v>
      </c>
      <c r="X33" s="37"/>
      <c r="Y33" s="39">
        <v>44195</v>
      </c>
    </row>
    <row r="34" spans="2:25" ht="15.6" thickTop="1" thickBot="1" x14ac:dyDescent="0.35">
      <c r="B34" s="44"/>
      <c r="C34" s="31">
        <v>43860</v>
      </c>
      <c r="D34" s="37"/>
      <c r="E34" s="31">
        <v>43888</v>
      </c>
      <c r="F34" s="37"/>
      <c r="G34" s="53">
        <v>43916</v>
      </c>
      <c r="H34" s="50"/>
      <c r="I34" s="47">
        <v>43951</v>
      </c>
      <c r="J34" s="37"/>
      <c r="K34" s="51">
        <v>43979</v>
      </c>
      <c r="L34" s="70"/>
      <c r="N34" s="43"/>
      <c r="O34" s="31">
        <v>44042</v>
      </c>
      <c r="P34" s="43"/>
      <c r="Q34" s="51">
        <v>44070</v>
      </c>
      <c r="R34" s="70"/>
      <c r="T34" s="37"/>
      <c r="U34" s="31">
        <v>44133</v>
      </c>
      <c r="V34" s="37"/>
      <c r="W34" s="53">
        <v>44161</v>
      </c>
      <c r="X34" s="50"/>
      <c r="Y34" s="46">
        <v>44196</v>
      </c>
    </row>
    <row r="35" spans="2:25" ht="15.6" thickTop="1" thickBot="1" x14ac:dyDescent="0.35">
      <c r="B35" s="45"/>
      <c r="C35" s="47">
        <v>43861</v>
      </c>
      <c r="D35" s="37"/>
      <c r="E35" s="31">
        <v>43889</v>
      </c>
      <c r="F35" s="37"/>
      <c r="G35" s="51">
        <v>43917</v>
      </c>
      <c r="H35" s="70"/>
      <c r="J35" s="37"/>
      <c r="K35" s="51">
        <v>43980</v>
      </c>
      <c r="L35" s="70"/>
      <c r="N35" s="55"/>
      <c r="O35" s="47">
        <v>44043</v>
      </c>
      <c r="P35" s="43"/>
      <c r="Q35" s="51">
        <v>44071</v>
      </c>
      <c r="R35" s="70"/>
      <c r="T35" s="37"/>
      <c r="U35" s="31">
        <v>44134</v>
      </c>
      <c r="V35" s="37"/>
      <c r="W35" s="51">
        <v>44162</v>
      </c>
      <c r="X35" s="70"/>
    </row>
    <row r="36" spans="2:25" ht="15.6" thickTop="1" thickBot="1" x14ac:dyDescent="0.35">
      <c r="B36" s="70"/>
      <c r="C36" s="70"/>
      <c r="D36" s="50"/>
      <c r="E36" s="47">
        <v>43890</v>
      </c>
      <c r="F36" s="37"/>
      <c r="G36" s="51">
        <v>43918</v>
      </c>
      <c r="H36" s="70"/>
      <c r="J36" s="37"/>
      <c r="K36" s="51">
        <v>43981</v>
      </c>
      <c r="L36" s="70"/>
      <c r="N36" s="70"/>
      <c r="P36" s="43"/>
      <c r="Q36" s="51">
        <v>44072</v>
      </c>
      <c r="R36" s="70"/>
      <c r="T36" s="50"/>
      <c r="U36" s="47">
        <v>44135</v>
      </c>
      <c r="V36" s="37"/>
      <c r="W36" s="51">
        <v>44163</v>
      </c>
      <c r="X36" s="70"/>
    </row>
    <row r="37" spans="2:25" ht="15.6" thickTop="1" thickBot="1" x14ac:dyDescent="0.35">
      <c r="B37" s="70"/>
      <c r="C37" s="70"/>
      <c r="D37" s="70"/>
      <c r="F37" s="37"/>
      <c r="G37" s="51">
        <v>43919</v>
      </c>
      <c r="H37" s="70"/>
      <c r="J37" s="50"/>
      <c r="K37" s="54">
        <v>43982</v>
      </c>
      <c r="L37" s="70"/>
      <c r="N37" s="70"/>
      <c r="P37" s="43"/>
      <c r="Q37" s="51">
        <v>44073</v>
      </c>
      <c r="R37" s="70"/>
      <c r="T37" s="70"/>
      <c r="V37" s="37"/>
      <c r="W37" s="51">
        <v>44164</v>
      </c>
      <c r="X37" s="70"/>
    </row>
    <row r="38" spans="2:25" ht="15.6" thickTop="1" thickBot="1" x14ac:dyDescent="0.35">
      <c r="B38" s="70"/>
      <c r="C38" s="70"/>
      <c r="D38" s="70"/>
      <c r="F38" s="65">
        <v>14</v>
      </c>
      <c r="G38" s="49">
        <v>43920</v>
      </c>
      <c r="H38" s="70"/>
      <c r="J38" s="70"/>
      <c r="L38" s="70"/>
      <c r="N38" s="70"/>
      <c r="P38" s="66">
        <v>36</v>
      </c>
      <c r="Q38" s="67">
        <v>44074</v>
      </c>
      <c r="R38" s="70"/>
      <c r="T38" s="70"/>
      <c r="V38" s="68">
        <v>49</v>
      </c>
      <c r="W38" s="67">
        <v>44165</v>
      </c>
      <c r="X38" s="70"/>
    </row>
    <row r="39" spans="2:25" ht="15.6" thickTop="1" thickBot="1" x14ac:dyDescent="0.35">
      <c r="B39" s="70"/>
      <c r="C39" s="70"/>
      <c r="D39" s="70"/>
      <c r="F39" s="45"/>
      <c r="G39" s="46">
        <v>43921</v>
      </c>
      <c r="H39" s="70"/>
      <c r="J39" s="70"/>
      <c r="L39" s="70"/>
      <c r="N39" s="70"/>
      <c r="P39" s="70"/>
      <c r="R39" s="70"/>
      <c r="T39" s="70"/>
      <c r="V39" s="70"/>
      <c r="X39" s="70"/>
    </row>
    <row r="40" spans="2:25" ht="15" thickTop="1" x14ac:dyDescent="0.3">
      <c r="B40" s="70"/>
      <c r="C40" s="70"/>
      <c r="D40" s="70"/>
      <c r="F40" s="70"/>
      <c r="H40" s="70"/>
      <c r="J40" s="70"/>
      <c r="L40" s="70"/>
      <c r="N40" s="70"/>
      <c r="P40" s="70"/>
      <c r="R40" s="70"/>
      <c r="T40" s="70"/>
      <c r="V40" s="70"/>
      <c r="X40" s="7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6"/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s="2" t="s">
        <v>37</v>
      </c>
    </row>
    <row r="2" spans="1:1" x14ac:dyDescent="0.3">
      <c r="A2" s="2" t="s">
        <v>38</v>
      </c>
    </row>
    <row r="3" spans="1:1" x14ac:dyDescent="0.3">
      <c r="A3" s="2" t="s">
        <v>39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24FF26970D2D4B96794BAF65D6FB55" ma:contentTypeVersion="2" ma:contentTypeDescription="Crée un document." ma:contentTypeScope="" ma:versionID="cc99b21acd29a19a4c29a9f524e313ff">
  <xsd:schema xmlns:xsd="http://www.w3.org/2001/XMLSchema" xmlns:xs="http://www.w3.org/2001/XMLSchema" xmlns:p="http://schemas.microsoft.com/office/2006/metadata/properties" xmlns:ns3="46ded73c-7e0f-4694-9c52-632f33422372" targetNamespace="http://schemas.microsoft.com/office/2006/metadata/properties" ma:root="true" ma:fieldsID="2cf08fbbb153a84364f9a9deb7c18348" ns3:_="">
    <xsd:import namespace="46ded73c-7e0f-4694-9c52-632f3342237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6ded73c-7e0f-4694-9c52-632f3342237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E6B24CF-81F5-48A0-8377-2D1E42F9DB1D}">
  <ds:schemaRefs>
    <ds:schemaRef ds:uri="http://schemas.microsoft.com/office/2006/documentManagement/types"/>
    <ds:schemaRef ds:uri="http://purl.org/dc/dcmitype/"/>
    <ds:schemaRef ds:uri="http://schemas.microsoft.com/office/2006/metadata/properties"/>
    <ds:schemaRef ds:uri="46ded73c-7e0f-4694-9c52-632f33422372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6D4413F8-0A48-45B2-8BE6-863EA292C99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6ded73c-7e0f-4694-9c52-632f3342237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B174AA2-A8F4-4B89-8DB8-2710EA1E0C5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VACATIONS</vt:lpstr>
      <vt:lpstr>JAN</vt:lpstr>
      <vt:lpstr>FEV</vt:lpstr>
      <vt:lpstr>MAR</vt:lpstr>
      <vt:lpstr>AVR</vt:lpstr>
      <vt:lpstr>CALENDRIER</vt:lpstr>
      <vt:lpstr>JourSem</vt:lpstr>
      <vt:lpstr>LVac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John</dc:creator>
  <cp:keywords/>
  <dc:description/>
  <cp:lastModifiedBy>JoDan</cp:lastModifiedBy>
  <cp:revision/>
  <dcterms:created xsi:type="dcterms:W3CDTF">2020-07-14T12:12:14Z</dcterms:created>
  <dcterms:modified xsi:type="dcterms:W3CDTF">2020-08-22T16:51:19Z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0x0101006424FF26970D2D4B96794BAF65D6FB55</vt:lpwstr>
  </property>
</Properties>
</file>