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JoDan\Downloads\"/>
    </mc:Choice>
  </mc:AlternateContent>
  <xr:revisionPtr revIDLastSave="0" documentId="13_ncr:1_{37F18E2D-B0EB-4DD3-A353-0603BCE300BA}" xr6:coauthVersionLast="41" xr6:coauthVersionMax="41" xr10:uidLastSave="{00000000-0000-0000-0000-000000000000}"/>
  <bookViews>
    <workbookView xWindow="-120" yWindow="-120" windowWidth="29040" windowHeight="15840" xr2:uid="{00000000-000D-0000-FFFF-FFFF00000000}"/>
  </bookViews>
  <sheets>
    <sheet name="1" sheetId="1" r:id="rId1"/>
    <sheet name="Paramètres" sheetId="4" r:id="rId2"/>
  </sheets>
  <definedNames>
    <definedName name="L_Hauteur_m">T_BdD[hauteur en m]</definedName>
    <definedName name="L_Kilos">T_BdD[Kilos]</definedName>
    <definedName name="Tableau3">'1'!$A$15:$I$54</definedName>
  </definedNames>
  <calcPr calcId="191029"/>
</workbook>
</file>

<file path=xl/calcChain.xml><?xml version="1.0" encoding="utf-8"?>
<calcChain xmlns="http://schemas.openxmlformats.org/spreadsheetml/2006/main">
  <c r="K15" i="1" l="1"/>
  <c r="I15" i="1" l="1"/>
  <c r="I55" i="1" s="1"/>
  <c r="E55" i="1"/>
  <c r="F55" i="1"/>
  <c r="G55" i="1"/>
  <c r="H55" i="1"/>
  <c r="J55" i="1"/>
  <c r="D55" i="1"/>
  <c r="C55" i="1"/>
  <c r="B55" i="1"/>
  <c r="K54" i="1" l="1"/>
  <c r="L54" i="1" s="1"/>
  <c r="K53" i="1"/>
  <c r="L53" i="1" s="1"/>
  <c r="K52" i="1"/>
  <c r="L52" i="1" s="1"/>
  <c r="K51" i="1"/>
  <c r="L51" i="1" s="1"/>
  <c r="K50" i="1"/>
  <c r="L50" i="1" s="1"/>
  <c r="K49" i="1"/>
  <c r="L49" i="1" s="1"/>
  <c r="K48" i="1"/>
  <c r="L48" i="1" s="1"/>
  <c r="K47" i="1"/>
  <c r="L47" i="1" s="1"/>
  <c r="K46" i="1"/>
  <c r="L46" i="1" s="1"/>
  <c r="K45" i="1"/>
  <c r="L45" i="1" s="1"/>
  <c r="K44" i="1"/>
  <c r="L44" i="1" s="1"/>
  <c r="K43" i="1"/>
  <c r="L43" i="1" s="1"/>
  <c r="K42" i="1"/>
  <c r="L42" i="1" s="1"/>
  <c r="K41" i="1"/>
  <c r="L41" i="1" s="1"/>
  <c r="K40" i="1"/>
  <c r="L40" i="1" s="1"/>
  <c r="K39" i="1"/>
  <c r="L39" i="1" s="1"/>
  <c r="K38" i="1"/>
  <c r="L38" i="1" s="1"/>
  <c r="K37" i="1"/>
  <c r="L37" i="1" s="1"/>
  <c r="K36" i="1"/>
  <c r="L36" i="1" s="1"/>
  <c r="K35" i="1"/>
  <c r="L35" i="1" s="1"/>
  <c r="K34" i="1"/>
  <c r="L34" i="1" s="1"/>
  <c r="K33" i="1"/>
  <c r="L33" i="1" s="1"/>
  <c r="K32" i="1"/>
  <c r="L32" i="1" s="1"/>
  <c r="K31" i="1"/>
  <c r="L31" i="1" s="1"/>
  <c r="K30" i="1"/>
  <c r="L30" i="1" s="1"/>
  <c r="K29" i="1"/>
  <c r="L29" i="1" s="1"/>
  <c r="K28" i="1"/>
  <c r="L28" i="1" s="1"/>
  <c r="K27" i="1"/>
  <c r="L27" i="1" s="1"/>
  <c r="K26" i="1"/>
  <c r="L26" i="1" s="1"/>
  <c r="K25" i="1"/>
  <c r="L25" i="1" s="1"/>
  <c r="K24" i="1"/>
  <c r="L24" i="1" s="1"/>
  <c r="K23" i="1"/>
  <c r="L23" i="1" s="1"/>
  <c r="K22" i="1"/>
  <c r="L22" i="1" s="1"/>
  <c r="K21" i="1"/>
  <c r="L21" i="1" s="1"/>
  <c r="K20" i="1"/>
  <c r="L20" i="1" s="1"/>
  <c r="K19" i="1"/>
  <c r="L19" i="1" s="1"/>
  <c r="K18" i="1"/>
  <c r="L18" i="1" s="1"/>
  <c r="K17" i="1"/>
  <c r="L17" i="1" s="1"/>
  <c r="K16" i="1"/>
  <c r="L16" i="1" s="1"/>
  <c r="K55" i="1"/>
  <c r="L15" i="1" l="1"/>
</calcChain>
</file>

<file path=xl/sharedStrings.xml><?xml version="1.0" encoding="utf-8"?>
<sst xmlns="http://schemas.openxmlformats.org/spreadsheetml/2006/main" count="29" uniqueCount="29">
  <si>
    <t>N°</t>
  </si>
  <si>
    <t>Ht</t>
  </si>
  <si>
    <t>Surfo.</t>
  </si>
  <si>
    <t>Ep tête</t>
  </si>
  <si>
    <t>Ep pied</t>
  </si>
  <si>
    <t>Pied</t>
  </si>
  <si>
    <t>Energie pied (MJ)</t>
  </si>
  <si>
    <t>Facteur Pied</t>
  </si>
  <si>
    <t>HE</t>
  </si>
  <si>
    <t>GEL</t>
  </si>
  <si>
    <t>ANFO</t>
  </si>
  <si>
    <t>hauteur</t>
  </si>
  <si>
    <t>bourrage</t>
  </si>
  <si>
    <t>Pour retrouver la liste des noms :  utiliser dans le menu Formules, dans le pavé Noms définis l'option Gestionnaire de noms</t>
  </si>
  <si>
    <t>Dans la zone Nom en haut à droite de la zone de calcul nommer la colonne</t>
  </si>
  <si>
    <t>Sélectionner les lignes de la colonne à nommer en se positionnant en haut de la colonne le pointeur va se transformer en flèche pointant vers le bas</t>
  </si>
  <si>
    <t>2°) nommer les colonnes</t>
  </si>
  <si>
    <t>Sélectionner dans l'onglet Acceuil, dans le pavé Styles l'option Mettre sous forme de tableau</t>
  </si>
  <si>
    <t>Cliquer sur n'importe quel cellule du tableau</t>
  </si>
  <si>
    <t>1°) mettre sous forme de tableau</t>
  </si>
  <si>
    <t>hauteur en m</t>
  </si>
  <si>
    <t>Hauteur en cm</t>
  </si>
  <si>
    <t>Kilos</t>
  </si>
  <si>
    <t>=SI([@ANFO]&lt;&gt;0;[@Ht]-INDEX(T_BdD[hauteur en m];EQUIV([@ANFO];T_BdD[Kilos];0));"")</t>
  </si>
  <si>
    <t>quand je mets la formule dans hauteur, elle me renvoit une erreur, je pense avoir tout respecter, je vois pas ou je fais une erreur, c'est désolant car avec toutes tes explications sa devrais le faire, néanmois au niveau du gestionnaire de noms je remarque une différence par rapport a toi, l'icone dans la partie nom est differente. Je bloque totalement et par crainte d'avoir des soucis au boulot je n'ose pas te fournir tout le fichier, j'ai néanmois replacer cette exemple de la même maniere que l'original afin de reduire le risque d'erreur de ma part, puis-je encore te demander ton aide ? Merci</t>
  </si>
  <si>
    <t>Total</t>
  </si>
  <si>
    <t>pour que cela fonctionne mettre sous forme de tableau</t>
  </si>
  <si>
    <t>pas de cellule fusionnée dans le tableau. Mettre les titres sur une seule ligne</t>
  </si>
  <si>
    <t>Ces formules font référence à des cellules hors du tableau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</si>
</sst>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scheme val="minor"/>
    </font>
    <font>
      <sz val="14"/>
      <name val="Arial"/>
      <family val="2"/>
    </font>
    <font>
      <sz val="12"/>
      <name val="Arial"/>
      <family val="2"/>
    </font>
    <font>
      <b/>
      <sz val="10"/>
      <name val="Arial"/>
      <family val="2"/>
    </font>
    <font>
      <sz val="10"/>
      <name val="Arial"/>
      <family val="2"/>
    </font>
    <font>
      <sz val="9"/>
      <name val="Arial"/>
      <family val="2"/>
    </font>
    <font>
      <sz val="8"/>
      <name val="Arial"/>
      <family val="2"/>
    </font>
    <font>
      <b/>
      <sz val="11"/>
      <color theme="1"/>
      <name val="Calibri"/>
      <family val="2"/>
      <scheme val="minor"/>
    </font>
    <font>
      <b/>
      <sz val="12"/>
      <name val="Arial"/>
      <family val="2"/>
    </font>
    <font>
      <b/>
      <sz val="14"/>
      <name val="Arial"/>
      <family val="2"/>
    </font>
  </fonts>
  <fills count="9">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theme="0"/>
        <bgColor indexed="64"/>
      </patternFill>
    </fill>
    <fill>
      <patternFill patternType="solid">
        <fgColor rgb="FF00B050"/>
        <bgColor indexed="64"/>
      </patternFill>
    </fill>
    <fill>
      <patternFill patternType="solid">
        <fgColor rgb="FFFF00FF"/>
        <bgColor indexed="64"/>
      </patternFill>
    </fill>
    <fill>
      <patternFill patternType="solid">
        <fgColor theme="8" tint="0.79998168889431442"/>
        <bgColor indexed="64"/>
      </patternFill>
    </fill>
    <fill>
      <patternFill patternType="solid">
        <fgColor rgb="FFFFC000"/>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s>
  <cellStyleXfs count="4">
    <xf numFmtId="0" fontId="0" fillId="0" borderId="0"/>
    <xf numFmtId="0" fontId="1" fillId="0" borderId="0"/>
    <xf numFmtId="0" fontId="1" fillId="0" borderId="0"/>
    <xf numFmtId="9" fontId="1" fillId="0" borderId="0" applyFont="0" applyFill="0" applyBorder="0" applyAlignment="0" applyProtection="0"/>
  </cellStyleXfs>
  <cellXfs count="48">
    <xf numFmtId="0" fontId="0" fillId="0" borderId="0" xfId="0"/>
    <xf numFmtId="0" fontId="3" fillId="0" borderId="1" xfId="0" applyFont="1" applyBorder="1" applyAlignment="1" applyProtection="1">
      <alignment horizontal="center"/>
      <protection locked="0"/>
    </xf>
    <xf numFmtId="0" fontId="3" fillId="2" borderId="2" xfId="0" applyFont="1" applyFill="1" applyBorder="1" applyAlignment="1" applyProtection="1">
      <alignment horizontal="center"/>
      <protection locked="0"/>
    </xf>
    <xf numFmtId="0" fontId="3" fillId="2" borderId="3" xfId="0" applyFont="1" applyFill="1" applyBorder="1" applyAlignment="1" applyProtection="1">
      <alignment horizontal="center"/>
      <protection locked="0"/>
    </xf>
    <xf numFmtId="0" fontId="3" fillId="2" borderId="4" xfId="0" applyFont="1" applyFill="1" applyBorder="1" applyAlignment="1" applyProtection="1">
      <alignment horizontal="center"/>
      <protection locked="0"/>
    </xf>
    <xf numFmtId="0" fontId="3" fillId="0" borderId="2" xfId="0" applyFont="1" applyBorder="1" applyAlignment="1" applyProtection="1">
      <alignment horizontal="center"/>
      <protection locked="0"/>
    </xf>
    <xf numFmtId="0" fontId="3" fillId="0" borderId="3" xfId="0" applyFont="1" applyBorder="1" applyAlignment="1" applyProtection="1">
      <alignment horizontal="center"/>
      <protection locked="0"/>
    </xf>
    <xf numFmtId="0" fontId="3" fillId="3" borderId="5" xfId="0" applyFont="1" applyFill="1" applyBorder="1" applyAlignment="1" applyProtection="1">
      <alignment horizontal="center"/>
      <protection locked="0"/>
    </xf>
    <xf numFmtId="1" fontId="3" fillId="0" borderId="1" xfId="0" applyNumberFormat="1" applyFont="1" applyBorder="1" applyAlignment="1" applyProtection="1">
      <alignment horizontal="center"/>
      <protection locked="0"/>
    </xf>
    <xf numFmtId="2" fontId="3" fillId="0" borderId="6" xfId="0" applyNumberFormat="1" applyFont="1" applyBorder="1" applyAlignment="1" applyProtection="1">
      <alignment horizontal="center"/>
      <protection locked="0"/>
    </xf>
    <xf numFmtId="0" fontId="5" fillId="6" borderId="9" xfId="0" applyFont="1" applyFill="1" applyBorder="1" applyAlignment="1">
      <alignment horizontal="center" vertical="center"/>
    </xf>
    <xf numFmtId="0" fontId="5" fillId="7" borderId="9" xfId="0" applyFont="1" applyFill="1" applyBorder="1" applyAlignment="1">
      <alignment horizontal="center" vertical="center"/>
    </xf>
    <xf numFmtId="0" fontId="5" fillId="8" borderId="9" xfId="0" applyFont="1" applyFill="1" applyBorder="1" applyAlignment="1">
      <alignment horizontal="center" vertical="center"/>
    </xf>
    <xf numFmtId="0" fontId="6" fillId="3" borderId="9" xfId="0" applyFont="1" applyFill="1" applyBorder="1" applyAlignment="1">
      <alignment horizontal="center" vertical="center"/>
    </xf>
    <xf numFmtId="0" fontId="7" fillId="3" borderId="9" xfId="0" applyFont="1" applyFill="1" applyBorder="1" applyAlignment="1">
      <alignment horizontal="center" vertical="center"/>
    </xf>
    <xf numFmtId="0" fontId="1" fillId="0" borderId="0" xfId="1"/>
    <xf numFmtId="2" fontId="1" fillId="0" borderId="11" xfId="1" applyNumberFormat="1" applyBorder="1" applyAlignment="1">
      <alignment horizontal="center"/>
    </xf>
    <xf numFmtId="0" fontId="1" fillId="0" borderId="0" xfId="1" applyBorder="1" applyAlignment="1">
      <alignment horizontal="center"/>
    </xf>
    <xf numFmtId="0" fontId="1" fillId="0" borderId="12" xfId="1" applyBorder="1" applyAlignment="1">
      <alignment horizontal="center"/>
    </xf>
    <xf numFmtId="0" fontId="1" fillId="0" borderId="13" xfId="1" applyBorder="1" applyAlignment="1">
      <alignment horizontal="center"/>
    </xf>
    <xf numFmtId="0" fontId="1" fillId="0" borderId="14" xfId="1" applyBorder="1" applyAlignment="1">
      <alignment horizontal="center"/>
    </xf>
    <xf numFmtId="0" fontId="1" fillId="0" borderId="15" xfId="1" applyBorder="1" applyAlignment="1">
      <alignment horizontal="center"/>
    </xf>
    <xf numFmtId="0" fontId="2" fillId="0" borderId="6" xfId="0" applyFont="1" applyFill="1" applyBorder="1" applyAlignment="1">
      <alignment horizontal="center"/>
    </xf>
    <xf numFmtId="0" fontId="2" fillId="0" borderId="6" xfId="0" applyFont="1" applyBorder="1" applyAlignment="1">
      <alignment horizontal="center"/>
    </xf>
    <xf numFmtId="0" fontId="2" fillId="4" borderId="6" xfId="0" applyFont="1" applyFill="1" applyBorder="1" applyAlignment="1">
      <alignment horizontal="center"/>
    </xf>
    <xf numFmtId="0" fontId="2" fillId="0" borderId="17" xfId="0" applyFont="1" applyBorder="1" applyAlignment="1">
      <alignment horizontal="center"/>
    </xf>
    <xf numFmtId="0" fontId="3" fillId="0" borderId="9" xfId="0" applyFont="1" applyBorder="1" applyAlignment="1" applyProtection="1">
      <alignment horizontal="center"/>
      <protection locked="0"/>
    </xf>
    <xf numFmtId="0" fontId="3" fillId="2" borderId="18" xfId="0" applyFont="1" applyFill="1" applyBorder="1" applyAlignment="1" applyProtection="1">
      <alignment horizontal="center"/>
      <protection locked="0"/>
    </xf>
    <xf numFmtId="0" fontId="3" fillId="2" borderId="16" xfId="0" applyFont="1" applyFill="1" applyBorder="1" applyAlignment="1" applyProtection="1">
      <alignment horizontal="center"/>
      <protection locked="0"/>
    </xf>
    <xf numFmtId="0" fontId="3" fillId="2" borderId="19" xfId="0" applyFont="1" applyFill="1" applyBorder="1" applyAlignment="1" applyProtection="1">
      <alignment horizontal="center"/>
      <protection locked="0"/>
    </xf>
    <xf numFmtId="0" fontId="3" fillId="0" borderId="18" xfId="0" applyFont="1" applyBorder="1" applyAlignment="1" applyProtection="1">
      <alignment horizontal="center"/>
      <protection locked="0"/>
    </xf>
    <xf numFmtId="0" fontId="3" fillId="0" borderId="16" xfId="0" applyFont="1" applyBorder="1" applyAlignment="1" applyProtection="1">
      <alignment horizontal="center"/>
      <protection locked="0"/>
    </xf>
    <xf numFmtId="0" fontId="3" fillId="3" borderId="20" xfId="0" applyFont="1" applyFill="1" applyBorder="1" applyAlignment="1" applyProtection="1">
      <alignment horizontal="center"/>
      <protection locked="0"/>
    </xf>
    <xf numFmtId="1" fontId="3" fillId="0" borderId="9" xfId="0" applyNumberFormat="1" applyFont="1" applyBorder="1" applyAlignment="1" applyProtection="1">
      <alignment horizontal="center"/>
      <protection locked="0"/>
    </xf>
    <xf numFmtId="2" fontId="3" fillId="0" borderId="17" xfId="0" applyNumberFormat="1" applyFont="1" applyBorder="1" applyAlignment="1" applyProtection="1">
      <alignment horizontal="center"/>
      <protection locked="0"/>
    </xf>
    <xf numFmtId="0" fontId="5" fillId="0" borderId="9" xfId="0" applyFont="1" applyBorder="1" applyAlignment="1">
      <alignment vertical="center"/>
    </xf>
    <xf numFmtId="0" fontId="4" fillId="5" borderId="21" xfId="0" applyFont="1" applyFill="1" applyBorder="1" applyAlignment="1">
      <alignment vertical="center" wrapText="1"/>
    </xf>
    <xf numFmtId="0" fontId="4" fillId="5" borderId="10" xfId="0" applyFont="1" applyFill="1" applyBorder="1" applyAlignment="1">
      <alignment vertical="center" wrapText="1"/>
    </xf>
    <xf numFmtId="0" fontId="5" fillId="0" borderId="17" xfId="0" applyFont="1" applyBorder="1" applyAlignment="1">
      <alignment vertical="center"/>
    </xf>
    <xf numFmtId="0" fontId="8" fillId="0" borderId="0" xfId="0" applyFont="1"/>
    <xf numFmtId="0" fontId="10" fillId="0" borderId="1" xfId="0" applyFont="1" applyBorder="1" applyAlignment="1">
      <alignment horizontal="center"/>
    </xf>
    <xf numFmtId="0" fontId="9" fillId="0" borderId="1" xfId="0" applyFont="1" applyBorder="1" applyAlignment="1" applyProtection="1">
      <alignment horizontal="center"/>
      <protection locked="0"/>
    </xf>
    <xf numFmtId="0" fontId="9" fillId="2" borderId="2" xfId="0" applyFont="1" applyFill="1" applyBorder="1" applyAlignment="1" applyProtection="1">
      <alignment horizontal="center"/>
      <protection locked="0"/>
    </xf>
    <xf numFmtId="0" fontId="9" fillId="2" borderId="3" xfId="0" applyFont="1" applyFill="1" applyBorder="1" applyAlignment="1" applyProtection="1">
      <alignment horizontal="center"/>
      <protection locked="0"/>
    </xf>
    <xf numFmtId="0" fontId="9" fillId="0" borderId="6" xfId="0" applyFont="1" applyBorder="1" applyAlignment="1" applyProtection="1">
      <alignment horizontal="center"/>
      <protection locked="0"/>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xf>
  </cellXfs>
  <cellStyles count="4">
    <cellStyle name="Normal" xfId="0" builtinId="0"/>
    <cellStyle name="Normal 2" xfId="2" xr:uid="{00000000-0005-0000-0000-000001000000}"/>
    <cellStyle name="Normal 3" xfId="1" xr:uid="{00000000-0005-0000-0000-000002000000}"/>
    <cellStyle name="Pourcentage 2" xfId="3" xr:uid="{00000000-0005-0000-0000-000003000000}"/>
  </cellStyles>
  <dxfs count="36">
    <dxf>
      <font>
        <b/>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outline="0">
        <left/>
        <right style="medium">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style="thin">
          <color indexed="64"/>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outline="0">
        <left/>
        <right style="thin">
          <color indexed="64"/>
        </right>
        <top style="medium">
          <color indexed="64"/>
        </top>
        <bottom style="medium">
          <color indexed="64"/>
        </bottom>
      </border>
      <protection locked="0" hidden="0"/>
    </dxf>
    <dxf>
      <font>
        <b/>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protection locked="0" hidden="0"/>
    </dxf>
    <dxf>
      <font>
        <b/>
        <i val="0"/>
        <strike val="0"/>
        <condense val="0"/>
        <extend val="0"/>
        <outline val="0"/>
        <shadow val="0"/>
        <u val="none"/>
        <vertAlign val="baseline"/>
        <sz val="14"/>
        <color auto="1"/>
        <name val="Arial"/>
        <family val="2"/>
        <scheme val="none"/>
      </font>
      <alignment horizontal="center" vertical="bottom"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numFmt numFmtId="2" formatCode="0.00"/>
      <alignment horizontal="center" vertical="bottom" textRotation="0" wrapText="0" indent="0" justifyLastLine="0" shrinkToFit="0" readingOrder="0"/>
      <border diagonalUp="0" diagonalDown="0" outline="0">
        <left style="medium">
          <color indexed="64"/>
        </left>
        <right/>
        <top/>
        <bottom/>
      </border>
    </dxf>
    <dxf>
      <alignment horizontal="center" vertical="bottom" textRotation="0" wrapText="0" indent="0" justifyLastLine="0" shrinkToFit="0" readingOrder="0"/>
    </dxf>
    <dxf>
      <alignment horizontal="center" vertical="bottom" textRotation="0" wrapText="0" indent="0" justifyLastLine="0" shrinkToFit="0" readingOrder="0"/>
      <border diagonalUp="0" diagonalDown="0" outline="0">
        <left/>
        <right style="medium">
          <color indexed="64"/>
        </right>
        <top/>
        <bottom/>
      </border>
    </dxf>
    <dxf>
      <border outline="0">
        <left style="medium">
          <color indexed="64"/>
        </left>
        <right style="medium">
          <color indexed="64"/>
        </right>
        <top style="medium">
          <color indexed="64"/>
        </top>
        <bottom style="medium">
          <color indexed="64"/>
        </bottom>
      </border>
    </dxf>
    <dxf>
      <alignment horizontal="center" vertical="bottom" textRotation="0" wrapText="0" indent="0" justifyLastLine="0" shrinkToFit="0" readingOrder="0"/>
    </dxf>
    <dxf>
      <border outline="0">
        <bottom style="medium">
          <color indexed="64"/>
        </bottom>
      </border>
    </dxf>
    <dxf>
      <alignment horizontal="center" vertical="bottom"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2" formatCode="0.00"/>
      <alignment horizontal="center" vertical="bottom" textRotation="0" wrapText="0" indent="0" justifyLastLine="0" shrinkToFit="0" readingOrder="0"/>
      <border diagonalUp="0" diagonalDown="0">
        <left/>
        <right style="medium">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numFmt numFmtId="1" formatCode="0"/>
      <alignment horizontal="center" vertical="bottom"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center" vertical="bottom" textRotation="0" wrapText="0" indent="0" justifyLastLine="0" shrinkToFit="0" readingOrder="0"/>
      <border diagonalUp="0" diagonalDown="0">
        <left style="thin">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left style="thin">
          <color indexed="64"/>
        </left>
        <right style="thin">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left style="thin">
          <color indexed="64"/>
        </left>
        <right style="thin">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left style="thin">
          <color indexed="64"/>
        </left>
        <right style="thin">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left/>
        <right style="thin">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left style="thin">
          <color indexed="64"/>
        </left>
        <right style="medium">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left style="thin">
          <color indexed="64"/>
        </left>
        <right style="thin">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tint="-0.499984740745262"/>
        </patternFill>
      </fill>
      <alignment horizontal="center" vertical="bottom" textRotation="0" wrapText="0" indent="0" justifyLastLine="0" shrinkToFit="0" readingOrder="0"/>
      <border diagonalUp="0" diagonalDown="0">
        <left/>
        <right style="thin">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2"/>
        <color auto="1"/>
        <name val="Arial"/>
        <family val="2"/>
        <scheme val="none"/>
      </font>
      <alignment horizontal="center" vertical="bottom"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ont>
        <b val="0"/>
        <i val="0"/>
        <strike val="0"/>
        <condense val="0"/>
        <extend val="0"/>
        <outline val="0"/>
        <shadow val="0"/>
        <u val="none"/>
        <vertAlign val="baseline"/>
        <sz val="14"/>
        <color auto="1"/>
        <name val="Arial"/>
        <family val="2"/>
        <scheme val="none"/>
      </font>
      <alignment horizontal="center" vertical="bottom" textRotation="0" wrapText="0" indent="0" justifyLastLine="0" shrinkToFit="0" readingOrder="0"/>
      <border diagonalUp="0" diagonalDown="0">
        <left/>
        <right style="medium">
          <color indexed="64"/>
        </right>
        <top style="medium">
          <color indexed="64"/>
        </top>
        <bottom style="medium">
          <color indexed="64"/>
        </bottom>
        <vertical/>
        <horizontal/>
      </border>
    </dxf>
    <dxf>
      <border>
        <top style="medium">
          <color indexed="64"/>
        </top>
      </border>
    </dxf>
    <dxf>
      <font>
        <b/>
      </font>
    </dxf>
    <dxf>
      <border outline="0">
        <left style="medium">
          <color indexed="64"/>
        </left>
        <bottom style="medium">
          <color indexed="64"/>
        </bottom>
      </border>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10</xdr:col>
      <xdr:colOff>752476</xdr:colOff>
      <xdr:row>5</xdr:row>
      <xdr:rowOff>114300</xdr:rowOff>
    </xdr:from>
    <xdr:to>
      <xdr:col>13</xdr:col>
      <xdr:colOff>66675</xdr:colOff>
      <xdr:row>14</xdr:row>
      <xdr:rowOff>142875</xdr:rowOff>
    </xdr:to>
    <xdr:cxnSp macro="">
      <xdr:nvCxnSpPr>
        <xdr:cNvPr id="3" name="Connecteur droit avec flèche 2">
          <a:extLst>
            <a:ext uri="{FF2B5EF4-FFF2-40B4-BE49-F238E27FC236}">
              <a16:creationId xmlns:a16="http://schemas.microsoft.com/office/drawing/2014/main" id="{44440529-BC1B-4D4F-9A8B-B118EAD9A791}"/>
            </a:ext>
          </a:extLst>
        </xdr:cNvPr>
        <xdr:cNvCxnSpPr/>
      </xdr:nvCxnSpPr>
      <xdr:spPr>
        <a:xfrm flipH="1">
          <a:off x="8372476" y="1066800"/>
          <a:ext cx="2324099" cy="2009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381003</xdr:colOff>
      <xdr:row>5</xdr:row>
      <xdr:rowOff>142875</xdr:rowOff>
    </xdr:from>
    <xdr:to>
      <xdr:col>13</xdr:col>
      <xdr:colOff>38100</xdr:colOff>
      <xdr:row>14</xdr:row>
      <xdr:rowOff>152400</xdr:rowOff>
    </xdr:to>
    <xdr:cxnSp macro="">
      <xdr:nvCxnSpPr>
        <xdr:cNvPr id="4" name="Connecteur droit avec flèche 3">
          <a:extLst>
            <a:ext uri="{FF2B5EF4-FFF2-40B4-BE49-F238E27FC236}">
              <a16:creationId xmlns:a16="http://schemas.microsoft.com/office/drawing/2014/main" id="{5B4A2C12-C85A-44CA-917F-262F556C05A5}"/>
            </a:ext>
          </a:extLst>
        </xdr:cNvPr>
        <xdr:cNvCxnSpPr/>
      </xdr:nvCxnSpPr>
      <xdr:spPr>
        <a:xfrm flipH="1">
          <a:off x="9267828" y="1095375"/>
          <a:ext cx="1400172" cy="1990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619125</xdr:colOff>
      <xdr:row>4</xdr:row>
      <xdr:rowOff>19050</xdr:rowOff>
    </xdr:from>
    <xdr:ext cx="4324954" cy="1857648"/>
    <xdr:pic>
      <xdr:nvPicPr>
        <xdr:cNvPr id="2" name="Image 1">
          <a:extLst>
            <a:ext uri="{FF2B5EF4-FFF2-40B4-BE49-F238E27FC236}">
              <a16:creationId xmlns:a16="http://schemas.microsoft.com/office/drawing/2014/main" id="{2886BE76-8FCB-4DB8-98D3-3B9FE51C0ECF}"/>
            </a:ext>
          </a:extLst>
        </xdr:cNvPr>
        <xdr:cNvPicPr>
          <a:picLocks noChangeAspect="1"/>
        </xdr:cNvPicPr>
      </xdr:nvPicPr>
      <xdr:blipFill>
        <a:blip xmlns:r="http://schemas.openxmlformats.org/officeDocument/2006/relationships" r:embed="rId1"/>
        <a:stretch>
          <a:fillRect/>
        </a:stretch>
      </xdr:blipFill>
      <xdr:spPr>
        <a:xfrm>
          <a:off x="4191000" y="666750"/>
          <a:ext cx="4324954" cy="1857648"/>
        </a:xfrm>
        <a:prstGeom prst="rect">
          <a:avLst/>
        </a:prstGeom>
      </xdr:spPr>
    </xdr:pic>
    <xdr:clientData/>
  </xdr:oneCellAnchor>
  <xdr:oneCellAnchor>
    <xdr:from>
      <xdr:col>5</xdr:col>
      <xdr:colOff>695325</xdr:colOff>
      <xdr:row>18</xdr:row>
      <xdr:rowOff>114300</xdr:rowOff>
    </xdr:from>
    <xdr:ext cx="3277057" cy="619217"/>
    <xdr:pic>
      <xdr:nvPicPr>
        <xdr:cNvPr id="3" name="Image 2">
          <a:extLst>
            <a:ext uri="{FF2B5EF4-FFF2-40B4-BE49-F238E27FC236}">
              <a16:creationId xmlns:a16="http://schemas.microsoft.com/office/drawing/2014/main" id="{91781F32-6C04-4D6E-B16D-8C55BACC09EF}"/>
            </a:ext>
          </a:extLst>
        </xdr:cNvPr>
        <xdr:cNvPicPr>
          <a:picLocks noChangeAspect="1"/>
        </xdr:cNvPicPr>
      </xdr:nvPicPr>
      <xdr:blipFill>
        <a:blip xmlns:r="http://schemas.openxmlformats.org/officeDocument/2006/relationships" r:embed="rId2"/>
        <a:stretch>
          <a:fillRect/>
        </a:stretch>
      </xdr:blipFill>
      <xdr:spPr>
        <a:xfrm>
          <a:off x="4267200" y="3028950"/>
          <a:ext cx="3277057" cy="619217"/>
        </a:xfrm>
        <a:prstGeom prst="rect">
          <a:avLst/>
        </a:prstGeom>
      </xdr:spPr>
    </xdr:pic>
    <xdr:clientData/>
  </xdr:oneCellAnchor>
  <xdr:oneCellAnchor>
    <xdr:from>
      <xdr:col>6</xdr:col>
      <xdr:colOff>57150</xdr:colOff>
      <xdr:row>24</xdr:row>
      <xdr:rowOff>104775</xdr:rowOff>
    </xdr:from>
    <xdr:ext cx="3115110" cy="400106"/>
    <xdr:pic>
      <xdr:nvPicPr>
        <xdr:cNvPr id="4" name="Image 3">
          <a:extLst>
            <a:ext uri="{FF2B5EF4-FFF2-40B4-BE49-F238E27FC236}">
              <a16:creationId xmlns:a16="http://schemas.microsoft.com/office/drawing/2014/main" id="{CDB96138-2E64-4CD4-BBA8-39E85619CE4B}"/>
            </a:ext>
          </a:extLst>
        </xdr:cNvPr>
        <xdr:cNvPicPr>
          <a:picLocks noChangeAspect="1"/>
        </xdr:cNvPicPr>
      </xdr:nvPicPr>
      <xdr:blipFill>
        <a:blip xmlns:r="http://schemas.openxmlformats.org/officeDocument/2006/relationships" r:embed="rId3"/>
        <a:stretch>
          <a:fillRect/>
        </a:stretch>
      </xdr:blipFill>
      <xdr:spPr>
        <a:xfrm>
          <a:off x="4343400" y="3990975"/>
          <a:ext cx="3115110" cy="400106"/>
        </a:xfrm>
        <a:prstGeom prst="rect">
          <a:avLst/>
        </a:prstGeom>
      </xdr:spPr>
    </xdr:pic>
    <xdr:clientData/>
  </xdr:oneCellAnchor>
  <xdr:oneCellAnchor>
    <xdr:from>
      <xdr:col>5</xdr:col>
      <xdr:colOff>9525</xdr:colOff>
      <xdr:row>29</xdr:row>
      <xdr:rowOff>19050</xdr:rowOff>
    </xdr:from>
    <xdr:ext cx="2724530" cy="2448267"/>
    <xdr:pic>
      <xdr:nvPicPr>
        <xdr:cNvPr id="5" name="Image 4">
          <a:extLst>
            <a:ext uri="{FF2B5EF4-FFF2-40B4-BE49-F238E27FC236}">
              <a16:creationId xmlns:a16="http://schemas.microsoft.com/office/drawing/2014/main" id="{F3544752-F282-4930-95A5-73C7D8A25645}"/>
            </a:ext>
          </a:extLst>
        </xdr:cNvPr>
        <xdr:cNvPicPr>
          <a:picLocks noChangeAspect="1"/>
        </xdr:cNvPicPr>
      </xdr:nvPicPr>
      <xdr:blipFill>
        <a:blip xmlns:r="http://schemas.openxmlformats.org/officeDocument/2006/relationships" r:embed="rId4"/>
        <a:stretch>
          <a:fillRect/>
        </a:stretch>
      </xdr:blipFill>
      <xdr:spPr>
        <a:xfrm>
          <a:off x="3581400" y="4714875"/>
          <a:ext cx="2724530" cy="2448267"/>
        </a:xfrm>
        <a:prstGeom prst="rect">
          <a:avLst/>
        </a:prstGeom>
      </xdr:spPr>
    </xdr:pic>
    <xdr:clientData/>
  </xdr:oneCellAnchor>
  <xdr:oneCellAnchor>
    <xdr:from>
      <xdr:col>9</xdr:col>
      <xdr:colOff>133350</xdr:colOff>
      <xdr:row>29</xdr:row>
      <xdr:rowOff>0</xdr:rowOff>
    </xdr:from>
    <xdr:ext cx="6439799" cy="3486637"/>
    <xdr:pic>
      <xdr:nvPicPr>
        <xdr:cNvPr id="6" name="Image 5">
          <a:extLst>
            <a:ext uri="{FF2B5EF4-FFF2-40B4-BE49-F238E27FC236}">
              <a16:creationId xmlns:a16="http://schemas.microsoft.com/office/drawing/2014/main" id="{55687C04-69BB-4222-BA8B-8018D5A9219F}"/>
            </a:ext>
          </a:extLst>
        </xdr:cNvPr>
        <xdr:cNvPicPr>
          <a:picLocks noChangeAspect="1"/>
        </xdr:cNvPicPr>
      </xdr:nvPicPr>
      <xdr:blipFill>
        <a:blip xmlns:r="http://schemas.openxmlformats.org/officeDocument/2006/relationships" r:embed="rId5"/>
        <a:stretch>
          <a:fillRect/>
        </a:stretch>
      </xdr:blipFill>
      <xdr:spPr>
        <a:xfrm>
          <a:off x="6562725" y="4695825"/>
          <a:ext cx="6439799" cy="3486637"/>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5A83E4-FF6B-4541-9C1F-654F959BD818}" name="Tableau4" displayName="Tableau4" ref="A14:L55" totalsRowCount="1" totalsRowDxfId="32" tableBorderDxfId="33" totalsRowBorderDxfId="31">
  <autoFilter ref="A14:L54" xr:uid="{8B803C72-4E4B-4F0C-BA3B-FB18DF7B2A2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3DDA5CDC-AEAE-4CFD-8E31-AF2844556A77}" name="N°" totalsRowLabel="Total" dataDxfId="30" totalsRowDxfId="11"/>
    <tableColumn id="2" xr3:uid="{7F8D7EC4-03FB-4546-8842-1ED7789C5578}" name="Ht" totalsRowFunction="sum" dataDxfId="29" totalsRowDxfId="10"/>
    <tableColumn id="3" xr3:uid="{7E75D2A8-9242-4BE3-A3BD-24543167A819}" name="Surfo." totalsRowFunction="average" dataDxfId="28" totalsRowDxfId="9"/>
    <tableColumn id="4" xr3:uid="{C2BDE1AB-DD71-4BB7-91C6-6296C1D3E29B}" name="Ep tête" totalsRowFunction="sum" dataDxfId="27" totalsRowDxfId="8"/>
    <tableColumn id="5" xr3:uid="{A311C891-7E6B-48F1-B294-475CFAF3F279}" name="Ep pied" totalsRowFunction="sum" dataDxfId="26" totalsRowDxfId="7"/>
    <tableColumn id="6" xr3:uid="{3779330E-877E-4883-857D-BDC951F31455}" name="HE" totalsRowFunction="sum" dataDxfId="25" totalsRowDxfId="6"/>
    <tableColumn id="7" xr3:uid="{4F0E623B-F82D-4C00-9312-33E53A7BFD86}" name="GEL" totalsRowFunction="sum" dataDxfId="24" totalsRowDxfId="5"/>
    <tableColumn id="8" xr3:uid="{3F192967-C9CB-4739-8801-139221DF02B9}" name="ANFO" totalsRowFunction="sum" dataDxfId="23" totalsRowDxfId="4"/>
    <tableColumn id="9" xr3:uid="{A2FF5606-F5C9-4032-A50B-0A2F55D49073}" name="hauteur" totalsRowFunction="sum" dataDxfId="22" totalsRowDxfId="3"/>
    <tableColumn id="10" xr3:uid="{85DD498D-611C-4971-B762-2211E6CF214C}" name="bourrage" totalsRowFunction="sum" dataDxfId="21" totalsRowDxfId="2"/>
    <tableColumn id="11" xr3:uid="{96DB9F05-1BCB-4ABA-96D7-C98931D11D5A}" name="Energie pied (MJ)" totalsRowFunction="sum" dataDxfId="20" totalsRowDxfId="1">
      <calculatedColumnFormula>(F15*$AK$15+G15*$AK$17+H15*$AK$19)/1000</calculatedColumnFormula>
    </tableColumn>
    <tableColumn id="12" xr3:uid="{965D76CC-73A8-48BD-B65F-60A542C67093}" name="Facteur Pied" dataDxfId="19" totalsRowDxfId="0">
      <calculatedColumnFormula>K15/(5.6*(I$8*0.8)*(E15*1.25))</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BdD" displayName="T_BdD" ref="A1:C201" totalsRowShown="0" headerRowDxfId="18" dataDxfId="16" headerRowBorderDxfId="17" tableBorderDxfId="15">
  <autoFilter ref="A1:C201" xr:uid="{00000000-0009-0000-0100-000001000000}"/>
  <tableColumns count="3">
    <tableColumn id="1" xr3:uid="{00000000-0010-0000-0000-000001000000}" name="Kilos" dataDxfId="14"/>
    <tableColumn id="2" xr3:uid="{00000000-0010-0000-0000-000002000000}" name="Hauteur en cm" dataDxfId="13"/>
    <tableColumn id="3" xr3:uid="{00000000-0010-0000-0000-000003000000}" name="hauteur en m" dataDxfId="12"/>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O55"/>
  <sheetViews>
    <sheetView tabSelected="1" workbookViewId="0">
      <selection activeCell="N9" sqref="N9"/>
    </sheetView>
  </sheetViews>
  <sheetFormatPr baseColWidth="10" defaultRowHeight="15" x14ac:dyDescent="0.25"/>
  <cols>
    <col min="11" max="11" width="19" customWidth="1"/>
    <col min="12" max="12" width="14.7109375" customWidth="1"/>
  </cols>
  <sheetData>
    <row r="6" spans="1:14" x14ac:dyDescent="0.25">
      <c r="N6" t="s">
        <v>28</v>
      </c>
    </row>
    <row r="12" spans="1:14" ht="15.75" thickBot="1" x14ac:dyDescent="0.3"/>
    <row r="13" spans="1:14" ht="15.75" thickBot="1" x14ac:dyDescent="0.3">
      <c r="F13" s="45" t="s">
        <v>5</v>
      </c>
      <c r="G13" s="46"/>
      <c r="H13" s="46"/>
      <c r="I13" s="46"/>
      <c r="J13" s="47"/>
    </row>
    <row r="14" spans="1:14" ht="34.5" customHeight="1" thickBot="1" x14ac:dyDescent="0.3">
      <c r="A14" s="38" t="s">
        <v>0</v>
      </c>
      <c r="B14" s="35" t="s">
        <v>1</v>
      </c>
      <c r="C14" s="35" t="s">
        <v>2</v>
      </c>
      <c r="D14" s="35" t="s">
        <v>3</v>
      </c>
      <c r="E14" s="35" t="s">
        <v>4</v>
      </c>
      <c r="F14" s="10" t="s">
        <v>8</v>
      </c>
      <c r="G14" s="11" t="s">
        <v>9</v>
      </c>
      <c r="H14" s="12" t="s">
        <v>10</v>
      </c>
      <c r="I14" s="13" t="s">
        <v>11</v>
      </c>
      <c r="J14" s="14" t="s">
        <v>12</v>
      </c>
      <c r="K14" s="36" t="s">
        <v>6</v>
      </c>
      <c r="L14" s="37" t="s">
        <v>7</v>
      </c>
      <c r="N14" t="s">
        <v>23</v>
      </c>
    </row>
    <row r="15" spans="1:14" ht="18.75" thickBot="1" x14ac:dyDescent="0.3">
      <c r="A15" s="22">
        <v>1</v>
      </c>
      <c r="B15" s="1">
        <v>20</v>
      </c>
      <c r="C15" s="2">
        <v>0.5</v>
      </c>
      <c r="D15" s="3">
        <v>5</v>
      </c>
      <c r="E15" s="4">
        <v>5</v>
      </c>
      <c r="F15" s="5"/>
      <c r="G15" s="6"/>
      <c r="H15" s="6">
        <v>25</v>
      </c>
      <c r="I15" s="6">
        <f>IF(Tableau4[[#This Row],[ANFO]]&lt;&gt;0,Tableau4[[#This Row],[Ht]]-INDEX(T_BdD[hauteur en m],MATCH(Tableau4[[#This Row],[ANFO]],T_BdD[Kilos],0)))</f>
        <v>18.2</v>
      </c>
      <c r="J15" s="7"/>
      <c r="K15" s="8">
        <f>(F15*$AK$15+G15*$AK$17+H15*$AK$19)/1000</f>
        <v>0</v>
      </c>
      <c r="L15" s="9" t="e">
        <f>K15/(5.6*(I$8*0.8)*(E15*1.25))</f>
        <v>#DIV/0!</v>
      </c>
      <c r="N15" t="s">
        <v>26</v>
      </c>
    </row>
    <row r="16" spans="1:14" ht="18.75" thickBot="1" x14ac:dyDescent="0.3">
      <c r="A16" s="22">
        <v>2</v>
      </c>
      <c r="B16" s="1">
        <v>20</v>
      </c>
      <c r="C16" s="2">
        <v>0.5</v>
      </c>
      <c r="D16" s="3">
        <v>5</v>
      </c>
      <c r="E16" s="4">
        <v>5</v>
      </c>
      <c r="F16" s="5"/>
      <c r="G16" s="6"/>
      <c r="H16" s="6"/>
      <c r="I16" s="6"/>
      <c r="J16" s="7"/>
      <c r="K16" s="8">
        <f t="shared" ref="K15:K20" si="0">(F16*$AK$15+G16*$AK$17+H16*$AK$19)/1000</f>
        <v>0</v>
      </c>
      <c r="L16" s="9" t="e">
        <f t="shared" ref="L16:L54" si="1">K16/(5.6*(I$8*0.8)*(E16*1.25))</f>
        <v>#DIV/0!</v>
      </c>
      <c r="N16" t="s">
        <v>27</v>
      </c>
    </row>
    <row r="17" spans="1:15" ht="18.75" thickBot="1" x14ac:dyDescent="0.3">
      <c r="A17" s="22">
        <v>3</v>
      </c>
      <c r="B17" s="1">
        <v>20</v>
      </c>
      <c r="C17" s="2">
        <v>0.5</v>
      </c>
      <c r="D17" s="3">
        <v>5</v>
      </c>
      <c r="E17" s="4">
        <v>5</v>
      </c>
      <c r="F17" s="5"/>
      <c r="G17" s="6"/>
      <c r="H17" s="6"/>
      <c r="I17" s="6"/>
      <c r="J17" s="7"/>
      <c r="K17" s="8">
        <f t="shared" si="0"/>
        <v>0</v>
      </c>
      <c r="L17" s="9" t="e">
        <f t="shared" si="1"/>
        <v>#DIV/0!</v>
      </c>
      <c r="O17" t="s">
        <v>24</v>
      </c>
    </row>
    <row r="18" spans="1:15" ht="18.75" thickBot="1" x14ac:dyDescent="0.3">
      <c r="A18" s="22">
        <v>4</v>
      </c>
      <c r="B18" s="1">
        <v>20</v>
      </c>
      <c r="C18" s="2">
        <v>0.5</v>
      </c>
      <c r="D18" s="3">
        <v>5</v>
      </c>
      <c r="E18" s="4">
        <v>5</v>
      </c>
      <c r="F18" s="5"/>
      <c r="G18" s="6"/>
      <c r="H18" s="6"/>
      <c r="I18" s="6"/>
      <c r="J18" s="7"/>
      <c r="K18" s="8">
        <f t="shared" si="0"/>
        <v>0</v>
      </c>
      <c r="L18" s="9" t="e">
        <f t="shared" si="1"/>
        <v>#DIV/0!</v>
      </c>
    </row>
    <row r="19" spans="1:15" ht="18.75" thickBot="1" x14ac:dyDescent="0.3">
      <c r="A19" s="22">
        <v>5</v>
      </c>
      <c r="B19" s="1">
        <v>20</v>
      </c>
      <c r="C19" s="2">
        <v>0.5</v>
      </c>
      <c r="D19" s="3">
        <v>5</v>
      </c>
      <c r="E19" s="4">
        <v>5</v>
      </c>
      <c r="F19" s="5"/>
      <c r="G19" s="6"/>
      <c r="H19" s="6"/>
      <c r="I19" s="6"/>
      <c r="J19" s="7"/>
      <c r="K19" s="8">
        <f t="shared" si="0"/>
        <v>0</v>
      </c>
      <c r="L19" s="9" t="e">
        <f t="shared" si="1"/>
        <v>#DIV/0!</v>
      </c>
    </row>
    <row r="20" spans="1:15" ht="18.75" thickBot="1" x14ac:dyDescent="0.3">
      <c r="A20" s="22">
        <v>6</v>
      </c>
      <c r="B20" s="1">
        <v>20</v>
      </c>
      <c r="C20" s="2">
        <v>0.5</v>
      </c>
      <c r="D20" s="3">
        <v>5</v>
      </c>
      <c r="E20" s="4">
        <v>5</v>
      </c>
      <c r="F20" s="5"/>
      <c r="G20" s="6"/>
      <c r="H20" s="6"/>
      <c r="I20" s="6"/>
      <c r="J20" s="7"/>
      <c r="K20" s="8">
        <f t="shared" si="0"/>
        <v>0</v>
      </c>
      <c r="L20" s="9" t="e">
        <f t="shared" si="1"/>
        <v>#DIV/0!</v>
      </c>
    </row>
    <row r="21" spans="1:15" ht="18.75" thickBot="1" x14ac:dyDescent="0.3">
      <c r="A21" s="22">
        <v>7</v>
      </c>
      <c r="B21" s="1">
        <v>20</v>
      </c>
      <c r="C21" s="2">
        <v>0.5</v>
      </c>
      <c r="D21" s="3">
        <v>5</v>
      </c>
      <c r="E21" s="4">
        <v>5</v>
      </c>
      <c r="F21" s="5"/>
      <c r="G21" s="6"/>
      <c r="H21" s="6"/>
      <c r="I21" s="6"/>
      <c r="J21" s="7"/>
      <c r="K21" s="8">
        <f t="shared" ref="K21:K54" si="2">(F21*$AK$15+G21*$AK$17+H21*$AK$19)/1000</f>
        <v>0</v>
      </c>
      <c r="L21" s="9" t="e">
        <f t="shared" si="1"/>
        <v>#DIV/0!</v>
      </c>
    </row>
    <row r="22" spans="1:15" ht="18.75" thickBot="1" x14ac:dyDescent="0.3">
      <c r="A22" s="22">
        <v>8</v>
      </c>
      <c r="B22" s="1">
        <v>20</v>
      </c>
      <c r="C22" s="2">
        <v>0.5</v>
      </c>
      <c r="D22" s="3">
        <v>5</v>
      </c>
      <c r="E22" s="4">
        <v>5</v>
      </c>
      <c r="F22" s="5"/>
      <c r="G22" s="6"/>
      <c r="H22" s="6"/>
      <c r="I22" s="6"/>
      <c r="J22" s="7"/>
      <c r="K22" s="8">
        <f t="shared" si="2"/>
        <v>0</v>
      </c>
      <c r="L22" s="9" t="e">
        <f t="shared" si="1"/>
        <v>#DIV/0!</v>
      </c>
    </row>
    <row r="23" spans="1:15" ht="18.75" thickBot="1" x14ac:dyDescent="0.3">
      <c r="A23" s="22">
        <v>9</v>
      </c>
      <c r="B23" s="1">
        <v>20</v>
      </c>
      <c r="C23" s="2">
        <v>0.5</v>
      </c>
      <c r="D23" s="3">
        <v>5</v>
      </c>
      <c r="E23" s="4">
        <v>5</v>
      </c>
      <c r="F23" s="5"/>
      <c r="G23" s="6"/>
      <c r="H23" s="6"/>
      <c r="I23" s="6"/>
      <c r="J23" s="7"/>
      <c r="K23" s="8">
        <f t="shared" si="2"/>
        <v>0</v>
      </c>
      <c r="L23" s="9" t="e">
        <f t="shared" si="1"/>
        <v>#DIV/0!</v>
      </c>
    </row>
    <row r="24" spans="1:15" ht="18.75" thickBot="1" x14ac:dyDescent="0.3">
      <c r="A24" s="22">
        <v>10</v>
      </c>
      <c r="B24" s="1">
        <v>20</v>
      </c>
      <c r="C24" s="2">
        <v>0.5</v>
      </c>
      <c r="D24" s="3">
        <v>5</v>
      </c>
      <c r="E24" s="4">
        <v>5</v>
      </c>
      <c r="F24" s="5"/>
      <c r="G24" s="6"/>
      <c r="H24" s="6"/>
      <c r="I24" s="6"/>
      <c r="J24" s="7"/>
      <c r="K24" s="8">
        <f t="shared" si="2"/>
        <v>0</v>
      </c>
      <c r="L24" s="9" t="e">
        <f t="shared" si="1"/>
        <v>#DIV/0!</v>
      </c>
    </row>
    <row r="25" spans="1:15" ht="18.75" thickBot="1" x14ac:dyDescent="0.3">
      <c r="A25" s="22">
        <v>11</v>
      </c>
      <c r="B25" s="1">
        <v>20</v>
      </c>
      <c r="C25" s="2">
        <v>0.5</v>
      </c>
      <c r="D25" s="3">
        <v>5</v>
      </c>
      <c r="E25" s="4">
        <v>5</v>
      </c>
      <c r="F25" s="5"/>
      <c r="G25" s="6"/>
      <c r="H25" s="6"/>
      <c r="I25" s="6"/>
      <c r="J25" s="7"/>
      <c r="K25" s="8">
        <f t="shared" si="2"/>
        <v>0</v>
      </c>
      <c r="L25" s="9" t="e">
        <f t="shared" si="1"/>
        <v>#DIV/0!</v>
      </c>
    </row>
    <row r="26" spans="1:15" ht="18.75" thickBot="1" x14ac:dyDescent="0.3">
      <c r="A26" s="22">
        <v>12</v>
      </c>
      <c r="B26" s="1">
        <v>20</v>
      </c>
      <c r="C26" s="2">
        <v>0.5</v>
      </c>
      <c r="D26" s="3">
        <v>5</v>
      </c>
      <c r="E26" s="4">
        <v>5</v>
      </c>
      <c r="F26" s="5"/>
      <c r="G26" s="6"/>
      <c r="H26" s="6"/>
      <c r="I26" s="6"/>
      <c r="J26" s="7"/>
      <c r="K26" s="8">
        <f t="shared" si="2"/>
        <v>0</v>
      </c>
      <c r="L26" s="9" t="e">
        <f t="shared" si="1"/>
        <v>#DIV/0!</v>
      </c>
    </row>
    <row r="27" spans="1:15" ht="18.75" thickBot="1" x14ac:dyDescent="0.3">
      <c r="A27" s="22">
        <v>13</v>
      </c>
      <c r="B27" s="1">
        <v>20</v>
      </c>
      <c r="C27" s="2">
        <v>0.5</v>
      </c>
      <c r="D27" s="3">
        <v>5</v>
      </c>
      <c r="E27" s="4">
        <v>5</v>
      </c>
      <c r="F27" s="5"/>
      <c r="G27" s="6"/>
      <c r="H27" s="6"/>
      <c r="I27" s="6"/>
      <c r="J27" s="7"/>
      <c r="K27" s="8">
        <f t="shared" si="2"/>
        <v>0</v>
      </c>
      <c r="L27" s="9" t="e">
        <f t="shared" si="1"/>
        <v>#DIV/0!</v>
      </c>
    </row>
    <row r="28" spans="1:15" ht="18.75" thickBot="1" x14ac:dyDescent="0.3">
      <c r="A28" s="23">
        <v>14</v>
      </c>
      <c r="B28" s="1">
        <v>20</v>
      </c>
      <c r="C28" s="2">
        <v>0.5</v>
      </c>
      <c r="D28" s="3">
        <v>5</v>
      </c>
      <c r="E28" s="4">
        <v>5</v>
      </c>
      <c r="F28" s="5"/>
      <c r="G28" s="6"/>
      <c r="H28" s="6"/>
      <c r="I28" s="6"/>
      <c r="J28" s="7"/>
      <c r="K28" s="8">
        <f t="shared" si="2"/>
        <v>0</v>
      </c>
      <c r="L28" s="9" t="e">
        <f t="shared" si="1"/>
        <v>#DIV/0!</v>
      </c>
    </row>
    <row r="29" spans="1:15" ht="18.75" thickBot="1" x14ac:dyDescent="0.3">
      <c r="A29" s="24">
        <v>15</v>
      </c>
      <c r="B29" s="1">
        <v>20</v>
      </c>
      <c r="C29" s="2">
        <v>0.5</v>
      </c>
      <c r="D29" s="3">
        <v>5</v>
      </c>
      <c r="E29" s="4">
        <v>5</v>
      </c>
      <c r="F29" s="5"/>
      <c r="G29" s="6"/>
      <c r="H29" s="6"/>
      <c r="I29" s="6"/>
      <c r="J29" s="7"/>
      <c r="K29" s="8">
        <f t="shared" si="2"/>
        <v>0</v>
      </c>
      <c r="L29" s="9" t="e">
        <f t="shared" si="1"/>
        <v>#DIV/0!</v>
      </c>
    </row>
    <row r="30" spans="1:15" ht="18.75" thickBot="1" x14ac:dyDescent="0.3">
      <c r="A30" s="24">
        <v>16</v>
      </c>
      <c r="B30" s="1">
        <v>20</v>
      </c>
      <c r="C30" s="2">
        <v>0.5</v>
      </c>
      <c r="D30" s="3">
        <v>5</v>
      </c>
      <c r="E30" s="4">
        <v>5</v>
      </c>
      <c r="F30" s="5"/>
      <c r="G30" s="6"/>
      <c r="H30" s="6"/>
      <c r="I30" s="6"/>
      <c r="J30" s="7"/>
      <c r="K30" s="8">
        <f t="shared" si="2"/>
        <v>0</v>
      </c>
      <c r="L30" s="9" t="e">
        <f t="shared" si="1"/>
        <v>#DIV/0!</v>
      </c>
    </row>
    <row r="31" spans="1:15" ht="18.75" thickBot="1" x14ac:dyDescent="0.3">
      <c r="A31" s="23">
        <v>17</v>
      </c>
      <c r="B31" s="1">
        <v>20</v>
      </c>
      <c r="C31" s="2">
        <v>0.5</v>
      </c>
      <c r="D31" s="3">
        <v>5</v>
      </c>
      <c r="E31" s="4">
        <v>5</v>
      </c>
      <c r="F31" s="5"/>
      <c r="G31" s="6"/>
      <c r="H31" s="6"/>
      <c r="I31" s="6"/>
      <c r="J31" s="7"/>
      <c r="K31" s="8">
        <f t="shared" si="2"/>
        <v>0</v>
      </c>
      <c r="L31" s="9" t="e">
        <f t="shared" si="1"/>
        <v>#DIV/0!</v>
      </c>
    </row>
    <row r="32" spans="1:15" ht="18.75" thickBot="1" x14ac:dyDescent="0.3">
      <c r="A32" s="24">
        <v>18</v>
      </c>
      <c r="B32" s="1">
        <v>20</v>
      </c>
      <c r="C32" s="2">
        <v>0.5</v>
      </c>
      <c r="D32" s="3">
        <v>5</v>
      </c>
      <c r="E32" s="4">
        <v>5</v>
      </c>
      <c r="F32" s="5"/>
      <c r="G32" s="6"/>
      <c r="H32" s="6"/>
      <c r="I32" s="6"/>
      <c r="J32" s="7"/>
      <c r="K32" s="8">
        <f t="shared" si="2"/>
        <v>0</v>
      </c>
      <c r="L32" s="9" t="e">
        <f t="shared" si="1"/>
        <v>#DIV/0!</v>
      </c>
    </row>
    <row r="33" spans="1:12" ht="18.75" thickBot="1" x14ac:dyDescent="0.3">
      <c r="A33" s="24">
        <v>19</v>
      </c>
      <c r="B33" s="1">
        <v>20</v>
      </c>
      <c r="C33" s="2">
        <v>0.5</v>
      </c>
      <c r="D33" s="3">
        <v>5</v>
      </c>
      <c r="E33" s="4">
        <v>5</v>
      </c>
      <c r="F33" s="5"/>
      <c r="G33" s="6"/>
      <c r="H33" s="6"/>
      <c r="I33" s="6"/>
      <c r="J33" s="7"/>
      <c r="K33" s="8">
        <f t="shared" si="2"/>
        <v>0</v>
      </c>
      <c r="L33" s="9" t="e">
        <f t="shared" si="1"/>
        <v>#DIV/0!</v>
      </c>
    </row>
    <row r="34" spans="1:12" ht="18.75" thickBot="1" x14ac:dyDescent="0.3">
      <c r="A34" s="23">
        <v>20</v>
      </c>
      <c r="B34" s="1">
        <v>20</v>
      </c>
      <c r="C34" s="2">
        <v>0.5</v>
      </c>
      <c r="D34" s="3">
        <v>5</v>
      </c>
      <c r="E34" s="4">
        <v>5</v>
      </c>
      <c r="F34" s="5"/>
      <c r="G34" s="6"/>
      <c r="H34" s="6"/>
      <c r="I34" s="6"/>
      <c r="J34" s="7"/>
      <c r="K34" s="8">
        <f t="shared" si="2"/>
        <v>0</v>
      </c>
      <c r="L34" s="9" t="e">
        <f t="shared" si="1"/>
        <v>#DIV/0!</v>
      </c>
    </row>
    <row r="35" spans="1:12" ht="18.75" thickBot="1" x14ac:dyDescent="0.3">
      <c r="A35" s="23">
        <v>21</v>
      </c>
      <c r="B35" s="1">
        <v>20</v>
      </c>
      <c r="C35" s="2">
        <v>0.5</v>
      </c>
      <c r="D35" s="3">
        <v>5</v>
      </c>
      <c r="E35" s="4">
        <v>5</v>
      </c>
      <c r="F35" s="5"/>
      <c r="G35" s="6"/>
      <c r="H35" s="6"/>
      <c r="I35" s="6"/>
      <c r="J35" s="7"/>
      <c r="K35" s="8">
        <f t="shared" si="2"/>
        <v>0</v>
      </c>
      <c r="L35" s="9" t="e">
        <f t="shared" si="1"/>
        <v>#DIV/0!</v>
      </c>
    </row>
    <row r="36" spans="1:12" ht="18.75" thickBot="1" x14ac:dyDescent="0.3">
      <c r="A36" s="24">
        <v>22</v>
      </c>
      <c r="B36" s="1">
        <v>20</v>
      </c>
      <c r="C36" s="2">
        <v>0.5</v>
      </c>
      <c r="D36" s="3">
        <v>5</v>
      </c>
      <c r="E36" s="4">
        <v>5</v>
      </c>
      <c r="F36" s="5"/>
      <c r="G36" s="6"/>
      <c r="H36" s="6"/>
      <c r="I36" s="6"/>
      <c r="J36" s="7"/>
      <c r="K36" s="8">
        <f t="shared" si="2"/>
        <v>0</v>
      </c>
      <c r="L36" s="9" t="e">
        <f t="shared" si="1"/>
        <v>#DIV/0!</v>
      </c>
    </row>
    <row r="37" spans="1:12" ht="18.75" thickBot="1" x14ac:dyDescent="0.3">
      <c r="A37" s="23">
        <v>23</v>
      </c>
      <c r="B37" s="1">
        <v>20</v>
      </c>
      <c r="C37" s="2">
        <v>0.5</v>
      </c>
      <c r="D37" s="3">
        <v>5</v>
      </c>
      <c r="E37" s="4">
        <v>5</v>
      </c>
      <c r="F37" s="5"/>
      <c r="G37" s="6"/>
      <c r="H37" s="6"/>
      <c r="I37" s="6"/>
      <c r="J37" s="7"/>
      <c r="K37" s="8">
        <f t="shared" si="2"/>
        <v>0</v>
      </c>
      <c r="L37" s="9" t="e">
        <f t="shared" si="1"/>
        <v>#DIV/0!</v>
      </c>
    </row>
    <row r="38" spans="1:12" ht="18.75" thickBot="1" x14ac:dyDescent="0.3">
      <c r="A38" s="23">
        <v>24</v>
      </c>
      <c r="B38" s="1">
        <v>20</v>
      </c>
      <c r="C38" s="2">
        <v>0.5</v>
      </c>
      <c r="D38" s="3">
        <v>5</v>
      </c>
      <c r="E38" s="4">
        <v>5</v>
      </c>
      <c r="F38" s="5"/>
      <c r="G38" s="6"/>
      <c r="H38" s="6"/>
      <c r="I38" s="6"/>
      <c r="J38" s="7"/>
      <c r="K38" s="8">
        <f t="shared" si="2"/>
        <v>0</v>
      </c>
      <c r="L38" s="9" t="e">
        <f t="shared" si="1"/>
        <v>#DIV/0!</v>
      </c>
    </row>
    <row r="39" spans="1:12" ht="18.75" thickBot="1" x14ac:dyDescent="0.3">
      <c r="A39" s="23">
        <v>25</v>
      </c>
      <c r="B39" s="1">
        <v>20</v>
      </c>
      <c r="C39" s="2">
        <v>0.5</v>
      </c>
      <c r="D39" s="3">
        <v>5</v>
      </c>
      <c r="E39" s="4">
        <v>5</v>
      </c>
      <c r="F39" s="5"/>
      <c r="G39" s="6"/>
      <c r="H39" s="6"/>
      <c r="I39" s="6"/>
      <c r="J39" s="7"/>
      <c r="K39" s="8">
        <f t="shared" si="2"/>
        <v>0</v>
      </c>
      <c r="L39" s="9" t="e">
        <f t="shared" si="1"/>
        <v>#DIV/0!</v>
      </c>
    </row>
    <row r="40" spans="1:12" ht="18.75" thickBot="1" x14ac:dyDescent="0.3">
      <c r="A40" s="23">
        <v>26</v>
      </c>
      <c r="B40" s="1">
        <v>20</v>
      </c>
      <c r="C40" s="2">
        <v>0.5</v>
      </c>
      <c r="D40" s="3">
        <v>5</v>
      </c>
      <c r="E40" s="4">
        <v>5</v>
      </c>
      <c r="F40" s="5"/>
      <c r="G40" s="6"/>
      <c r="H40" s="6"/>
      <c r="I40" s="6"/>
      <c r="J40" s="7"/>
      <c r="K40" s="8">
        <f t="shared" si="2"/>
        <v>0</v>
      </c>
      <c r="L40" s="9" t="e">
        <f t="shared" si="1"/>
        <v>#DIV/0!</v>
      </c>
    </row>
    <row r="41" spans="1:12" ht="18.75" thickBot="1" x14ac:dyDescent="0.3">
      <c r="A41" s="23">
        <v>27</v>
      </c>
      <c r="B41" s="1">
        <v>20</v>
      </c>
      <c r="C41" s="2">
        <v>0.5</v>
      </c>
      <c r="D41" s="3">
        <v>5</v>
      </c>
      <c r="E41" s="4">
        <v>5</v>
      </c>
      <c r="F41" s="5"/>
      <c r="G41" s="6"/>
      <c r="H41" s="6"/>
      <c r="I41" s="6"/>
      <c r="J41" s="7"/>
      <c r="K41" s="8">
        <f t="shared" si="2"/>
        <v>0</v>
      </c>
      <c r="L41" s="9" t="e">
        <f t="shared" si="1"/>
        <v>#DIV/0!</v>
      </c>
    </row>
    <row r="42" spans="1:12" ht="18.75" thickBot="1" x14ac:dyDescent="0.3">
      <c r="A42" s="23">
        <v>28</v>
      </c>
      <c r="B42" s="1">
        <v>20</v>
      </c>
      <c r="C42" s="2">
        <v>0.5</v>
      </c>
      <c r="D42" s="3">
        <v>5</v>
      </c>
      <c r="E42" s="4">
        <v>5</v>
      </c>
      <c r="F42" s="5"/>
      <c r="G42" s="6"/>
      <c r="H42" s="6"/>
      <c r="I42" s="6"/>
      <c r="J42" s="7"/>
      <c r="K42" s="8">
        <f t="shared" si="2"/>
        <v>0</v>
      </c>
      <c r="L42" s="9" t="e">
        <f t="shared" si="1"/>
        <v>#DIV/0!</v>
      </c>
    </row>
    <row r="43" spans="1:12" ht="18.75" thickBot="1" x14ac:dyDescent="0.3">
      <c r="A43" s="23">
        <v>29</v>
      </c>
      <c r="B43" s="1">
        <v>20</v>
      </c>
      <c r="C43" s="2">
        <v>0.5</v>
      </c>
      <c r="D43" s="3">
        <v>5</v>
      </c>
      <c r="E43" s="4">
        <v>5</v>
      </c>
      <c r="F43" s="5"/>
      <c r="G43" s="6"/>
      <c r="H43" s="6"/>
      <c r="I43" s="6"/>
      <c r="J43" s="7"/>
      <c r="K43" s="8">
        <f t="shared" si="2"/>
        <v>0</v>
      </c>
      <c r="L43" s="9" t="e">
        <f t="shared" si="1"/>
        <v>#DIV/0!</v>
      </c>
    </row>
    <row r="44" spans="1:12" ht="18.75" thickBot="1" x14ac:dyDescent="0.3">
      <c r="A44" s="23">
        <v>30</v>
      </c>
      <c r="B44" s="1">
        <v>20</v>
      </c>
      <c r="C44" s="2">
        <v>0.5</v>
      </c>
      <c r="D44" s="3">
        <v>5</v>
      </c>
      <c r="E44" s="4">
        <v>5</v>
      </c>
      <c r="F44" s="5"/>
      <c r="G44" s="6"/>
      <c r="H44" s="6"/>
      <c r="I44" s="6"/>
      <c r="J44" s="7"/>
      <c r="K44" s="8">
        <f t="shared" si="2"/>
        <v>0</v>
      </c>
      <c r="L44" s="9" t="e">
        <f t="shared" si="1"/>
        <v>#DIV/0!</v>
      </c>
    </row>
    <row r="45" spans="1:12" ht="18.75" thickBot="1" x14ac:dyDescent="0.3">
      <c r="A45" s="23">
        <v>31</v>
      </c>
      <c r="B45" s="1">
        <v>20</v>
      </c>
      <c r="C45" s="2">
        <v>0.5</v>
      </c>
      <c r="D45" s="3">
        <v>5</v>
      </c>
      <c r="E45" s="4">
        <v>5</v>
      </c>
      <c r="F45" s="5"/>
      <c r="G45" s="6"/>
      <c r="H45" s="6"/>
      <c r="I45" s="6"/>
      <c r="J45" s="7"/>
      <c r="K45" s="8">
        <f t="shared" si="2"/>
        <v>0</v>
      </c>
      <c r="L45" s="9" t="e">
        <f t="shared" si="1"/>
        <v>#DIV/0!</v>
      </c>
    </row>
    <row r="46" spans="1:12" ht="18.75" thickBot="1" x14ac:dyDescent="0.3">
      <c r="A46" s="23">
        <v>32</v>
      </c>
      <c r="B46" s="1">
        <v>20</v>
      </c>
      <c r="C46" s="2">
        <v>0.5</v>
      </c>
      <c r="D46" s="3">
        <v>5</v>
      </c>
      <c r="E46" s="4">
        <v>5</v>
      </c>
      <c r="F46" s="5"/>
      <c r="G46" s="6"/>
      <c r="H46" s="6"/>
      <c r="I46" s="6"/>
      <c r="J46" s="7"/>
      <c r="K46" s="8">
        <f t="shared" si="2"/>
        <v>0</v>
      </c>
      <c r="L46" s="9" t="e">
        <f t="shared" si="1"/>
        <v>#DIV/0!</v>
      </c>
    </row>
    <row r="47" spans="1:12" ht="18.75" thickBot="1" x14ac:dyDescent="0.3">
      <c r="A47" s="23">
        <v>33</v>
      </c>
      <c r="B47" s="1">
        <v>20</v>
      </c>
      <c r="C47" s="2">
        <v>0.5</v>
      </c>
      <c r="D47" s="3">
        <v>5</v>
      </c>
      <c r="E47" s="4">
        <v>5</v>
      </c>
      <c r="F47" s="5"/>
      <c r="G47" s="6"/>
      <c r="H47" s="6"/>
      <c r="I47" s="6"/>
      <c r="J47" s="7"/>
      <c r="K47" s="8">
        <f t="shared" si="2"/>
        <v>0</v>
      </c>
      <c r="L47" s="9" t="e">
        <f t="shared" si="1"/>
        <v>#DIV/0!</v>
      </c>
    </row>
    <row r="48" spans="1:12" ht="18.75" thickBot="1" x14ac:dyDescent="0.3">
      <c r="A48" s="23">
        <v>34</v>
      </c>
      <c r="B48" s="1">
        <v>20</v>
      </c>
      <c r="C48" s="2">
        <v>0.5</v>
      </c>
      <c r="D48" s="3">
        <v>5</v>
      </c>
      <c r="E48" s="4">
        <v>5</v>
      </c>
      <c r="F48" s="5"/>
      <c r="G48" s="6"/>
      <c r="H48" s="6"/>
      <c r="I48" s="6"/>
      <c r="J48" s="7"/>
      <c r="K48" s="8">
        <f t="shared" si="2"/>
        <v>0</v>
      </c>
      <c r="L48" s="9" t="e">
        <f t="shared" si="1"/>
        <v>#DIV/0!</v>
      </c>
    </row>
    <row r="49" spans="1:12" ht="18.75" thickBot="1" x14ac:dyDescent="0.3">
      <c r="A49" s="23">
        <v>35</v>
      </c>
      <c r="B49" s="1">
        <v>20</v>
      </c>
      <c r="C49" s="2">
        <v>0.5</v>
      </c>
      <c r="D49" s="3">
        <v>5</v>
      </c>
      <c r="E49" s="4">
        <v>5</v>
      </c>
      <c r="F49" s="5"/>
      <c r="G49" s="6"/>
      <c r="H49" s="6"/>
      <c r="I49" s="6"/>
      <c r="J49" s="7"/>
      <c r="K49" s="8">
        <f t="shared" si="2"/>
        <v>0</v>
      </c>
      <c r="L49" s="9" t="e">
        <f t="shared" si="1"/>
        <v>#DIV/0!</v>
      </c>
    </row>
    <row r="50" spans="1:12" ht="18.75" thickBot="1" x14ac:dyDescent="0.3">
      <c r="A50" s="23">
        <v>36</v>
      </c>
      <c r="B50" s="1">
        <v>20</v>
      </c>
      <c r="C50" s="2">
        <v>0.5</v>
      </c>
      <c r="D50" s="3">
        <v>5</v>
      </c>
      <c r="E50" s="4">
        <v>5</v>
      </c>
      <c r="F50" s="5"/>
      <c r="G50" s="6"/>
      <c r="H50" s="6"/>
      <c r="I50" s="6"/>
      <c r="J50" s="7"/>
      <c r="K50" s="8">
        <f t="shared" si="2"/>
        <v>0</v>
      </c>
      <c r="L50" s="9" t="e">
        <f t="shared" si="1"/>
        <v>#DIV/0!</v>
      </c>
    </row>
    <row r="51" spans="1:12" ht="18.75" thickBot="1" x14ac:dyDescent="0.3">
      <c r="A51" s="23">
        <v>37</v>
      </c>
      <c r="B51" s="1">
        <v>20</v>
      </c>
      <c r="C51" s="2">
        <v>0.5</v>
      </c>
      <c r="D51" s="3">
        <v>5</v>
      </c>
      <c r="E51" s="4">
        <v>5</v>
      </c>
      <c r="F51" s="5"/>
      <c r="G51" s="6"/>
      <c r="H51" s="6"/>
      <c r="I51" s="6"/>
      <c r="J51" s="7"/>
      <c r="K51" s="8">
        <f t="shared" si="2"/>
        <v>0</v>
      </c>
      <c r="L51" s="9" t="e">
        <f t="shared" si="1"/>
        <v>#DIV/0!</v>
      </c>
    </row>
    <row r="52" spans="1:12" ht="18.75" thickBot="1" x14ac:dyDescent="0.3">
      <c r="A52" s="23">
        <v>38</v>
      </c>
      <c r="B52" s="1">
        <v>20</v>
      </c>
      <c r="C52" s="2">
        <v>0.5</v>
      </c>
      <c r="D52" s="3">
        <v>5</v>
      </c>
      <c r="E52" s="4">
        <v>5</v>
      </c>
      <c r="F52" s="5"/>
      <c r="G52" s="6"/>
      <c r="H52" s="6"/>
      <c r="I52" s="6"/>
      <c r="J52" s="7"/>
      <c r="K52" s="8">
        <f t="shared" si="2"/>
        <v>0</v>
      </c>
      <c r="L52" s="9" t="e">
        <f t="shared" si="1"/>
        <v>#DIV/0!</v>
      </c>
    </row>
    <row r="53" spans="1:12" ht="18.75" thickBot="1" x14ac:dyDescent="0.3">
      <c r="A53" s="23">
        <v>39</v>
      </c>
      <c r="B53" s="1">
        <v>20</v>
      </c>
      <c r="C53" s="2">
        <v>0.5</v>
      </c>
      <c r="D53" s="3">
        <v>5</v>
      </c>
      <c r="E53" s="4">
        <v>5</v>
      </c>
      <c r="F53" s="5"/>
      <c r="G53" s="6"/>
      <c r="H53" s="6"/>
      <c r="I53" s="6"/>
      <c r="J53" s="7"/>
      <c r="K53" s="8">
        <f t="shared" si="2"/>
        <v>0</v>
      </c>
      <c r="L53" s="9" t="e">
        <f t="shared" si="1"/>
        <v>#DIV/0!</v>
      </c>
    </row>
    <row r="54" spans="1:12" ht="18.75" thickBot="1" x14ac:dyDescent="0.3">
      <c r="A54" s="25">
        <v>40</v>
      </c>
      <c r="B54" s="26">
        <v>20</v>
      </c>
      <c r="C54" s="27">
        <v>0.5</v>
      </c>
      <c r="D54" s="28">
        <v>5</v>
      </c>
      <c r="E54" s="29">
        <v>5</v>
      </c>
      <c r="F54" s="30"/>
      <c r="G54" s="31"/>
      <c r="H54" s="31"/>
      <c r="I54" s="31"/>
      <c r="J54" s="32"/>
      <c r="K54" s="33">
        <f t="shared" si="2"/>
        <v>0</v>
      </c>
      <c r="L54" s="34" t="e">
        <f t="shared" si="1"/>
        <v>#DIV/0!</v>
      </c>
    </row>
    <row r="55" spans="1:12" s="39" customFormat="1" ht="18.75" thickBot="1" x14ac:dyDescent="0.3">
      <c r="A55" s="40" t="s">
        <v>25</v>
      </c>
      <c r="B55" s="41">
        <f>SUBTOTAL(109,Tableau4[Ht])</f>
        <v>800</v>
      </c>
      <c r="C55" s="42">
        <f>SUBTOTAL(101,Tableau4[Surfo.])</f>
        <v>0.5</v>
      </c>
      <c r="D55" s="43">
        <f>SUBTOTAL(109,Tableau4[Ep tête])</f>
        <v>200</v>
      </c>
      <c r="E55" s="43">
        <f>SUBTOTAL(109,Tableau4[Ep pied])</f>
        <v>200</v>
      </c>
      <c r="F55" s="43">
        <f>SUBTOTAL(109,Tableau4[HE])</f>
        <v>0</v>
      </c>
      <c r="G55" s="43">
        <f>SUBTOTAL(109,Tableau4[GEL])</f>
        <v>0</v>
      </c>
      <c r="H55" s="43">
        <f>SUBTOTAL(109,Tableau4[ANFO])</f>
        <v>25</v>
      </c>
      <c r="I55" s="43">
        <f>SUBTOTAL(109,Tableau4[hauteur])</f>
        <v>18.2</v>
      </c>
      <c r="J55" s="43">
        <f>SUBTOTAL(109,Tableau4[bourrage])</f>
        <v>0</v>
      </c>
      <c r="K55" s="43">
        <f>SUBTOTAL(109,Tableau4[Energie pied (MJ)])</f>
        <v>0</v>
      </c>
      <c r="L55" s="44"/>
    </row>
  </sheetData>
  <mergeCells count="1">
    <mergeCell ref="F13:J13"/>
  </mergeCells>
  <conditionalFormatting sqref="L15:L54">
    <cfRule type="cellIs" dxfId="35" priority="1" operator="between">
      <formula>2.5</formula>
      <formula>2.9</formula>
    </cfRule>
    <cfRule type="cellIs" dxfId="34" priority="2" operator="greaterThanOrEqual">
      <formula>2.9</formula>
    </cfRule>
  </conditionalFormatting>
  <dataValidations count="1">
    <dataValidation type="list" allowBlank="1" showInputMessage="1" showErrorMessage="1" sqref="H15:H54" xr:uid="{00000000-0002-0000-0000-000000000000}">
      <formula1>L_Kilos</formula1>
    </dataValidation>
  </dataValidations>
  <pageMargins left="0.7" right="0.7" top="0.75" bottom="0.75" header="0.3" footer="0.3"/>
  <pageSetup paperSize="9"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01"/>
  <sheetViews>
    <sheetView workbookViewId="0">
      <selection activeCell="A4" sqref="A4"/>
    </sheetView>
  </sheetViews>
  <sheetFormatPr baseColWidth="10" defaultColWidth="10.7109375" defaultRowHeight="15" x14ac:dyDescent="0.25"/>
  <cols>
    <col min="1" max="1" width="9.85546875" style="15" bestFit="1" customWidth="1"/>
    <col min="2" max="2" width="18.42578125" style="15" bestFit="1" customWidth="1"/>
    <col min="3" max="3" width="17.42578125" style="15" bestFit="1" customWidth="1"/>
    <col min="4" max="16384" width="10.7109375" style="15"/>
  </cols>
  <sheetData>
    <row r="1" spans="1:6" ht="15.75" thickBot="1" x14ac:dyDescent="0.3">
      <c r="A1" s="21" t="s">
        <v>22</v>
      </c>
      <c r="B1" s="20" t="s">
        <v>21</v>
      </c>
      <c r="C1" s="19" t="s">
        <v>20</v>
      </c>
    </row>
    <row r="2" spans="1:6" x14ac:dyDescent="0.25">
      <c r="A2" s="18">
        <v>0.5</v>
      </c>
      <c r="B2" s="17">
        <v>3.6</v>
      </c>
      <c r="C2" s="16">
        <v>5.0000000000000001E-3</v>
      </c>
      <c r="E2" s="15" t="s">
        <v>19</v>
      </c>
    </row>
    <row r="3" spans="1:6" x14ac:dyDescent="0.25">
      <c r="A3" s="18">
        <v>1</v>
      </c>
      <c r="B3" s="17">
        <v>7.2</v>
      </c>
      <c r="C3" s="16">
        <v>7.1999999999999995E-2</v>
      </c>
      <c r="F3" s="15" t="s">
        <v>18</v>
      </c>
    </row>
    <row r="4" spans="1:6" x14ac:dyDescent="0.25">
      <c r="A4" s="18">
        <v>1.5</v>
      </c>
      <c r="B4" s="17">
        <v>10.8</v>
      </c>
      <c r="C4" s="16">
        <v>0.108</v>
      </c>
      <c r="F4" s="15" t="s">
        <v>17</v>
      </c>
    </row>
    <row r="5" spans="1:6" x14ac:dyDescent="0.25">
      <c r="A5" s="18">
        <v>2</v>
      </c>
      <c r="B5" s="17">
        <v>14.4</v>
      </c>
      <c r="C5" s="16">
        <v>0.14399999999999999</v>
      </c>
    </row>
    <row r="6" spans="1:6" x14ac:dyDescent="0.25">
      <c r="A6" s="18">
        <v>2.5</v>
      </c>
      <c r="B6" s="17">
        <v>18</v>
      </c>
      <c r="C6" s="16">
        <v>0.18</v>
      </c>
    </row>
    <row r="7" spans="1:6" x14ac:dyDescent="0.25">
      <c r="A7" s="18">
        <v>3</v>
      </c>
      <c r="B7" s="17">
        <v>21.6</v>
      </c>
      <c r="C7" s="16">
        <v>0.216</v>
      </c>
    </row>
    <row r="8" spans="1:6" x14ac:dyDescent="0.25">
      <c r="A8" s="18">
        <v>3.5</v>
      </c>
      <c r="B8" s="17">
        <v>25.2</v>
      </c>
      <c r="C8" s="16">
        <v>0.252</v>
      </c>
    </row>
    <row r="9" spans="1:6" x14ac:dyDescent="0.25">
      <c r="A9" s="18">
        <v>4</v>
      </c>
      <c r="B9" s="17">
        <v>28.8</v>
      </c>
      <c r="C9" s="16">
        <v>0.28799999999999998</v>
      </c>
    </row>
    <row r="10" spans="1:6" x14ac:dyDescent="0.25">
      <c r="A10" s="18">
        <v>4.5</v>
      </c>
      <c r="B10" s="17">
        <v>32.4</v>
      </c>
      <c r="C10" s="16">
        <v>0.32400000000000001</v>
      </c>
    </row>
    <row r="11" spans="1:6" x14ac:dyDescent="0.25">
      <c r="A11" s="18">
        <v>5</v>
      </c>
      <c r="B11" s="17">
        <v>36</v>
      </c>
      <c r="C11" s="16">
        <v>0.36</v>
      </c>
    </row>
    <row r="12" spans="1:6" x14ac:dyDescent="0.25">
      <c r="A12" s="18">
        <v>5.5</v>
      </c>
      <c r="B12" s="17">
        <v>39.6</v>
      </c>
      <c r="C12" s="16">
        <v>0.39600000000000002</v>
      </c>
    </row>
    <row r="13" spans="1:6" x14ac:dyDescent="0.25">
      <c r="A13" s="18">
        <v>6</v>
      </c>
      <c r="B13" s="17">
        <v>43.2</v>
      </c>
      <c r="C13" s="16">
        <v>0.432</v>
      </c>
    </row>
    <row r="14" spans="1:6" x14ac:dyDescent="0.25">
      <c r="A14" s="18">
        <v>6.5</v>
      </c>
      <c r="B14" s="17">
        <v>46.8</v>
      </c>
      <c r="C14" s="16">
        <v>0.46800000000000003</v>
      </c>
    </row>
    <row r="15" spans="1:6" x14ac:dyDescent="0.25">
      <c r="A15" s="18">
        <v>7</v>
      </c>
      <c r="B15" s="17">
        <v>50.4</v>
      </c>
      <c r="C15" s="16">
        <v>0.504</v>
      </c>
    </row>
    <row r="16" spans="1:6" x14ac:dyDescent="0.25">
      <c r="A16" s="18">
        <v>7.5</v>
      </c>
      <c r="B16" s="17">
        <v>54</v>
      </c>
      <c r="C16" s="16">
        <v>0.54</v>
      </c>
    </row>
    <row r="17" spans="1:6" x14ac:dyDescent="0.25">
      <c r="A17" s="18">
        <v>8</v>
      </c>
      <c r="B17" s="17">
        <v>57.6</v>
      </c>
      <c r="C17" s="16">
        <v>0.57599999999999996</v>
      </c>
      <c r="E17" s="15" t="s">
        <v>16</v>
      </c>
    </row>
    <row r="18" spans="1:6" x14ac:dyDescent="0.25">
      <c r="A18" s="18">
        <v>8.5</v>
      </c>
      <c r="B18" s="17">
        <v>61.2</v>
      </c>
      <c r="C18" s="16">
        <v>0.61199999999999999</v>
      </c>
      <c r="F18" s="15" t="s">
        <v>15</v>
      </c>
    </row>
    <row r="19" spans="1:6" x14ac:dyDescent="0.25">
      <c r="A19" s="18">
        <v>9</v>
      </c>
      <c r="B19" s="17">
        <v>64.8</v>
      </c>
      <c r="C19" s="16">
        <v>0.64800000000000002</v>
      </c>
    </row>
    <row r="20" spans="1:6" x14ac:dyDescent="0.25">
      <c r="A20" s="18">
        <v>9.5</v>
      </c>
      <c r="B20" s="17">
        <v>68.400000000000006</v>
      </c>
      <c r="C20" s="16">
        <v>0.68400000000000005</v>
      </c>
    </row>
    <row r="21" spans="1:6" x14ac:dyDescent="0.25">
      <c r="A21" s="18">
        <v>10</v>
      </c>
      <c r="B21" s="17">
        <v>72</v>
      </c>
      <c r="C21" s="16">
        <v>0.72</v>
      </c>
    </row>
    <row r="22" spans="1:6" x14ac:dyDescent="0.25">
      <c r="A22" s="18">
        <v>10.5</v>
      </c>
      <c r="B22" s="17">
        <v>75.599999999999994</v>
      </c>
      <c r="C22" s="16">
        <v>0.75600000000000001</v>
      </c>
    </row>
    <row r="23" spans="1:6" x14ac:dyDescent="0.25">
      <c r="A23" s="18">
        <v>11</v>
      </c>
      <c r="B23" s="17">
        <v>79.2</v>
      </c>
      <c r="C23" s="16">
        <v>0.79200000000000004</v>
      </c>
    </row>
    <row r="24" spans="1:6" x14ac:dyDescent="0.25">
      <c r="A24" s="18">
        <v>11.5</v>
      </c>
      <c r="B24" s="17">
        <v>82.8</v>
      </c>
      <c r="C24" s="16">
        <v>0.82799999999999996</v>
      </c>
      <c r="F24" s="15" t="s">
        <v>14</v>
      </c>
    </row>
    <row r="25" spans="1:6" x14ac:dyDescent="0.25">
      <c r="A25" s="18">
        <v>12</v>
      </c>
      <c r="B25" s="17">
        <v>86.4</v>
      </c>
      <c r="C25" s="16">
        <v>0.86399999999999999</v>
      </c>
    </row>
    <row r="26" spans="1:6" x14ac:dyDescent="0.25">
      <c r="A26" s="18">
        <v>12.5</v>
      </c>
      <c r="B26" s="17">
        <v>90</v>
      </c>
      <c r="C26" s="16">
        <v>0.9</v>
      </c>
    </row>
    <row r="27" spans="1:6" x14ac:dyDescent="0.25">
      <c r="A27" s="18">
        <v>13</v>
      </c>
      <c r="B27" s="17">
        <v>93.6</v>
      </c>
      <c r="C27" s="16">
        <v>0.93600000000000005</v>
      </c>
    </row>
    <row r="28" spans="1:6" x14ac:dyDescent="0.25">
      <c r="A28" s="18">
        <v>13.5</v>
      </c>
      <c r="B28" s="17">
        <v>97.2</v>
      </c>
      <c r="C28" s="16">
        <v>0.97199999999999998</v>
      </c>
      <c r="F28" s="15" t="s">
        <v>13</v>
      </c>
    </row>
    <row r="29" spans="1:6" x14ac:dyDescent="0.25">
      <c r="A29" s="18">
        <v>14</v>
      </c>
      <c r="B29" s="17">
        <v>100.8</v>
      </c>
      <c r="C29" s="16">
        <v>1.008</v>
      </c>
    </row>
    <row r="30" spans="1:6" x14ac:dyDescent="0.25">
      <c r="A30" s="18">
        <v>14.5</v>
      </c>
      <c r="B30" s="17">
        <v>104.4</v>
      </c>
      <c r="C30" s="16">
        <v>1.044</v>
      </c>
    </row>
    <row r="31" spans="1:6" x14ac:dyDescent="0.25">
      <c r="A31" s="18">
        <v>15</v>
      </c>
      <c r="B31" s="17">
        <v>108</v>
      </c>
      <c r="C31" s="16">
        <v>1.08</v>
      </c>
    </row>
    <row r="32" spans="1:6" x14ac:dyDescent="0.25">
      <c r="A32" s="18">
        <v>15.5</v>
      </c>
      <c r="B32" s="17">
        <v>111.6</v>
      </c>
      <c r="C32" s="16">
        <v>1.1160000000000001</v>
      </c>
    </row>
    <row r="33" spans="1:3" x14ac:dyDescent="0.25">
      <c r="A33" s="18">
        <v>16</v>
      </c>
      <c r="B33" s="17">
        <v>115.2</v>
      </c>
      <c r="C33" s="16">
        <v>1.1519999999999999</v>
      </c>
    </row>
    <row r="34" spans="1:3" x14ac:dyDescent="0.25">
      <c r="A34" s="18">
        <v>16.5</v>
      </c>
      <c r="B34" s="17">
        <v>118.8</v>
      </c>
      <c r="C34" s="16">
        <v>1.1879999999999999</v>
      </c>
    </row>
    <row r="35" spans="1:3" x14ac:dyDescent="0.25">
      <c r="A35" s="18">
        <v>17</v>
      </c>
      <c r="B35" s="17">
        <v>122.4</v>
      </c>
      <c r="C35" s="16">
        <v>1.224</v>
      </c>
    </row>
    <row r="36" spans="1:3" x14ac:dyDescent="0.25">
      <c r="A36" s="18">
        <v>17.5</v>
      </c>
      <c r="B36" s="17">
        <v>126</v>
      </c>
      <c r="C36" s="16">
        <v>1.26</v>
      </c>
    </row>
    <row r="37" spans="1:3" x14ac:dyDescent="0.25">
      <c r="A37" s="18">
        <v>18</v>
      </c>
      <c r="B37" s="17">
        <v>129.6</v>
      </c>
      <c r="C37" s="16">
        <v>1.296</v>
      </c>
    </row>
    <row r="38" spans="1:3" x14ac:dyDescent="0.25">
      <c r="A38" s="18">
        <v>18.5</v>
      </c>
      <c r="B38" s="17">
        <v>133.19999999999999</v>
      </c>
      <c r="C38" s="16">
        <v>1.3320000000000001</v>
      </c>
    </row>
    <row r="39" spans="1:3" x14ac:dyDescent="0.25">
      <c r="A39" s="18">
        <v>19</v>
      </c>
      <c r="B39" s="17">
        <v>136.80000000000001</v>
      </c>
      <c r="C39" s="16">
        <v>1.3680000000000001</v>
      </c>
    </row>
    <row r="40" spans="1:3" x14ac:dyDescent="0.25">
      <c r="A40" s="18">
        <v>19.5</v>
      </c>
      <c r="B40" s="17">
        <v>140.4</v>
      </c>
      <c r="C40" s="16">
        <v>1.4039999999999999</v>
      </c>
    </row>
    <row r="41" spans="1:3" x14ac:dyDescent="0.25">
      <c r="A41" s="18">
        <v>20</v>
      </c>
      <c r="B41" s="17">
        <v>144</v>
      </c>
      <c r="C41" s="16">
        <v>1.44</v>
      </c>
    </row>
    <row r="42" spans="1:3" x14ac:dyDescent="0.25">
      <c r="A42" s="18">
        <v>20.5</v>
      </c>
      <c r="B42" s="17">
        <v>147.6</v>
      </c>
      <c r="C42" s="16">
        <v>1.476</v>
      </c>
    </row>
    <row r="43" spans="1:3" x14ac:dyDescent="0.25">
      <c r="A43" s="18">
        <v>21</v>
      </c>
      <c r="B43" s="17">
        <v>151.19999999999999</v>
      </c>
      <c r="C43" s="16">
        <v>1.512</v>
      </c>
    </row>
    <row r="44" spans="1:3" x14ac:dyDescent="0.25">
      <c r="A44" s="18">
        <v>21.5</v>
      </c>
      <c r="B44" s="17">
        <v>154.80000000000001</v>
      </c>
      <c r="C44" s="16">
        <v>1.548</v>
      </c>
    </row>
    <row r="45" spans="1:3" x14ac:dyDescent="0.25">
      <c r="A45" s="18">
        <v>22</v>
      </c>
      <c r="B45" s="17">
        <v>158.4</v>
      </c>
      <c r="C45" s="16">
        <v>1.5840000000000001</v>
      </c>
    </row>
    <row r="46" spans="1:3" x14ac:dyDescent="0.25">
      <c r="A46" s="18">
        <v>22.5</v>
      </c>
      <c r="B46" s="17">
        <v>162</v>
      </c>
      <c r="C46" s="16">
        <v>1.62</v>
      </c>
    </row>
    <row r="47" spans="1:3" x14ac:dyDescent="0.25">
      <c r="A47" s="18">
        <v>23</v>
      </c>
      <c r="B47" s="17">
        <v>165.6</v>
      </c>
      <c r="C47" s="16">
        <v>1.6559999999999999</v>
      </c>
    </row>
    <row r="48" spans="1:3" x14ac:dyDescent="0.25">
      <c r="A48" s="18">
        <v>23.5</v>
      </c>
      <c r="B48" s="17">
        <v>169.2</v>
      </c>
      <c r="C48" s="16">
        <v>1.6919999999999999</v>
      </c>
    </row>
    <row r="49" spans="1:3" x14ac:dyDescent="0.25">
      <c r="A49" s="18">
        <v>24</v>
      </c>
      <c r="B49" s="17">
        <v>172.8</v>
      </c>
      <c r="C49" s="16">
        <v>1.728</v>
      </c>
    </row>
    <row r="50" spans="1:3" x14ac:dyDescent="0.25">
      <c r="A50" s="18">
        <v>24.5</v>
      </c>
      <c r="B50" s="17">
        <v>176.4</v>
      </c>
      <c r="C50" s="16">
        <v>1.764</v>
      </c>
    </row>
    <row r="51" spans="1:3" x14ac:dyDescent="0.25">
      <c r="A51" s="18">
        <v>25</v>
      </c>
      <c r="B51" s="17">
        <v>180</v>
      </c>
      <c r="C51" s="16">
        <v>1.8</v>
      </c>
    </row>
    <row r="52" spans="1:3" x14ac:dyDescent="0.25">
      <c r="A52" s="18">
        <v>25.5</v>
      </c>
      <c r="B52" s="17">
        <v>183.6</v>
      </c>
      <c r="C52" s="16">
        <v>1.8360000000000001</v>
      </c>
    </row>
    <row r="53" spans="1:3" x14ac:dyDescent="0.25">
      <c r="A53" s="18">
        <v>26</v>
      </c>
      <c r="B53" s="17">
        <v>187.2</v>
      </c>
      <c r="C53" s="16">
        <v>1.8720000000000001</v>
      </c>
    </row>
    <row r="54" spans="1:3" x14ac:dyDescent="0.25">
      <c r="A54" s="18">
        <v>26.5</v>
      </c>
      <c r="B54" s="17">
        <v>190.8</v>
      </c>
      <c r="C54" s="16">
        <v>1.9079999999999999</v>
      </c>
    </row>
    <row r="55" spans="1:3" x14ac:dyDescent="0.25">
      <c r="A55" s="18">
        <v>27</v>
      </c>
      <c r="B55" s="17">
        <v>194.4</v>
      </c>
      <c r="C55" s="16">
        <v>1.944</v>
      </c>
    </row>
    <row r="56" spans="1:3" x14ac:dyDescent="0.25">
      <c r="A56" s="18">
        <v>27.5</v>
      </c>
      <c r="B56" s="17">
        <v>198</v>
      </c>
      <c r="C56" s="16">
        <v>1.98</v>
      </c>
    </row>
    <row r="57" spans="1:3" x14ac:dyDescent="0.25">
      <c r="A57" s="18">
        <v>28</v>
      </c>
      <c r="B57" s="17">
        <v>201.6</v>
      </c>
      <c r="C57" s="16">
        <v>2.016</v>
      </c>
    </row>
    <row r="58" spans="1:3" x14ac:dyDescent="0.25">
      <c r="A58" s="18">
        <v>28.5</v>
      </c>
      <c r="B58" s="17">
        <v>205.2</v>
      </c>
      <c r="C58" s="16">
        <v>2.052</v>
      </c>
    </row>
    <row r="59" spans="1:3" x14ac:dyDescent="0.25">
      <c r="A59" s="18">
        <v>29</v>
      </c>
      <c r="B59" s="17">
        <v>208.8</v>
      </c>
      <c r="C59" s="16">
        <v>2.0880000000000001</v>
      </c>
    </row>
    <row r="60" spans="1:3" x14ac:dyDescent="0.25">
      <c r="A60" s="18">
        <v>29.5</v>
      </c>
      <c r="B60" s="17">
        <v>212.4</v>
      </c>
      <c r="C60" s="16">
        <v>2.1240000000000001</v>
      </c>
    </row>
    <row r="61" spans="1:3" x14ac:dyDescent="0.25">
      <c r="A61" s="18">
        <v>30</v>
      </c>
      <c r="B61" s="17">
        <v>216</v>
      </c>
      <c r="C61" s="16">
        <v>2.16</v>
      </c>
    </row>
    <row r="62" spans="1:3" x14ac:dyDescent="0.25">
      <c r="A62" s="18">
        <v>30.5</v>
      </c>
      <c r="B62" s="17">
        <v>219.6</v>
      </c>
      <c r="C62" s="16">
        <v>2.1960000000000002</v>
      </c>
    </row>
    <row r="63" spans="1:3" x14ac:dyDescent="0.25">
      <c r="A63" s="18">
        <v>31</v>
      </c>
      <c r="B63" s="17">
        <v>223.2</v>
      </c>
      <c r="C63" s="16">
        <v>2.2320000000000002</v>
      </c>
    </row>
    <row r="64" spans="1:3" x14ac:dyDescent="0.25">
      <c r="A64" s="18">
        <v>31.5</v>
      </c>
      <c r="B64" s="17">
        <v>226.8</v>
      </c>
      <c r="C64" s="16">
        <v>2.2679999999999998</v>
      </c>
    </row>
    <row r="65" spans="1:3" x14ac:dyDescent="0.25">
      <c r="A65" s="18">
        <v>32</v>
      </c>
      <c r="B65" s="17">
        <v>230.4</v>
      </c>
      <c r="C65" s="16">
        <v>2.3039999999999998</v>
      </c>
    </row>
    <row r="66" spans="1:3" x14ac:dyDescent="0.25">
      <c r="A66" s="18">
        <v>32.5</v>
      </c>
      <c r="B66" s="17">
        <v>234</v>
      </c>
      <c r="C66" s="16">
        <v>2.34</v>
      </c>
    </row>
    <row r="67" spans="1:3" x14ac:dyDescent="0.25">
      <c r="A67" s="18">
        <v>33</v>
      </c>
      <c r="B67" s="17">
        <v>237.6</v>
      </c>
      <c r="C67" s="16">
        <v>2.3759999999999999</v>
      </c>
    </row>
    <row r="68" spans="1:3" x14ac:dyDescent="0.25">
      <c r="A68" s="18">
        <v>33.5</v>
      </c>
      <c r="B68" s="17">
        <v>241.2</v>
      </c>
      <c r="C68" s="16">
        <v>2.4119999999999999</v>
      </c>
    </row>
    <row r="69" spans="1:3" x14ac:dyDescent="0.25">
      <c r="A69" s="18">
        <v>34</v>
      </c>
      <c r="B69" s="17">
        <v>244.8</v>
      </c>
      <c r="C69" s="16">
        <v>2.448</v>
      </c>
    </row>
    <row r="70" spans="1:3" x14ac:dyDescent="0.25">
      <c r="A70" s="18">
        <v>34.5</v>
      </c>
      <c r="B70" s="17">
        <v>248.4</v>
      </c>
      <c r="C70" s="16">
        <v>2.484</v>
      </c>
    </row>
    <row r="71" spans="1:3" x14ac:dyDescent="0.25">
      <c r="A71" s="18">
        <v>35</v>
      </c>
      <c r="B71" s="17">
        <v>252</v>
      </c>
      <c r="C71" s="16">
        <v>2.52</v>
      </c>
    </row>
    <row r="72" spans="1:3" x14ac:dyDescent="0.25">
      <c r="A72" s="18">
        <v>35.5</v>
      </c>
      <c r="B72" s="17">
        <v>255.6</v>
      </c>
      <c r="C72" s="16">
        <v>2.556</v>
      </c>
    </row>
    <row r="73" spans="1:3" x14ac:dyDescent="0.25">
      <c r="A73" s="18">
        <v>36</v>
      </c>
      <c r="B73" s="17">
        <v>259.2</v>
      </c>
      <c r="C73" s="16">
        <v>2.5920000000000001</v>
      </c>
    </row>
    <row r="74" spans="1:3" x14ac:dyDescent="0.25">
      <c r="A74" s="18">
        <v>36.5</v>
      </c>
      <c r="B74" s="17">
        <v>262.8</v>
      </c>
      <c r="C74" s="16">
        <v>2.6280000000000001</v>
      </c>
    </row>
    <row r="75" spans="1:3" x14ac:dyDescent="0.25">
      <c r="A75" s="18">
        <v>37</v>
      </c>
      <c r="B75" s="17">
        <v>266.39999999999998</v>
      </c>
      <c r="C75" s="16">
        <v>2.6640000000000001</v>
      </c>
    </row>
    <row r="76" spans="1:3" x14ac:dyDescent="0.25">
      <c r="A76" s="18">
        <v>37.5</v>
      </c>
      <c r="B76" s="17">
        <v>270</v>
      </c>
      <c r="C76" s="16">
        <v>2.7</v>
      </c>
    </row>
    <row r="77" spans="1:3" x14ac:dyDescent="0.25">
      <c r="A77" s="18">
        <v>38</v>
      </c>
      <c r="B77" s="17">
        <v>273.60000000000002</v>
      </c>
      <c r="C77" s="16">
        <v>2.7360000000000002</v>
      </c>
    </row>
    <row r="78" spans="1:3" x14ac:dyDescent="0.25">
      <c r="A78" s="18">
        <v>38.5</v>
      </c>
      <c r="B78" s="17">
        <v>277.2</v>
      </c>
      <c r="C78" s="16">
        <v>2.7719999999999998</v>
      </c>
    </row>
    <row r="79" spans="1:3" x14ac:dyDescent="0.25">
      <c r="A79" s="18">
        <v>39</v>
      </c>
      <c r="B79" s="17">
        <v>280.8</v>
      </c>
      <c r="C79" s="16">
        <v>2.8079999999999998</v>
      </c>
    </row>
    <row r="80" spans="1:3" x14ac:dyDescent="0.25">
      <c r="A80" s="18">
        <v>39.5</v>
      </c>
      <c r="B80" s="17">
        <v>284.39999999999998</v>
      </c>
      <c r="C80" s="16">
        <v>2.8439999999999999</v>
      </c>
    </row>
    <row r="81" spans="1:3" x14ac:dyDescent="0.25">
      <c r="A81" s="18">
        <v>40</v>
      </c>
      <c r="B81" s="17">
        <v>288</v>
      </c>
      <c r="C81" s="16">
        <v>2.88</v>
      </c>
    </row>
    <row r="82" spans="1:3" x14ac:dyDescent="0.25">
      <c r="A82" s="18">
        <v>40.5</v>
      </c>
      <c r="B82" s="17">
        <v>291.60000000000002</v>
      </c>
      <c r="C82" s="16">
        <v>2.9159999999999999</v>
      </c>
    </row>
    <row r="83" spans="1:3" x14ac:dyDescent="0.25">
      <c r="A83" s="18">
        <v>41</v>
      </c>
      <c r="B83" s="17">
        <v>295.2</v>
      </c>
      <c r="C83" s="16">
        <v>2.952</v>
      </c>
    </row>
    <row r="84" spans="1:3" x14ac:dyDescent="0.25">
      <c r="A84" s="18">
        <v>41.5</v>
      </c>
      <c r="B84" s="17">
        <v>298.8</v>
      </c>
      <c r="C84" s="16">
        <v>2.988</v>
      </c>
    </row>
    <row r="85" spans="1:3" x14ac:dyDescent="0.25">
      <c r="A85" s="18">
        <v>42</v>
      </c>
      <c r="B85" s="17">
        <v>302.39999999999998</v>
      </c>
      <c r="C85" s="16">
        <v>3.024</v>
      </c>
    </row>
    <row r="86" spans="1:3" x14ac:dyDescent="0.25">
      <c r="A86" s="18">
        <v>42.5</v>
      </c>
      <c r="B86" s="17">
        <v>306</v>
      </c>
      <c r="C86" s="16">
        <v>3.06</v>
      </c>
    </row>
    <row r="87" spans="1:3" x14ac:dyDescent="0.25">
      <c r="A87" s="18">
        <v>43</v>
      </c>
      <c r="B87" s="17">
        <v>309.60000000000002</v>
      </c>
      <c r="C87" s="16">
        <v>3.0960000000000001</v>
      </c>
    </row>
    <row r="88" spans="1:3" x14ac:dyDescent="0.25">
      <c r="A88" s="18">
        <v>43.5</v>
      </c>
      <c r="B88" s="17">
        <v>313.2</v>
      </c>
      <c r="C88" s="16">
        <v>3.1320000000000001</v>
      </c>
    </row>
    <row r="89" spans="1:3" x14ac:dyDescent="0.25">
      <c r="A89" s="18">
        <v>44</v>
      </c>
      <c r="B89" s="17">
        <v>316.8</v>
      </c>
      <c r="C89" s="16">
        <v>3.1680000000000001</v>
      </c>
    </row>
    <row r="90" spans="1:3" x14ac:dyDescent="0.25">
      <c r="A90" s="18">
        <v>44.5</v>
      </c>
      <c r="B90" s="17">
        <v>320.39999999999998</v>
      </c>
      <c r="C90" s="16">
        <v>3.2040000000000002</v>
      </c>
    </row>
    <row r="91" spans="1:3" x14ac:dyDescent="0.25">
      <c r="A91" s="18">
        <v>45</v>
      </c>
      <c r="B91" s="17">
        <v>324</v>
      </c>
      <c r="C91" s="16">
        <v>3.24</v>
      </c>
    </row>
    <row r="92" spans="1:3" x14ac:dyDescent="0.25">
      <c r="A92" s="18">
        <v>45.5</v>
      </c>
      <c r="B92" s="17">
        <v>327.60000000000002</v>
      </c>
      <c r="C92" s="16">
        <v>3.2759999999999998</v>
      </c>
    </row>
    <row r="93" spans="1:3" x14ac:dyDescent="0.25">
      <c r="A93" s="18">
        <v>46</v>
      </c>
      <c r="B93" s="17">
        <v>331.2</v>
      </c>
      <c r="C93" s="16">
        <v>3.3119999999999998</v>
      </c>
    </row>
    <row r="94" spans="1:3" x14ac:dyDescent="0.25">
      <c r="A94" s="18">
        <v>46.5</v>
      </c>
      <c r="B94" s="17">
        <v>334.8</v>
      </c>
      <c r="C94" s="16">
        <v>3.3479999999999999</v>
      </c>
    </row>
    <row r="95" spans="1:3" x14ac:dyDescent="0.25">
      <c r="A95" s="18">
        <v>47</v>
      </c>
      <c r="B95" s="17">
        <v>338.4</v>
      </c>
      <c r="C95" s="16">
        <v>3.3839999999999999</v>
      </c>
    </row>
    <row r="96" spans="1:3" x14ac:dyDescent="0.25">
      <c r="A96" s="18">
        <v>47.5</v>
      </c>
      <c r="B96" s="17">
        <v>342</v>
      </c>
      <c r="C96" s="16">
        <v>3.42</v>
      </c>
    </row>
    <row r="97" spans="1:3" x14ac:dyDescent="0.25">
      <c r="A97" s="18">
        <v>48</v>
      </c>
      <c r="B97" s="17">
        <v>345.6</v>
      </c>
      <c r="C97" s="16">
        <v>3.456</v>
      </c>
    </row>
    <row r="98" spans="1:3" x14ac:dyDescent="0.25">
      <c r="A98" s="18">
        <v>48.5</v>
      </c>
      <c r="B98" s="17">
        <v>349.2</v>
      </c>
      <c r="C98" s="16">
        <v>3.492</v>
      </c>
    </row>
    <row r="99" spans="1:3" x14ac:dyDescent="0.25">
      <c r="A99" s="18">
        <v>49</v>
      </c>
      <c r="B99" s="17">
        <v>352.8</v>
      </c>
      <c r="C99" s="16">
        <v>3.528</v>
      </c>
    </row>
    <row r="100" spans="1:3" x14ac:dyDescent="0.25">
      <c r="A100" s="18">
        <v>49.5</v>
      </c>
      <c r="B100" s="17">
        <v>356.4</v>
      </c>
      <c r="C100" s="16">
        <v>3.5640000000000001</v>
      </c>
    </row>
    <row r="101" spans="1:3" x14ac:dyDescent="0.25">
      <c r="A101" s="18">
        <v>50</v>
      </c>
      <c r="B101" s="17">
        <v>360</v>
      </c>
      <c r="C101" s="16">
        <v>3.6</v>
      </c>
    </row>
    <row r="102" spans="1:3" x14ac:dyDescent="0.25">
      <c r="A102" s="18">
        <v>50.5</v>
      </c>
      <c r="B102" s="17">
        <v>363.6</v>
      </c>
      <c r="C102" s="16">
        <v>3.6360000000000001</v>
      </c>
    </row>
    <row r="103" spans="1:3" x14ac:dyDescent="0.25">
      <c r="A103" s="18">
        <v>51</v>
      </c>
      <c r="B103" s="17">
        <v>367.2</v>
      </c>
      <c r="C103" s="16">
        <v>3.6720000000000002</v>
      </c>
    </row>
    <row r="104" spans="1:3" x14ac:dyDescent="0.25">
      <c r="A104" s="18">
        <v>51.5</v>
      </c>
      <c r="B104" s="17">
        <v>370.8</v>
      </c>
      <c r="C104" s="16">
        <v>3.7080000000000002</v>
      </c>
    </row>
    <row r="105" spans="1:3" x14ac:dyDescent="0.25">
      <c r="A105" s="18">
        <v>52</v>
      </c>
      <c r="B105" s="17">
        <v>374.4</v>
      </c>
      <c r="C105" s="16">
        <v>3.7440000000000002</v>
      </c>
    </row>
    <row r="106" spans="1:3" x14ac:dyDescent="0.25">
      <c r="A106" s="18">
        <v>52.5</v>
      </c>
      <c r="B106" s="17">
        <v>378</v>
      </c>
      <c r="C106" s="16">
        <v>3.78</v>
      </c>
    </row>
    <row r="107" spans="1:3" x14ac:dyDescent="0.25">
      <c r="A107" s="18">
        <v>53</v>
      </c>
      <c r="B107" s="17">
        <v>381.6</v>
      </c>
      <c r="C107" s="16">
        <v>3.8159999999999998</v>
      </c>
    </row>
    <row r="108" spans="1:3" x14ac:dyDescent="0.25">
      <c r="A108" s="18">
        <v>53.5</v>
      </c>
      <c r="B108" s="17">
        <v>385.2</v>
      </c>
      <c r="C108" s="16">
        <v>3.8519999999999999</v>
      </c>
    </row>
    <row r="109" spans="1:3" x14ac:dyDescent="0.25">
      <c r="A109" s="18">
        <v>54</v>
      </c>
      <c r="B109" s="17">
        <v>388.8</v>
      </c>
      <c r="C109" s="16">
        <v>3.8879999999999999</v>
      </c>
    </row>
    <row r="110" spans="1:3" x14ac:dyDescent="0.25">
      <c r="A110" s="18">
        <v>54.5</v>
      </c>
      <c r="B110" s="17">
        <v>392.4</v>
      </c>
      <c r="C110" s="16">
        <v>3.9239999999999999</v>
      </c>
    </row>
    <row r="111" spans="1:3" x14ac:dyDescent="0.25">
      <c r="A111" s="18">
        <v>55</v>
      </c>
      <c r="B111" s="17">
        <v>396</v>
      </c>
      <c r="C111" s="16">
        <v>3.96</v>
      </c>
    </row>
    <row r="112" spans="1:3" x14ac:dyDescent="0.25">
      <c r="A112" s="18">
        <v>55.5</v>
      </c>
      <c r="B112" s="17">
        <v>399.6</v>
      </c>
      <c r="C112" s="16">
        <v>3.996</v>
      </c>
    </row>
    <row r="113" spans="1:3" x14ac:dyDescent="0.25">
      <c r="A113" s="18">
        <v>56</v>
      </c>
      <c r="B113" s="17">
        <v>403.2</v>
      </c>
      <c r="C113" s="16">
        <v>4.032</v>
      </c>
    </row>
    <row r="114" spans="1:3" x14ac:dyDescent="0.25">
      <c r="A114" s="18">
        <v>56.5</v>
      </c>
      <c r="B114" s="17">
        <v>406.8</v>
      </c>
      <c r="C114" s="16">
        <v>4.0679999999999996</v>
      </c>
    </row>
    <row r="115" spans="1:3" x14ac:dyDescent="0.25">
      <c r="A115" s="18">
        <v>57</v>
      </c>
      <c r="B115" s="17">
        <v>410.4</v>
      </c>
      <c r="C115" s="16">
        <v>4.1040000000000001</v>
      </c>
    </row>
    <row r="116" spans="1:3" x14ac:dyDescent="0.25">
      <c r="A116" s="18">
        <v>57.5</v>
      </c>
      <c r="B116" s="17">
        <v>414</v>
      </c>
      <c r="C116" s="16">
        <v>4.1399999999999997</v>
      </c>
    </row>
    <row r="117" spans="1:3" x14ac:dyDescent="0.25">
      <c r="A117" s="18">
        <v>58</v>
      </c>
      <c r="B117" s="17">
        <v>417.6</v>
      </c>
      <c r="C117" s="16">
        <v>4.1760000000000002</v>
      </c>
    </row>
    <row r="118" spans="1:3" x14ac:dyDescent="0.25">
      <c r="A118" s="18">
        <v>58.5</v>
      </c>
      <c r="B118" s="17">
        <v>421.2</v>
      </c>
      <c r="C118" s="16">
        <v>4.2119999999999997</v>
      </c>
    </row>
    <row r="119" spans="1:3" x14ac:dyDescent="0.25">
      <c r="A119" s="18">
        <v>59</v>
      </c>
      <c r="B119" s="17">
        <v>424.8</v>
      </c>
      <c r="C119" s="16">
        <v>4.2480000000000002</v>
      </c>
    </row>
    <row r="120" spans="1:3" x14ac:dyDescent="0.25">
      <c r="A120" s="18">
        <v>59.5</v>
      </c>
      <c r="B120" s="17">
        <v>428.4</v>
      </c>
      <c r="C120" s="16">
        <v>4.2839999999999998</v>
      </c>
    </row>
    <row r="121" spans="1:3" x14ac:dyDescent="0.25">
      <c r="A121" s="18">
        <v>60</v>
      </c>
      <c r="B121" s="17">
        <v>432</v>
      </c>
      <c r="C121" s="16">
        <v>4.32</v>
      </c>
    </row>
    <row r="122" spans="1:3" x14ac:dyDescent="0.25">
      <c r="A122" s="18">
        <v>60.5</v>
      </c>
      <c r="B122" s="17">
        <v>435.6</v>
      </c>
      <c r="C122" s="16">
        <v>4.3559999999999999</v>
      </c>
    </row>
    <row r="123" spans="1:3" x14ac:dyDescent="0.25">
      <c r="A123" s="18">
        <v>61</v>
      </c>
      <c r="B123" s="17">
        <v>439.2</v>
      </c>
      <c r="C123" s="16">
        <v>4.3920000000000003</v>
      </c>
    </row>
    <row r="124" spans="1:3" x14ac:dyDescent="0.25">
      <c r="A124" s="18">
        <v>61.5</v>
      </c>
      <c r="B124" s="17">
        <v>442.8</v>
      </c>
      <c r="C124" s="16">
        <v>4.4279999999999999</v>
      </c>
    </row>
    <row r="125" spans="1:3" x14ac:dyDescent="0.25">
      <c r="A125" s="18">
        <v>62</v>
      </c>
      <c r="B125" s="17">
        <v>446.4</v>
      </c>
      <c r="C125" s="16">
        <v>4.4640000000000004</v>
      </c>
    </row>
    <row r="126" spans="1:3" x14ac:dyDescent="0.25">
      <c r="A126" s="18">
        <v>62.5</v>
      </c>
      <c r="B126" s="17">
        <v>450</v>
      </c>
      <c r="C126" s="16">
        <v>4.5</v>
      </c>
    </row>
    <row r="127" spans="1:3" x14ac:dyDescent="0.25">
      <c r="A127" s="18">
        <v>63</v>
      </c>
      <c r="B127" s="17">
        <v>453.6</v>
      </c>
      <c r="C127" s="16">
        <v>4.5359999999999996</v>
      </c>
    </row>
    <row r="128" spans="1:3" x14ac:dyDescent="0.25">
      <c r="A128" s="18">
        <v>63.5</v>
      </c>
      <c r="B128" s="17">
        <v>457.2</v>
      </c>
      <c r="C128" s="16">
        <v>4.5720000000000001</v>
      </c>
    </row>
    <row r="129" spans="1:3" x14ac:dyDescent="0.25">
      <c r="A129" s="18">
        <v>64</v>
      </c>
      <c r="B129" s="17">
        <v>460.8</v>
      </c>
      <c r="C129" s="16">
        <v>4.6079999999999997</v>
      </c>
    </row>
    <row r="130" spans="1:3" x14ac:dyDescent="0.25">
      <c r="A130" s="18">
        <v>64.5</v>
      </c>
      <c r="B130" s="17">
        <v>464.4</v>
      </c>
      <c r="C130" s="16">
        <v>4.6440000000000001</v>
      </c>
    </row>
    <row r="131" spans="1:3" x14ac:dyDescent="0.25">
      <c r="A131" s="18">
        <v>65</v>
      </c>
      <c r="B131" s="17">
        <v>468</v>
      </c>
      <c r="C131" s="16">
        <v>4.68</v>
      </c>
    </row>
    <row r="132" spans="1:3" x14ac:dyDescent="0.25">
      <c r="A132" s="18">
        <v>65.5</v>
      </c>
      <c r="B132" s="17">
        <v>471.6</v>
      </c>
      <c r="C132" s="16">
        <v>4.7160000000000002</v>
      </c>
    </row>
    <row r="133" spans="1:3" x14ac:dyDescent="0.25">
      <c r="A133" s="18">
        <v>66</v>
      </c>
      <c r="B133" s="17">
        <v>475.2</v>
      </c>
      <c r="C133" s="16">
        <v>4.7519999999999998</v>
      </c>
    </row>
    <row r="134" spans="1:3" x14ac:dyDescent="0.25">
      <c r="A134" s="18">
        <v>66.5</v>
      </c>
      <c r="B134" s="17">
        <v>478.8</v>
      </c>
      <c r="C134" s="16">
        <v>4.7880000000000003</v>
      </c>
    </row>
    <row r="135" spans="1:3" x14ac:dyDescent="0.25">
      <c r="A135" s="18">
        <v>67</v>
      </c>
      <c r="B135" s="17">
        <v>482.4</v>
      </c>
      <c r="C135" s="16">
        <v>4.8239999999999998</v>
      </c>
    </row>
    <row r="136" spans="1:3" x14ac:dyDescent="0.25">
      <c r="A136" s="18">
        <v>67.5</v>
      </c>
      <c r="B136" s="17">
        <v>486</v>
      </c>
      <c r="C136" s="16">
        <v>4.8600000000000003</v>
      </c>
    </row>
    <row r="137" spans="1:3" x14ac:dyDescent="0.25">
      <c r="A137" s="18">
        <v>68</v>
      </c>
      <c r="B137" s="17">
        <v>489.6</v>
      </c>
      <c r="C137" s="16">
        <v>4.8959999999999999</v>
      </c>
    </row>
    <row r="138" spans="1:3" x14ac:dyDescent="0.25">
      <c r="A138" s="18">
        <v>68.5</v>
      </c>
      <c r="B138" s="17">
        <v>493.2</v>
      </c>
      <c r="C138" s="16">
        <v>4.9320000000000004</v>
      </c>
    </row>
    <row r="139" spans="1:3" x14ac:dyDescent="0.25">
      <c r="A139" s="18">
        <v>69</v>
      </c>
      <c r="B139" s="17">
        <v>496.8</v>
      </c>
      <c r="C139" s="16">
        <v>4.968</v>
      </c>
    </row>
    <row r="140" spans="1:3" x14ac:dyDescent="0.25">
      <c r="A140" s="18">
        <v>69.5</v>
      </c>
      <c r="B140" s="17">
        <v>500.4</v>
      </c>
      <c r="C140" s="16">
        <v>5.0039999999999996</v>
      </c>
    </row>
    <row r="141" spans="1:3" x14ac:dyDescent="0.25">
      <c r="A141" s="18">
        <v>70</v>
      </c>
      <c r="B141" s="17">
        <v>504</v>
      </c>
      <c r="C141" s="16">
        <v>5.04</v>
      </c>
    </row>
    <row r="142" spans="1:3" x14ac:dyDescent="0.25">
      <c r="A142" s="18">
        <v>70.5</v>
      </c>
      <c r="B142" s="17">
        <v>507.6</v>
      </c>
      <c r="C142" s="16">
        <v>5.0759999999999996</v>
      </c>
    </row>
    <row r="143" spans="1:3" x14ac:dyDescent="0.25">
      <c r="A143" s="18">
        <v>71</v>
      </c>
      <c r="B143" s="17">
        <v>511.2</v>
      </c>
      <c r="C143" s="16">
        <v>5.1120000000000001</v>
      </c>
    </row>
    <row r="144" spans="1:3" x14ac:dyDescent="0.25">
      <c r="A144" s="18">
        <v>71.5</v>
      </c>
      <c r="B144" s="17">
        <v>514.79999999999995</v>
      </c>
      <c r="C144" s="16">
        <v>5.1479999999999997</v>
      </c>
    </row>
    <row r="145" spans="1:3" x14ac:dyDescent="0.25">
      <c r="A145" s="18">
        <v>72</v>
      </c>
      <c r="B145" s="17">
        <v>518.4</v>
      </c>
      <c r="C145" s="16">
        <v>5.1840000000000002</v>
      </c>
    </row>
    <row r="146" spans="1:3" x14ac:dyDescent="0.25">
      <c r="A146" s="18">
        <v>72.5</v>
      </c>
      <c r="B146" s="17">
        <v>522</v>
      </c>
      <c r="C146" s="16">
        <v>5.22</v>
      </c>
    </row>
    <row r="147" spans="1:3" x14ac:dyDescent="0.25">
      <c r="A147" s="18">
        <v>73</v>
      </c>
      <c r="B147" s="17">
        <v>525.6</v>
      </c>
      <c r="C147" s="16">
        <v>5.2560000000000002</v>
      </c>
    </row>
    <row r="148" spans="1:3" x14ac:dyDescent="0.25">
      <c r="A148" s="18">
        <v>73.5</v>
      </c>
      <c r="B148" s="17">
        <v>529.20000000000005</v>
      </c>
      <c r="C148" s="16">
        <v>5.2919999999999998</v>
      </c>
    </row>
    <row r="149" spans="1:3" x14ac:dyDescent="0.25">
      <c r="A149" s="18">
        <v>74</v>
      </c>
      <c r="B149" s="17">
        <v>532.79999999999995</v>
      </c>
      <c r="C149" s="16">
        <v>5.3280000000000003</v>
      </c>
    </row>
    <row r="150" spans="1:3" x14ac:dyDescent="0.25">
      <c r="A150" s="18">
        <v>74.5</v>
      </c>
      <c r="B150" s="17">
        <v>536.4</v>
      </c>
      <c r="C150" s="16">
        <v>5.3639999999999999</v>
      </c>
    </row>
    <row r="151" spans="1:3" x14ac:dyDescent="0.25">
      <c r="A151" s="18">
        <v>75</v>
      </c>
      <c r="B151" s="17">
        <v>540</v>
      </c>
      <c r="C151" s="16">
        <v>5.4</v>
      </c>
    </row>
    <row r="152" spans="1:3" x14ac:dyDescent="0.25">
      <c r="A152" s="18">
        <v>75.5</v>
      </c>
      <c r="B152" s="17">
        <v>543.6</v>
      </c>
      <c r="C152" s="16">
        <v>5.4359999999999999</v>
      </c>
    </row>
    <row r="153" spans="1:3" x14ac:dyDescent="0.25">
      <c r="A153" s="18">
        <v>76</v>
      </c>
      <c r="B153" s="17">
        <v>547.20000000000005</v>
      </c>
      <c r="C153" s="16">
        <v>5.4720000000000004</v>
      </c>
    </row>
    <row r="154" spans="1:3" x14ac:dyDescent="0.25">
      <c r="A154" s="18">
        <v>76.5</v>
      </c>
      <c r="B154" s="17">
        <v>550.79999999999995</v>
      </c>
      <c r="C154" s="16">
        <v>5.508</v>
      </c>
    </row>
    <row r="155" spans="1:3" x14ac:dyDescent="0.25">
      <c r="A155" s="18">
        <v>77</v>
      </c>
      <c r="B155" s="17">
        <v>554.4</v>
      </c>
      <c r="C155" s="16">
        <v>5.5439999999999996</v>
      </c>
    </row>
    <row r="156" spans="1:3" x14ac:dyDescent="0.25">
      <c r="A156" s="18">
        <v>77.5</v>
      </c>
      <c r="B156" s="17">
        <v>558</v>
      </c>
      <c r="C156" s="16">
        <v>5.58</v>
      </c>
    </row>
    <row r="157" spans="1:3" x14ac:dyDescent="0.25">
      <c r="A157" s="18">
        <v>78</v>
      </c>
      <c r="B157" s="17">
        <v>561.6</v>
      </c>
      <c r="C157" s="16">
        <v>5.6159999999999997</v>
      </c>
    </row>
    <row r="158" spans="1:3" x14ac:dyDescent="0.25">
      <c r="A158" s="18">
        <v>78.5</v>
      </c>
      <c r="B158" s="17">
        <v>565.20000000000005</v>
      </c>
      <c r="C158" s="16">
        <v>5.6520000000000001</v>
      </c>
    </row>
    <row r="159" spans="1:3" x14ac:dyDescent="0.25">
      <c r="A159" s="18">
        <v>79</v>
      </c>
      <c r="B159" s="17">
        <v>568.79999999999995</v>
      </c>
      <c r="C159" s="16">
        <v>5.6879999999999997</v>
      </c>
    </row>
    <row r="160" spans="1:3" x14ac:dyDescent="0.25">
      <c r="A160" s="18">
        <v>79.5</v>
      </c>
      <c r="B160" s="17">
        <v>572.4</v>
      </c>
      <c r="C160" s="16">
        <v>5.7240000000000002</v>
      </c>
    </row>
    <row r="161" spans="1:3" x14ac:dyDescent="0.25">
      <c r="A161" s="18">
        <v>80</v>
      </c>
      <c r="B161" s="17">
        <v>576</v>
      </c>
      <c r="C161" s="16">
        <v>5.76</v>
      </c>
    </row>
    <row r="162" spans="1:3" x14ac:dyDescent="0.25">
      <c r="A162" s="18">
        <v>80.5</v>
      </c>
      <c r="B162" s="17">
        <v>579.6</v>
      </c>
      <c r="C162" s="16">
        <v>5.7960000000000003</v>
      </c>
    </row>
    <row r="163" spans="1:3" x14ac:dyDescent="0.25">
      <c r="A163" s="18">
        <v>81</v>
      </c>
      <c r="B163" s="17">
        <v>583.20000000000005</v>
      </c>
      <c r="C163" s="16">
        <v>5.8319999999999999</v>
      </c>
    </row>
    <row r="164" spans="1:3" x14ac:dyDescent="0.25">
      <c r="A164" s="18">
        <v>81.5</v>
      </c>
      <c r="B164" s="17">
        <v>586.79999999999995</v>
      </c>
      <c r="C164" s="16">
        <v>5.8680000000000003</v>
      </c>
    </row>
    <row r="165" spans="1:3" x14ac:dyDescent="0.25">
      <c r="A165" s="18">
        <v>82</v>
      </c>
      <c r="B165" s="17">
        <v>590.4</v>
      </c>
      <c r="C165" s="16">
        <v>5.9039999999999999</v>
      </c>
    </row>
    <row r="166" spans="1:3" x14ac:dyDescent="0.25">
      <c r="A166" s="18">
        <v>82.5</v>
      </c>
      <c r="B166" s="17">
        <v>594</v>
      </c>
      <c r="C166" s="16">
        <v>5.94</v>
      </c>
    </row>
    <row r="167" spans="1:3" x14ac:dyDescent="0.25">
      <c r="A167" s="18">
        <v>83</v>
      </c>
      <c r="B167" s="17">
        <v>597.6</v>
      </c>
      <c r="C167" s="16">
        <v>5.976</v>
      </c>
    </row>
    <row r="168" spans="1:3" x14ac:dyDescent="0.25">
      <c r="A168" s="18">
        <v>83.5</v>
      </c>
      <c r="B168" s="17">
        <v>601.20000000000005</v>
      </c>
      <c r="C168" s="16">
        <v>6.0119999999999996</v>
      </c>
    </row>
    <row r="169" spans="1:3" x14ac:dyDescent="0.25">
      <c r="A169" s="18">
        <v>84</v>
      </c>
      <c r="B169" s="17">
        <v>604.79999999999995</v>
      </c>
      <c r="C169" s="16">
        <v>6.048</v>
      </c>
    </row>
    <row r="170" spans="1:3" x14ac:dyDescent="0.25">
      <c r="A170" s="18">
        <v>84.5</v>
      </c>
      <c r="B170" s="17">
        <v>608.4</v>
      </c>
      <c r="C170" s="16">
        <v>6.0839999999999996</v>
      </c>
    </row>
    <row r="171" spans="1:3" x14ac:dyDescent="0.25">
      <c r="A171" s="18">
        <v>85</v>
      </c>
      <c r="B171" s="17">
        <v>612</v>
      </c>
      <c r="C171" s="16">
        <v>6.12</v>
      </c>
    </row>
    <row r="172" spans="1:3" x14ac:dyDescent="0.25">
      <c r="A172" s="18">
        <v>85.5</v>
      </c>
      <c r="B172" s="17">
        <v>615.6</v>
      </c>
      <c r="C172" s="16">
        <v>6.1559999999999997</v>
      </c>
    </row>
    <row r="173" spans="1:3" x14ac:dyDescent="0.25">
      <c r="A173" s="18">
        <v>86</v>
      </c>
      <c r="B173" s="17">
        <v>619.20000000000005</v>
      </c>
      <c r="C173" s="16">
        <v>6.1920000000000002</v>
      </c>
    </row>
    <row r="174" spans="1:3" x14ac:dyDescent="0.25">
      <c r="A174" s="18">
        <v>86.5</v>
      </c>
      <c r="B174" s="17">
        <v>622.79999999999995</v>
      </c>
      <c r="C174" s="16">
        <v>6.2279999999999998</v>
      </c>
    </row>
    <row r="175" spans="1:3" x14ac:dyDescent="0.25">
      <c r="A175" s="18">
        <v>87</v>
      </c>
      <c r="B175" s="17">
        <v>626.4</v>
      </c>
      <c r="C175" s="16">
        <v>6.2640000000000002</v>
      </c>
    </row>
    <row r="176" spans="1:3" x14ac:dyDescent="0.25">
      <c r="A176" s="18">
        <v>87.5</v>
      </c>
      <c r="B176" s="17">
        <v>630</v>
      </c>
      <c r="C176" s="16">
        <v>6.3</v>
      </c>
    </row>
    <row r="177" spans="1:3" x14ac:dyDescent="0.25">
      <c r="A177" s="18">
        <v>88</v>
      </c>
      <c r="B177" s="17">
        <v>633.6</v>
      </c>
      <c r="C177" s="16">
        <v>6.3360000000000003</v>
      </c>
    </row>
    <row r="178" spans="1:3" x14ac:dyDescent="0.25">
      <c r="A178" s="18">
        <v>88.5</v>
      </c>
      <c r="B178" s="17">
        <v>637.20000000000005</v>
      </c>
      <c r="C178" s="16">
        <v>6.3719999999999999</v>
      </c>
    </row>
    <row r="179" spans="1:3" x14ac:dyDescent="0.25">
      <c r="A179" s="18">
        <v>89</v>
      </c>
      <c r="B179" s="17">
        <v>640.79999999999995</v>
      </c>
      <c r="C179" s="16">
        <v>6.4080000000000004</v>
      </c>
    </row>
    <row r="180" spans="1:3" x14ac:dyDescent="0.25">
      <c r="A180" s="18">
        <v>89.5</v>
      </c>
      <c r="B180" s="17">
        <v>644.4</v>
      </c>
      <c r="C180" s="16">
        <v>6.444</v>
      </c>
    </row>
    <row r="181" spans="1:3" x14ac:dyDescent="0.25">
      <c r="A181" s="18">
        <v>90</v>
      </c>
      <c r="B181" s="17">
        <v>648</v>
      </c>
      <c r="C181" s="16">
        <v>6.48</v>
      </c>
    </row>
    <row r="182" spans="1:3" x14ac:dyDescent="0.25">
      <c r="A182" s="18">
        <v>90.5</v>
      </c>
      <c r="B182" s="17">
        <v>651.6</v>
      </c>
      <c r="C182" s="16">
        <v>6.516</v>
      </c>
    </row>
    <row r="183" spans="1:3" x14ac:dyDescent="0.25">
      <c r="A183" s="18">
        <v>91</v>
      </c>
      <c r="B183" s="17">
        <v>655.20000000000005</v>
      </c>
      <c r="C183" s="16">
        <v>6.5519999999999996</v>
      </c>
    </row>
    <row r="184" spans="1:3" x14ac:dyDescent="0.25">
      <c r="A184" s="18">
        <v>91.5</v>
      </c>
      <c r="B184" s="17">
        <v>658.8</v>
      </c>
      <c r="C184" s="16">
        <v>6.5880000000000001</v>
      </c>
    </row>
    <row r="185" spans="1:3" x14ac:dyDescent="0.25">
      <c r="A185" s="18">
        <v>92</v>
      </c>
      <c r="B185" s="17">
        <v>662.4</v>
      </c>
      <c r="C185" s="16">
        <v>6.6239999999999997</v>
      </c>
    </row>
    <row r="186" spans="1:3" x14ac:dyDescent="0.25">
      <c r="A186" s="18">
        <v>92.5</v>
      </c>
      <c r="B186" s="17">
        <v>666</v>
      </c>
      <c r="C186" s="16">
        <v>6.66</v>
      </c>
    </row>
    <row r="187" spans="1:3" x14ac:dyDescent="0.25">
      <c r="A187" s="18">
        <v>93</v>
      </c>
      <c r="B187" s="17">
        <v>669.6</v>
      </c>
      <c r="C187" s="16">
        <v>6.6959999999999997</v>
      </c>
    </row>
    <row r="188" spans="1:3" x14ac:dyDescent="0.25">
      <c r="A188" s="18">
        <v>93.5</v>
      </c>
      <c r="B188" s="17">
        <v>673.2</v>
      </c>
      <c r="C188" s="16">
        <v>6.7320000000000002</v>
      </c>
    </row>
    <row r="189" spans="1:3" x14ac:dyDescent="0.25">
      <c r="A189" s="18">
        <v>94</v>
      </c>
      <c r="B189" s="17">
        <v>676.8</v>
      </c>
      <c r="C189" s="16">
        <v>6.7679999999999998</v>
      </c>
    </row>
    <row r="190" spans="1:3" x14ac:dyDescent="0.25">
      <c r="A190" s="18">
        <v>94.5</v>
      </c>
      <c r="B190" s="17">
        <v>680.4</v>
      </c>
      <c r="C190" s="16">
        <v>6.8040000000000003</v>
      </c>
    </row>
    <row r="191" spans="1:3" x14ac:dyDescent="0.25">
      <c r="A191" s="18">
        <v>95</v>
      </c>
      <c r="B191" s="17">
        <v>684</v>
      </c>
      <c r="C191" s="16">
        <v>6.84</v>
      </c>
    </row>
    <row r="192" spans="1:3" x14ac:dyDescent="0.25">
      <c r="A192" s="18">
        <v>95.5</v>
      </c>
      <c r="B192" s="17">
        <v>687.6</v>
      </c>
      <c r="C192" s="16">
        <v>6.8760000000000003</v>
      </c>
    </row>
    <row r="193" spans="1:3" x14ac:dyDescent="0.25">
      <c r="A193" s="18">
        <v>96</v>
      </c>
      <c r="B193" s="17">
        <v>691.2</v>
      </c>
      <c r="C193" s="16">
        <v>6.9119999999999999</v>
      </c>
    </row>
    <row r="194" spans="1:3" x14ac:dyDescent="0.25">
      <c r="A194" s="18">
        <v>96.5</v>
      </c>
      <c r="B194" s="17">
        <v>694.8</v>
      </c>
      <c r="C194" s="16">
        <v>6.9480000000000004</v>
      </c>
    </row>
    <row r="195" spans="1:3" x14ac:dyDescent="0.25">
      <c r="A195" s="18">
        <v>97</v>
      </c>
      <c r="B195" s="17">
        <v>698.4</v>
      </c>
      <c r="C195" s="16">
        <v>6.984</v>
      </c>
    </row>
    <row r="196" spans="1:3" x14ac:dyDescent="0.25">
      <c r="A196" s="18">
        <v>97.5</v>
      </c>
      <c r="B196" s="17">
        <v>702</v>
      </c>
      <c r="C196" s="16">
        <v>7.02</v>
      </c>
    </row>
    <row r="197" spans="1:3" x14ac:dyDescent="0.25">
      <c r="A197" s="18">
        <v>98</v>
      </c>
      <c r="B197" s="17">
        <v>705.6</v>
      </c>
      <c r="C197" s="16">
        <v>7.056</v>
      </c>
    </row>
    <row r="198" spans="1:3" x14ac:dyDescent="0.25">
      <c r="A198" s="18">
        <v>98.5</v>
      </c>
      <c r="B198" s="17">
        <v>709.2</v>
      </c>
      <c r="C198" s="16">
        <v>7.0919999999999996</v>
      </c>
    </row>
    <row r="199" spans="1:3" x14ac:dyDescent="0.25">
      <c r="A199" s="18">
        <v>99</v>
      </c>
      <c r="B199" s="17">
        <v>712.8</v>
      </c>
      <c r="C199" s="16">
        <v>7.1280000000000001</v>
      </c>
    </row>
    <row r="200" spans="1:3" x14ac:dyDescent="0.25">
      <c r="A200" s="18">
        <v>99.5</v>
      </c>
      <c r="B200" s="17">
        <v>716.4</v>
      </c>
      <c r="C200" s="16">
        <v>7.1639999999999997</v>
      </c>
    </row>
    <row r="201" spans="1:3" x14ac:dyDescent="0.25">
      <c r="A201" s="18">
        <v>100</v>
      </c>
      <c r="B201" s="17">
        <v>720</v>
      </c>
      <c r="C201" s="16">
        <v>7.2</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1</vt:lpstr>
      <vt:lpstr>Paramètres</vt:lpstr>
      <vt:lpstr>L_Hauteur_m</vt:lpstr>
      <vt:lpstr>L_Kilos</vt:lpstr>
      <vt:lpstr>Tableau3</vt:lpstr>
    </vt:vector>
  </TitlesOfParts>
  <Company>Perso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Albin</dc:creator>
  <cp:lastModifiedBy>JoDan</cp:lastModifiedBy>
  <dcterms:created xsi:type="dcterms:W3CDTF">2019-08-18T12:26:22Z</dcterms:created>
  <dcterms:modified xsi:type="dcterms:W3CDTF">2019-08-18T14:18:35Z</dcterms:modified>
</cp:coreProperties>
</file>