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rouperenault-my.sharepoint.com/personal/baptiste_audat-extern_renault_com/Documents/00-Mes documents/01-Assistant ASM/09-Cycles Depoll/"/>
    </mc:Choice>
  </mc:AlternateContent>
  <xr:revisionPtr revIDLastSave="194" documentId="8_{64FC6C86-0221-4788-A23A-D341F9D80983}" xr6:coauthVersionLast="36" xr6:coauthVersionMax="36" xr10:uidLastSave="{0139E305-A0D0-48F4-9CBD-B4A4E878FD92}"/>
  <bookViews>
    <workbookView xWindow="0" yWindow="0" windowWidth="28800" windowHeight="11475" xr2:uid="{0CFBA8CA-D966-428E-8057-6485AC943759}"/>
  </bookViews>
  <sheets>
    <sheet name="Liste de Projet" sheetId="1" r:id="rId1"/>
    <sheet name="Charge Métier" sheetId="2" r:id="rId2"/>
    <sheet name="Plan de Charge" sheetId="4" r:id="rId3"/>
    <sheet name="GCD Resultat" sheetId="12" r:id="rId4"/>
  </sheets>
  <calcPr calcId="191029"/>
  <pivotCaches>
    <pivotCache cacheId="21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2" i="4" l="1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60" i="4"/>
  <c r="H261" i="4"/>
  <c r="H262" i="4"/>
  <c r="H263" i="4"/>
  <c r="H264" i="4"/>
  <c r="H265" i="4"/>
  <c r="H266" i="4"/>
  <c r="H267" i="4"/>
  <c r="H268" i="4"/>
  <c r="H269" i="4"/>
  <c r="H270" i="4"/>
  <c r="H271" i="4"/>
  <c r="H272" i="4"/>
  <c r="H273" i="4"/>
  <c r="H274" i="4"/>
  <c r="H275" i="4"/>
  <c r="H276" i="4"/>
  <c r="H277" i="4"/>
  <c r="H278" i="4"/>
  <c r="H279" i="4"/>
  <c r="H280" i="4"/>
  <c r="H281" i="4"/>
  <c r="H282" i="4"/>
  <c r="H283" i="4"/>
  <c r="H284" i="4"/>
  <c r="H285" i="4"/>
  <c r="H286" i="4"/>
  <c r="H287" i="4"/>
  <c r="H288" i="4"/>
  <c r="H289" i="4"/>
  <c r="H290" i="4"/>
  <c r="H291" i="4"/>
  <c r="H292" i="4"/>
  <c r="H293" i="4"/>
  <c r="H294" i="4"/>
  <c r="H295" i="4"/>
  <c r="H296" i="4"/>
  <c r="H297" i="4"/>
  <c r="H298" i="4"/>
  <c r="H299" i="4"/>
  <c r="H300" i="4"/>
  <c r="H301" i="4"/>
  <c r="H302" i="4"/>
  <c r="H303" i="4"/>
  <c r="H304" i="4"/>
  <c r="H305" i="4"/>
  <c r="H306" i="4"/>
  <c r="H307" i="4"/>
  <c r="H308" i="4"/>
  <c r="H309" i="4"/>
  <c r="H310" i="4"/>
  <c r="H311" i="4"/>
  <c r="H312" i="4"/>
  <c r="H313" i="4"/>
  <c r="H314" i="4"/>
  <c r="H315" i="4"/>
  <c r="H316" i="4"/>
  <c r="H317" i="4"/>
  <c r="H318" i="4"/>
  <c r="H319" i="4"/>
  <c r="H320" i="4"/>
  <c r="H321" i="4"/>
  <c r="G2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32" i="4"/>
  <c r="G233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58" i="4"/>
  <c r="G259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86" i="4"/>
  <c r="G287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07" i="4"/>
  <c r="G308" i="4"/>
  <c r="G309" i="4"/>
  <c r="G310" i="4"/>
  <c r="G311" i="4"/>
  <c r="G312" i="4"/>
  <c r="G313" i="4"/>
  <c r="G314" i="4"/>
  <c r="G315" i="4"/>
  <c r="G316" i="4"/>
  <c r="G317" i="4"/>
  <c r="G318" i="4"/>
  <c r="G319" i="4"/>
  <c r="G320" i="4"/>
  <c r="G321" i="4"/>
  <c r="E2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B2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307" i="4"/>
  <c r="B308" i="4"/>
  <c r="B309" i="4"/>
  <c r="B310" i="4"/>
  <c r="B311" i="4"/>
  <c r="B312" i="4"/>
  <c r="B313" i="4"/>
  <c r="B314" i="4"/>
  <c r="B315" i="4"/>
  <c r="B316" i="4"/>
  <c r="B317" i="4"/>
  <c r="B318" i="4"/>
  <c r="B319" i="4"/>
  <c r="B320" i="4"/>
  <c r="B321" i="4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2" i="2"/>
  <c r="I17" i="4" s="1"/>
  <c r="J17" i="4" s="1"/>
  <c r="I225" i="4" l="1"/>
  <c r="J225" i="4" s="1"/>
  <c r="I289" i="4"/>
  <c r="J289" i="4" s="1"/>
  <c r="I257" i="4"/>
  <c r="J257" i="4" s="1"/>
  <c r="I129" i="4"/>
  <c r="J129" i="4" s="1"/>
  <c r="I57" i="4"/>
  <c r="J57" i="4" s="1"/>
  <c r="I264" i="4"/>
  <c r="J264" i="4" s="1"/>
  <c r="I121" i="4"/>
  <c r="J121" i="4" s="1"/>
  <c r="I313" i="4"/>
  <c r="J313" i="4" s="1"/>
  <c r="I177" i="4"/>
  <c r="J177" i="4" s="1"/>
  <c r="I49" i="4"/>
  <c r="J49" i="4" s="1"/>
  <c r="I312" i="4"/>
  <c r="J312" i="4" s="1"/>
  <c r="I281" i="4"/>
  <c r="J281" i="4" s="1"/>
  <c r="I249" i="4"/>
  <c r="J249" i="4" s="1"/>
  <c r="I217" i="4"/>
  <c r="J217" i="4" s="1"/>
  <c r="I169" i="4"/>
  <c r="J169" i="4" s="1"/>
  <c r="I105" i="4"/>
  <c r="J105" i="4" s="1"/>
  <c r="I41" i="4"/>
  <c r="J41" i="4" s="1"/>
  <c r="I193" i="4"/>
  <c r="J193" i="4" s="1"/>
  <c r="I185" i="4"/>
  <c r="J185" i="4" s="1"/>
  <c r="I224" i="4"/>
  <c r="J224" i="4" s="1"/>
  <c r="I113" i="4"/>
  <c r="J113" i="4" s="1"/>
  <c r="I306" i="4"/>
  <c r="J306" i="4" s="1"/>
  <c r="I280" i="4"/>
  <c r="J280" i="4" s="1"/>
  <c r="I248" i="4"/>
  <c r="J248" i="4" s="1"/>
  <c r="I216" i="4"/>
  <c r="J216" i="4" s="1"/>
  <c r="I161" i="4"/>
  <c r="J161" i="4" s="1"/>
  <c r="I97" i="4"/>
  <c r="J97" i="4" s="1"/>
  <c r="I33" i="4"/>
  <c r="J33" i="4" s="1"/>
  <c r="I65" i="4"/>
  <c r="J65" i="4" s="1"/>
  <c r="I256" i="4"/>
  <c r="J256" i="4" s="1"/>
  <c r="I305" i="4"/>
  <c r="J305" i="4" s="1"/>
  <c r="I273" i="4"/>
  <c r="J273" i="4" s="1"/>
  <c r="I241" i="4"/>
  <c r="J241" i="4" s="1"/>
  <c r="I209" i="4"/>
  <c r="J209" i="4" s="1"/>
  <c r="I153" i="4"/>
  <c r="J153" i="4" s="1"/>
  <c r="I89" i="4"/>
  <c r="J89" i="4" s="1"/>
  <c r="I25" i="4"/>
  <c r="J25" i="4" s="1"/>
  <c r="I320" i="4"/>
  <c r="J320" i="4" s="1"/>
  <c r="I232" i="4"/>
  <c r="J232" i="4" s="1"/>
  <c r="I288" i="4"/>
  <c r="J288" i="4" s="1"/>
  <c r="I304" i="4"/>
  <c r="J304" i="4" s="1"/>
  <c r="I272" i="4"/>
  <c r="J272" i="4" s="1"/>
  <c r="I240" i="4"/>
  <c r="J240" i="4" s="1"/>
  <c r="I208" i="4"/>
  <c r="J208" i="4" s="1"/>
  <c r="I145" i="4"/>
  <c r="J145" i="4" s="1"/>
  <c r="I81" i="4"/>
  <c r="J81" i="4" s="1"/>
  <c r="I296" i="4"/>
  <c r="J296" i="4" s="1"/>
  <c r="I314" i="4"/>
  <c r="J314" i="4" s="1"/>
  <c r="I2" i="4"/>
  <c r="J2" i="4" s="1"/>
  <c r="I10" i="4"/>
  <c r="J10" i="4" s="1"/>
  <c r="I18" i="4"/>
  <c r="J18" i="4" s="1"/>
  <c r="I26" i="4"/>
  <c r="J26" i="4" s="1"/>
  <c r="I34" i="4"/>
  <c r="J34" i="4" s="1"/>
  <c r="I42" i="4"/>
  <c r="J42" i="4" s="1"/>
  <c r="I50" i="4"/>
  <c r="J50" i="4" s="1"/>
  <c r="I58" i="4"/>
  <c r="J58" i="4" s="1"/>
  <c r="I66" i="4"/>
  <c r="J66" i="4" s="1"/>
  <c r="I74" i="4"/>
  <c r="J74" i="4" s="1"/>
  <c r="I82" i="4"/>
  <c r="J82" i="4" s="1"/>
  <c r="I90" i="4"/>
  <c r="J90" i="4" s="1"/>
  <c r="I98" i="4"/>
  <c r="J98" i="4" s="1"/>
  <c r="I106" i="4"/>
  <c r="J106" i="4" s="1"/>
  <c r="I114" i="4"/>
  <c r="J114" i="4" s="1"/>
  <c r="I122" i="4"/>
  <c r="J122" i="4" s="1"/>
  <c r="I130" i="4"/>
  <c r="J130" i="4" s="1"/>
  <c r="I138" i="4"/>
  <c r="J138" i="4" s="1"/>
  <c r="I146" i="4"/>
  <c r="J146" i="4" s="1"/>
  <c r="I154" i="4"/>
  <c r="J154" i="4" s="1"/>
  <c r="I162" i="4"/>
  <c r="J162" i="4" s="1"/>
  <c r="I170" i="4"/>
  <c r="J170" i="4" s="1"/>
  <c r="I178" i="4"/>
  <c r="J178" i="4" s="1"/>
  <c r="I186" i="4"/>
  <c r="J186" i="4" s="1"/>
  <c r="I194" i="4"/>
  <c r="J194" i="4" s="1"/>
  <c r="I202" i="4"/>
  <c r="J202" i="4" s="1"/>
  <c r="I210" i="4"/>
  <c r="J210" i="4" s="1"/>
  <c r="I218" i="4"/>
  <c r="J218" i="4" s="1"/>
  <c r="I226" i="4"/>
  <c r="J226" i="4" s="1"/>
  <c r="I234" i="4"/>
  <c r="J234" i="4" s="1"/>
  <c r="I242" i="4"/>
  <c r="J242" i="4" s="1"/>
  <c r="I250" i="4"/>
  <c r="J250" i="4" s="1"/>
  <c r="I258" i="4"/>
  <c r="J258" i="4" s="1"/>
  <c r="I266" i="4"/>
  <c r="J266" i="4" s="1"/>
  <c r="I274" i="4"/>
  <c r="J274" i="4" s="1"/>
  <c r="I282" i="4"/>
  <c r="J282" i="4" s="1"/>
  <c r="I290" i="4"/>
  <c r="J290" i="4" s="1"/>
  <c r="I298" i="4"/>
  <c r="J298" i="4" s="1"/>
  <c r="I3" i="4"/>
  <c r="J3" i="4" s="1"/>
  <c r="I11" i="4"/>
  <c r="J11" i="4" s="1"/>
  <c r="I19" i="4"/>
  <c r="J19" i="4" s="1"/>
  <c r="I27" i="4"/>
  <c r="J27" i="4" s="1"/>
  <c r="I35" i="4"/>
  <c r="J35" i="4" s="1"/>
  <c r="I43" i="4"/>
  <c r="J43" i="4" s="1"/>
  <c r="I51" i="4"/>
  <c r="J51" i="4" s="1"/>
  <c r="I59" i="4"/>
  <c r="J59" i="4" s="1"/>
  <c r="I67" i="4"/>
  <c r="J67" i="4" s="1"/>
  <c r="I75" i="4"/>
  <c r="J75" i="4" s="1"/>
  <c r="I83" i="4"/>
  <c r="J83" i="4" s="1"/>
  <c r="I91" i="4"/>
  <c r="J91" i="4" s="1"/>
  <c r="I99" i="4"/>
  <c r="J99" i="4" s="1"/>
  <c r="I107" i="4"/>
  <c r="J107" i="4" s="1"/>
  <c r="I115" i="4"/>
  <c r="J115" i="4" s="1"/>
  <c r="I123" i="4"/>
  <c r="J123" i="4" s="1"/>
  <c r="I131" i="4"/>
  <c r="J131" i="4" s="1"/>
  <c r="I139" i="4"/>
  <c r="J139" i="4" s="1"/>
  <c r="I147" i="4"/>
  <c r="J147" i="4" s="1"/>
  <c r="I155" i="4"/>
  <c r="J155" i="4" s="1"/>
  <c r="I163" i="4"/>
  <c r="J163" i="4" s="1"/>
  <c r="I171" i="4"/>
  <c r="J171" i="4" s="1"/>
  <c r="I179" i="4"/>
  <c r="J179" i="4" s="1"/>
  <c r="I187" i="4"/>
  <c r="J187" i="4" s="1"/>
  <c r="I195" i="4"/>
  <c r="J195" i="4" s="1"/>
  <c r="I203" i="4"/>
  <c r="J203" i="4" s="1"/>
  <c r="I211" i="4"/>
  <c r="J211" i="4" s="1"/>
  <c r="I219" i="4"/>
  <c r="J219" i="4" s="1"/>
  <c r="I227" i="4"/>
  <c r="J227" i="4" s="1"/>
  <c r="I235" i="4"/>
  <c r="J235" i="4" s="1"/>
  <c r="I243" i="4"/>
  <c r="J243" i="4" s="1"/>
  <c r="I251" i="4"/>
  <c r="J251" i="4" s="1"/>
  <c r="I259" i="4"/>
  <c r="J259" i="4" s="1"/>
  <c r="I267" i="4"/>
  <c r="J267" i="4" s="1"/>
  <c r="I275" i="4"/>
  <c r="J275" i="4" s="1"/>
  <c r="I283" i="4"/>
  <c r="J283" i="4" s="1"/>
  <c r="I291" i="4"/>
  <c r="J291" i="4" s="1"/>
  <c r="I299" i="4"/>
  <c r="J299" i="4" s="1"/>
  <c r="I307" i="4"/>
  <c r="J307" i="4" s="1"/>
  <c r="I315" i="4"/>
  <c r="J315" i="4" s="1"/>
  <c r="I32" i="4"/>
  <c r="J32" i="4" s="1"/>
  <c r="I80" i="4"/>
  <c r="J80" i="4" s="1"/>
  <c r="I104" i="4"/>
  <c r="J104" i="4" s="1"/>
  <c r="I136" i="4"/>
  <c r="J136" i="4" s="1"/>
  <c r="I192" i="4"/>
  <c r="J192" i="4" s="1"/>
  <c r="I4" i="4"/>
  <c r="J4" i="4" s="1"/>
  <c r="I12" i="4"/>
  <c r="J12" i="4" s="1"/>
  <c r="I20" i="4"/>
  <c r="J20" i="4" s="1"/>
  <c r="I28" i="4"/>
  <c r="J28" i="4" s="1"/>
  <c r="I36" i="4"/>
  <c r="J36" i="4" s="1"/>
  <c r="I44" i="4"/>
  <c r="J44" i="4" s="1"/>
  <c r="I52" i="4"/>
  <c r="J52" i="4" s="1"/>
  <c r="I60" i="4"/>
  <c r="J60" i="4" s="1"/>
  <c r="I68" i="4"/>
  <c r="J68" i="4" s="1"/>
  <c r="I76" i="4"/>
  <c r="J76" i="4" s="1"/>
  <c r="I84" i="4"/>
  <c r="J84" i="4" s="1"/>
  <c r="I92" i="4"/>
  <c r="J92" i="4" s="1"/>
  <c r="I100" i="4"/>
  <c r="J100" i="4" s="1"/>
  <c r="I108" i="4"/>
  <c r="J108" i="4" s="1"/>
  <c r="I116" i="4"/>
  <c r="J116" i="4" s="1"/>
  <c r="I124" i="4"/>
  <c r="J124" i="4" s="1"/>
  <c r="I132" i="4"/>
  <c r="J132" i="4" s="1"/>
  <c r="I140" i="4"/>
  <c r="J140" i="4" s="1"/>
  <c r="I148" i="4"/>
  <c r="J148" i="4" s="1"/>
  <c r="I156" i="4"/>
  <c r="J156" i="4" s="1"/>
  <c r="I164" i="4"/>
  <c r="J164" i="4" s="1"/>
  <c r="I172" i="4"/>
  <c r="J172" i="4" s="1"/>
  <c r="I180" i="4"/>
  <c r="J180" i="4" s="1"/>
  <c r="I188" i="4"/>
  <c r="J188" i="4" s="1"/>
  <c r="I196" i="4"/>
  <c r="J196" i="4" s="1"/>
  <c r="I204" i="4"/>
  <c r="J204" i="4" s="1"/>
  <c r="I212" i="4"/>
  <c r="J212" i="4" s="1"/>
  <c r="I220" i="4"/>
  <c r="J220" i="4" s="1"/>
  <c r="I228" i="4"/>
  <c r="J228" i="4" s="1"/>
  <c r="I236" i="4"/>
  <c r="J236" i="4" s="1"/>
  <c r="I244" i="4"/>
  <c r="J244" i="4" s="1"/>
  <c r="I252" i="4"/>
  <c r="J252" i="4" s="1"/>
  <c r="I260" i="4"/>
  <c r="J260" i="4" s="1"/>
  <c r="I268" i="4"/>
  <c r="J268" i="4" s="1"/>
  <c r="I276" i="4"/>
  <c r="J276" i="4" s="1"/>
  <c r="I284" i="4"/>
  <c r="J284" i="4" s="1"/>
  <c r="I292" i="4"/>
  <c r="J292" i="4" s="1"/>
  <c r="I300" i="4"/>
  <c r="J300" i="4" s="1"/>
  <c r="I308" i="4"/>
  <c r="J308" i="4" s="1"/>
  <c r="I316" i="4"/>
  <c r="J316" i="4" s="1"/>
  <c r="I24" i="4"/>
  <c r="J24" i="4" s="1"/>
  <c r="I48" i="4"/>
  <c r="J48" i="4" s="1"/>
  <c r="I96" i="4"/>
  <c r="J96" i="4" s="1"/>
  <c r="I128" i="4"/>
  <c r="J128" i="4" s="1"/>
  <c r="I168" i="4"/>
  <c r="J168" i="4" s="1"/>
  <c r="I5" i="4"/>
  <c r="J5" i="4" s="1"/>
  <c r="I13" i="4"/>
  <c r="J13" i="4" s="1"/>
  <c r="I21" i="4"/>
  <c r="J21" i="4" s="1"/>
  <c r="I29" i="4"/>
  <c r="J29" i="4" s="1"/>
  <c r="I37" i="4"/>
  <c r="J37" i="4" s="1"/>
  <c r="I45" i="4"/>
  <c r="J45" i="4" s="1"/>
  <c r="I53" i="4"/>
  <c r="J53" i="4" s="1"/>
  <c r="I61" i="4"/>
  <c r="J61" i="4" s="1"/>
  <c r="I69" i="4"/>
  <c r="J69" i="4" s="1"/>
  <c r="I77" i="4"/>
  <c r="J77" i="4" s="1"/>
  <c r="I85" i="4"/>
  <c r="J85" i="4" s="1"/>
  <c r="I93" i="4"/>
  <c r="J93" i="4" s="1"/>
  <c r="I101" i="4"/>
  <c r="J101" i="4" s="1"/>
  <c r="I109" i="4"/>
  <c r="J109" i="4" s="1"/>
  <c r="I117" i="4"/>
  <c r="J117" i="4" s="1"/>
  <c r="I125" i="4"/>
  <c r="J125" i="4" s="1"/>
  <c r="I133" i="4"/>
  <c r="J133" i="4" s="1"/>
  <c r="I141" i="4"/>
  <c r="J141" i="4" s="1"/>
  <c r="I149" i="4"/>
  <c r="J149" i="4" s="1"/>
  <c r="I157" i="4"/>
  <c r="J157" i="4" s="1"/>
  <c r="I165" i="4"/>
  <c r="J165" i="4" s="1"/>
  <c r="I173" i="4"/>
  <c r="J173" i="4" s="1"/>
  <c r="I181" i="4"/>
  <c r="J181" i="4" s="1"/>
  <c r="I189" i="4"/>
  <c r="J189" i="4" s="1"/>
  <c r="I197" i="4"/>
  <c r="J197" i="4" s="1"/>
  <c r="I205" i="4"/>
  <c r="J205" i="4" s="1"/>
  <c r="I213" i="4"/>
  <c r="J213" i="4" s="1"/>
  <c r="I221" i="4"/>
  <c r="J221" i="4" s="1"/>
  <c r="I229" i="4"/>
  <c r="J229" i="4" s="1"/>
  <c r="I237" i="4"/>
  <c r="J237" i="4" s="1"/>
  <c r="I245" i="4"/>
  <c r="J245" i="4" s="1"/>
  <c r="I253" i="4"/>
  <c r="J253" i="4" s="1"/>
  <c r="I261" i="4"/>
  <c r="J261" i="4" s="1"/>
  <c r="I269" i="4"/>
  <c r="J269" i="4" s="1"/>
  <c r="I277" i="4"/>
  <c r="J277" i="4" s="1"/>
  <c r="I285" i="4"/>
  <c r="J285" i="4" s="1"/>
  <c r="I293" i="4"/>
  <c r="J293" i="4" s="1"/>
  <c r="I301" i="4"/>
  <c r="J301" i="4" s="1"/>
  <c r="I309" i="4"/>
  <c r="J309" i="4" s="1"/>
  <c r="I317" i="4"/>
  <c r="J317" i="4" s="1"/>
  <c r="I40" i="4"/>
  <c r="J40" i="4" s="1"/>
  <c r="I72" i="4"/>
  <c r="J72" i="4" s="1"/>
  <c r="I88" i="4"/>
  <c r="J88" i="4" s="1"/>
  <c r="I160" i="4"/>
  <c r="J160" i="4" s="1"/>
  <c r="I200" i="4"/>
  <c r="J200" i="4" s="1"/>
  <c r="I6" i="4"/>
  <c r="J6" i="4" s="1"/>
  <c r="I14" i="4"/>
  <c r="J14" i="4" s="1"/>
  <c r="I22" i="4"/>
  <c r="J22" i="4" s="1"/>
  <c r="I30" i="4"/>
  <c r="J30" i="4" s="1"/>
  <c r="I38" i="4"/>
  <c r="J38" i="4" s="1"/>
  <c r="I46" i="4"/>
  <c r="J46" i="4" s="1"/>
  <c r="I54" i="4"/>
  <c r="J54" i="4" s="1"/>
  <c r="I62" i="4"/>
  <c r="J62" i="4" s="1"/>
  <c r="I70" i="4"/>
  <c r="J70" i="4" s="1"/>
  <c r="I78" i="4"/>
  <c r="J78" i="4" s="1"/>
  <c r="I86" i="4"/>
  <c r="J86" i="4" s="1"/>
  <c r="I94" i="4"/>
  <c r="J94" i="4" s="1"/>
  <c r="I102" i="4"/>
  <c r="J102" i="4" s="1"/>
  <c r="I110" i="4"/>
  <c r="J110" i="4" s="1"/>
  <c r="I118" i="4"/>
  <c r="J118" i="4" s="1"/>
  <c r="I126" i="4"/>
  <c r="J126" i="4" s="1"/>
  <c r="I134" i="4"/>
  <c r="J134" i="4" s="1"/>
  <c r="I142" i="4"/>
  <c r="J142" i="4" s="1"/>
  <c r="I150" i="4"/>
  <c r="J150" i="4" s="1"/>
  <c r="I158" i="4"/>
  <c r="J158" i="4" s="1"/>
  <c r="I166" i="4"/>
  <c r="J166" i="4" s="1"/>
  <c r="I174" i="4"/>
  <c r="J174" i="4" s="1"/>
  <c r="I182" i="4"/>
  <c r="J182" i="4" s="1"/>
  <c r="I190" i="4"/>
  <c r="J190" i="4" s="1"/>
  <c r="I198" i="4"/>
  <c r="J198" i="4" s="1"/>
  <c r="I206" i="4"/>
  <c r="J206" i="4" s="1"/>
  <c r="I214" i="4"/>
  <c r="J214" i="4" s="1"/>
  <c r="I222" i="4"/>
  <c r="J222" i="4" s="1"/>
  <c r="I230" i="4"/>
  <c r="J230" i="4" s="1"/>
  <c r="I238" i="4"/>
  <c r="J238" i="4" s="1"/>
  <c r="I246" i="4"/>
  <c r="J246" i="4" s="1"/>
  <c r="I254" i="4"/>
  <c r="J254" i="4" s="1"/>
  <c r="I262" i="4"/>
  <c r="J262" i="4" s="1"/>
  <c r="I270" i="4"/>
  <c r="J270" i="4" s="1"/>
  <c r="I278" i="4"/>
  <c r="J278" i="4" s="1"/>
  <c r="I286" i="4"/>
  <c r="J286" i="4" s="1"/>
  <c r="I294" i="4"/>
  <c r="J294" i="4" s="1"/>
  <c r="I302" i="4"/>
  <c r="J302" i="4" s="1"/>
  <c r="I310" i="4"/>
  <c r="J310" i="4" s="1"/>
  <c r="I318" i="4"/>
  <c r="J318" i="4" s="1"/>
  <c r="I16" i="4"/>
  <c r="J16" i="4" s="1"/>
  <c r="I56" i="4"/>
  <c r="J56" i="4" s="1"/>
  <c r="I120" i="4"/>
  <c r="J120" i="4" s="1"/>
  <c r="I144" i="4"/>
  <c r="J144" i="4" s="1"/>
  <c r="I184" i="4"/>
  <c r="J184" i="4" s="1"/>
  <c r="I7" i="4"/>
  <c r="J7" i="4" s="1"/>
  <c r="I15" i="4"/>
  <c r="J15" i="4" s="1"/>
  <c r="I23" i="4"/>
  <c r="J23" i="4" s="1"/>
  <c r="I31" i="4"/>
  <c r="J31" i="4" s="1"/>
  <c r="I39" i="4"/>
  <c r="J39" i="4" s="1"/>
  <c r="I47" i="4"/>
  <c r="J47" i="4" s="1"/>
  <c r="I55" i="4"/>
  <c r="J55" i="4" s="1"/>
  <c r="I63" i="4"/>
  <c r="J63" i="4" s="1"/>
  <c r="I71" i="4"/>
  <c r="J71" i="4" s="1"/>
  <c r="I79" i="4"/>
  <c r="J79" i="4" s="1"/>
  <c r="I87" i="4"/>
  <c r="J87" i="4" s="1"/>
  <c r="I95" i="4"/>
  <c r="J95" i="4" s="1"/>
  <c r="I103" i="4"/>
  <c r="J103" i="4" s="1"/>
  <c r="I111" i="4"/>
  <c r="J111" i="4" s="1"/>
  <c r="I119" i="4"/>
  <c r="J119" i="4" s="1"/>
  <c r="I127" i="4"/>
  <c r="J127" i="4" s="1"/>
  <c r="I135" i="4"/>
  <c r="J135" i="4" s="1"/>
  <c r="I143" i="4"/>
  <c r="J143" i="4" s="1"/>
  <c r="I151" i="4"/>
  <c r="J151" i="4" s="1"/>
  <c r="I159" i="4"/>
  <c r="J159" i="4" s="1"/>
  <c r="I167" i="4"/>
  <c r="J167" i="4" s="1"/>
  <c r="I175" i="4"/>
  <c r="J175" i="4" s="1"/>
  <c r="I183" i="4"/>
  <c r="J183" i="4" s="1"/>
  <c r="I191" i="4"/>
  <c r="J191" i="4" s="1"/>
  <c r="I199" i="4"/>
  <c r="J199" i="4" s="1"/>
  <c r="I207" i="4"/>
  <c r="J207" i="4" s="1"/>
  <c r="I215" i="4"/>
  <c r="J215" i="4" s="1"/>
  <c r="I223" i="4"/>
  <c r="J223" i="4" s="1"/>
  <c r="I231" i="4"/>
  <c r="J231" i="4" s="1"/>
  <c r="I239" i="4"/>
  <c r="J239" i="4" s="1"/>
  <c r="I247" i="4"/>
  <c r="J247" i="4" s="1"/>
  <c r="I255" i="4"/>
  <c r="J255" i="4" s="1"/>
  <c r="I263" i="4"/>
  <c r="J263" i="4" s="1"/>
  <c r="I271" i="4"/>
  <c r="J271" i="4" s="1"/>
  <c r="I279" i="4"/>
  <c r="J279" i="4" s="1"/>
  <c r="I287" i="4"/>
  <c r="J287" i="4" s="1"/>
  <c r="I295" i="4"/>
  <c r="J295" i="4" s="1"/>
  <c r="I303" i="4"/>
  <c r="J303" i="4" s="1"/>
  <c r="I311" i="4"/>
  <c r="J311" i="4" s="1"/>
  <c r="I319" i="4"/>
  <c r="J319" i="4" s="1"/>
  <c r="I8" i="4"/>
  <c r="J8" i="4" s="1"/>
  <c r="I64" i="4"/>
  <c r="J64" i="4" s="1"/>
  <c r="I112" i="4"/>
  <c r="J112" i="4" s="1"/>
  <c r="I152" i="4"/>
  <c r="J152" i="4" s="1"/>
  <c r="I176" i="4"/>
  <c r="J176" i="4" s="1"/>
  <c r="I321" i="4"/>
  <c r="J321" i="4" s="1"/>
  <c r="I297" i="4"/>
  <c r="J297" i="4" s="1"/>
  <c r="I265" i="4"/>
  <c r="J265" i="4" s="1"/>
  <c r="I233" i="4"/>
  <c r="J233" i="4" s="1"/>
  <c r="I201" i="4"/>
  <c r="J201" i="4" s="1"/>
  <c r="I137" i="4"/>
  <c r="J137" i="4" s="1"/>
  <c r="I73" i="4"/>
  <c r="J73" i="4" s="1"/>
  <c r="I9" i="4"/>
  <c r="J9" i="4" s="1"/>
</calcChain>
</file>

<file path=xl/sharedStrings.xml><?xml version="1.0" encoding="utf-8"?>
<sst xmlns="http://schemas.openxmlformats.org/spreadsheetml/2006/main" count="1381" uniqueCount="47">
  <si>
    <t>Projets</t>
  </si>
  <si>
    <t>Classification</t>
  </si>
  <si>
    <t>J1</t>
  </si>
  <si>
    <t>J2</t>
  </si>
  <si>
    <t>J3</t>
  </si>
  <si>
    <t>J4</t>
  </si>
  <si>
    <t>P01</t>
  </si>
  <si>
    <t>P02</t>
  </si>
  <si>
    <t>P03</t>
  </si>
  <si>
    <t>P04</t>
  </si>
  <si>
    <t>P05</t>
  </si>
  <si>
    <t>P06</t>
  </si>
  <si>
    <t>P07</t>
  </si>
  <si>
    <t>P08</t>
  </si>
  <si>
    <t>P09</t>
  </si>
  <si>
    <t>C1</t>
  </si>
  <si>
    <t>C2</t>
  </si>
  <si>
    <t>C3</t>
  </si>
  <si>
    <t>C4</t>
  </si>
  <si>
    <t>P10</t>
  </si>
  <si>
    <t>Jalon</t>
  </si>
  <si>
    <t>Métier</t>
  </si>
  <si>
    <t>Clef de recherche1</t>
  </si>
  <si>
    <t>M1</t>
  </si>
  <si>
    <t>M2</t>
  </si>
  <si>
    <t>M3</t>
  </si>
  <si>
    <t>M4</t>
  </si>
  <si>
    <t>Projet</t>
  </si>
  <si>
    <t>Semaine</t>
  </si>
  <si>
    <t>Date du Jalon</t>
  </si>
  <si>
    <t>Date de la semaine</t>
  </si>
  <si>
    <t>Charge Jalon</t>
  </si>
  <si>
    <t>Charge Semaine</t>
  </si>
  <si>
    <t>S2</t>
  </si>
  <si>
    <t>S1</t>
  </si>
  <si>
    <t>Étiquettes de lignes</t>
  </si>
  <si>
    <t>Total général</t>
  </si>
  <si>
    <t>2019</t>
  </si>
  <si>
    <t>Trimestre1</t>
  </si>
  <si>
    <t>Trimestre2</t>
  </si>
  <si>
    <t>Trimestre3</t>
  </si>
  <si>
    <t>Trimestre4</t>
  </si>
  <si>
    <t>2020</t>
  </si>
  <si>
    <t>2021</t>
  </si>
  <si>
    <t>Somme de Charge Semaine</t>
  </si>
  <si>
    <t>Étiquettes de colonnes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</si>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</sst>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10"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[Explication_Probleme.xlsx]GCD Resultat!Tableau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'GCD Resultat'!$B$4:$B$5</c:f>
              <c:strCache>
                <c:ptCount val="1"/>
                <c:pt idx="0">
                  <c:v>M1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'GCD Resultat'!$A$6:$A$19</c:f>
              <c:multiLvlStrCache>
                <c:ptCount val="10"/>
                <c:lvl>
                  <c:pt idx="0">
                    <c:v>Trimestre1</c:v>
                  </c:pt>
                  <c:pt idx="1">
                    <c:v>Trimestre2</c:v>
                  </c:pt>
                  <c:pt idx="2">
                    <c:v>Trimestre3</c:v>
                  </c:pt>
                  <c:pt idx="3">
                    <c:v>Trimestre4</c:v>
                  </c:pt>
                  <c:pt idx="4">
                    <c:v>Trimestre1</c:v>
                  </c:pt>
                  <c:pt idx="5">
                    <c:v>Trimestre2</c:v>
                  </c:pt>
                  <c:pt idx="6">
                    <c:v>Trimestre3</c:v>
                  </c:pt>
                  <c:pt idx="7">
                    <c:v>Trimestre4</c:v>
                  </c:pt>
                  <c:pt idx="8">
                    <c:v>Trimestre1</c:v>
                  </c:pt>
                  <c:pt idx="9">
                    <c:v>Trimestre2</c:v>
                  </c:pt>
                </c:lvl>
                <c:lvl>
                  <c:pt idx="0">
                    <c:v>2019</c:v>
                  </c:pt>
                  <c:pt idx="4">
                    <c:v>2020</c:v>
                  </c:pt>
                  <c:pt idx="8">
                    <c:v>2021</c:v>
                  </c:pt>
                </c:lvl>
              </c:multiLvlStrCache>
            </c:multiLvlStrRef>
          </c:cat>
          <c:val>
            <c:numRef>
              <c:f>'GCD Resultat'!$B$6:$B$19</c:f>
              <c:numCache>
                <c:formatCode>General</c:formatCode>
                <c:ptCount val="10"/>
                <c:pt idx="0">
                  <c:v>2</c:v>
                </c:pt>
                <c:pt idx="1">
                  <c:v>58</c:v>
                </c:pt>
                <c:pt idx="2">
                  <c:v>46</c:v>
                </c:pt>
                <c:pt idx="3">
                  <c:v>54</c:v>
                </c:pt>
                <c:pt idx="4">
                  <c:v>53</c:v>
                </c:pt>
                <c:pt idx="5">
                  <c:v>45</c:v>
                </c:pt>
                <c:pt idx="6">
                  <c:v>18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DA3-472B-8303-1D14E824EC80}"/>
            </c:ext>
          </c:extLst>
        </c:ser>
        <c:ser>
          <c:idx val="1"/>
          <c:order val="1"/>
          <c:tx>
            <c:strRef>
              <c:f>'GCD Resultat'!$C$4:$C$5</c:f>
              <c:strCache>
                <c:ptCount val="1"/>
                <c:pt idx="0">
                  <c:v>M2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'GCD Resultat'!$A$6:$A$19</c:f>
              <c:multiLvlStrCache>
                <c:ptCount val="10"/>
                <c:lvl>
                  <c:pt idx="0">
                    <c:v>Trimestre1</c:v>
                  </c:pt>
                  <c:pt idx="1">
                    <c:v>Trimestre2</c:v>
                  </c:pt>
                  <c:pt idx="2">
                    <c:v>Trimestre3</c:v>
                  </c:pt>
                  <c:pt idx="3">
                    <c:v>Trimestre4</c:v>
                  </c:pt>
                  <c:pt idx="4">
                    <c:v>Trimestre1</c:v>
                  </c:pt>
                  <c:pt idx="5">
                    <c:v>Trimestre2</c:v>
                  </c:pt>
                  <c:pt idx="6">
                    <c:v>Trimestre3</c:v>
                  </c:pt>
                  <c:pt idx="7">
                    <c:v>Trimestre4</c:v>
                  </c:pt>
                  <c:pt idx="8">
                    <c:v>Trimestre1</c:v>
                  </c:pt>
                  <c:pt idx="9">
                    <c:v>Trimestre2</c:v>
                  </c:pt>
                </c:lvl>
                <c:lvl>
                  <c:pt idx="0">
                    <c:v>2019</c:v>
                  </c:pt>
                  <c:pt idx="4">
                    <c:v>2020</c:v>
                  </c:pt>
                  <c:pt idx="8">
                    <c:v>2021</c:v>
                  </c:pt>
                </c:lvl>
              </c:multiLvlStrCache>
            </c:multiLvlStrRef>
          </c:cat>
          <c:val>
            <c:numRef>
              <c:f>'GCD Resultat'!$C$6:$C$19</c:f>
              <c:numCache>
                <c:formatCode>General</c:formatCode>
                <c:ptCount val="10"/>
                <c:pt idx="0">
                  <c:v>4</c:v>
                </c:pt>
                <c:pt idx="1">
                  <c:v>59</c:v>
                </c:pt>
                <c:pt idx="2">
                  <c:v>39</c:v>
                </c:pt>
                <c:pt idx="3">
                  <c:v>75</c:v>
                </c:pt>
                <c:pt idx="4">
                  <c:v>72</c:v>
                </c:pt>
                <c:pt idx="5">
                  <c:v>91</c:v>
                </c:pt>
                <c:pt idx="6">
                  <c:v>23</c:v>
                </c:pt>
                <c:pt idx="7">
                  <c:v>18</c:v>
                </c:pt>
                <c:pt idx="8">
                  <c:v>9</c:v>
                </c:pt>
                <c:pt idx="9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DA3-472B-8303-1D14E824EC80}"/>
            </c:ext>
          </c:extLst>
        </c:ser>
        <c:ser>
          <c:idx val="2"/>
          <c:order val="2"/>
          <c:tx>
            <c:strRef>
              <c:f>'GCD Resultat'!$D$4:$D$5</c:f>
              <c:strCache>
                <c:ptCount val="1"/>
                <c:pt idx="0">
                  <c:v>M3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'GCD Resultat'!$A$6:$A$19</c:f>
              <c:multiLvlStrCache>
                <c:ptCount val="10"/>
                <c:lvl>
                  <c:pt idx="0">
                    <c:v>Trimestre1</c:v>
                  </c:pt>
                  <c:pt idx="1">
                    <c:v>Trimestre2</c:v>
                  </c:pt>
                  <c:pt idx="2">
                    <c:v>Trimestre3</c:v>
                  </c:pt>
                  <c:pt idx="3">
                    <c:v>Trimestre4</c:v>
                  </c:pt>
                  <c:pt idx="4">
                    <c:v>Trimestre1</c:v>
                  </c:pt>
                  <c:pt idx="5">
                    <c:v>Trimestre2</c:v>
                  </c:pt>
                  <c:pt idx="6">
                    <c:v>Trimestre3</c:v>
                  </c:pt>
                  <c:pt idx="7">
                    <c:v>Trimestre4</c:v>
                  </c:pt>
                  <c:pt idx="8">
                    <c:v>Trimestre1</c:v>
                  </c:pt>
                  <c:pt idx="9">
                    <c:v>Trimestre2</c:v>
                  </c:pt>
                </c:lvl>
                <c:lvl>
                  <c:pt idx="0">
                    <c:v>2019</c:v>
                  </c:pt>
                  <c:pt idx="4">
                    <c:v>2020</c:v>
                  </c:pt>
                  <c:pt idx="8">
                    <c:v>2021</c:v>
                  </c:pt>
                </c:lvl>
              </c:multiLvlStrCache>
            </c:multiLvlStrRef>
          </c:cat>
          <c:val>
            <c:numRef>
              <c:f>'GCD Resultat'!$D$6:$D$19</c:f>
              <c:numCache>
                <c:formatCode>General</c:formatCode>
                <c:ptCount val="10"/>
                <c:pt idx="0">
                  <c:v>11</c:v>
                </c:pt>
                <c:pt idx="1">
                  <c:v>67</c:v>
                </c:pt>
                <c:pt idx="2">
                  <c:v>61</c:v>
                </c:pt>
                <c:pt idx="3">
                  <c:v>46</c:v>
                </c:pt>
                <c:pt idx="4">
                  <c:v>95</c:v>
                </c:pt>
                <c:pt idx="5">
                  <c:v>12</c:v>
                </c:pt>
                <c:pt idx="6">
                  <c:v>25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DA3-472B-8303-1D14E824EC80}"/>
            </c:ext>
          </c:extLst>
        </c:ser>
        <c:ser>
          <c:idx val="3"/>
          <c:order val="3"/>
          <c:tx>
            <c:strRef>
              <c:f>'GCD Resultat'!$E$4:$E$5</c:f>
              <c:strCache>
                <c:ptCount val="1"/>
                <c:pt idx="0">
                  <c:v>M4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'GCD Resultat'!$A$6:$A$19</c:f>
              <c:multiLvlStrCache>
                <c:ptCount val="10"/>
                <c:lvl>
                  <c:pt idx="0">
                    <c:v>Trimestre1</c:v>
                  </c:pt>
                  <c:pt idx="1">
                    <c:v>Trimestre2</c:v>
                  </c:pt>
                  <c:pt idx="2">
                    <c:v>Trimestre3</c:v>
                  </c:pt>
                  <c:pt idx="3">
                    <c:v>Trimestre4</c:v>
                  </c:pt>
                  <c:pt idx="4">
                    <c:v>Trimestre1</c:v>
                  </c:pt>
                  <c:pt idx="5">
                    <c:v>Trimestre2</c:v>
                  </c:pt>
                  <c:pt idx="6">
                    <c:v>Trimestre3</c:v>
                  </c:pt>
                  <c:pt idx="7">
                    <c:v>Trimestre4</c:v>
                  </c:pt>
                  <c:pt idx="8">
                    <c:v>Trimestre1</c:v>
                  </c:pt>
                  <c:pt idx="9">
                    <c:v>Trimestre2</c:v>
                  </c:pt>
                </c:lvl>
                <c:lvl>
                  <c:pt idx="0">
                    <c:v>2019</c:v>
                  </c:pt>
                  <c:pt idx="4">
                    <c:v>2020</c:v>
                  </c:pt>
                  <c:pt idx="8">
                    <c:v>2021</c:v>
                  </c:pt>
                </c:lvl>
              </c:multiLvlStrCache>
            </c:multiLvlStrRef>
          </c:cat>
          <c:val>
            <c:numRef>
              <c:f>'GCD Resultat'!$E$6:$E$19</c:f>
              <c:numCache>
                <c:formatCode>General</c:formatCode>
                <c:ptCount val="10"/>
                <c:pt idx="0">
                  <c:v>0</c:v>
                </c:pt>
                <c:pt idx="1">
                  <c:v>12</c:v>
                </c:pt>
                <c:pt idx="2">
                  <c:v>8</c:v>
                </c:pt>
                <c:pt idx="3">
                  <c:v>22</c:v>
                </c:pt>
                <c:pt idx="4">
                  <c:v>34</c:v>
                </c:pt>
                <c:pt idx="5">
                  <c:v>36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DA3-472B-8303-1D14E824EC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808748736"/>
        <c:axId val="808750704"/>
      </c:barChart>
      <c:catAx>
        <c:axId val="8087487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8750704"/>
        <c:crosses val="autoZero"/>
        <c:auto val="1"/>
        <c:lblAlgn val="ctr"/>
        <c:lblOffset val="100"/>
        <c:noMultiLvlLbl val="0"/>
      </c:catAx>
      <c:valAx>
        <c:axId val="808750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87487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0</xdr:row>
      <xdr:rowOff>57150</xdr:rowOff>
    </xdr:from>
    <xdr:to>
      <xdr:col>12</xdr:col>
      <xdr:colOff>66676</xdr:colOff>
      <xdr:row>6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2336850-FBE0-4126-A0B8-C63D11556BCD}"/>
            </a:ext>
          </a:extLst>
        </xdr:cNvPr>
        <xdr:cNvSpPr txBox="1"/>
      </xdr:nvSpPr>
      <xdr:spPr>
        <a:xfrm>
          <a:off x="4972050" y="57150"/>
          <a:ext cx="4467226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Remarque :</a:t>
          </a:r>
          <a:br>
            <a:rPr lang="fr-FR" sz="1100"/>
          </a:br>
          <a:r>
            <a:rPr lang="fr-FR" sz="1100"/>
            <a:t>Ce tableau est obtenue en faisant</a:t>
          </a:r>
          <a:r>
            <a:rPr lang="fr-FR" sz="1100" baseline="0"/>
            <a:t> un extract d'un outils de planification interne à mon entreprise, il est donc très rigide dans sa forme et non modulable.</a:t>
          </a:r>
        </a:p>
        <a:p>
          <a:r>
            <a:rPr lang="fr-FR" sz="1100" baseline="0"/>
            <a:t>Il peut y avoir plusieur centaine de projets, donc plusieurs centaines de lignes.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57150</xdr:colOff>
      <xdr:row>0</xdr:row>
      <xdr:rowOff>76200</xdr:rowOff>
    </xdr:from>
    <xdr:to>
      <xdr:col>11</xdr:col>
      <xdr:colOff>285750</xdr:colOff>
      <xdr:row>6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76FA518-9ED6-4671-AD93-628376434E23}"/>
            </a:ext>
          </a:extLst>
        </xdr:cNvPr>
        <xdr:cNvSpPr txBox="1"/>
      </xdr:nvSpPr>
      <xdr:spPr>
        <a:xfrm>
          <a:off x="5810250" y="76200"/>
          <a:ext cx="3276600" cy="1133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Remarque :</a:t>
          </a:r>
          <a:br>
            <a:rPr lang="fr-FR" sz="1100"/>
          </a:br>
          <a:r>
            <a:rPr lang="fr-FR" sz="1100"/>
            <a:t>Pour informations, ce tableau est obtenue à partir d'un TCD d'une liste d'activités pour chaque métier,</a:t>
          </a:r>
          <a:r>
            <a:rPr lang="fr-FR" sz="1100" baseline="0"/>
            <a:t> à chaque jalon et pour chaque classification</a:t>
          </a:r>
          <a:br>
            <a:rPr lang="fr-FR" sz="1100" baseline="0"/>
          </a:br>
          <a:r>
            <a:rPr lang="fr-FR" sz="1100" baseline="0"/>
            <a:t>Il est donc modulable, présentable sous une autre forme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323850</xdr:colOff>
      <xdr:row>2</xdr:row>
      <xdr:rowOff>28574</xdr:rowOff>
    </xdr:from>
    <xdr:to>
      <xdr:col>21</xdr:col>
      <xdr:colOff>285750</xdr:colOff>
      <xdr:row>24</xdr:row>
      <xdr:rowOff>38099</xdr:rowOff>
    </xdr:to>
    <xdr:graphicFrame macro="">
      <xdr:nvGraphicFramePr>
        <xdr:cNvPr id="2" name="Resultat">
          <a:extLst>
            <a:ext uri="{FF2B5EF4-FFF2-40B4-BE49-F238E27FC236}">
              <a16:creationId xmlns:a16="http://schemas.microsoft.com/office/drawing/2014/main" id="{4DCD8300-ED94-45F6-8323-56DC51E614F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DAT Baptiste" refreshedDate="43649.679005208331" createdVersion="6" refreshedVersion="6" minRefreshableVersion="3" recordCount="320" xr:uid="{DEE262CA-ECA0-4E39-AD65-96E89294208B}">
  <cacheSource type="worksheet">
    <worksheetSource name="PlanDeCharge"/>
  </cacheSource>
  <cacheFields count="12">
    <cacheField name="Projet" numFmtId="0">
      <sharedItems/>
    </cacheField>
    <cacheField name="Classification" numFmtId="0">
      <sharedItems count="4">
        <s v="C1"/>
        <s v="C2"/>
        <s v="C3"/>
        <s v="C4"/>
      </sharedItems>
    </cacheField>
    <cacheField name="Jalon" numFmtId="0">
      <sharedItems count="4">
        <s v="J1"/>
        <s v="J2"/>
        <s v="J3"/>
        <s v="J4"/>
      </sharedItems>
    </cacheField>
    <cacheField name="Métier" numFmtId="0">
      <sharedItems count="4">
        <s v="M1"/>
        <s v="M2"/>
        <s v="M3"/>
        <s v="M4"/>
      </sharedItems>
    </cacheField>
    <cacheField name="Clef de recherche1" numFmtId="0">
      <sharedItems/>
    </cacheField>
    <cacheField name="Semaine" numFmtId="0">
      <sharedItems/>
    </cacheField>
    <cacheField name="Date du Jalon" numFmtId="14">
      <sharedItems containsSemiMixedTypes="0" containsNonDate="0" containsDate="1" containsString="0" minDate="2019-02-18T00:00:00" maxDate="2021-06-05T00:00:00"/>
    </cacheField>
    <cacheField name="Date de la semaine" numFmtId="14">
      <sharedItems containsSemiMixedTypes="0" containsNonDate="0" containsDate="1" containsString="0" minDate="2019-02-04T00:00:00" maxDate="2021-05-29T00:00:00" count="51">
        <d v="2019-11-04T00:00:00"/>
        <d v="2019-10-14T00:00:00"/>
        <d v="2019-09-23T00:00:00"/>
        <d v="2019-03-11T00:00:00"/>
        <d v="2019-04-08T00:00:00"/>
        <d v="2019-02-04T00:00:00"/>
        <d v="2020-05-04T00:00:00"/>
        <d v="2019-10-07T00:00:00"/>
        <d v="2019-07-08T00:00:00"/>
        <d v="2019-05-13T00:00:00"/>
        <d v="2019-05-06T00:00:00"/>
        <d v="2020-01-27T00:00:00"/>
        <d v="2020-09-14T00:00:00"/>
        <d v="2020-01-06T00:00:00"/>
        <d v="2020-02-10T00:00:00"/>
        <d v="2020-02-24T00:00:00"/>
        <d v="2019-07-01T00:00:00"/>
        <d v="2019-05-20T00:00:00"/>
        <d v="2020-05-11T00:00:00"/>
        <d v="2020-06-22T00:00:00"/>
        <d v="2021-01-01T00:00:00"/>
        <d v="2020-05-15T00:00:00"/>
        <d v="2020-10-17T00:00:00"/>
        <d v="2020-05-01T00:00:00"/>
        <d v="2021-05-21T00:00:00"/>
        <d v="2020-03-06T00:00:00"/>
        <d v="2019-11-08T00:00:00"/>
        <d v="2020-04-17T00:00:00"/>
        <d v="2019-11-11T00:00:00"/>
        <d v="2019-10-21T00:00:00"/>
        <d v="2019-09-30T00:00:00"/>
        <d v="2019-03-18T00:00:00"/>
        <d v="2019-04-15T00:00:00"/>
        <d v="2019-02-11T00:00:00"/>
        <d v="2019-07-15T00:00:00"/>
        <d v="2020-02-03T00:00:00"/>
        <d v="2020-09-21T00:00:00"/>
        <d v="2020-01-13T00:00:00"/>
        <d v="2020-02-17T00:00:00"/>
        <d v="2020-03-02T00:00:00"/>
        <d v="2019-05-27T00:00:00"/>
        <d v="2020-05-18T00:00:00"/>
        <d v="2020-06-29T00:00:00"/>
        <d v="2021-01-08T00:00:00"/>
        <d v="2020-05-22T00:00:00"/>
        <d v="2020-10-24T00:00:00"/>
        <d v="2020-05-08T00:00:00"/>
        <d v="2021-05-28T00:00:00"/>
        <d v="2020-03-13T00:00:00"/>
        <d v="2019-11-15T00:00:00"/>
        <d v="2020-04-24T00:00:00"/>
      </sharedItems>
      <fieldGroup par="11" base="7">
        <rangePr groupBy="months" startDate="2019-02-04T00:00:00" endDate="2021-05-29T00:00:00"/>
        <groupItems count="14">
          <s v="&lt;04/02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9/05/2021"/>
        </groupItems>
      </fieldGroup>
    </cacheField>
    <cacheField name="Charge Jalon" numFmtId="0">
      <sharedItems containsSemiMixedTypes="0" containsString="0" containsNumber="1" containsInteger="1" minValue="0" maxValue="32"/>
    </cacheField>
    <cacheField name="Charge Semaine" numFmtId="0">
      <sharedItems containsSemiMixedTypes="0" containsString="0" containsNumber="1" minValue="0" maxValue="16"/>
    </cacheField>
    <cacheField name="Trimestres" numFmtId="0" databaseField="0">
      <fieldGroup base="7">
        <rangePr groupBy="quarters" startDate="2019-02-04T00:00:00" endDate="2021-05-29T00:00:00"/>
        <groupItems count="6">
          <s v="&lt;04/02/2019"/>
          <s v="Trimestre1"/>
          <s v="Trimestre2"/>
          <s v="Trimestre3"/>
          <s v="Trimestre4"/>
          <s v="&gt;29/05/2021"/>
        </groupItems>
      </fieldGroup>
    </cacheField>
    <cacheField name="Années" numFmtId="0" databaseField="0">
      <fieldGroup base="7">
        <rangePr groupBy="years" startDate="2019-02-04T00:00:00" endDate="2021-05-29T00:00:00"/>
        <groupItems count="5">
          <s v="&lt;04/02/2019"/>
          <s v="2019"/>
          <s v="2020"/>
          <s v="2021"/>
          <s v="&gt;29/05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0">
  <r>
    <s v="P01"/>
    <x v="0"/>
    <x v="0"/>
    <x v="0"/>
    <s v="J1-M1"/>
    <s v="S1"/>
    <d v="2019-11-18T00:00:00"/>
    <x v="0"/>
    <n v="2"/>
    <n v="1"/>
  </r>
  <r>
    <s v="P02"/>
    <x v="0"/>
    <x v="0"/>
    <x v="0"/>
    <s v="J1-M1"/>
    <s v="S1"/>
    <d v="2019-11-18T00:00:00"/>
    <x v="0"/>
    <n v="2"/>
    <n v="1"/>
  </r>
  <r>
    <s v="P03"/>
    <x v="1"/>
    <x v="0"/>
    <x v="0"/>
    <s v="J1-M1"/>
    <s v="S1"/>
    <d v="2019-10-28T00:00:00"/>
    <x v="1"/>
    <n v="0"/>
    <n v="0"/>
  </r>
  <r>
    <s v="P04"/>
    <x v="2"/>
    <x v="0"/>
    <x v="0"/>
    <s v="J1-M1"/>
    <s v="S1"/>
    <d v="2019-10-07T00:00:00"/>
    <x v="2"/>
    <n v="0"/>
    <n v="0"/>
  </r>
  <r>
    <s v="P05"/>
    <x v="2"/>
    <x v="0"/>
    <x v="0"/>
    <s v="J1-M1"/>
    <s v="S1"/>
    <d v="2019-10-28T00:00:00"/>
    <x v="1"/>
    <n v="0"/>
    <n v="0"/>
  </r>
  <r>
    <s v="P06"/>
    <x v="1"/>
    <x v="0"/>
    <x v="0"/>
    <s v="J1-M1"/>
    <s v="S1"/>
    <d v="2019-03-25T00:00:00"/>
    <x v="3"/>
    <n v="0"/>
    <n v="0"/>
  </r>
  <r>
    <s v="P07"/>
    <x v="3"/>
    <x v="0"/>
    <x v="0"/>
    <s v="J1-M1"/>
    <s v="S1"/>
    <d v="2019-03-25T00:00:00"/>
    <x v="3"/>
    <n v="0"/>
    <n v="0"/>
  </r>
  <r>
    <s v="P08"/>
    <x v="0"/>
    <x v="0"/>
    <x v="0"/>
    <s v="J1-M1"/>
    <s v="S1"/>
    <d v="2019-04-22T00:00:00"/>
    <x v="4"/>
    <n v="2"/>
    <n v="1"/>
  </r>
  <r>
    <s v="P09"/>
    <x v="0"/>
    <x v="0"/>
    <x v="0"/>
    <s v="J1-M1"/>
    <s v="S1"/>
    <d v="2019-02-18T00:00:00"/>
    <x v="5"/>
    <n v="2"/>
    <n v="1"/>
  </r>
  <r>
    <s v="P10"/>
    <x v="1"/>
    <x v="0"/>
    <x v="0"/>
    <s v="J1-M1"/>
    <s v="S1"/>
    <d v="2019-04-22T00:00:00"/>
    <x v="4"/>
    <n v="0"/>
    <n v="0"/>
  </r>
  <r>
    <s v="P01"/>
    <x v="0"/>
    <x v="1"/>
    <x v="0"/>
    <s v="J2-M1"/>
    <s v="S1"/>
    <d v="2019-11-18T00:00:00"/>
    <x v="0"/>
    <n v="16"/>
    <n v="8"/>
  </r>
  <r>
    <s v="P02"/>
    <x v="0"/>
    <x v="1"/>
    <x v="0"/>
    <s v="J2-M1"/>
    <s v="S1"/>
    <d v="2019-11-18T00:00:00"/>
    <x v="0"/>
    <n v="16"/>
    <n v="8"/>
  </r>
  <r>
    <s v="P03"/>
    <x v="1"/>
    <x v="1"/>
    <x v="0"/>
    <s v="J2-M1"/>
    <s v="S1"/>
    <d v="2020-05-18T00:00:00"/>
    <x v="6"/>
    <n v="13"/>
    <n v="6.5"/>
  </r>
  <r>
    <s v="P04"/>
    <x v="2"/>
    <x v="1"/>
    <x v="0"/>
    <s v="J2-M1"/>
    <s v="S1"/>
    <d v="2019-10-21T00:00:00"/>
    <x v="7"/>
    <n v="13"/>
    <n v="6.5"/>
  </r>
  <r>
    <s v="P05"/>
    <x v="2"/>
    <x v="1"/>
    <x v="0"/>
    <s v="J2-M1"/>
    <s v="S1"/>
    <d v="2020-05-18T00:00:00"/>
    <x v="6"/>
    <n v="13"/>
    <n v="6.5"/>
  </r>
  <r>
    <s v="P06"/>
    <x v="1"/>
    <x v="1"/>
    <x v="0"/>
    <s v="J2-M1"/>
    <s v="S1"/>
    <d v="2019-07-22T00:00:00"/>
    <x v="8"/>
    <n v="13"/>
    <n v="6.5"/>
  </r>
  <r>
    <s v="P07"/>
    <x v="3"/>
    <x v="1"/>
    <x v="0"/>
    <s v="J2-M1"/>
    <s v="S1"/>
    <d v="2019-07-22T00:00:00"/>
    <x v="8"/>
    <n v="12"/>
    <n v="6"/>
  </r>
  <r>
    <s v="P08"/>
    <x v="0"/>
    <x v="1"/>
    <x v="0"/>
    <s v="J2-M1"/>
    <s v="S1"/>
    <d v="2019-05-27T00:00:00"/>
    <x v="9"/>
    <n v="16"/>
    <n v="8"/>
  </r>
  <r>
    <s v="P09"/>
    <x v="0"/>
    <x v="1"/>
    <x v="0"/>
    <s v="J2-M1"/>
    <s v="S1"/>
    <d v="2019-05-20T00:00:00"/>
    <x v="10"/>
    <n v="16"/>
    <n v="8"/>
  </r>
  <r>
    <s v="P10"/>
    <x v="1"/>
    <x v="1"/>
    <x v="0"/>
    <s v="J2-M1"/>
    <s v="S1"/>
    <d v="2019-05-27T00:00:00"/>
    <x v="9"/>
    <n v="13"/>
    <n v="6.5"/>
  </r>
  <r>
    <s v="P01"/>
    <x v="0"/>
    <x v="2"/>
    <x v="0"/>
    <s v="J3-M1"/>
    <s v="S1"/>
    <d v="2020-02-10T00:00:00"/>
    <x v="11"/>
    <n v="11"/>
    <n v="5.5"/>
  </r>
  <r>
    <s v="P02"/>
    <x v="0"/>
    <x v="2"/>
    <x v="0"/>
    <s v="J3-M1"/>
    <s v="S1"/>
    <d v="2020-02-10T00:00:00"/>
    <x v="11"/>
    <n v="11"/>
    <n v="5.5"/>
  </r>
  <r>
    <s v="P03"/>
    <x v="1"/>
    <x v="2"/>
    <x v="0"/>
    <s v="J3-M1"/>
    <s v="S1"/>
    <d v="2020-09-28T00:00:00"/>
    <x v="12"/>
    <n v="10"/>
    <n v="5"/>
  </r>
  <r>
    <s v="P04"/>
    <x v="2"/>
    <x v="2"/>
    <x v="0"/>
    <s v="J3-M1"/>
    <s v="S1"/>
    <d v="2020-01-20T00:00:00"/>
    <x v="13"/>
    <n v="8"/>
    <n v="4"/>
  </r>
  <r>
    <s v="P05"/>
    <x v="2"/>
    <x v="2"/>
    <x v="0"/>
    <s v="J3-M1"/>
    <s v="S1"/>
    <d v="2020-09-28T00:00:00"/>
    <x v="12"/>
    <n v="8"/>
    <n v="4"/>
  </r>
  <r>
    <s v="P06"/>
    <x v="1"/>
    <x v="2"/>
    <x v="0"/>
    <s v="J3-M1"/>
    <s v="S1"/>
    <d v="2020-02-24T00:00:00"/>
    <x v="14"/>
    <n v="10"/>
    <n v="5"/>
  </r>
  <r>
    <s v="P07"/>
    <x v="3"/>
    <x v="2"/>
    <x v="0"/>
    <s v="J3-M1"/>
    <s v="S1"/>
    <d v="2020-03-09T00:00:00"/>
    <x v="15"/>
    <n v="8"/>
    <n v="4"/>
  </r>
  <r>
    <s v="P08"/>
    <x v="0"/>
    <x v="2"/>
    <x v="0"/>
    <s v="J3-M1"/>
    <s v="S1"/>
    <d v="2019-07-15T00:00:00"/>
    <x v="16"/>
    <n v="11"/>
    <n v="5.5"/>
  </r>
  <r>
    <s v="P09"/>
    <x v="0"/>
    <x v="2"/>
    <x v="0"/>
    <s v="J3-M1"/>
    <s v="S1"/>
    <d v="2019-06-03T00:00:00"/>
    <x v="17"/>
    <n v="11"/>
    <n v="5.5"/>
  </r>
  <r>
    <s v="P10"/>
    <x v="1"/>
    <x v="2"/>
    <x v="0"/>
    <s v="J3-M1"/>
    <s v="S1"/>
    <d v="2019-07-15T00:00:00"/>
    <x v="16"/>
    <n v="10"/>
    <n v="5"/>
  </r>
  <r>
    <s v="P01"/>
    <x v="0"/>
    <x v="3"/>
    <x v="0"/>
    <s v="J4-M1"/>
    <s v="S1"/>
    <d v="2020-05-25T00:00:00"/>
    <x v="18"/>
    <n v="5"/>
    <n v="2.5"/>
  </r>
  <r>
    <s v="P02"/>
    <x v="0"/>
    <x v="3"/>
    <x v="0"/>
    <s v="J4-M1"/>
    <s v="S1"/>
    <d v="2020-07-06T00:00:00"/>
    <x v="19"/>
    <n v="5"/>
    <n v="2.5"/>
  </r>
  <r>
    <s v="P03"/>
    <x v="1"/>
    <x v="3"/>
    <x v="0"/>
    <s v="J4-M1"/>
    <s v="S1"/>
    <d v="2021-01-15T00:00:00"/>
    <x v="20"/>
    <n v="3"/>
    <n v="1.5"/>
  </r>
  <r>
    <s v="P04"/>
    <x v="2"/>
    <x v="3"/>
    <x v="0"/>
    <s v="J4-M1"/>
    <s v="S1"/>
    <d v="2020-05-29T00:00:00"/>
    <x v="21"/>
    <n v="3"/>
    <n v="1.5"/>
  </r>
  <r>
    <s v="P05"/>
    <x v="2"/>
    <x v="3"/>
    <x v="0"/>
    <s v="J4-M1"/>
    <s v="S1"/>
    <d v="2020-10-31T00:00:00"/>
    <x v="22"/>
    <n v="3"/>
    <n v="1.5"/>
  </r>
  <r>
    <s v="P06"/>
    <x v="1"/>
    <x v="3"/>
    <x v="0"/>
    <s v="J4-M1"/>
    <s v="S1"/>
    <d v="2020-05-15T00:00:00"/>
    <x v="23"/>
    <n v="3"/>
    <n v="1.5"/>
  </r>
  <r>
    <s v="P07"/>
    <x v="3"/>
    <x v="3"/>
    <x v="0"/>
    <s v="J4-M1"/>
    <s v="S1"/>
    <d v="2021-06-04T00:00:00"/>
    <x v="24"/>
    <n v="3"/>
    <n v="1.5"/>
  </r>
  <r>
    <s v="P08"/>
    <x v="0"/>
    <x v="3"/>
    <x v="0"/>
    <s v="J4-M1"/>
    <s v="S1"/>
    <d v="2020-03-20T00:00:00"/>
    <x v="25"/>
    <n v="5"/>
    <n v="2.5"/>
  </r>
  <r>
    <s v="P09"/>
    <x v="0"/>
    <x v="3"/>
    <x v="0"/>
    <s v="J4-M1"/>
    <s v="S1"/>
    <d v="2019-11-22T00:00:00"/>
    <x v="26"/>
    <n v="5"/>
    <n v="2.5"/>
  </r>
  <r>
    <s v="P10"/>
    <x v="1"/>
    <x v="3"/>
    <x v="0"/>
    <s v="J4-M1"/>
    <s v="S1"/>
    <d v="2020-05-01T00:00:00"/>
    <x v="27"/>
    <n v="3"/>
    <n v="1.5"/>
  </r>
  <r>
    <s v="P01"/>
    <x v="0"/>
    <x v="0"/>
    <x v="1"/>
    <s v="J1-M2"/>
    <s v="S1"/>
    <d v="2019-11-18T00:00:00"/>
    <x v="0"/>
    <n v="4"/>
    <n v="2"/>
  </r>
  <r>
    <s v="P02"/>
    <x v="0"/>
    <x v="0"/>
    <x v="1"/>
    <s v="J1-M2"/>
    <s v="S1"/>
    <d v="2019-11-18T00:00:00"/>
    <x v="0"/>
    <n v="4"/>
    <n v="2"/>
  </r>
  <r>
    <s v="P03"/>
    <x v="1"/>
    <x v="0"/>
    <x v="1"/>
    <s v="J1-M2"/>
    <s v="S1"/>
    <d v="2019-10-28T00:00:00"/>
    <x v="1"/>
    <n v="0"/>
    <n v="0"/>
  </r>
  <r>
    <s v="P04"/>
    <x v="2"/>
    <x v="0"/>
    <x v="1"/>
    <s v="J1-M2"/>
    <s v="S1"/>
    <d v="2019-10-07T00:00:00"/>
    <x v="2"/>
    <n v="0"/>
    <n v="0"/>
  </r>
  <r>
    <s v="P05"/>
    <x v="2"/>
    <x v="0"/>
    <x v="1"/>
    <s v="J1-M2"/>
    <s v="S1"/>
    <d v="2019-10-28T00:00:00"/>
    <x v="1"/>
    <n v="0"/>
    <n v="0"/>
  </r>
  <r>
    <s v="P06"/>
    <x v="1"/>
    <x v="0"/>
    <x v="1"/>
    <s v="J1-M2"/>
    <s v="S1"/>
    <d v="2019-03-25T00:00:00"/>
    <x v="3"/>
    <n v="0"/>
    <n v="0"/>
  </r>
  <r>
    <s v="P07"/>
    <x v="3"/>
    <x v="0"/>
    <x v="1"/>
    <s v="J1-M2"/>
    <s v="S1"/>
    <d v="2019-03-25T00:00:00"/>
    <x v="3"/>
    <n v="0"/>
    <n v="0"/>
  </r>
  <r>
    <s v="P08"/>
    <x v="0"/>
    <x v="0"/>
    <x v="1"/>
    <s v="J1-M2"/>
    <s v="S1"/>
    <d v="2019-04-22T00:00:00"/>
    <x v="4"/>
    <n v="4"/>
    <n v="2"/>
  </r>
  <r>
    <s v="P09"/>
    <x v="0"/>
    <x v="0"/>
    <x v="1"/>
    <s v="J1-M2"/>
    <s v="S1"/>
    <d v="2019-02-18T00:00:00"/>
    <x v="5"/>
    <n v="4"/>
    <n v="2"/>
  </r>
  <r>
    <s v="P10"/>
    <x v="1"/>
    <x v="0"/>
    <x v="1"/>
    <s v="J1-M2"/>
    <s v="S1"/>
    <d v="2019-04-22T00:00:00"/>
    <x v="4"/>
    <n v="0"/>
    <n v="0"/>
  </r>
  <r>
    <s v="P01"/>
    <x v="0"/>
    <x v="1"/>
    <x v="1"/>
    <s v="J2-M2"/>
    <s v="S1"/>
    <d v="2019-11-18T00:00:00"/>
    <x v="0"/>
    <n v="18"/>
    <n v="9"/>
  </r>
  <r>
    <s v="P02"/>
    <x v="0"/>
    <x v="1"/>
    <x v="1"/>
    <s v="J2-M2"/>
    <s v="S1"/>
    <d v="2019-11-18T00:00:00"/>
    <x v="0"/>
    <n v="18"/>
    <n v="9"/>
  </r>
  <r>
    <s v="P03"/>
    <x v="1"/>
    <x v="1"/>
    <x v="1"/>
    <s v="J2-M2"/>
    <s v="S1"/>
    <d v="2020-05-18T00:00:00"/>
    <x v="6"/>
    <n v="8"/>
    <n v="4"/>
  </r>
  <r>
    <s v="P04"/>
    <x v="2"/>
    <x v="1"/>
    <x v="1"/>
    <s v="J2-M2"/>
    <s v="S1"/>
    <d v="2019-10-21T00:00:00"/>
    <x v="7"/>
    <n v="15"/>
    <n v="7.5"/>
  </r>
  <r>
    <s v="P05"/>
    <x v="2"/>
    <x v="1"/>
    <x v="1"/>
    <s v="J2-M2"/>
    <s v="S1"/>
    <d v="2020-05-18T00:00:00"/>
    <x v="6"/>
    <n v="15"/>
    <n v="7.5"/>
  </r>
  <r>
    <s v="P06"/>
    <x v="1"/>
    <x v="1"/>
    <x v="1"/>
    <s v="J2-M2"/>
    <s v="S1"/>
    <d v="2019-07-22T00:00:00"/>
    <x v="8"/>
    <n v="8"/>
    <n v="4"/>
  </r>
  <r>
    <s v="P07"/>
    <x v="3"/>
    <x v="1"/>
    <x v="1"/>
    <s v="J2-M2"/>
    <s v="S1"/>
    <d v="2019-07-22T00:00:00"/>
    <x v="8"/>
    <n v="8"/>
    <n v="4"/>
  </r>
  <r>
    <s v="P08"/>
    <x v="0"/>
    <x v="1"/>
    <x v="1"/>
    <s v="J2-M2"/>
    <s v="S1"/>
    <d v="2019-05-27T00:00:00"/>
    <x v="9"/>
    <n v="18"/>
    <n v="9"/>
  </r>
  <r>
    <s v="P09"/>
    <x v="0"/>
    <x v="1"/>
    <x v="1"/>
    <s v="J2-M2"/>
    <s v="S1"/>
    <d v="2019-05-20T00:00:00"/>
    <x v="10"/>
    <n v="18"/>
    <n v="9"/>
  </r>
  <r>
    <s v="P10"/>
    <x v="1"/>
    <x v="1"/>
    <x v="1"/>
    <s v="J2-M2"/>
    <s v="S1"/>
    <d v="2019-05-27T00:00:00"/>
    <x v="9"/>
    <n v="8"/>
    <n v="4"/>
  </r>
  <r>
    <s v="P01"/>
    <x v="0"/>
    <x v="2"/>
    <x v="1"/>
    <s v="J3-M2"/>
    <s v="S1"/>
    <d v="2020-02-10T00:00:00"/>
    <x v="11"/>
    <n v="11"/>
    <n v="5.5"/>
  </r>
  <r>
    <s v="P02"/>
    <x v="0"/>
    <x v="2"/>
    <x v="1"/>
    <s v="J3-M2"/>
    <s v="S1"/>
    <d v="2020-02-10T00:00:00"/>
    <x v="11"/>
    <n v="11"/>
    <n v="5.5"/>
  </r>
  <r>
    <s v="P03"/>
    <x v="1"/>
    <x v="2"/>
    <x v="1"/>
    <s v="J3-M2"/>
    <s v="S1"/>
    <d v="2020-09-28T00:00:00"/>
    <x v="12"/>
    <n v="12"/>
    <n v="6"/>
  </r>
  <r>
    <s v="P04"/>
    <x v="2"/>
    <x v="2"/>
    <x v="1"/>
    <s v="J3-M2"/>
    <s v="S1"/>
    <d v="2020-01-20T00:00:00"/>
    <x v="13"/>
    <n v="11"/>
    <n v="5.5"/>
  </r>
  <r>
    <s v="P05"/>
    <x v="2"/>
    <x v="2"/>
    <x v="1"/>
    <s v="J3-M2"/>
    <s v="S1"/>
    <d v="2020-09-28T00:00:00"/>
    <x v="12"/>
    <n v="11"/>
    <n v="5.5"/>
  </r>
  <r>
    <s v="P06"/>
    <x v="1"/>
    <x v="2"/>
    <x v="1"/>
    <s v="J3-M2"/>
    <s v="S1"/>
    <d v="2020-02-24T00:00:00"/>
    <x v="14"/>
    <n v="12"/>
    <n v="6"/>
  </r>
  <r>
    <s v="P07"/>
    <x v="3"/>
    <x v="2"/>
    <x v="1"/>
    <s v="J3-M2"/>
    <s v="S1"/>
    <d v="2020-03-09T00:00:00"/>
    <x v="15"/>
    <n v="11"/>
    <n v="5.5"/>
  </r>
  <r>
    <s v="P08"/>
    <x v="0"/>
    <x v="2"/>
    <x v="1"/>
    <s v="J3-M2"/>
    <s v="S1"/>
    <d v="2019-07-15T00:00:00"/>
    <x v="16"/>
    <n v="11"/>
    <n v="5.5"/>
  </r>
  <r>
    <s v="P09"/>
    <x v="0"/>
    <x v="2"/>
    <x v="1"/>
    <s v="J3-M2"/>
    <s v="S1"/>
    <d v="2019-06-03T00:00:00"/>
    <x v="17"/>
    <n v="11"/>
    <n v="5.5"/>
  </r>
  <r>
    <s v="P10"/>
    <x v="1"/>
    <x v="2"/>
    <x v="1"/>
    <s v="J3-M2"/>
    <s v="S1"/>
    <d v="2019-07-15T00:00:00"/>
    <x v="16"/>
    <n v="12"/>
    <n v="6"/>
  </r>
  <r>
    <s v="P01"/>
    <x v="0"/>
    <x v="3"/>
    <x v="1"/>
    <s v="J4-M2"/>
    <s v="S1"/>
    <d v="2020-05-25T00:00:00"/>
    <x v="18"/>
    <n v="16"/>
    <n v="8"/>
  </r>
  <r>
    <s v="P02"/>
    <x v="0"/>
    <x v="3"/>
    <x v="1"/>
    <s v="J4-M2"/>
    <s v="S1"/>
    <d v="2020-07-06T00:00:00"/>
    <x v="19"/>
    <n v="16"/>
    <n v="8"/>
  </r>
  <r>
    <s v="P03"/>
    <x v="1"/>
    <x v="3"/>
    <x v="1"/>
    <s v="J4-M2"/>
    <s v="S1"/>
    <d v="2021-01-15T00:00:00"/>
    <x v="20"/>
    <n v="9"/>
    <n v="4.5"/>
  </r>
  <r>
    <s v="P04"/>
    <x v="2"/>
    <x v="3"/>
    <x v="1"/>
    <s v="J4-M2"/>
    <s v="S1"/>
    <d v="2020-05-29T00:00:00"/>
    <x v="21"/>
    <n v="18"/>
    <n v="9"/>
  </r>
  <r>
    <s v="P05"/>
    <x v="2"/>
    <x v="3"/>
    <x v="1"/>
    <s v="J4-M2"/>
    <s v="S1"/>
    <d v="2020-10-31T00:00:00"/>
    <x v="22"/>
    <n v="18"/>
    <n v="9"/>
  </r>
  <r>
    <s v="P06"/>
    <x v="1"/>
    <x v="3"/>
    <x v="1"/>
    <s v="J4-M2"/>
    <s v="S1"/>
    <d v="2020-05-15T00:00:00"/>
    <x v="23"/>
    <n v="9"/>
    <n v="4.5"/>
  </r>
  <r>
    <s v="P07"/>
    <x v="3"/>
    <x v="3"/>
    <x v="1"/>
    <s v="J4-M2"/>
    <s v="S1"/>
    <d v="2021-06-04T00:00:00"/>
    <x v="24"/>
    <n v="6"/>
    <n v="3"/>
  </r>
  <r>
    <s v="P08"/>
    <x v="0"/>
    <x v="3"/>
    <x v="1"/>
    <s v="J4-M2"/>
    <s v="S1"/>
    <d v="2020-03-20T00:00:00"/>
    <x v="25"/>
    <n v="16"/>
    <n v="8"/>
  </r>
  <r>
    <s v="P09"/>
    <x v="0"/>
    <x v="3"/>
    <x v="1"/>
    <s v="J4-M2"/>
    <s v="S1"/>
    <d v="2019-11-22T00:00:00"/>
    <x v="26"/>
    <n v="16"/>
    <n v="8"/>
  </r>
  <r>
    <s v="P10"/>
    <x v="1"/>
    <x v="3"/>
    <x v="1"/>
    <s v="J4-M2"/>
    <s v="S1"/>
    <d v="2020-05-01T00:00:00"/>
    <x v="27"/>
    <n v="9"/>
    <n v="4.5"/>
  </r>
  <r>
    <s v="P01"/>
    <x v="0"/>
    <x v="0"/>
    <x v="2"/>
    <s v="J1-M3"/>
    <s v="S1"/>
    <d v="2019-11-18T00:00:00"/>
    <x v="0"/>
    <n v="7"/>
    <n v="3.5"/>
  </r>
  <r>
    <s v="P02"/>
    <x v="0"/>
    <x v="0"/>
    <x v="2"/>
    <s v="J1-M3"/>
    <s v="S1"/>
    <d v="2019-11-18T00:00:00"/>
    <x v="0"/>
    <n v="7"/>
    <n v="3.5"/>
  </r>
  <r>
    <s v="P03"/>
    <x v="1"/>
    <x v="0"/>
    <x v="2"/>
    <s v="J1-M3"/>
    <s v="S1"/>
    <d v="2019-10-28T00:00:00"/>
    <x v="1"/>
    <n v="4"/>
    <n v="2"/>
  </r>
  <r>
    <s v="P04"/>
    <x v="2"/>
    <x v="0"/>
    <x v="2"/>
    <s v="J1-M3"/>
    <s v="S1"/>
    <d v="2019-10-07T00:00:00"/>
    <x v="2"/>
    <n v="4"/>
    <n v="2"/>
  </r>
  <r>
    <s v="P05"/>
    <x v="2"/>
    <x v="0"/>
    <x v="2"/>
    <s v="J1-M3"/>
    <s v="S1"/>
    <d v="2019-10-28T00:00:00"/>
    <x v="1"/>
    <n v="4"/>
    <n v="2"/>
  </r>
  <r>
    <s v="P06"/>
    <x v="1"/>
    <x v="0"/>
    <x v="2"/>
    <s v="J1-M3"/>
    <s v="S1"/>
    <d v="2019-03-25T00:00:00"/>
    <x v="3"/>
    <n v="4"/>
    <n v="2"/>
  </r>
  <r>
    <s v="P07"/>
    <x v="3"/>
    <x v="0"/>
    <x v="2"/>
    <s v="J1-M3"/>
    <s v="S1"/>
    <d v="2019-03-25T00:00:00"/>
    <x v="3"/>
    <n v="0"/>
    <n v="0"/>
  </r>
  <r>
    <s v="P08"/>
    <x v="0"/>
    <x v="0"/>
    <x v="2"/>
    <s v="J1-M3"/>
    <s v="S1"/>
    <d v="2019-04-22T00:00:00"/>
    <x v="4"/>
    <n v="7"/>
    <n v="3.5"/>
  </r>
  <r>
    <s v="P09"/>
    <x v="0"/>
    <x v="0"/>
    <x v="2"/>
    <s v="J1-M3"/>
    <s v="S1"/>
    <d v="2019-02-18T00:00:00"/>
    <x v="5"/>
    <n v="7"/>
    <n v="3.5"/>
  </r>
  <r>
    <s v="P10"/>
    <x v="1"/>
    <x v="0"/>
    <x v="2"/>
    <s v="J1-M3"/>
    <s v="S1"/>
    <d v="2019-04-22T00:00:00"/>
    <x v="4"/>
    <n v="4"/>
    <n v="2"/>
  </r>
  <r>
    <s v="P01"/>
    <x v="0"/>
    <x v="1"/>
    <x v="2"/>
    <s v="J2-M3"/>
    <s v="S1"/>
    <d v="2019-11-18T00:00:00"/>
    <x v="0"/>
    <n v="9"/>
    <n v="4.5"/>
  </r>
  <r>
    <s v="P02"/>
    <x v="0"/>
    <x v="1"/>
    <x v="2"/>
    <s v="J2-M3"/>
    <s v="S1"/>
    <d v="2019-11-18T00:00:00"/>
    <x v="0"/>
    <n v="9"/>
    <n v="4.5"/>
  </r>
  <r>
    <s v="P03"/>
    <x v="1"/>
    <x v="1"/>
    <x v="2"/>
    <s v="J2-M3"/>
    <s v="S1"/>
    <d v="2020-05-18T00:00:00"/>
    <x v="6"/>
    <n v="6"/>
    <n v="3"/>
  </r>
  <r>
    <s v="P04"/>
    <x v="2"/>
    <x v="1"/>
    <x v="2"/>
    <s v="J2-M3"/>
    <s v="S1"/>
    <d v="2019-10-21T00:00:00"/>
    <x v="7"/>
    <n v="6"/>
    <n v="3"/>
  </r>
  <r>
    <s v="P05"/>
    <x v="2"/>
    <x v="1"/>
    <x v="2"/>
    <s v="J2-M3"/>
    <s v="S1"/>
    <d v="2020-05-18T00:00:00"/>
    <x v="6"/>
    <n v="6"/>
    <n v="3"/>
  </r>
  <r>
    <s v="P06"/>
    <x v="1"/>
    <x v="1"/>
    <x v="2"/>
    <s v="J2-M3"/>
    <s v="S1"/>
    <d v="2019-07-22T00:00:00"/>
    <x v="8"/>
    <n v="6"/>
    <n v="3"/>
  </r>
  <r>
    <s v="P07"/>
    <x v="3"/>
    <x v="1"/>
    <x v="2"/>
    <s v="J2-M3"/>
    <s v="S1"/>
    <d v="2019-07-22T00:00:00"/>
    <x v="8"/>
    <n v="5"/>
    <n v="2.5"/>
  </r>
  <r>
    <s v="P08"/>
    <x v="0"/>
    <x v="1"/>
    <x v="2"/>
    <s v="J2-M3"/>
    <s v="S1"/>
    <d v="2019-05-27T00:00:00"/>
    <x v="9"/>
    <n v="9"/>
    <n v="4.5"/>
  </r>
  <r>
    <s v="P09"/>
    <x v="0"/>
    <x v="1"/>
    <x v="2"/>
    <s v="J2-M3"/>
    <s v="S1"/>
    <d v="2019-05-20T00:00:00"/>
    <x v="10"/>
    <n v="9"/>
    <n v="4.5"/>
  </r>
  <r>
    <s v="P10"/>
    <x v="1"/>
    <x v="1"/>
    <x v="2"/>
    <s v="J2-M3"/>
    <s v="S1"/>
    <d v="2019-05-27T00:00:00"/>
    <x v="9"/>
    <n v="6"/>
    <n v="3"/>
  </r>
  <r>
    <s v="P01"/>
    <x v="0"/>
    <x v="2"/>
    <x v="2"/>
    <s v="J3-M3"/>
    <s v="S1"/>
    <d v="2020-02-10T00:00:00"/>
    <x v="11"/>
    <n v="32"/>
    <n v="16"/>
  </r>
  <r>
    <s v="P02"/>
    <x v="0"/>
    <x v="2"/>
    <x v="2"/>
    <s v="J3-M3"/>
    <s v="S1"/>
    <d v="2020-02-10T00:00:00"/>
    <x v="11"/>
    <n v="32"/>
    <n v="16"/>
  </r>
  <r>
    <s v="P03"/>
    <x v="1"/>
    <x v="2"/>
    <x v="2"/>
    <s v="J3-M3"/>
    <s v="S1"/>
    <d v="2020-09-28T00:00:00"/>
    <x v="12"/>
    <n v="14"/>
    <n v="7"/>
  </r>
  <r>
    <s v="P04"/>
    <x v="2"/>
    <x v="2"/>
    <x v="2"/>
    <s v="J3-M3"/>
    <s v="S1"/>
    <d v="2020-01-20T00:00:00"/>
    <x v="13"/>
    <n v="11"/>
    <n v="5.5"/>
  </r>
  <r>
    <s v="P05"/>
    <x v="2"/>
    <x v="2"/>
    <x v="2"/>
    <s v="J3-M3"/>
    <s v="S1"/>
    <d v="2020-09-28T00:00:00"/>
    <x v="12"/>
    <n v="11"/>
    <n v="5.5"/>
  </r>
  <r>
    <s v="P06"/>
    <x v="1"/>
    <x v="2"/>
    <x v="2"/>
    <s v="J3-M3"/>
    <s v="S1"/>
    <d v="2020-02-24T00:00:00"/>
    <x v="14"/>
    <n v="14"/>
    <n v="7"/>
  </r>
  <r>
    <s v="P07"/>
    <x v="3"/>
    <x v="2"/>
    <x v="2"/>
    <s v="J3-M3"/>
    <s v="S1"/>
    <d v="2020-03-09T00:00:00"/>
    <x v="15"/>
    <n v="6"/>
    <n v="3"/>
  </r>
  <r>
    <s v="P08"/>
    <x v="0"/>
    <x v="2"/>
    <x v="2"/>
    <s v="J3-M3"/>
    <s v="S1"/>
    <d v="2019-07-15T00:00:00"/>
    <x v="16"/>
    <n v="32"/>
    <n v="16"/>
  </r>
  <r>
    <s v="P09"/>
    <x v="0"/>
    <x v="2"/>
    <x v="2"/>
    <s v="J3-M3"/>
    <s v="S1"/>
    <d v="2019-06-03T00:00:00"/>
    <x v="17"/>
    <n v="32"/>
    <n v="16"/>
  </r>
  <r>
    <s v="P10"/>
    <x v="1"/>
    <x v="2"/>
    <x v="2"/>
    <s v="J3-M3"/>
    <s v="S1"/>
    <d v="2019-07-15T00:00:00"/>
    <x v="16"/>
    <n v="14"/>
    <n v="7"/>
  </r>
  <r>
    <s v="P01"/>
    <x v="0"/>
    <x v="3"/>
    <x v="2"/>
    <s v="J4-M3"/>
    <s v="S1"/>
    <d v="2020-05-25T00:00:00"/>
    <x v="18"/>
    <n v="0"/>
    <n v="0"/>
  </r>
  <r>
    <s v="P02"/>
    <x v="0"/>
    <x v="3"/>
    <x v="2"/>
    <s v="J4-M3"/>
    <s v="S1"/>
    <d v="2020-07-06T00:00:00"/>
    <x v="19"/>
    <n v="0"/>
    <n v="0"/>
  </r>
  <r>
    <s v="P03"/>
    <x v="1"/>
    <x v="3"/>
    <x v="2"/>
    <s v="J4-M3"/>
    <s v="S1"/>
    <d v="2021-01-15T00:00:00"/>
    <x v="20"/>
    <n v="0"/>
    <n v="0"/>
  </r>
  <r>
    <s v="P04"/>
    <x v="2"/>
    <x v="3"/>
    <x v="2"/>
    <s v="J4-M3"/>
    <s v="S1"/>
    <d v="2020-05-29T00:00:00"/>
    <x v="21"/>
    <n v="0"/>
    <n v="0"/>
  </r>
  <r>
    <s v="P05"/>
    <x v="2"/>
    <x v="3"/>
    <x v="2"/>
    <s v="J4-M3"/>
    <s v="S1"/>
    <d v="2020-10-31T00:00:00"/>
    <x v="22"/>
    <n v="0"/>
    <n v="0"/>
  </r>
  <r>
    <s v="P06"/>
    <x v="1"/>
    <x v="3"/>
    <x v="2"/>
    <s v="J4-M3"/>
    <s v="S1"/>
    <d v="2020-05-15T00:00:00"/>
    <x v="23"/>
    <n v="0"/>
    <n v="0"/>
  </r>
  <r>
    <s v="P07"/>
    <x v="3"/>
    <x v="3"/>
    <x v="2"/>
    <s v="J4-M3"/>
    <s v="S1"/>
    <d v="2021-06-04T00:00:00"/>
    <x v="24"/>
    <n v="0"/>
    <n v="0"/>
  </r>
  <r>
    <s v="P08"/>
    <x v="0"/>
    <x v="3"/>
    <x v="2"/>
    <s v="J4-M3"/>
    <s v="S1"/>
    <d v="2020-03-20T00:00:00"/>
    <x v="25"/>
    <n v="0"/>
    <n v="0"/>
  </r>
  <r>
    <s v="P09"/>
    <x v="0"/>
    <x v="3"/>
    <x v="2"/>
    <s v="J4-M3"/>
    <s v="S1"/>
    <d v="2019-11-22T00:00:00"/>
    <x v="26"/>
    <n v="0"/>
    <n v="0"/>
  </r>
  <r>
    <s v="P10"/>
    <x v="1"/>
    <x v="3"/>
    <x v="2"/>
    <s v="J4-M3"/>
    <s v="S1"/>
    <d v="2020-05-01T00:00:00"/>
    <x v="27"/>
    <n v="0"/>
    <n v="0"/>
  </r>
  <r>
    <s v="P01"/>
    <x v="0"/>
    <x v="0"/>
    <x v="3"/>
    <s v="J1-M4"/>
    <s v="S1"/>
    <d v="2019-11-18T00:00:00"/>
    <x v="0"/>
    <n v="0"/>
    <n v="0"/>
  </r>
  <r>
    <s v="P02"/>
    <x v="0"/>
    <x v="0"/>
    <x v="3"/>
    <s v="J1-M4"/>
    <s v="S1"/>
    <d v="2019-11-18T00:00:00"/>
    <x v="0"/>
    <n v="0"/>
    <n v="0"/>
  </r>
  <r>
    <s v="P03"/>
    <x v="1"/>
    <x v="0"/>
    <x v="3"/>
    <s v="J1-M4"/>
    <s v="S1"/>
    <d v="2019-10-28T00:00:00"/>
    <x v="1"/>
    <n v="0"/>
    <n v="0"/>
  </r>
  <r>
    <s v="P04"/>
    <x v="2"/>
    <x v="0"/>
    <x v="3"/>
    <s v="J1-M4"/>
    <s v="S1"/>
    <d v="2019-10-07T00:00:00"/>
    <x v="2"/>
    <n v="0"/>
    <n v="0"/>
  </r>
  <r>
    <s v="P05"/>
    <x v="2"/>
    <x v="0"/>
    <x v="3"/>
    <s v="J1-M4"/>
    <s v="S1"/>
    <d v="2019-10-28T00:00:00"/>
    <x v="1"/>
    <n v="0"/>
    <n v="0"/>
  </r>
  <r>
    <s v="P06"/>
    <x v="1"/>
    <x v="0"/>
    <x v="3"/>
    <s v="J1-M4"/>
    <s v="S1"/>
    <d v="2019-03-25T00:00:00"/>
    <x v="3"/>
    <n v="0"/>
    <n v="0"/>
  </r>
  <r>
    <s v="P07"/>
    <x v="3"/>
    <x v="0"/>
    <x v="3"/>
    <s v="J1-M4"/>
    <s v="S1"/>
    <d v="2019-03-25T00:00:00"/>
    <x v="3"/>
    <n v="0"/>
    <n v="0"/>
  </r>
  <r>
    <s v="P08"/>
    <x v="0"/>
    <x v="0"/>
    <x v="3"/>
    <s v="J1-M4"/>
    <s v="S1"/>
    <d v="2019-04-22T00:00:00"/>
    <x v="4"/>
    <n v="0"/>
    <n v="0"/>
  </r>
  <r>
    <s v="P09"/>
    <x v="0"/>
    <x v="0"/>
    <x v="3"/>
    <s v="J1-M4"/>
    <s v="S1"/>
    <d v="2019-02-18T00:00:00"/>
    <x v="5"/>
    <n v="0"/>
    <n v="0"/>
  </r>
  <r>
    <s v="P10"/>
    <x v="1"/>
    <x v="0"/>
    <x v="3"/>
    <s v="J1-M4"/>
    <s v="S1"/>
    <d v="2019-04-22T00:00:00"/>
    <x v="4"/>
    <n v="0"/>
    <n v="0"/>
  </r>
  <r>
    <s v="P01"/>
    <x v="0"/>
    <x v="1"/>
    <x v="3"/>
    <s v="J2-M4"/>
    <s v="S1"/>
    <d v="2019-11-18T00:00:00"/>
    <x v="0"/>
    <n v="2"/>
    <n v="1"/>
  </r>
  <r>
    <s v="P02"/>
    <x v="0"/>
    <x v="1"/>
    <x v="3"/>
    <s v="J2-M4"/>
    <s v="S1"/>
    <d v="2019-11-18T00:00:00"/>
    <x v="0"/>
    <n v="2"/>
    <n v="1"/>
  </r>
  <r>
    <s v="P03"/>
    <x v="1"/>
    <x v="1"/>
    <x v="3"/>
    <s v="J2-M4"/>
    <s v="S1"/>
    <d v="2020-05-18T00:00:00"/>
    <x v="6"/>
    <n v="0"/>
    <n v="0"/>
  </r>
  <r>
    <s v="P04"/>
    <x v="2"/>
    <x v="1"/>
    <x v="3"/>
    <s v="J2-M4"/>
    <s v="S1"/>
    <d v="2019-10-21T00:00:00"/>
    <x v="7"/>
    <n v="0"/>
    <n v="0"/>
  </r>
  <r>
    <s v="P05"/>
    <x v="2"/>
    <x v="1"/>
    <x v="3"/>
    <s v="J2-M4"/>
    <s v="S1"/>
    <d v="2020-05-18T00:00:00"/>
    <x v="6"/>
    <n v="0"/>
    <n v="0"/>
  </r>
  <r>
    <s v="P06"/>
    <x v="1"/>
    <x v="1"/>
    <x v="3"/>
    <s v="J2-M4"/>
    <s v="S1"/>
    <d v="2019-07-22T00:00:00"/>
    <x v="8"/>
    <n v="0"/>
    <n v="0"/>
  </r>
  <r>
    <s v="P07"/>
    <x v="3"/>
    <x v="1"/>
    <x v="3"/>
    <s v="J2-M4"/>
    <s v="S1"/>
    <d v="2019-07-22T00:00:00"/>
    <x v="8"/>
    <n v="0"/>
    <n v="0"/>
  </r>
  <r>
    <s v="P08"/>
    <x v="0"/>
    <x v="1"/>
    <x v="3"/>
    <s v="J2-M4"/>
    <s v="S1"/>
    <d v="2019-05-27T00:00:00"/>
    <x v="9"/>
    <n v="2"/>
    <n v="1"/>
  </r>
  <r>
    <s v="P09"/>
    <x v="0"/>
    <x v="1"/>
    <x v="3"/>
    <s v="J2-M4"/>
    <s v="S1"/>
    <d v="2019-05-20T00:00:00"/>
    <x v="10"/>
    <n v="2"/>
    <n v="1"/>
  </r>
  <r>
    <s v="P10"/>
    <x v="1"/>
    <x v="1"/>
    <x v="3"/>
    <s v="J2-M4"/>
    <s v="S1"/>
    <d v="2019-05-27T00:00:00"/>
    <x v="9"/>
    <n v="0"/>
    <n v="0"/>
  </r>
  <r>
    <s v="P01"/>
    <x v="0"/>
    <x v="2"/>
    <x v="3"/>
    <s v="J3-M4"/>
    <s v="S1"/>
    <d v="2020-02-10T00:00:00"/>
    <x v="11"/>
    <n v="8"/>
    <n v="4"/>
  </r>
  <r>
    <s v="P02"/>
    <x v="0"/>
    <x v="2"/>
    <x v="3"/>
    <s v="J3-M4"/>
    <s v="S1"/>
    <d v="2020-02-10T00:00:00"/>
    <x v="11"/>
    <n v="8"/>
    <n v="4"/>
  </r>
  <r>
    <s v="P03"/>
    <x v="1"/>
    <x v="2"/>
    <x v="3"/>
    <s v="J3-M4"/>
    <s v="S1"/>
    <d v="2020-09-28T00:00:00"/>
    <x v="12"/>
    <n v="0"/>
    <n v="0"/>
  </r>
  <r>
    <s v="P04"/>
    <x v="2"/>
    <x v="2"/>
    <x v="3"/>
    <s v="J3-M4"/>
    <s v="S1"/>
    <d v="2020-01-20T00:00:00"/>
    <x v="13"/>
    <n v="0"/>
    <n v="0"/>
  </r>
  <r>
    <s v="P05"/>
    <x v="2"/>
    <x v="2"/>
    <x v="3"/>
    <s v="J3-M4"/>
    <s v="S1"/>
    <d v="2020-09-28T00:00:00"/>
    <x v="12"/>
    <n v="0"/>
    <n v="0"/>
  </r>
  <r>
    <s v="P06"/>
    <x v="1"/>
    <x v="2"/>
    <x v="3"/>
    <s v="J3-M4"/>
    <s v="S1"/>
    <d v="2020-02-24T00:00:00"/>
    <x v="14"/>
    <n v="0"/>
    <n v="0"/>
  </r>
  <r>
    <s v="P07"/>
    <x v="3"/>
    <x v="2"/>
    <x v="3"/>
    <s v="J3-M4"/>
    <s v="S1"/>
    <d v="2020-03-09T00:00:00"/>
    <x v="15"/>
    <n v="0"/>
    <n v="0"/>
  </r>
  <r>
    <s v="P08"/>
    <x v="0"/>
    <x v="2"/>
    <x v="3"/>
    <s v="J3-M4"/>
    <s v="S1"/>
    <d v="2019-07-15T00:00:00"/>
    <x v="16"/>
    <n v="8"/>
    <n v="4"/>
  </r>
  <r>
    <s v="P09"/>
    <x v="0"/>
    <x v="2"/>
    <x v="3"/>
    <s v="J3-M4"/>
    <s v="S1"/>
    <d v="2019-06-03T00:00:00"/>
    <x v="17"/>
    <n v="8"/>
    <n v="4"/>
  </r>
  <r>
    <s v="P10"/>
    <x v="1"/>
    <x v="2"/>
    <x v="3"/>
    <s v="J3-M4"/>
    <s v="S1"/>
    <d v="2019-07-15T00:00:00"/>
    <x v="16"/>
    <n v="0"/>
    <n v="0"/>
  </r>
  <r>
    <s v="P01"/>
    <x v="0"/>
    <x v="3"/>
    <x v="3"/>
    <s v="J4-M4"/>
    <s v="S1"/>
    <d v="2020-05-25T00:00:00"/>
    <x v="18"/>
    <n v="18"/>
    <n v="9"/>
  </r>
  <r>
    <s v="P02"/>
    <x v="0"/>
    <x v="3"/>
    <x v="3"/>
    <s v="J4-M4"/>
    <s v="S1"/>
    <d v="2020-07-06T00:00:00"/>
    <x v="19"/>
    <n v="18"/>
    <n v="9"/>
  </r>
  <r>
    <s v="P03"/>
    <x v="1"/>
    <x v="3"/>
    <x v="3"/>
    <s v="J4-M4"/>
    <s v="S1"/>
    <d v="2021-01-15T00:00:00"/>
    <x v="20"/>
    <n v="0"/>
    <n v="0"/>
  </r>
  <r>
    <s v="P04"/>
    <x v="2"/>
    <x v="3"/>
    <x v="3"/>
    <s v="J4-M4"/>
    <s v="S1"/>
    <d v="2020-05-29T00:00:00"/>
    <x v="21"/>
    <n v="0"/>
    <n v="0"/>
  </r>
  <r>
    <s v="P05"/>
    <x v="2"/>
    <x v="3"/>
    <x v="3"/>
    <s v="J4-M4"/>
    <s v="S1"/>
    <d v="2020-10-31T00:00:00"/>
    <x v="22"/>
    <n v="0"/>
    <n v="0"/>
  </r>
  <r>
    <s v="P06"/>
    <x v="1"/>
    <x v="3"/>
    <x v="3"/>
    <s v="J4-M4"/>
    <s v="S1"/>
    <d v="2020-05-15T00:00:00"/>
    <x v="23"/>
    <n v="0"/>
    <n v="0"/>
  </r>
  <r>
    <s v="P07"/>
    <x v="3"/>
    <x v="3"/>
    <x v="3"/>
    <s v="J4-M4"/>
    <s v="S1"/>
    <d v="2021-06-04T00:00:00"/>
    <x v="24"/>
    <n v="0"/>
    <n v="0"/>
  </r>
  <r>
    <s v="P08"/>
    <x v="0"/>
    <x v="3"/>
    <x v="3"/>
    <s v="J4-M4"/>
    <s v="S1"/>
    <d v="2020-03-20T00:00:00"/>
    <x v="25"/>
    <n v="18"/>
    <n v="9"/>
  </r>
  <r>
    <s v="P09"/>
    <x v="0"/>
    <x v="3"/>
    <x v="3"/>
    <s v="J4-M4"/>
    <s v="S1"/>
    <d v="2019-11-22T00:00:00"/>
    <x v="26"/>
    <n v="18"/>
    <n v="9"/>
  </r>
  <r>
    <s v="P10"/>
    <x v="1"/>
    <x v="3"/>
    <x v="3"/>
    <s v="J4-M4"/>
    <s v="S1"/>
    <d v="2020-05-01T00:00:00"/>
    <x v="27"/>
    <n v="0"/>
    <n v="0"/>
  </r>
  <r>
    <s v="P01"/>
    <x v="0"/>
    <x v="0"/>
    <x v="0"/>
    <s v="J1-M1"/>
    <s v="S2"/>
    <d v="2019-11-18T00:00:00"/>
    <x v="28"/>
    <n v="2"/>
    <n v="1"/>
  </r>
  <r>
    <s v="P02"/>
    <x v="0"/>
    <x v="0"/>
    <x v="0"/>
    <s v="J1-M1"/>
    <s v="S2"/>
    <d v="2019-11-18T00:00:00"/>
    <x v="28"/>
    <n v="2"/>
    <n v="1"/>
  </r>
  <r>
    <s v="P03"/>
    <x v="1"/>
    <x v="0"/>
    <x v="0"/>
    <s v="J1-M1"/>
    <s v="S2"/>
    <d v="2019-10-28T00:00:00"/>
    <x v="29"/>
    <n v="0"/>
    <n v="0"/>
  </r>
  <r>
    <s v="P04"/>
    <x v="2"/>
    <x v="0"/>
    <x v="0"/>
    <s v="J1-M1"/>
    <s v="S2"/>
    <d v="2019-10-07T00:00:00"/>
    <x v="30"/>
    <n v="0"/>
    <n v="0"/>
  </r>
  <r>
    <s v="P05"/>
    <x v="2"/>
    <x v="0"/>
    <x v="0"/>
    <s v="J1-M1"/>
    <s v="S2"/>
    <d v="2019-10-28T00:00:00"/>
    <x v="29"/>
    <n v="0"/>
    <n v="0"/>
  </r>
  <r>
    <s v="P06"/>
    <x v="1"/>
    <x v="0"/>
    <x v="0"/>
    <s v="J1-M1"/>
    <s v="S2"/>
    <d v="2019-03-25T00:00:00"/>
    <x v="31"/>
    <n v="0"/>
    <n v="0"/>
  </r>
  <r>
    <s v="P07"/>
    <x v="3"/>
    <x v="0"/>
    <x v="0"/>
    <s v="J1-M1"/>
    <s v="S2"/>
    <d v="2019-03-25T00:00:00"/>
    <x v="31"/>
    <n v="0"/>
    <n v="0"/>
  </r>
  <r>
    <s v="P08"/>
    <x v="0"/>
    <x v="0"/>
    <x v="0"/>
    <s v="J1-M1"/>
    <s v="S2"/>
    <d v="2019-04-22T00:00:00"/>
    <x v="32"/>
    <n v="2"/>
    <n v="1"/>
  </r>
  <r>
    <s v="P09"/>
    <x v="0"/>
    <x v="0"/>
    <x v="0"/>
    <s v="J1-M1"/>
    <s v="S2"/>
    <d v="2019-02-18T00:00:00"/>
    <x v="33"/>
    <n v="2"/>
    <n v="1"/>
  </r>
  <r>
    <s v="P10"/>
    <x v="1"/>
    <x v="0"/>
    <x v="0"/>
    <s v="J1-M1"/>
    <s v="S2"/>
    <d v="2019-04-22T00:00:00"/>
    <x v="32"/>
    <n v="0"/>
    <n v="0"/>
  </r>
  <r>
    <s v="P01"/>
    <x v="0"/>
    <x v="1"/>
    <x v="0"/>
    <s v="J2-M1"/>
    <s v="S2"/>
    <d v="2019-11-18T00:00:00"/>
    <x v="28"/>
    <n v="16"/>
    <n v="8"/>
  </r>
  <r>
    <s v="P02"/>
    <x v="0"/>
    <x v="1"/>
    <x v="0"/>
    <s v="J2-M1"/>
    <s v="S2"/>
    <d v="2019-11-18T00:00:00"/>
    <x v="28"/>
    <n v="16"/>
    <n v="8"/>
  </r>
  <r>
    <s v="P03"/>
    <x v="1"/>
    <x v="1"/>
    <x v="0"/>
    <s v="J2-M1"/>
    <s v="S2"/>
    <d v="2020-05-18T00:00:00"/>
    <x v="18"/>
    <n v="13"/>
    <n v="6.5"/>
  </r>
  <r>
    <s v="P04"/>
    <x v="2"/>
    <x v="1"/>
    <x v="0"/>
    <s v="J2-M1"/>
    <s v="S2"/>
    <d v="2019-10-21T00:00:00"/>
    <x v="1"/>
    <n v="13"/>
    <n v="6.5"/>
  </r>
  <r>
    <s v="P05"/>
    <x v="2"/>
    <x v="1"/>
    <x v="0"/>
    <s v="J2-M1"/>
    <s v="S2"/>
    <d v="2020-05-18T00:00:00"/>
    <x v="18"/>
    <n v="13"/>
    <n v="6.5"/>
  </r>
  <r>
    <s v="P06"/>
    <x v="1"/>
    <x v="1"/>
    <x v="0"/>
    <s v="J2-M1"/>
    <s v="S2"/>
    <d v="2019-07-22T00:00:00"/>
    <x v="34"/>
    <n v="13"/>
    <n v="6.5"/>
  </r>
  <r>
    <s v="P07"/>
    <x v="3"/>
    <x v="1"/>
    <x v="0"/>
    <s v="J2-M1"/>
    <s v="S2"/>
    <d v="2019-07-22T00:00:00"/>
    <x v="34"/>
    <n v="12"/>
    <n v="6"/>
  </r>
  <r>
    <s v="P08"/>
    <x v="0"/>
    <x v="1"/>
    <x v="0"/>
    <s v="J2-M1"/>
    <s v="S2"/>
    <d v="2019-05-27T00:00:00"/>
    <x v="17"/>
    <n v="16"/>
    <n v="8"/>
  </r>
  <r>
    <s v="P09"/>
    <x v="0"/>
    <x v="1"/>
    <x v="0"/>
    <s v="J2-M1"/>
    <s v="S2"/>
    <d v="2019-05-20T00:00:00"/>
    <x v="9"/>
    <n v="16"/>
    <n v="8"/>
  </r>
  <r>
    <s v="P10"/>
    <x v="1"/>
    <x v="1"/>
    <x v="0"/>
    <s v="J2-M1"/>
    <s v="S2"/>
    <d v="2019-05-27T00:00:00"/>
    <x v="17"/>
    <n v="13"/>
    <n v="6.5"/>
  </r>
  <r>
    <s v="P01"/>
    <x v="0"/>
    <x v="2"/>
    <x v="0"/>
    <s v="J3-M1"/>
    <s v="S2"/>
    <d v="2020-02-10T00:00:00"/>
    <x v="35"/>
    <n v="11"/>
    <n v="5.5"/>
  </r>
  <r>
    <s v="P02"/>
    <x v="0"/>
    <x v="2"/>
    <x v="0"/>
    <s v="J3-M1"/>
    <s v="S2"/>
    <d v="2020-02-10T00:00:00"/>
    <x v="35"/>
    <n v="11"/>
    <n v="5.5"/>
  </r>
  <r>
    <s v="P03"/>
    <x v="1"/>
    <x v="2"/>
    <x v="0"/>
    <s v="J3-M1"/>
    <s v="S2"/>
    <d v="2020-09-28T00:00:00"/>
    <x v="36"/>
    <n v="10"/>
    <n v="5"/>
  </r>
  <r>
    <s v="P04"/>
    <x v="2"/>
    <x v="2"/>
    <x v="0"/>
    <s v="J3-M1"/>
    <s v="S2"/>
    <d v="2020-01-20T00:00:00"/>
    <x v="37"/>
    <n v="8"/>
    <n v="4"/>
  </r>
  <r>
    <s v="P05"/>
    <x v="2"/>
    <x v="2"/>
    <x v="0"/>
    <s v="J3-M1"/>
    <s v="S2"/>
    <d v="2020-09-28T00:00:00"/>
    <x v="36"/>
    <n v="8"/>
    <n v="4"/>
  </r>
  <r>
    <s v="P06"/>
    <x v="1"/>
    <x v="2"/>
    <x v="0"/>
    <s v="J3-M1"/>
    <s v="S2"/>
    <d v="2020-02-24T00:00:00"/>
    <x v="38"/>
    <n v="10"/>
    <n v="5"/>
  </r>
  <r>
    <s v="P07"/>
    <x v="3"/>
    <x v="2"/>
    <x v="0"/>
    <s v="J3-M1"/>
    <s v="S2"/>
    <d v="2020-03-09T00:00:00"/>
    <x v="39"/>
    <n v="8"/>
    <n v="4"/>
  </r>
  <r>
    <s v="P08"/>
    <x v="0"/>
    <x v="2"/>
    <x v="0"/>
    <s v="J3-M1"/>
    <s v="S2"/>
    <d v="2019-07-15T00:00:00"/>
    <x v="8"/>
    <n v="11"/>
    <n v="5.5"/>
  </r>
  <r>
    <s v="P09"/>
    <x v="0"/>
    <x v="2"/>
    <x v="0"/>
    <s v="J3-M1"/>
    <s v="S2"/>
    <d v="2019-06-03T00:00:00"/>
    <x v="40"/>
    <n v="11"/>
    <n v="5.5"/>
  </r>
  <r>
    <s v="P10"/>
    <x v="1"/>
    <x v="2"/>
    <x v="0"/>
    <s v="J3-M1"/>
    <s v="S2"/>
    <d v="2019-07-15T00:00:00"/>
    <x v="8"/>
    <n v="10"/>
    <n v="5"/>
  </r>
  <r>
    <s v="P01"/>
    <x v="0"/>
    <x v="3"/>
    <x v="0"/>
    <s v="J4-M1"/>
    <s v="S2"/>
    <d v="2020-05-25T00:00:00"/>
    <x v="41"/>
    <n v="5"/>
    <n v="2.5"/>
  </r>
  <r>
    <s v="P02"/>
    <x v="0"/>
    <x v="3"/>
    <x v="0"/>
    <s v="J4-M1"/>
    <s v="S2"/>
    <d v="2020-07-06T00:00:00"/>
    <x v="42"/>
    <n v="5"/>
    <n v="2.5"/>
  </r>
  <r>
    <s v="P03"/>
    <x v="1"/>
    <x v="3"/>
    <x v="0"/>
    <s v="J4-M1"/>
    <s v="S2"/>
    <d v="2021-01-15T00:00:00"/>
    <x v="43"/>
    <n v="3"/>
    <n v="1.5"/>
  </r>
  <r>
    <s v="P04"/>
    <x v="2"/>
    <x v="3"/>
    <x v="0"/>
    <s v="J4-M1"/>
    <s v="S2"/>
    <d v="2020-05-29T00:00:00"/>
    <x v="44"/>
    <n v="3"/>
    <n v="1.5"/>
  </r>
  <r>
    <s v="P05"/>
    <x v="2"/>
    <x v="3"/>
    <x v="0"/>
    <s v="J4-M1"/>
    <s v="S2"/>
    <d v="2020-10-31T00:00:00"/>
    <x v="45"/>
    <n v="3"/>
    <n v="1.5"/>
  </r>
  <r>
    <s v="P06"/>
    <x v="1"/>
    <x v="3"/>
    <x v="0"/>
    <s v="J4-M1"/>
    <s v="S2"/>
    <d v="2020-05-15T00:00:00"/>
    <x v="46"/>
    <n v="3"/>
    <n v="1.5"/>
  </r>
  <r>
    <s v="P07"/>
    <x v="3"/>
    <x v="3"/>
    <x v="0"/>
    <s v="J4-M1"/>
    <s v="S2"/>
    <d v="2021-06-04T00:00:00"/>
    <x v="47"/>
    <n v="3"/>
    <n v="1.5"/>
  </r>
  <r>
    <s v="P08"/>
    <x v="0"/>
    <x v="3"/>
    <x v="0"/>
    <s v="J4-M1"/>
    <s v="S2"/>
    <d v="2020-03-20T00:00:00"/>
    <x v="48"/>
    <n v="5"/>
    <n v="2.5"/>
  </r>
  <r>
    <s v="P09"/>
    <x v="0"/>
    <x v="3"/>
    <x v="0"/>
    <s v="J4-M1"/>
    <s v="S2"/>
    <d v="2019-11-22T00:00:00"/>
    <x v="49"/>
    <n v="5"/>
    <n v="2.5"/>
  </r>
  <r>
    <s v="P10"/>
    <x v="1"/>
    <x v="3"/>
    <x v="0"/>
    <s v="J4-M1"/>
    <s v="S2"/>
    <d v="2020-05-01T00:00:00"/>
    <x v="50"/>
    <n v="3"/>
    <n v="1.5"/>
  </r>
  <r>
    <s v="P01"/>
    <x v="0"/>
    <x v="0"/>
    <x v="1"/>
    <s v="J1-M2"/>
    <s v="S2"/>
    <d v="2019-11-18T00:00:00"/>
    <x v="28"/>
    <n v="4"/>
    <n v="2"/>
  </r>
  <r>
    <s v="P02"/>
    <x v="0"/>
    <x v="0"/>
    <x v="1"/>
    <s v="J1-M2"/>
    <s v="S2"/>
    <d v="2019-11-18T00:00:00"/>
    <x v="28"/>
    <n v="4"/>
    <n v="2"/>
  </r>
  <r>
    <s v="P03"/>
    <x v="1"/>
    <x v="0"/>
    <x v="1"/>
    <s v="J1-M2"/>
    <s v="S2"/>
    <d v="2019-10-28T00:00:00"/>
    <x v="29"/>
    <n v="0"/>
    <n v="0"/>
  </r>
  <r>
    <s v="P04"/>
    <x v="2"/>
    <x v="0"/>
    <x v="1"/>
    <s v="J1-M2"/>
    <s v="S2"/>
    <d v="2019-10-07T00:00:00"/>
    <x v="30"/>
    <n v="0"/>
    <n v="0"/>
  </r>
  <r>
    <s v="P05"/>
    <x v="2"/>
    <x v="0"/>
    <x v="1"/>
    <s v="J1-M2"/>
    <s v="S2"/>
    <d v="2019-10-28T00:00:00"/>
    <x v="29"/>
    <n v="0"/>
    <n v="0"/>
  </r>
  <r>
    <s v="P06"/>
    <x v="1"/>
    <x v="0"/>
    <x v="1"/>
    <s v="J1-M2"/>
    <s v="S2"/>
    <d v="2019-03-25T00:00:00"/>
    <x v="31"/>
    <n v="0"/>
    <n v="0"/>
  </r>
  <r>
    <s v="P07"/>
    <x v="3"/>
    <x v="0"/>
    <x v="1"/>
    <s v="J1-M2"/>
    <s v="S2"/>
    <d v="2019-03-25T00:00:00"/>
    <x v="31"/>
    <n v="0"/>
    <n v="0"/>
  </r>
  <r>
    <s v="P08"/>
    <x v="0"/>
    <x v="0"/>
    <x v="1"/>
    <s v="J1-M2"/>
    <s v="S2"/>
    <d v="2019-04-22T00:00:00"/>
    <x v="32"/>
    <n v="4"/>
    <n v="2"/>
  </r>
  <r>
    <s v="P09"/>
    <x v="0"/>
    <x v="0"/>
    <x v="1"/>
    <s v="J1-M2"/>
    <s v="S2"/>
    <d v="2019-02-18T00:00:00"/>
    <x v="33"/>
    <n v="4"/>
    <n v="2"/>
  </r>
  <r>
    <s v="P10"/>
    <x v="1"/>
    <x v="0"/>
    <x v="1"/>
    <s v="J1-M2"/>
    <s v="S2"/>
    <d v="2019-04-22T00:00:00"/>
    <x v="32"/>
    <n v="0"/>
    <n v="0"/>
  </r>
  <r>
    <s v="P01"/>
    <x v="0"/>
    <x v="1"/>
    <x v="1"/>
    <s v="J2-M2"/>
    <s v="S2"/>
    <d v="2019-11-18T00:00:00"/>
    <x v="28"/>
    <n v="18"/>
    <n v="9"/>
  </r>
  <r>
    <s v="P02"/>
    <x v="0"/>
    <x v="1"/>
    <x v="1"/>
    <s v="J2-M2"/>
    <s v="S2"/>
    <d v="2019-11-18T00:00:00"/>
    <x v="28"/>
    <n v="18"/>
    <n v="9"/>
  </r>
  <r>
    <s v="P03"/>
    <x v="1"/>
    <x v="1"/>
    <x v="1"/>
    <s v="J2-M2"/>
    <s v="S2"/>
    <d v="2020-05-18T00:00:00"/>
    <x v="18"/>
    <n v="8"/>
    <n v="4"/>
  </r>
  <r>
    <s v="P04"/>
    <x v="2"/>
    <x v="1"/>
    <x v="1"/>
    <s v="J2-M2"/>
    <s v="S2"/>
    <d v="2019-10-21T00:00:00"/>
    <x v="1"/>
    <n v="15"/>
    <n v="7.5"/>
  </r>
  <r>
    <s v="P05"/>
    <x v="2"/>
    <x v="1"/>
    <x v="1"/>
    <s v="J2-M2"/>
    <s v="S2"/>
    <d v="2020-05-18T00:00:00"/>
    <x v="18"/>
    <n v="15"/>
    <n v="7.5"/>
  </r>
  <r>
    <s v="P06"/>
    <x v="1"/>
    <x v="1"/>
    <x v="1"/>
    <s v="J2-M2"/>
    <s v="S2"/>
    <d v="2019-07-22T00:00:00"/>
    <x v="34"/>
    <n v="8"/>
    <n v="4"/>
  </r>
  <r>
    <s v="P07"/>
    <x v="3"/>
    <x v="1"/>
    <x v="1"/>
    <s v="J2-M2"/>
    <s v="S2"/>
    <d v="2019-07-22T00:00:00"/>
    <x v="34"/>
    <n v="8"/>
    <n v="4"/>
  </r>
  <r>
    <s v="P08"/>
    <x v="0"/>
    <x v="1"/>
    <x v="1"/>
    <s v="J2-M2"/>
    <s v="S2"/>
    <d v="2019-05-27T00:00:00"/>
    <x v="17"/>
    <n v="18"/>
    <n v="9"/>
  </r>
  <r>
    <s v="P09"/>
    <x v="0"/>
    <x v="1"/>
    <x v="1"/>
    <s v="J2-M2"/>
    <s v="S2"/>
    <d v="2019-05-20T00:00:00"/>
    <x v="9"/>
    <n v="18"/>
    <n v="9"/>
  </r>
  <r>
    <s v="P10"/>
    <x v="1"/>
    <x v="1"/>
    <x v="1"/>
    <s v="J2-M2"/>
    <s v="S2"/>
    <d v="2019-05-27T00:00:00"/>
    <x v="17"/>
    <n v="8"/>
    <n v="4"/>
  </r>
  <r>
    <s v="P01"/>
    <x v="0"/>
    <x v="2"/>
    <x v="1"/>
    <s v="J3-M2"/>
    <s v="S2"/>
    <d v="2020-02-10T00:00:00"/>
    <x v="35"/>
    <n v="11"/>
    <n v="5.5"/>
  </r>
  <r>
    <s v="P02"/>
    <x v="0"/>
    <x v="2"/>
    <x v="1"/>
    <s v="J3-M2"/>
    <s v="S2"/>
    <d v="2020-02-10T00:00:00"/>
    <x v="35"/>
    <n v="11"/>
    <n v="5.5"/>
  </r>
  <r>
    <s v="P03"/>
    <x v="1"/>
    <x v="2"/>
    <x v="1"/>
    <s v="J3-M2"/>
    <s v="S2"/>
    <d v="2020-09-28T00:00:00"/>
    <x v="36"/>
    <n v="12"/>
    <n v="6"/>
  </r>
  <r>
    <s v="P04"/>
    <x v="2"/>
    <x v="2"/>
    <x v="1"/>
    <s v="J3-M2"/>
    <s v="S2"/>
    <d v="2020-01-20T00:00:00"/>
    <x v="37"/>
    <n v="11"/>
    <n v="5.5"/>
  </r>
  <r>
    <s v="P05"/>
    <x v="2"/>
    <x v="2"/>
    <x v="1"/>
    <s v="J3-M2"/>
    <s v="S2"/>
    <d v="2020-09-28T00:00:00"/>
    <x v="36"/>
    <n v="11"/>
    <n v="5.5"/>
  </r>
  <r>
    <s v="P06"/>
    <x v="1"/>
    <x v="2"/>
    <x v="1"/>
    <s v="J3-M2"/>
    <s v="S2"/>
    <d v="2020-02-24T00:00:00"/>
    <x v="38"/>
    <n v="12"/>
    <n v="6"/>
  </r>
  <r>
    <s v="P07"/>
    <x v="3"/>
    <x v="2"/>
    <x v="1"/>
    <s v="J3-M2"/>
    <s v="S2"/>
    <d v="2020-03-09T00:00:00"/>
    <x v="39"/>
    <n v="11"/>
    <n v="5.5"/>
  </r>
  <r>
    <s v="P08"/>
    <x v="0"/>
    <x v="2"/>
    <x v="1"/>
    <s v="J3-M2"/>
    <s v="S2"/>
    <d v="2019-07-15T00:00:00"/>
    <x v="8"/>
    <n v="11"/>
    <n v="5.5"/>
  </r>
  <r>
    <s v="P09"/>
    <x v="0"/>
    <x v="2"/>
    <x v="1"/>
    <s v="J3-M2"/>
    <s v="S2"/>
    <d v="2019-06-03T00:00:00"/>
    <x v="40"/>
    <n v="11"/>
    <n v="5.5"/>
  </r>
  <r>
    <s v="P10"/>
    <x v="1"/>
    <x v="2"/>
    <x v="1"/>
    <s v="J3-M2"/>
    <s v="S2"/>
    <d v="2019-07-15T00:00:00"/>
    <x v="8"/>
    <n v="12"/>
    <n v="6"/>
  </r>
  <r>
    <s v="P01"/>
    <x v="0"/>
    <x v="3"/>
    <x v="1"/>
    <s v="J4-M2"/>
    <s v="S2"/>
    <d v="2020-05-25T00:00:00"/>
    <x v="41"/>
    <n v="16"/>
    <n v="8"/>
  </r>
  <r>
    <s v="P02"/>
    <x v="0"/>
    <x v="3"/>
    <x v="1"/>
    <s v="J4-M2"/>
    <s v="S2"/>
    <d v="2020-07-06T00:00:00"/>
    <x v="42"/>
    <n v="16"/>
    <n v="8"/>
  </r>
  <r>
    <s v="P03"/>
    <x v="1"/>
    <x v="3"/>
    <x v="1"/>
    <s v="J4-M2"/>
    <s v="S2"/>
    <d v="2021-01-15T00:00:00"/>
    <x v="43"/>
    <n v="9"/>
    <n v="4.5"/>
  </r>
  <r>
    <s v="P04"/>
    <x v="2"/>
    <x v="3"/>
    <x v="1"/>
    <s v="J4-M2"/>
    <s v="S2"/>
    <d v="2020-05-29T00:00:00"/>
    <x v="44"/>
    <n v="18"/>
    <n v="9"/>
  </r>
  <r>
    <s v="P05"/>
    <x v="2"/>
    <x v="3"/>
    <x v="1"/>
    <s v="J4-M2"/>
    <s v="S2"/>
    <d v="2020-10-31T00:00:00"/>
    <x v="45"/>
    <n v="18"/>
    <n v="9"/>
  </r>
  <r>
    <s v="P06"/>
    <x v="1"/>
    <x v="3"/>
    <x v="1"/>
    <s v="J4-M2"/>
    <s v="S2"/>
    <d v="2020-05-15T00:00:00"/>
    <x v="46"/>
    <n v="9"/>
    <n v="4.5"/>
  </r>
  <r>
    <s v="P07"/>
    <x v="3"/>
    <x v="3"/>
    <x v="1"/>
    <s v="J4-M2"/>
    <s v="S2"/>
    <d v="2021-06-04T00:00:00"/>
    <x v="47"/>
    <n v="6"/>
    <n v="3"/>
  </r>
  <r>
    <s v="P08"/>
    <x v="0"/>
    <x v="3"/>
    <x v="1"/>
    <s v="J4-M2"/>
    <s v="S2"/>
    <d v="2020-03-20T00:00:00"/>
    <x v="48"/>
    <n v="16"/>
    <n v="8"/>
  </r>
  <r>
    <s v="P09"/>
    <x v="0"/>
    <x v="3"/>
    <x v="1"/>
    <s v="J4-M2"/>
    <s v="S2"/>
    <d v="2019-11-22T00:00:00"/>
    <x v="49"/>
    <n v="16"/>
    <n v="8"/>
  </r>
  <r>
    <s v="P10"/>
    <x v="1"/>
    <x v="3"/>
    <x v="1"/>
    <s v="J4-M2"/>
    <s v="S2"/>
    <d v="2020-05-01T00:00:00"/>
    <x v="50"/>
    <n v="9"/>
    <n v="4.5"/>
  </r>
  <r>
    <s v="P01"/>
    <x v="0"/>
    <x v="0"/>
    <x v="2"/>
    <s v="J1-M3"/>
    <s v="S2"/>
    <d v="2019-11-18T00:00:00"/>
    <x v="28"/>
    <n v="7"/>
    <n v="3.5"/>
  </r>
  <r>
    <s v="P02"/>
    <x v="0"/>
    <x v="0"/>
    <x v="2"/>
    <s v="J1-M3"/>
    <s v="S2"/>
    <d v="2019-11-18T00:00:00"/>
    <x v="28"/>
    <n v="7"/>
    <n v="3.5"/>
  </r>
  <r>
    <s v="P03"/>
    <x v="1"/>
    <x v="0"/>
    <x v="2"/>
    <s v="J1-M3"/>
    <s v="S2"/>
    <d v="2019-10-28T00:00:00"/>
    <x v="29"/>
    <n v="4"/>
    <n v="2"/>
  </r>
  <r>
    <s v="P04"/>
    <x v="2"/>
    <x v="0"/>
    <x v="2"/>
    <s v="J1-M3"/>
    <s v="S2"/>
    <d v="2019-10-07T00:00:00"/>
    <x v="30"/>
    <n v="4"/>
    <n v="2"/>
  </r>
  <r>
    <s v="P05"/>
    <x v="2"/>
    <x v="0"/>
    <x v="2"/>
    <s v="J1-M3"/>
    <s v="S2"/>
    <d v="2019-10-28T00:00:00"/>
    <x v="29"/>
    <n v="4"/>
    <n v="2"/>
  </r>
  <r>
    <s v="P06"/>
    <x v="1"/>
    <x v="0"/>
    <x v="2"/>
    <s v="J1-M3"/>
    <s v="S2"/>
    <d v="2019-03-25T00:00:00"/>
    <x v="31"/>
    <n v="4"/>
    <n v="2"/>
  </r>
  <r>
    <s v="P07"/>
    <x v="3"/>
    <x v="0"/>
    <x v="2"/>
    <s v="J1-M3"/>
    <s v="S2"/>
    <d v="2019-03-25T00:00:00"/>
    <x v="31"/>
    <n v="0"/>
    <n v="0"/>
  </r>
  <r>
    <s v="P08"/>
    <x v="0"/>
    <x v="0"/>
    <x v="2"/>
    <s v="J1-M3"/>
    <s v="S2"/>
    <d v="2019-04-22T00:00:00"/>
    <x v="32"/>
    <n v="7"/>
    <n v="3.5"/>
  </r>
  <r>
    <s v="P09"/>
    <x v="0"/>
    <x v="0"/>
    <x v="2"/>
    <s v="J1-M3"/>
    <s v="S2"/>
    <d v="2019-02-18T00:00:00"/>
    <x v="33"/>
    <n v="7"/>
    <n v="3.5"/>
  </r>
  <r>
    <s v="P10"/>
    <x v="1"/>
    <x v="0"/>
    <x v="2"/>
    <s v="J1-M3"/>
    <s v="S2"/>
    <d v="2019-04-22T00:00:00"/>
    <x v="32"/>
    <n v="4"/>
    <n v="2"/>
  </r>
  <r>
    <s v="P01"/>
    <x v="0"/>
    <x v="1"/>
    <x v="2"/>
    <s v="J2-M3"/>
    <s v="S2"/>
    <d v="2019-11-18T00:00:00"/>
    <x v="28"/>
    <n v="9"/>
    <n v="4.5"/>
  </r>
  <r>
    <s v="P02"/>
    <x v="0"/>
    <x v="1"/>
    <x v="2"/>
    <s v="J2-M3"/>
    <s v="S2"/>
    <d v="2019-11-18T00:00:00"/>
    <x v="28"/>
    <n v="9"/>
    <n v="4.5"/>
  </r>
  <r>
    <s v="P03"/>
    <x v="1"/>
    <x v="1"/>
    <x v="2"/>
    <s v="J2-M3"/>
    <s v="S2"/>
    <d v="2020-05-18T00:00:00"/>
    <x v="18"/>
    <n v="6"/>
    <n v="3"/>
  </r>
  <r>
    <s v="P04"/>
    <x v="2"/>
    <x v="1"/>
    <x v="2"/>
    <s v="J2-M3"/>
    <s v="S2"/>
    <d v="2019-10-21T00:00:00"/>
    <x v="1"/>
    <n v="6"/>
    <n v="3"/>
  </r>
  <r>
    <s v="P05"/>
    <x v="2"/>
    <x v="1"/>
    <x v="2"/>
    <s v="J2-M3"/>
    <s v="S2"/>
    <d v="2020-05-18T00:00:00"/>
    <x v="18"/>
    <n v="6"/>
    <n v="3"/>
  </r>
  <r>
    <s v="P06"/>
    <x v="1"/>
    <x v="1"/>
    <x v="2"/>
    <s v="J2-M3"/>
    <s v="S2"/>
    <d v="2019-07-22T00:00:00"/>
    <x v="34"/>
    <n v="6"/>
    <n v="3"/>
  </r>
  <r>
    <s v="P07"/>
    <x v="3"/>
    <x v="1"/>
    <x v="2"/>
    <s v="J2-M3"/>
    <s v="S2"/>
    <d v="2019-07-22T00:00:00"/>
    <x v="34"/>
    <n v="5"/>
    <n v="2.5"/>
  </r>
  <r>
    <s v="P08"/>
    <x v="0"/>
    <x v="1"/>
    <x v="2"/>
    <s v="J2-M3"/>
    <s v="S2"/>
    <d v="2019-05-27T00:00:00"/>
    <x v="17"/>
    <n v="9"/>
    <n v="4.5"/>
  </r>
  <r>
    <s v="P09"/>
    <x v="0"/>
    <x v="1"/>
    <x v="2"/>
    <s v="J2-M3"/>
    <s v="S2"/>
    <d v="2019-05-20T00:00:00"/>
    <x v="9"/>
    <n v="9"/>
    <n v="4.5"/>
  </r>
  <r>
    <s v="P10"/>
    <x v="1"/>
    <x v="1"/>
    <x v="2"/>
    <s v="J2-M3"/>
    <s v="S2"/>
    <d v="2019-05-27T00:00:00"/>
    <x v="17"/>
    <n v="6"/>
    <n v="3"/>
  </r>
  <r>
    <s v="P01"/>
    <x v="0"/>
    <x v="2"/>
    <x v="2"/>
    <s v="J3-M3"/>
    <s v="S2"/>
    <d v="2020-02-10T00:00:00"/>
    <x v="35"/>
    <n v="32"/>
    <n v="16"/>
  </r>
  <r>
    <s v="P02"/>
    <x v="0"/>
    <x v="2"/>
    <x v="2"/>
    <s v="J3-M3"/>
    <s v="S2"/>
    <d v="2020-02-10T00:00:00"/>
    <x v="35"/>
    <n v="32"/>
    <n v="16"/>
  </r>
  <r>
    <s v="P03"/>
    <x v="1"/>
    <x v="2"/>
    <x v="2"/>
    <s v="J3-M3"/>
    <s v="S2"/>
    <d v="2020-09-28T00:00:00"/>
    <x v="36"/>
    <n v="14"/>
    <n v="7"/>
  </r>
  <r>
    <s v="P04"/>
    <x v="2"/>
    <x v="2"/>
    <x v="2"/>
    <s v="J3-M3"/>
    <s v="S2"/>
    <d v="2020-01-20T00:00:00"/>
    <x v="37"/>
    <n v="11"/>
    <n v="5.5"/>
  </r>
  <r>
    <s v="P05"/>
    <x v="2"/>
    <x v="2"/>
    <x v="2"/>
    <s v="J3-M3"/>
    <s v="S2"/>
    <d v="2020-09-28T00:00:00"/>
    <x v="36"/>
    <n v="11"/>
    <n v="5.5"/>
  </r>
  <r>
    <s v="P06"/>
    <x v="1"/>
    <x v="2"/>
    <x v="2"/>
    <s v="J3-M3"/>
    <s v="S2"/>
    <d v="2020-02-24T00:00:00"/>
    <x v="38"/>
    <n v="14"/>
    <n v="7"/>
  </r>
  <r>
    <s v="P07"/>
    <x v="3"/>
    <x v="2"/>
    <x v="2"/>
    <s v="J3-M3"/>
    <s v="S2"/>
    <d v="2020-03-09T00:00:00"/>
    <x v="39"/>
    <n v="6"/>
    <n v="3"/>
  </r>
  <r>
    <s v="P08"/>
    <x v="0"/>
    <x v="2"/>
    <x v="2"/>
    <s v="J3-M3"/>
    <s v="S2"/>
    <d v="2019-07-15T00:00:00"/>
    <x v="8"/>
    <n v="32"/>
    <n v="16"/>
  </r>
  <r>
    <s v="P09"/>
    <x v="0"/>
    <x v="2"/>
    <x v="2"/>
    <s v="J3-M3"/>
    <s v="S2"/>
    <d v="2019-06-03T00:00:00"/>
    <x v="40"/>
    <n v="32"/>
    <n v="16"/>
  </r>
  <r>
    <s v="P10"/>
    <x v="1"/>
    <x v="2"/>
    <x v="2"/>
    <s v="J3-M3"/>
    <s v="S2"/>
    <d v="2019-07-15T00:00:00"/>
    <x v="8"/>
    <n v="14"/>
    <n v="7"/>
  </r>
  <r>
    <s v="P01"/>
    <x v="0"/>
    <x v="3"/>
    <x v="2"/>
    <s v="J4-M3"/>
    <s v="S2"/>
    <d v="2020-05-25T00:00:00"/>
    <x v="41"/>
    <n v="0"/>
    <n v="0"/>
  </r>
  <r>
    <s v="P02"/>
    <x v="0"/>
    <x v="3"/>
    <x v="2"/>
    <s v="J4-M3"/>
    <s v="S2"/>
    <d v="2020-07-06T00:00:00"/>
    <x v="42"/>
    <n v="0"/>
    <n v="0"/>
  </r>
  <r>
    <s v="P03"/>
    <x v="1"/>
    <x v="3"/>
    <x v="2"/>
    <s v="J4-M3"/>
    <s v="S2"/>
    <d v="2021-01-15T00:00:00"/>
    <x v="43"/>
    <n v="0"/>
    <n v="0"/>
  </r>
  <r>
    <s v="P04"/>
    <x v="2"/>
    <x v="3"/>
    <x v="2"/>
    <s v="J4-M3"/>
    <s v="S2"/>
    <d v="2020-05-29T00:00:00"/>
    <x v="44"/>
    <n v="0"/>
    <n v="0"/>
  </r>
  <r>
    <s v="P05"/>
    <x v="2"/>
    <x v="3"/>
    <x v="2"/>
    <s v="J4-M3"/>
    <s v="S2"/>
    <d v="2020-10-31T00:00:00"/>
    <x v="45"/>
    <n v="0"/>
    <n v="0"/>
  </r>
  <r>
    <s v="P06"/>
    <x v="1"/>
    <x v="3"/>
    <x v="2"/>
    <s v="J4-M3"/>
    <s v="S2"/>
    <d v="2020-05-15T00:00:00"/>
    <x v="46"/>
    <n v="0"/>
    <n v="0"/>
  </r>
  <r>
    <s v="P07"/>
    <x v="3"/>
    <x v="3"/>
    <x v="2"/>
    <s v="J4-M3"/>
    <s v="S2"/>
    <d v="2021-06-04T00:00:00"/>
    <x v="47"/>
    <n v="0"/>
    <n v="0"/>
  </r>
  <r>
    <s v="P08"/>
    <x v="0"/>
    <x v="3"/>
    <x v="2"/>
    <s v="J4-M3"/>
    <s v="S2"/>
    <d v="2020-03-20T00:00:00"/>
    <x v="48"/>
    <n v="0"/>
    <n v="0"/>
  </r>
  <r>
    <s v="P09"/>
    <x v="0"/>
    <x v="3"/>
    <x v="2"/>
    <s v="J4-M3"/>
    <s v="S2"/>
    <d v="2019-11-22T00:00:00"/>
    <x v="49"/>
    <n v="0"/>
    <n v="0"/>
  </r>
  <r>
    <s v="P10"/>
    <x v="1"/>
    <x v="3"/>
    <x v="2"/>
    <s v="J4-M3"/>
    <s v="S2"/>
    <d v="2020-05-01T00:00:00"/>
    <x v="50"/>
    <n v="0"/>
    <n v="0"/>
  </r>
  <r>
    <s v="P01"/>
    <x v="0"/>
    <x v="0"/>
    <x v="3"/>
    <s v="J1-M4"/>
    <s v="S2"/>
    <d v="2019-11-18T00:00:00"/>
    <x v="28"/>
    <n v="0"/>
    <n v="0"/>
  </r>
  <r>
    <s v="P02"/>
    <x v="0"/>
    <x v="0"/>
    <x v="3"/>
    <s v="J1-M4"/>
    <s v="S2"/>
    <d v="2019-11-18T00:00:00"/>
    <x v="28"/>
    <n v="0"/>
    <n v="0"/>
  </r>
  <r>
    <s v="P03"/>
    <x v="1"/>
    <x v="0"/>
    <x v="3"/>
    <s v="J1-M4"/>
    <s v="S2"/>
    <d v="2019-10-28T00:00:00"/>
    <x v="29"/>
    <n v="0"/>
    <n v="0"/>
  </r>
  <r>
    <s v="P04"/>
    <x v="2"/>
    <x v="0"/>
    <x v="3"/>
    <s v="J1-M4"/>
    <s v="S2"/>
    <d v="2019-10-07T00:00:00"/>
    <x v="30"/>
    <n v="0"/>
    <n v="0"/>
  </r>
  <r>
    <s v="P05"/>
    <x v="2"/>
    <x v="0"/>
    <x v="3"/>
    <s v="J1-M4"/>
    <s v="S2"/>
    <d v="2019-10-28T00:00:00"/>
    <x v="29"/>
    <n v="0"/>
    <n v="0"/>
  </r>
  <r>
    <s v="P06"/>
    <x v="1"/>
    <x v="0"/>
    <x v="3"/>
    <s v="J1-M4"/>
    <s v="S2"/>
    <d v="2019-03-25T00:00:00"/>
    <x v="31"/>
    <n v="0"/>
    <n v="0"/>
  </r>
  <r>
    <s v="P07"/>
    <x v="3"/>
    <x v="0"/>
    <x v="3"/>
    <s v="J1-M4"/>
    <s v="S2"/>
    <d v="2019-03-25T00:00:00"/>
    <x v="31"/>
    <n v="0"/>
    <n v="0"/>
  </r>
  <r>
    <s v="P08"/>
    <x v="0"/>
    <x v="0"/>
    <x v="3"/>
    <s v="J1-M4"/>
    <s v="S2"/>
    <d v="2019-04-22T00:00:00"/>
    <x v="32"/>
    <n v="0"/>
    <n v="0"/>
  </r>
  <r>
    <s v="P09"/>
    <x v="0"/>
    <x v="0"/>
    <x v="3"/>
    <s v="J1-M4"/>
    <s v="S2"/>
    <d v="2019-02-18T00:00:00"/>
    <x v="33"/>
    <n v="0"/>
    <n v="0"/>
  </r>
  <r>
    <s v="P10"/>
    <x v="1"/>
    <x v="0"/>
    <x v="3"/>
    <s v="J1-M4"/>
    <s v="S2"/>
    <d v="2019-04-22T00:00:00"/>
    <x v="32"/>
    <n v="0"/>
    <n v="0"/>
  </r>
  <r>
    <s v="P01"/>
    <x v="0"/>
    <x v="1"/>
    <x v="3"/>
    <s v="J2-M4"/>
    <s v="S2"/>
    <d v="2019-11-18T00:00:00"/>
    <x v="28"/>
    <n v="2"/>
    <n v="1"/>
  </r>
  <r>
    <s v="P02"/>
    <x v="0"/>
    <x v="1"/>
    <x v="3"/>
    <s v="J2-M4"/>
    <s v="S2"/>
    <d v="2019-11-18T00:00:00"/>
    <x v="28"/>
    <n v="2"/>
    <n v="1"/>
  </r>
  <r>
    <s v="P03"/>
    <x v="1"/>
    <x v="1"/>
    <x v="3"/>
    <s v="J2-M4"/>
    <s v="S2"/>
    <d v="2020-05-18T00:00:00"/>
    <x v="18"/>
    <n v="0"/>
    <n v="0"/>
  </r>
  <r>
    <s v="P04"/>
    <x v="2"/>
    <x v="1"/>
    <x v="3"/>
    <s v="J2-M4"/>
    <s v="S2"/>
    <d v="2019-10-21T00:00:00"/>
    <x v="1"/>
    <n v="0"/>
    <n v="0"/>
  </r>
  <r>
    <s v="P05"/>
    <x v="2"/>
    <x v="1"/>
    <x v="3"/>
    <s v="J2-M4"/>
    <s v="S2"/>
    <d v="2020-05-18T00:00:00"/>
    <x v="18"/>
    <n v="0"/>
    <n v="0"/>
  </r>
  <r>
    <s v="P06"/>
    <x v="1"/>
    <x v="1"/>
    <x v="3"/>
    <s v="J2-M4"/>
    <s v="S2"/>
    <d v="2019-07-22T00:00:00"/>
    <x v="34"/>
    <n v="0"/>
    <n v="0"/>
  </r>
  <r>
    <s v="P07"/>
    <x v="3"/>
    <x v="1"/>
    <x v="3"/>
    <s v="J2-M4"/>
    <s v="S2"/>
    <d v="2019-07-22T00:00:00"/>
    <x v="34"/>
    <n v="0"/>
    <n v="0"/>
  </r>
  <r>
    <s v="P08"/>
    <x v="0"/>
    <x v="1"/>
    <x v="3"/>
    <s v="J2-M4"/>
    <s v="S2"/>
    <d v="2019-05-27T00:00:00"/>
    <x v="17"/>
    <n v="2"/>
    <n v="1"/>
  </r>
  <r>
    <s v="P09"/>
    <x v="0"/>
    <x v="1"/>
    <x v="3"/>
    <s v="J2-M4"/>
    <s v="S2"/>
    <d v="2019-05-20T00:00:00"/>
    <x v="9"/>
    <n v="2"/>
    <n v="1"/>
  </r>
  <r>
    <s v="P10"/>
    <x v="1"/>
    <x v="1"/>
    <x v="3"/>
    <s v="J2-M4"/>
    <s v="S2"/>
    <d v="2019-05-27T00:00:00"/>
    <x v="17"/>
    <n v="0"/>
    <n v="0"/>
  </r>
  <r>
    <s v="P01"/>
    <x v="0"/>
    <x v="2"/>
    <x v="3"/>
    <s v="J3-M4"/>
    <s v="S2"/>
    <d v="2020-02-10T00:00:00"/>
    <x v="35"/>
    <n v="8"/>
    <n v="4"/>
  </r>
  <r>
    <s v="P02"/>
    <x v="0"/>
    <x v="2"/>
    <x v="3"/>
    <s v="J3-M4"/>
    <s v="S2"/>
    <d v="2020-02-10T00:00:00"/>
    <x v="35"/>
    <n v="8"/>
    <n v="4"/>
  </r>
  <r>
    <s v="P03"/>
    <x v="1"/>
    <x v="2"/>
    <x v="3"/>
    <s v="J3-M4"/>
    <s v="S2"/>
    <d v="2020-09-28T00:00:00"/>
    <x v="36"/>
    <n v="0"/>
    <n v="0"/>
  </r>
  <r>
    <s v="P04"/>
    <x v="2"/>
    <x v="2"/>
    <x v="3"/>
    <s v="J3-M4"/>
    <s v="S2"/>
    <d v="2020-01-20T00:00:00"/>
    <x v="37"/>
    <n v="0"/>
    <n v="0"/>
  </r>
  <r>
    <s v="P05"/>
    <x v="2"/>
    <x v="2"/>
    <x v="3"/>
    <s v="J3-M4"/>
    <s v="S2"/>
    <d v="2020-09-28T00:00:00"/>
    <x v="36"/>
    <n v="0"/>
    <n v="0"/>
  </r>
  <r>
    <s v="P06"/>
    <x v="1"/>
    <x v="2"/>
    <x v="3"/>
    <s v="J3-M4"/>
    <s v="S2"/>
    <d v="2020-02-24T00:00:00"/>
    <x v="38"/>
    <n v="0"/>
    <n v="0"/>
  </r>
  <r>
    <s v="P07"/>
    <x v="3"/>
    <x v="2"/>
    <x v="3"/>
    <s v="J3-M4"/>
    <s v="S2"/>
    <d v="2020-03-09T00:00:00"/>
    <x v="39"/>
    <n v="0"/>
    <n v="0"/>
  </r>
  <r>
    <s v="P08"/>
    <x v="0"/>
    <x v="2"/>
    <x v="3"/>
    <s v="J3-M4"/>
    <s v="S2"/>
    <d v="2019-07-15T00:00:00"/>
    <x v="8"/>
    <n v="8"/>
    <n v="4"/>
  </r>
  <r>
    <s v="P09"/>
    <x v="0"/>
    <x v="2"/>
    <x v="3"/>
    <s v="J3-M4"/>
    <s v="S2"/>
    <d v="2019-06-03T00:00:00"/>
    <x v="40"/>
    <n v="8"/>
    <n v="4"/>
  </r>
  <r>
    <s v="P10"/>
    <x v="1"/>
    <x v="2"/>
    <x v="3"/>
    <s v="J3-M4"/>
    <s v="S2"/>
    <d v="2019-07-15T00:00:00"/>
    <x v="8"/>
    <n v="0"/>
    <n v="0"/>
  </r>
  <r>
    <s v="P01"/>
    <x v="0"/>
    <x v="3"/>
    <x v="3"/>
    <s v="J4-M4"/>
    <s v="S2"/>
    <d v="2020-05-25T00:00:00"/>
    <x v="41"/>
    <n v="18"/>
    <n v="9"/>
  </r>
  <r>
    <s v="P02"/>
    <x v="0"/>
    <x v="3"/>
    <x v="3"/>
    <s v="J4-M4"/>
    <s v="S2"/>
    <d v="2020-07-06T00:00:00"/>
    <x v="42"/>
    <n v="18"/>
    <n v="9"/>
  </r>
  <r>
    <s v="P03"/>
    <x v="1"/>
    <x v="3"/>
    <x v="3"/>
    <s v="J4-M4"/>
    <s v="S2"/>
    <d v="2021-01-15T00:00:00"/>
    <x v="43"/>
    <n v="0"/>
    <n v="0"/>
  </r>
  <r>
    <s v="P04"/>
    <x v="2"/>
    <x v="3"/>
    <x v="3"/>
    <s v="J4-M4"/>
    <s v="S2"/>
    <d v="2020-05-29T00:00:00"/>
    <x v="44"/>
    <n v="0"/>
    <n v="0"/>
  </r>
  <r>
    <s v="P05"/>
    <x v="2"/>
    <x v="3"/>
    <x v="3"/>
    <s v="J4-M4"/>
    <s v="S2"/>
    <d v="2020-10-31T00:00:00"/>
    <x v="45"/>
    <n v="0"/>
    <n v="0"/>
  </r>
  <r>
    <s v="P06"/>
    <x v="1"/>
    <x v="3"/>
    <x v="3"/>
    <s v="J4-M4"/>
    <s v="S2"/>
    <d v="2020-05-15T00:00:00"/>
    <x v="46"/>
    <n v="0"/>
    <n v="0"/>
  </r>
  <r>
    <s v="P07"/>
    <x v="3"/>
    <x v="3"/>
    <x v="3"/>
    <s v="J4-M4"/>
    <s v="S2"/>
    <d v="2021-06-04T00:00:00"/>
    <x v="47"/>
    <n v="0"/>
    <n v="0"/>
  </r>
  <r>
    <s v="P08"/>
    <x v="0"/>
    <x v="3"/>
    <x v="3"/>
    <s v="J4-M4"/>
    <s v="S2"/>
    <d v="2020-03-20T00:00:00"/>
    <x v="48"/>
    <n v="18"/>
    <n v="9"/>
  </r>
  <r>
    <s v="P09"/>
    <x v="0"/>
    <x v="3"/>
    <x v="3"/>
    <s v="J4-M4"/>
    <s v="S2"/>
    <d v="2019-11-22T00:00:00"/>
    <x v="49"/>
    <n v="18"/>
    <n v="9"/>
  </r>
  <r>
    <s v="P10"/>
    <x v="1"/>
    <x v="3"/>
    <x v="3"/>
    <s v="J4-M4"/>
    <s v="S2"/>
    <d v="2020-05-01T00:00:00"/>
    <x v="5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53EAFB7-1168-413E-9098-84FE2CFADD80}" name="Tableau croisé dynamique1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4:F19" firstHeaderRow="1" firstDataRow="2" firstDataCol="1" rowPageCount="2" colPageCount="1"/>
  <pivotFields count="12">
    <pivotField showAll="0"/>
    <pivotField axis="axisPage" showAll="0">
      <items count="5">
        <item x="0"/>
        <item x="1"/>
        <item x="2"/>
        <item x="3"/>
        <item t="default"/>
      </items>
    </pivotField>
    <pivotField axis="axisPage" showAll="0">
      <items count="5">
        <item x="0"/>
        <item x="1"/>
        <item x="2"/>
        <item x="3"/>
        <item t="default"/>
      </items>
    </pivotField>
    <pivotField axis="axisCol" showAll="0">
      <items count="5">
        <item x="0"/>
        <item x="1"/>
        <item x="2"/>
        <item x="3"/>
        <item t="default"/>
      </items>
    </pivotField>
    <pivotField showAll="0"/>
    <pivotField showAll="0"/>
    <pivotField numFmtId="14"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dataField="1" showAll="0"/>
    <pivotField axis="axisRow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showAll="0">
      <items count="6">
        <item sd="0" x="0"/>
        <item x="1"/>
        <item x="2"/>
        <item x="3"/>
        <item sd="0" x="4"/>
        <item t="default"/>
      </items>
    </pivotField>
  </pivotFields>
  <rowFields count="3">
    <field x="11"/>
    <field x="10"/>
    <field x="7"/>
  </rowFields>
  <rowItems count="14">
    <i>
      <x v="1"/>
    </i>
    <i r="1">
      <x v="1"/>
    </i>
    <i r="1">
      <x v="2"/>
    </i>
    <i r="1">
      <x v="3"/>
    </i>
    <i r="1">
      <x v="4"/>
    </i>
    <i>
      <x v="2"/>
    </i>
    <i r="1">
      <x v="1"/>
    </i>
    <i r="1">
      <x v="2"/>
    </i>
    <i r="1">
      <x v="3"/>
    </i>
    <i r="1">
      <x v="4"/>
    </i>
    <i>
      <x v="3"/>
    </i>
    <i r="1">
      <x v="1"/>
    </i>
    <i r="1">
      <x v="2"/>
    </i>
    <i t="grand">
      <x/>
    </i>
  </rowItems>
  <colFields count="1">
    <field x="3"/>
  </colFields>
  <colItems count="5">
    <i>
      <x/>
    </i>
    <i>
      <x v="1"/>
    </i>
    <i>
      <x v="2"/>
    </i>
    <i>
      <x v="3"/>
    </i>
    <i t="grand">
      <x/>
    </i>
  </colItems>
  <pageFields count="2">
    <pageField fld="1" hier="-1"/>
    <pageField fld="2" hier="-1"/>
  </pageFields>
  <dataFields count="1">
    <dataField name="Somme de Charge Semaine" fld="9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B321F2-3F08-4DEE-B94B-50C036C5925B}" name="ListeProjet" displayName="ListeProjet" ref="A1:F11" totalsRowShown="0">
  <autoFilter ref="A1:F11" xr:uid="{DD2F1AE0-3FB5-4D76-BB5C-075029E25B48}"/>
  <tableColumns count="6">
    <tableColumn id="1" xr3:uid="{726FEA75-5028-43D9-90EF-4792D91BB9C0}" name="Projets"/>
    <tableColumn id="2" xr3:uid="{3ECDD322-7798-4946-8987-28CA61987201}" name="Classification"/>
    <tableColumn id="3" xr3:uid="{03E82330-25C7-439C-95D1-554217703D21}" name="J1" dataDxfId="9"/>
    <tableColumn id="4" xr3:uid="{A4D7178A-BB14-4C96-BE18-4259F032F09C}" name="J2" dataDxfId="8"/>
    <tableColumn id="5" xr3:uid="{CA8A39AA-3D64-421E-AFD9-A45446BF87E1}" name="J3" dataDxfId="7"/>
    <tableColumn id="6" xr3:uid="{A613B54B-0BE1-4CDC-9C08-1279C14C3EDC}" name="J4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27465C1-9DBC-4ADA-BB72-C5767B676257}" name="ChargeMetier" displayName="ChargeMetier" ref="A1:G17" totalsRowShown="0">
  <autoFilter ref="A1:G17" xr:uid="{D7A55D3A-5A07-4814-A552-C3C3185DCFC3}"/>
  <tableColumns count="7">
    <tableColumn id="1" xr3:uid="{86E8ADCB-C805-40FE-B42E-2CD20AB37734}" name="Jalon"/>
    <tableColumn id="2" xr3:uid="{1BEF90F9-0061-42C9-9705-EA5CBA0FB2E5}" name="Métier"/>
    <tableColumn id="3" xr3:uid="{8489D9E4-FD2E-4F61-A9A0-E2D81122A16F}" name="Clef de recherche1">
      <calculatedColumnFormula>_xlfn.CONCAT(A2,"-",B2)</calculatedColumnFormula>
    </tableColumn>
    <tableColumn id="4" xr3:uid="{92D46FD1-763F-44C4-9328-4F1014AB4DB6}" name="C1"/>
    <tableColumn id="5" xr3:uid="{AC0B6E86-1317-43B0-BAB3-CBFEFF425021}" name="C2"/>
    <tableColumn id="6" xr3:uid="{21015C5D-558F-4A14-88D1-A9A10678A7BD}" name="C3"/>
    <tableColumn id="7" xr3:uid="{AFE05008-13C4-4110-A555-BAF585FC2887}" name="C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0350887-318D-482D-9299-8A889146501E}" name="PlanDeCharge" displayName="PlanDeCharge" ref="A1:J321" totalsRowShown="0">
  <autoFilter ref="A1:J321" xr:uid="{56CA4A8A-3DC4-40DE-913A-912DBA86FC75}"/>
  <tableColumns count="10">
    <tableColumn id="1" xr3:uid="{444B5CB1-1C01-404D-A663-E77F49AE85F5}" name="Projet"/>
    <tableColumn id="2" xr3:uid="{6F88FDDD-E00B-4B6C-A32D-A5600798523C}" name="Classification" dataDxfId="5">
      <calculatedColumnFormula>VLOOKUP(PlanDeCharge[[#This Row],[Projet]],ListeProjet[#All],MATCH('Plan de Charge'!B$1,ListeProjet[#Headers],0),FALSE)</calculatedColumnFormula>
    </tableColumn>
    <tableColumn id="3" xr3:uid="{16429DAA-12A7-4E2A-9967-01CFFEB70CDE}" name="Jalon"/>
    <tableColumn id="4" xr3:uid="{C993FE6F-3317-4B1F-AAC1-D5FEAC2C0381}" name="Métier"/>
    <tableColumn id="5" xr3:uid="{8C20981F-D185-4874-9D13-C264E1975420}" name="Clef de recherche1" dataDxfId="4">
      <calculatedColumnFormula>_xlfn.CONCAT(PlanDeCharge[[#This Row],[Jalon]],"-",PlanDeCharge[[#This Row],[Métier]])</calculatedColumnFormula>
    </tableColumn>
    <tableColumn id="6" xr3:uid="{119081A0-CA1F-468D-946C-D76E556A0FA6}" name="Semaine"/>
    <tableColumn id="7" xr3:uid="{06CAF62C-8145-49F9-9C80-6E4CDB8F6976}" name="Date du Jalon" dataDxfId="3">
      <calculatedColumnFormula>VLOOKUP(PlanDeCharge[[#This Row],[Projet]],ListeProjet[#All],MATCH($C2,ListeProjet[#Headers],0),FALSE)</calculatedColumnFormula>
    </tableColumn>
    <tableColumn id="8" xr3:uid="{CE2D4645-7043-403B-952E-207899EDA652}" name="Date de la semaine" dataDxfId="2">
      <calculatedColumnFormula>IF(PlanDeCharge[[#This Row],[Semaine]]="S1",PlanDeCharge[[#This Row],[Date du Jalon]]-14,PlanDeCharge[[#This Row],[Date du Jalon]]-7)</calculatedColumnFormula>
    </tableColumn>
    <tableColumn id="9" xr3:uid="{A2BAD22B-757B-4B35-9422-AC035628CC80}" name="Charge Jalon" dataDxfId="0">
      <calculatedColumnFormula>VLOOKUP(PlanDeCharge[[#This Row],[Clef de recherche1]],ChargeMetier[[#All],[Clef de recherche1]:[C4]],MATCH(PlanDeCharge[[#This Row],[Classification]],ChargeMetier[[#Headers],[Clef de recherche1]:[C4]],0),FALSE)</calculatedColumnFormula>
    </tableColumn>
    <tableColumn id="10" xr3:uid="{A44BB2C4-6E1A-4E52-808B-EFE16639E70F}" name="Charge Semaine" dataDxfId="1">
      <calculatedColumnFormula>PlanDeCharge[[#This Row],[Charge Jalon]]/2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55F464-8CF9-440F-A126-09A6C7861DFC}">
  <sheetPr>
    <tabColor rgb="FF92D050"/>
  </sheetPr>
  <dimension ref="A1:F11"/>
  <sheetViews>
    <sheetView tabSelected="1" workbookViewId="0">
      <selection activeCell="A2" sqref="A2"/>
    </sheetView>
  </sheetViews>
  <sheetFormatPr baseColWidth="10" defaultRowHeight="15" x14ac:dyDescent="0.25"/>
  <cols>
    <col min="2" max="2" width="14.8554687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6</v>
      </c>
      <c r="B2" t="s">
        <v>15</v>
      </c>
      <c r="C2" s="1">
        <v>43787</v>
      </c>
      <c r="D2" s="1">
        <v>43787</v>
      </c>
      <c r="E2" s="1">
        <v>43871</v>
      </c>
      <c r="F2" s="1">
        <v>43976</v>
      </c>
    </row>
    <row r="3" spans="1:6" x14ac:dyDescent="0.25">
      <c r="A3" t="s">
        <v>7</v>
      </c>
      <c r="B3" t="s">
        <v>15</v>
      </c>
      <c r="C3" s="1">
        <v>43787</v>
      </c>
      <c r="D3" s="1">
        <v>43787</v>
      </c>
      <c r="E3" s="1">
        <v>43871</v>
      </c>
      <c r="F3" s="1">
        <v>44018</v>
      </c>
    </row>
    <row r="4" spans="1:6" x14ac:dyDescent="0.25">
      <c r="A4" t="s">
        <v>8</v>
      </c>
      <c r="B4" t="s">
        <v>16</v>
      </c>
      <c r="C4" s="1">
        <v>43766</v>
      </c>
      <c r="D4" s="1">
        <v>43969</v>
      </c>
      <c r="E4" s="1">
        <v>44102</v>
      </c>
      <c r="F4" s="1">
        <v>44211</v>
      </c>
    </row>
    <row r="5" spans="1:6" x14ac:dyDescent="0.25">
      <c r="A5" t="s">
        <v>9</v>
      </c>
      <c r="B5" t="s">
        <v>17</v>
      </c>
      <c r="C5" s="1">
        <v>43745</v>
      </c>
      <c r="D5" s="1">
        <v>43759</v>
      </c>
      <c r="E5" s="1">
        <v>43850</v>
      </c>
      <c r="F5" s="1">
        <v>43980</v>
      </c>
    </row>
    <row r="6" spans="1:6" x14ac:dyDescent="0.25">
      <c r="A6" t="s">
        <v>10</v>
      </c>
      <c r="B6" t="s">
        <v>17</v>
      </c>
      <c r="C6" s="1">
        <v>43766</v>
      </c>
      <c r="D6" s="1">
        <v>43969</v>
      </c>
      <c r="E6" s="1">
        <v>44102</v>
      </c>
      <c r="F6" s="1">
        <v>44135</v>
      </c>
    </row>
    <row r="7" spans="1:6" x14ac:dyDescent="0.25">
      <c r="A7" t="s">
        <v>11</v>
      </c>
      <c r="B7" t="s">
        <v>16</v>
      </c>
      <c r="C7" s="1">
        <v>43549</v>
      </c>
      <c r="D7" s="1">
        <v>43668</v>
      </c>
      <c r="E7" s="1">
        <v>43885</v>
      </c>
      <c r="F7" s="1">
        <v>43966</v>
      </c>
    </row>
    <row r="8" spans="1:6" x14ac:dyDescent="0.25">
      <c r="A8" t="s">
        <v>12</v>
      </c>
      <c r="B8" t="s">
        <v>18</v>
      </c>
      <c r="C8" s="1">
        <v>43549</v>
      </c>
      <c r="D8" s="1">
        <v>43668</v>
      </c>
      <c r="E8" s="1">
        <v>43899</v>
      </c>
      <c r="F8" s="1">
        <v>44351</v>
      </c>
    </row>
    <row r="9" spans="1:6" x14ac:dyDescent="0.25">
      <c r="A9" t="s">
        <v>13</v>
      </c>
      <c r="B9" t="s">
        <v>15</v>
      </c>
      <c r="C9" s="1">
        <v>43577</v>
      </c>
      <c r="D9" s="1">
        <v>43612</v>
      </c>
      <c r="E9" s="1">
        <v>43661</v>
      </c>
      <c r="F9" s="1">
        <v>43910</v>
      </c>
    </row>
    <row r="10" spans="1:6" x14ac:dyDescent="0.25">
      <c r="A10" t="s">
        <v>14</v>
      </c>
      <c r="B10" t="s">
        <v>15</v>
      </c>
      <c r="C10" s="1">
        <v>43514</v>
      </c>
      <c r="D10" s="1">
        <v>43605</v>
      </c>
      <c r="E10" s="1">
        <v>43619</v>
      </c>
      <c r="F10" s="1">
        <v>43791</v>
      </c>
    </row>
    <row r="11" spans="1:6" x14ac:dyDescent="0.25">
      <c r="A11" t="s">
        <v>19</v>
      </c>
      <c r="B11" t="s">
        <v>16</v>
      </c>
      <c r="C11" s="1">
        <v>43577</v>
      </c>
      <c r="D11" s="1">
        <v>43612</v>
      </c>
      <c r="E11" s="1">
        <v>43661</v>
      </c>
      <c r="F11" s="1">
        <v>43952</v>
      </c>
    </row>
  </sheetData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E3D870-76F9-4AD3-B20E-29AAA38C0E87}">
  <sheetPr>
    <tabColor rgb="FF92D050"/>
  </sheetPr>
  <dimension ref="A1:G17"/>
  <sheetViews>
    <sheetView workbookViewId="0">
      <selection activeCell="K19" sqref="K19"/>
    </sheetView>
  </sheetViews>
  <sheetFormatPr baseColWidth="10" defaultRowHeight="15" x14ac:dyDescent="0.25"/>
  <cols>
    <col min="3" max="3" width="19.7109375" customWidth="1"/>
  </cols>
  <sheetData>
    <row r="1" spans="1:7" x14ac:dyDescent="0.25">
      <c r="A1" t="s">
        <v>20</v>
      </c>
      <c r="B1" t="s">
        <v>21</v>
      </c>
      <c r="C1" t="s">
        <v>22</v>
      </c>
      <c r="D1" t="s">
        <v>15</v>
      </c>
      <c r="E1" t="s">
        <v>16</v>
      </c>
      <c r="F1" t="s">
        <v>17</v>
      </c>
      <c r="G1" t="s">
        <v>18</v>
      </c>
    </row>
    <row r="2" spans="1:7" x14ac:dyDescent="0.25">
      <c r="A2" t="s">
        <v>2</v>
      </c>
      <c r="B2" t="s">
        <v>23</v>
      </c>
      <c r="C2" t="str">
        <f>_xlfn.CONCAT(A2,"-",B2)</f>
        <v>J1-M1</v>
      </c>
      <c r="D2">
        <v>2</v>
      </c>
      <c r="E2">
        <v>0</v>
      </c>
      <c r="F2">
        <v>0</v>
      </c>
      <c r="G2">
        <v>0</v>
      </c>
    </row>
    <row r="3" spans="1:7" x14ac:dyDescent="0.25">
      <c r="A3" t="s">
        <v>2</v>
      </c>
      <c r="B3" t="s">
        <v>24</v>
      </c>
      <c r="C3" t="str">
        <f t="shared" ref="C3:C17" si="0">_xlfn.CONCAT(A3,"-",B3)</f>
        <v>J1-M2</v>
      </c>
      <c r="D3">
        <v>4</v>
      </c>
      <c r="E3">
        <v>0</v>
      </c>
      <c r="F3">
        <v>0</v>
      </c>
      <c r="G3">
        <v>0</v>
      </c>
    </row>
    <row r="4" spans="1:7" x14ac:dyDescent="0.25">
      <c r="A4" t="s">
        <v>2</v>
      </c>
      <c r="B4" t="s">
        <v>25</v>
      </c>
      <c r="C4" t="str">
        <f t="shared" si="0"/>
        <v>J1-M3</v>
      </c>
      <c r="D4">
        <v>7</v>
      </c>
      <c r="E4">
        <v>4</v>
      </c>
      <c r="F4">
        <v>4</v>
      </c>
      <c r="G4">
        <v>0</v>
      </c>
    </row>
    <row r="5" spans="1:7" x14ac:dyDescent="0.25">
      <c r="A5" t="s">
        <v>2</v>
      </c>
      <c r="B5" t="s">
        <v>26</v>
      </c>
      <c r="C5" t="str">
        <f t="shared" si="0"/>
        <v>J1-M4</v>
      </c>
      <c r="D5">
        <v>0</v>
      </c>
      <c r="E5">
        <v>0</v>
      </c>
      <c r="F5">
        <v>0</v>
      </c>
      <c r="G5">
        <v>0</v>
      </c>
    </row>
    <row r="6" spans="1:7" x14ac:dyDescent="0.25">
      <c r="A6" t="s">
        <v>3</v>
      </c>
      <c r="B6" t="s">
        <v>23</v>
      </c>
      <c r="C6" t="str">
        <f t="shared" si="0"/>
        <v>J2-M1</v>
      </c>
      <c r="D6">
        <v>16</v>
      </c>
      <c r="E6">
        <v>13</v>
      </c>
      <c r="F6">
        <v>13</v>
      </c>
      <c r="G6">
        <v>12</v>
      </c>
    </row>
    <row r="7" spans="1:7" x14ac:dyDescent="0.25">
      <c r="A7" t="s">
        <v>3</v>
      </c>
      <c r="B7" t="s">
        <v>24</v>
      </c>
      <c r="C7" t="str">
        <f t="shared" si="0"/>
        <v>J2-M2</v>
      </c>
      <c r="D7">
        <v>18</v>
      </c>
      <c r="E7">
        <v>8</v>
      </c>
      <c r="F7">
        <v>15</v>
      </c>
      <c r="G7">
        <v>8</v>
      </c>
    </row>
    <row r="8" spans="1:7" x14ac:dyDescent="0.25">
      <c r="A8" t="s">
        <v>3</v>
      </c>
      <c r="B8" t="s">
        <v>25</v>
      </c>
      <c r="C8" t="str">
        <f t="shared" si="0"/>
        <v>J2-M3</v>
      </c>
      <c r="D8">
        <v>9</v>
      </c>
      <c r="E8">
        <v>6</v>
      </c>
      <c r="F8">
        <v>6</v>
      </c>
      <c r="G8">
        <v>5</v>
      </c>
    </row>
    <row r="9" spans="1:7" x14ac:dyDescent="0.25">
      <c r="A9" t="s">
        <v>3</v>
      </c>
      <c r="B9" t="s">
        <v>26</v>
      </c>
      <c r="C9" t="str">
        <f t="shared" si="0"/>
        <v>J2-M4</v>
      </c>
      <c r="D9">
        <v>2</v>
      </c>
      <c r="E9">
        <v>0</v>
      </c>
      <c r="F9">
        <v>0</v>
      </c>
      <c r="G9">
        <v>0</v>
      </c>
    </row>
    <row r="10" spans="1:7" x14ac:dyDescent="0.25">
      <c r="A10" t="s">
        <v>4</v>
      </c>
      <c r="B10" t="s">
        <v>23</v>
      </c>
      <c r="C10" t="str">
        <f t="shared" si="0"/>
        <v>J3-M1</v>
      </c>
      <c r="D10">
        <v>11</v>
      </c>
      <c r="E10">
        <v>10</v>
      </c>
      <c r="F10">
        <v>8</v>
      </c>
      <c r="G10">
        <v>8</v>
      </c>
    </row>
    <row r="11" spans="1:7" x14ac:dyDescent="0.25">
      <c r="A11" t="s">
        <v>4</v>
      </c>
      <c r="B11" t="s">
        <v>24</v>
      </c>
      <c r="C11" t="str">
        <f t="shared" si="0"/>
        <v>J3-M2</v>
      </c>
      <c r="D11">
        <v>11</v>
      </c>
      <c r="E11">
        <v>12</v>
      </c>
      <c r="F11">
        <v>11</v>
      </c>
      <c r="G11">
        <v>11</v>
      </c>
    </row>
    <row r="12" spans="1:7" x14ac:dyDescent="0.25">
      <c r="A12" t="s">
        <v>4</v>
      </c>
      <c r="B12" t="s">
        <v>25</v>
      </c>
      <c r="C12" t="str">
        <f t="shared" si="0"/>
        <v>J3-M3</v>
      </c>
      <c r="D12">
        <v>32</v>
      </c>
      <c r="E12">
        <v>14</v>
      </c>
      <c r="F12">
        <v>11</v>
      </c>
      <c r="G12">
        <v>6</v>
      </c>
    </row>
    <row r="13" spans="1:7" x14ac:dyDescent="0.25">
      <c r="A13" t="s">
        <v>4</v>
      </c>
      <c r="B13" t="s">
        <v>26</v>
      </c>
      <c r="C13" t="str">
        <f t="shared" si="0"/>
        <v>J3-M4</v>
      </c>
      <c r="D13">
        <v>8</v>
      </c>
      <c r="E13">
        <v>0</v>
      </c>
      <c r="F13">
        <v>0</v>
      </c>
      <c r="G13">
        <v>0</v>
      </c>
    </row>
    <row r="14" spans="1:7" x14ac:dyDescent="0.25">
      <c r="A14" t="s">
        <v>5</v>
      </c>
      <c r="B14" t="s">
        <v>23</v>
      </c>
      <c r="C14" t="str">
        <f t="shared" si="0"/>
        <v>J4-M1</v>
      </c>
      <c r="D14">
        <v>5</v>
      </c>
      <c r="E14">
        <v>3</v>
      </c>
      <c r="F14">
        <v>3</v>
      </c>
      <c r="G14">
        <v>3</v>
      </c>
    </row>
    <row r="15" spans="1:7" x14ac:dyDescent="0.25">
      <c r="A15" t="s">
        <v>5</v>
      </c>
      <c r="B15" t="s">
        <v>24</v>
      </c>
      <c r="C15" t="str">
        <f t="shared" si="0"/>
        <v>J4-M2</v>
      </c>
      <c r="D15">
        <v>16</v>
      </c>
      <c r="E15">
        <v>9</v>
      </c>
      <c r="F15">
        <v>18</v>
      </c>
      <c r="G15">
        <v>6</v>
      </c>
    </row>
    <row r="16" spans="1:7" x14ac:dyDescent="0.25">
      <c r="A16" t="s">
        <v>5</v>
      </c>
      <c r="B16" t="s">
        <v>25</v>
      </c>
      <c r="C16" t="str">
        <f t="shared" si="0"/>
        <v>J4-M3</v>
      </c>
      <c r="D16">
        <v>0</v>
      </c>
      <c r="E16">
        <v>0</v>
      </c>
      <c r="F16">
        <v>0</v>
      </c>
      <c r="G16">
        <v>0</v>
      </c>
    </row>
    <row r="17" spans="1:7" x14ac:dyDescent="0.25">
      <c r="A17" t="s">
        <v>5</v>
      </c>
      <c r="B17" t="s">
        <v>26</v>
      </c>
      <c r="C17" t="str">
        <f t="shared" si="0"/>
        <v>J4-M4</v>
      </c>
      <c r="D17">
        <v>18</v>
      </c>
      <c r="E17">
        <v>0</v>
      </c>
      <c r="F17">
        <v>0</v>
      </c>
      <c r="G17">
        <v>0</v>
      </c>
    </row>
  </sheetData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069899-7AF1-4B62-847E-67AD2D1711B5}">
  <sheetPr>
    <tabColor rgb="FFFFC000"/>
  </sheetPr>
  <dimension ref="A1:J321"/>
  <sheetViews>
    <sheetView workbookViewId="0">
      <selection activeCell="G7" sqref="G7"/>
    </sheetView>
  </sheetViews>
  <sheetFormatPr baseColWidth="10" defaultRowHeight="15" x14ac:dyDescent="0.25"/>
  <cols>
    <col min="2" max="2" width="14.85546875" customWidth="1"/>
    <col min="5" max="5" width="19.7109375" customWidth="1"/>
    <col min="7" max="7" width="15" customWidth="1"/>
    <col min="8" max="8" width="20.28515625" bestFit="1" customWidth="1"/>
    <col min="9" max="9" width="14.28515625" customWidth="1"/>
    <col min="10" max="10" width="17.42578125" customWidth="1"/>
  </cols>
  <sheetData>
    <row r="1" spans="1:10" x14ac:dyDescent="0.25">
      <c r="A1" t="s">
        <v>27</v>
      </c>
      <c r="B1" t="s">
        <v>1</v>
      </c>
      <c r="C1" t="s">
        <v>20</v>
      </c>
      <c r="D1" t="s">
        <v>21</v>
      </c>
      <c r="E1" t="s">
        <v>22</v>
      </c>
      <c r="F1" t="s">
        <v>28</v>
      </c>
      <c r="G1" t="s">
        <v>29</v>
      </c>
      <c r="H1" t="s">
        <v>30</v>
      </c>
      <c r="I1" t="s">
        <v>31</v>
      </c>
      <c r="J1" t="s">
        <v>32</v>
      </c>
    </row>
    <row r="2" spans="1:10" x14ac:dyDescent="0.25">
      <c r="A2" t="s">
        <v>6</v>
      </c>
      <c r="B2" t="str">
        <f>VLOOKUP(PlanDeCharge[[#This Row],[Projet]],ListeProjet[#All],MATCH('Plan de Charge'!B$1,ListeProjet[#Headers],0),FALSE)</f>
        <v>C1</v>
      </c>
      <c r="C2" t="s">
        <v>2</v>
      </c>
      <c r="D2" t="s">
        <v>23</v>
      </c>
      <c r="E2" t="str">
        <f>_xlfn.CONCAT(PlanDeCharge[[#This Row],[Jalon]],"-",PlanDeCharge[[#This Row],[Métier]])</f>
        <v>J1-M1</v>
      </c>
      <c r="F2" t="s">
        <v>34</v>
      </c>
      <c r="G2" s="1">
        <f>VLOOKUP(PlanDeCharge[[#This Row],[Projet]],ListeProjet[#All],MATCH($C2,ListeProjet[#Headers],0),FALSE)</f>
        <v>43787</v>
      </c>
      <c r="H2" s="1">
        <f>IF(PlanDeCharge[[#This Row],[Semaine]]="S1",PlanDeCharge[[#This Row],[Date du Jalon]]-14,PlanDeCharge[[#This Row],[Date du Jalon]]-7)</f>
        <v>43773</v>
      </c>
      <c r="I2">
        <f>VLOOKUP(PlanDeCharge[[#This Row],[Clef de recherche1]],ChargeMetier[[#All],[Clef de recherche1]:[C4]],MATCH(PlanDeCharge[[#This Row],[Classification]],ChargeMetier[[#Headers],[Clef de recherche1]:[C4]],0),FALSE)</f>
        <v>2</v>
      </c>
      <c r="J2">
        <f>PlanDeCharge[[#This Row],[Charge Jalon]]/2</f>
        <v>1</v>
      </c>
    </row>
    <row r="3" spans="1:10" x14ac:dyDescent="0.25">
      <c r="A3" t="s">
        <v>7</v>
      </c>
      <c r="B3" t="str">
        <f>VLOOKUP(PlanDeCharge[[#This Row],[Projet]],ListeProjet[#All],MATCH('Plan de Charge'!B$1,ListeProjet[#Headers],0),FALSE)</f>
        <v>C1</v>
      </c>
      <c r="C3" t="s">
        <v>2</v>
      </c>
      <c r="D3" t="s">
        <v>23</v>
      </c>
      <c r="E3" t="str">
        <f>_xlfn.CONCAT(PlanDeCharge[[#This Row],[Jalon]],"-",PlanDeCharge[[#This Row],[Métier]])</f>
        <v>J1-M1</v>
      </c>
      <c r="F3" t="s">
        <v>34</v>
      </c>
      <c r="G3" s="1">
        <f>VLOOKUP(PlanDeCharge[[#This Row],[Projet]],ListeProjet[#All],MATCH($C3,ListeProjet[#Headers],0),FALSE)</f>
        <v>43787</v>
      </c>
      <c r="H3" s="1">
        <f>IF(PlanDeCharge[[#This Row],[Semaine]]="S1",PlanDeCharge[[#This Row],[Date du Jalon]]-14,PlanDeCharge[[#This Row],[Date du Jalon]]-7)</f>
        <v>43773</v>
      </c>
      <c r="I3">
        <f>VLOOKUP(PlanDeCharge[[#This Row],[Clef de recherche1]],ChargeMetier[[#All],[Clef de recherche1]:[C4]],MATCH(PlanDeCharge[[#This Row],[Classification]],ChargeMetier[[#Headers],[Clef de recherche1]:[C4]],0),FALSE)</f>
        <v>2</v>
      </c>
      <c r="J3">
        <f>PlanDeCharge[[#This Row],[Charge Jalon]]/2</f>
        <v>1</v>
      </c>
    </row>
    <row r="4" spans="1:10" x14ac:dyDescent="0.25">
      <c r="A4" t="s">
        <v>8</v>
      </c>
      <c r="B4" t="str">
        <f>VLOOKUP(PlanDeCharge[[#This Row],[Projet]],ListeProjet[#All],MATCH('Plan de Charge'!B$1,ListeProjet[#Headers],0),FALSE)</f>
        <v>C2</v>
      </c>
      <c r="C4" t="s">
        <v>2</v>
      </c>
      <c r="D4" t="s">
        <v>23</v>
      </c>
      <c r="E4" t="str">
        <f>_xlfn.CONCAT(PlanDeCharge[[#This Row],[Jalon]],"-",PlanDeCharge[[#This Row],[Métier]])</f>
        <v>J1-M1</v>
      </c>
      <c r="F4" t="s">
        <v>34</v>
      </c>
      <c r="G4" s="1">
        <f>VLOOKUP(PlanDeCharge[[#This Row],[Projet]],ListeProjet[#All],MATCH($C4,ListeProjet[#Headers],0),FALSE)</f>
        <v>43766</v>
      </c>
      <c r="H4" s="1">
        <f>IF(PlanDeCharge[[#This Row],[Semaine]]="S1",PlanDeCharge[[#This Row],[Date du Jalon]]-14,PlanDeCharge[[#This Row],[Date du Jalon]]-7)</f>
        <v>43752</v>
      </c>
      <c r="I4">
        <f>VLOOKUP(PlanDeCharge[[#This Row],[Clef de recherche1]],ChargeMetier[[#All],[Clef de recherche1]:[C4]],MATCH(PlanDeCharge[[#This Row],[Classification]],ChargeMetier[[#Headers],[Clef de recherche1]:[C4]],0),FALSE)</f>
        <v>0</v>
      </c>
      <c r="J4">
        <f>PlanDeCharge[[#This Row],[Charge Jalon]]/2</f>
        <v>0</v>
      </c>
    </row>
    <row r="5" spans="1:10" x14ac:dyDescent="0.25">
      <c r="A5" t="s">
        <v>9</v>
      </c>
      <c r="B5" t="str">
        <f>VLOOKUP(PlanDeCharge[[#This Row],[Projet]],ListeProjet[#All],MATCH('Plan de Charge'!B$1,ListeProjet[#Headers],0),FALSE)</f>
        <v>C3</v>
      </c>
      <c r="C5" t="s">
        <v>2</v>
      </c>
      <c r="D5" t="s">
        <v>23</v>
      </c>
      <c r="E5" t="str">
        <f>_xlfn.CONCAT(PlanDeCharge[[#This Row],[Jalon]],"-",PlanDeCharge[[#This Row],[Métier]])</f>
        <v>J1-M1</v>
      </c>
      <c r="F5" t="s">
        <v>34</v>
      </c>
      <c r="G5" s="1">
        <f>VLOOKUP(PlanDeCharge[[#This Row],[Projet]],ListeProjet[#All],MATCH($C5,ListeProjet[#Headers],0),FALSE)</f>
        <v>43745</v>
      </c>
      <c r="H5" s="1">
        <f>IF(PlanDeCharge[[#This Row],[Semaine]]="S1",PlanDeCharge[[#This Row],[Date du Jalon]]-14,PlanDeCharge[[#This Row],[Date du Jalon]]-7)</f>
        <v>43731</v>
      </c>
      <c r="I5">
        <f>VLOOKUP(PlanDeCharge[[#This Row],[Clef de recherche1]],ChargeMetier[[#All],[Clef de recherche1]:[C4]],MATCH(PlanDeCharge[[#This Row],[Classification]],ChargeMetier[[#Headers],[Clef de recherche1]:[C4]],0),FALSE)</f>
        <v>0</v>
      </c>
      <c r="J5">
        <f>PlanDeCharge[[#This Row],[Charge Jalon]]/2</f>
        <v>0</v>
      </c>
    </row>
    <row r="6" spans="1:10" x14ac:dyDescent="0.25">
      <c r="A6" t="s">
        <v>10</v>
      </c>
      <c r="B6" t="str">
        <f>VLOOKUP(PlanDeCharge[[#This Row],[Projet]],ListeProjet[#All],MATCH('Plan de Charge'!B$1,ListeProjet[#Headers],0),FALSE)</f>
        <v>C3</v>
      </c>
      <c r="C6" t="s">
        <v>2</v>
      </c>
      <c r="D6" t="s">
        <v>23</v>
      </c>
      <c r="E6" t="str">
        <f>_xlfn.CONCAT(PlanDeCharge[[#This Row],[Jalon]],"-",PlanDeCharge[[#This Row],[Métier]])</f>
        <v>J1-M1</v>
      </c>
      <c r="F6" t="s">
        <v>34</v>
      </c>
      <c r="G6" s="1">
        <f>VLOOKUP(PlanDeCharge[[#This Row],[Projet]],ListeProjet[#All],MATCH($C6,ListeProjet[#Headers],0),FALSE)</f>
        <v>43766</v>
      </c>
      <c r="H6" s="1">
        <f>IF(PlanDeCharge[[#This Row],[Semaine]]="S1",PlanDeCharge[[#This Row],[Date du Jalon]]-14,PlanDeCharge[[#This Row],[Date du Jalon]]-7)</f>
        <v>43752</v>
      </c>
      <c r="I6">
        <f>VLOOKUP(PlanDeCharge[[#This Row],[Clef de recherche1]],ChargeMetier[[#All],[Clef de recherche1]:[C4]],MATCH(PlanDeCharge[[#This Row],[Classification]],ChargeMetier[[#Headers],[Clef de recherche1]:[C4]],0),FALSE)</f>
        <v>0</v>
      </c>
      <c r="J6">
        <f>PlanDeCharge[[#This Row],[Charge Jalon]]/2</f>
        <v>0</v>
      </c>
    </row>
    <row r="7" spans="1:10" x14ac:dyDescent="0.25">
      <c r="A7" t="s">
        <v>11</v>
      </c>
      <c r="B7" t="str">
        <f>VLOOKUP(PlanDeCharge[[#This Row],[Projet]],ListeProjet[#All],MATCH('Plan de Charge'!B$1,ListeProjet[#Headers],0),FALSE)</f>
        <v>C2</v>
      </c>
      <c r="C7" t="s">
        <v>2</v>
      </c>
      <c r="D7" t="s">
        <v>23</v>
      </c>
      <c r="E7" t="str">
        <f>_xlfn.CONCAT(PlanDeCharge[[#This Row],[Jalon]],"-",PlanDeCharge[[#This Row],[Métier]])</f>
        <v>J1-M1</v>
      </c>
      <c r="F7" t="s">
        <v>34</v>
      </c>
      <c r="G7" s="1">
        <f>VLOOKUP(PlanDeCharge[[#This Row],[Projet]],ListeProjet[#All],MATCH($C7,ListeProjet[#Headers],0),FALSE)</f>
        <v>43549</v>
      </c>
      <c r="H7" s="1">
        <f>IF(PlanDeCharge[[#This Row],[Semaine]]="S1",PlanDeCharge[[#This Row],[Date du Jalon]]-14,PlanDeCharge[[#This Row],[Date du Jalon]]-7)</f>
        <v>43535</v>
      </c>
      <c r="I7">
        <f>VLOOKUP(PlanDeCharge[[#This Row],[Clef de recherche1]],ChargeMetier[[#All],[Clef de recherche1]:[C4]],MATCH(PlanDeCharge[[#This Row],[Classification]],ChargeMetier[[#Headers],[Clef de recherche1]:[C4]],0),FALSE)</f>
        <v>0</v>
      </c>
      <c r="J7">
        <f>PlanDeCharge[[#This Row],[Charge Jalon]]/2</f>
        <v>0</v>
      </c>
    </row>
    <row r="8" spans="1:10" x14ac:dyDescent="0.25">
      <c r="A8" t="s">
        <v>12</v>
      </c>
      <c r="B8" t="str">
        <f>VLOOKUP(PlanDeCharge[[#This Row],[Projet]],ListeProjet[#All],MATCH('Plan de Charge'!B$1,ListeProjet[#Headers],0),FALSE)</f>
        <v>C4</v>
      </c>
      <c r="C8" t="s">
        <v>2</v>
      </c>
      <c r="D8" t="s">
        <v>23</v>
      </c>
      <c r="E8" t="str">
        <f>_xlfn.CONCAT(PlanDeCharge[[#This Row],[Jalon]],"-",PlanDeCharge[[#This Row],[Métier]])</f>
        <v>J1-M1</v>
      </c>
      <c r="F8" t="s">
        <v>34</v>
      </c>
      <c r="G8" s="1">
        <f>VLOOKUP(PlanDeCharge[[#This Row],[Projet]],ListeProjet[#All],MATCH($C8,ListeProjet[#Headers],0),FALSE)</f>
        <v>43549</v>
      </c>
      <c r="H8" s="1">
        <f>IF(PlanDeCharge[[#This Row],[Semaine]]="S1",PlanDeCharge[[#This Row],[Date du Jalon]]-14,PlanDeCharge[[#This Row],[Date du Jalon]]-7)</f>
        <v>43535</v>
      </c>
      <c r="I8">
        <f>VLOOKUP(PlanDeCharge[[#This Row],[Clef de recherche1]],ChargeMetier[[#All],[Clef de recherche1]:[C4]],MATCH(PlanDeCharge[[#This Row],[Classification]],ChargeMetier[[#Headers],[Clef de recherche1]:[C4]],0),FALSE)</f>
        <v>0</v>
      </c>
      <c r="J8">
        <f>PlanDeCharge[[#This Row],[Charge Jalon]]/2</f>
        <v>0</v>
      </c>
    </row>
    <row r="9" spans="1:10" x14ac:dyDescent="0.25">
      <c r="A9" t="s">
        <v>13</v>
      </c>
      <c r="B9" t="str">
        <f>VLOOKUP(PlanDeCharge[[#This Row],[Projet]],ListeProjet[#All],MATCH('Plan de Charge'!B$1,ListeProjet[#Headers],0),FALSE)</f>
        <v>C1</v>
      </c>
      <c r="C9" t="s">
        <v>2</v>
      </c>
      <c r="D9" t="s">
        <v>23</v>
      </c>
      <c r="E9" t="str">
        <f>_xlfn.CONCAT(PlanDeCharge[[#This Row],[Jalon]],"-",PlanDeCharge[[#This Row],[Métier]])</f>
        <v>J1-M1</v>
      </c>
      <c r="F9" t="s">
        <v>34</v>
      </c>
      <c r="G9" s="1">
        <f>VLOOKUP(PlanDeCharge[[#This Row],[Projet]],ListeProjet[#All],MATCH($C9,ListeProjet[#Headers],0),FALSE)</f>
        <v>43577</v>
      </c>
      <c r="H9" s="1">
        <f>IF(PlanDeCharge[[#This Row],[Semaine]]="S1",PlanDeCharge[[#This Row],[Date du Jalon]]-14,PlanDeCharge[[#This Row],[Date du Jalon]]-7)</f>
        <v>43563</v>
      </c>
      <c r="I9">
        <f>VLOOKUP(PlanDeCharge[[#This Row],[Clef de recherche1]],ChargeMetier[[#All],[Clef de recherche1]:[C4]],MATCH(PlanDeCharge[[#This Row],[Classification]],ChargeMetier[[#Headers],[Clef de recherche1]:[C4]],0),FALSE)</f>
        <v>2</v>
      </c>
      <c r="J9">
        <f>PlanDeCharge[[#This Row],[Charge Jalon]]/2</f>
        <v>1</v>
      </c>
    </row>
    <row r="10" spans="1:10" x14ac:dyDescent="0.25">
      <c r="A10" t="s">
        <v>14</v>
      </c>
      <c r="B10" t="str">
        <f>VLOOKUP(PlanDeCharge[[#This Row],[Projet]],ListeProjet[#All],MATCH('Plan de Charge'!B$1,ListeProjet[#Headers],0),FALSE)</f>
        <v>C1</v>
      </c>
      <c r="C10" t="s">
        <v>2</v>
      </c>
      <c r="D10" t="s">
        <v>23</v>
      </c>
      <c r="E10" t="str">
        <f>_xlfn.CONCAT(PlanDeCharge[[#This Row],[Jalon]],"-",PlanDeCharge[[#This Row],[Métier]])</f>
        <v>J1-M1</v>
      </c>
      <c r="F10" t="s">
        <v>34</v>
      </c>
      <c r="G10" s="1">
        <f>VLOOKUP(PlanDeCharge[[#This Row],[Projet]],ListeProjet[#All],MATCH($C10,ListeProjet[#Headers],0),FALSE)</f>
        <v>43514</v>
      </c>
      <c r="H10" s="1">
        <f>IF(PlanDeCharge[[#This Row],[Semaine]]="S1",PlanDeCharge[[#This Row],[Date du Jalon]]-14,PlanDeCharge[[#This Row],[Date du Jalon]]-7)</f>
        <v>43500</v>
      </c>
      <c r="I10">
        <f>VLOOKUP(PlanDeCharge[[#This Row],[Clef de recherche1]],ChargeMetier[[#All],[Clef de recherche1]:[C4]],MATCH(PlanDeCharge[[#This Row],[Classification]],ChargeMetier[[#Headers],[Clef de recherche1]:[C4]],0),FALSE)</f>
        <v>2</v>
      </c>
      <c r="J10">
        <f>PlanDeCharge[[#This Row],[Charge Jalon]]/2</f>
        <v>1</v>
      </c>
    </row>
    <row r="11" spans="1:10" x14ac:dyDescent="0.25">
      <c r="A11" t="s">
        <v>19</v>
      </c>
      <c r="B11" t="str">
        <f>VLOOKUP(PlanDeCharge[[#This Row],[Projet]],ListeProjet[#All],MATCH('Plan de Charge'!B$1,ListeProjet[#Headers],0),FALSE)</f>
        <v>C2</v>
      </c>
      <c r="C11" t="s">
        <v>2</v>
      </c>
      <c r="D11" t="s">
        <v>23</v>
      </c>
      <c r="E11" t="str">
        <f>_xlfn.CONCAT(PlanDeCharge[[#This Row],[Jalon]],"-",PlanDeCharge[[#This Row],[Métier]])</f>
        <v>J1-M1</v>
      </c>
      <c r="F11" t="s">
        <v>34</v>
      </c>
      <c r="G11" s="1">
        <f>VLOOKUP(PlanDeCharge[[#This Row],[Projet]],ListeProjet[#All],MATCH($C11,ListeProjet[#Headers],0),FALSE)</f>
        <v>43577</v>
      </c>
      <c r="H11" s="1">
        <f>IF(PlanDeCharge[[#This Row],[Semaine]]="S1",PlanDeCharge[[#This Row],[Date du Jalon]]-14,PlanDeCharge[[#This Row],[Date du Jalon]]-7)</f>
        <v>43563</v>
      </c>
      <c r="I11">
        <f>VLOOKUP(PlanDeCharge[[#This Row],[Clef de recherche1]],ChargeMetier[[#All],[Clef de recherche1]:[C4]],MATCH(PlanDeCharge[[#This Row],[Classification]],ChargeMetier[[#Headers],[Clef de recherche1]:[C4]],0),FALSE)</f>
        <v>0</v>
      </c>
      <c r="J11">
        <f>PlanDeCharge[[#This Row],[Charge Jalon]]/2</f>
        <v>0</v>
      </c>
    </row>
    <row r="12" spans="1:10" x14ac:dyDescent="0.25">
      <c r="A12" t="s">
        <v>6</v>
      </c>
      <c r="B12" t="str">
        <f>VLOOKUP(PlanDeCharge[[#This Row],[Projet]],ListeProjet[#All],MATCH('Plan de Charge'!B$1,ListeProjet[#Headers],0),FALSE)</f>
        <v>C1</v>
      </c>
      <c r="C12" t="s">
        <v>3</v>
      </c>
      <c r="D12" t="s">
        <v>23</v>
      </c>
      <c r="E12" t="str">
        <f>_xlfn.CONCAT(PlanDeCharge[[#This Row],[Jalon]],"-",PlanDeCharge[[#This Row],[Métier]])</f>
        <v>J2-M1</v>
      </c>
      <c r="F12" t="s">
        <v>34</v>
      </c>
      <c r="G12" s="1">
        <f>VLOOKUP(PlanDeCharge[[#This Row],[Projet]],ListeProjet[#All],MATCH($C12,ListeProjet[#Headers],0),FALSE)</f>
        <v>43787</v>
      </c>
      <c r="H12" s="1">
        <f>IF(PlanDeCharge[[#This Row],[Semaine]]="S1",PlanDeCharge[[#This Row],[Date du Jalon]]-14,PlanDeCharge[[#This Row],[Date du Jalon]]-7)</f>
        <v>43773</v>
      </c>
      <c r="I12">
        <f>VLOOKUP(PlanDeCharge[[#This Row],[Clef de recherche1]],ChargeMetier[[#All],[Clef de recherche1]:[C4]],MATCH(PlanDeCharge[[#This Row],[Classification]],ChargeMetier[[#Headers],[Clef de recherche1]:[C4]],0),FALSE)</f>
        <v>16</v>
      </c>
      <c r="J12">
        <f>PlanDeCharge[[#This Row],[Charge Jalon]]/2</f>
        <v>8</v>
      </c>
    </row>
    <row r="13" spans="1:10" x14ac:dyDescent="0.25">
      <c r="A13" t="s">
        <v>7</v>
      </c>
      <c r="B13" t="str">
        <f>VLOOKUP(PlanDeCharge[[#This Row],[Projet]],ListeProjet[#All],MATCH('Plan de Charge'!B$1,ListeProjet[#Headers],0),FALSE)</f>
        <v>C1</v>
      </c>
      <c r="C13" t="s">
        <v>3</v>
      </c>
      <c r="D13" t="s">
        <v>23</v>
      </c>
      <c r="E13" t="str">
        <f>_xlfn.CONCAT(PlanDeCharge[[#This Row],[Jalon]],"-",PlanDeCharge[[#This Row],[Métier]])</f>
        <v>J2-M1</v>
      </c>
      <c r="F13" t="s">
        <v>34</v>
      </c>
      <c r="G13" s="1">
        <f>VLOOKUP(PlanDeCharge[[#This Row],[Projet]],ListeProjet[#All],MATCH($C13,ListeProjet[#Headers],0),FALSE)</f>
        <v>43787</v>
      </c>
      <c r="H13" s="1">
        <f>IF(PlanDeCharge[[#This Row],[Semaine]]="S1",PlanDeCharge[[#This Row],[Date du Jalon]]-14,PlanDeCharge[[#This Row],[Date du Jalon]]-7)</f>
        <v>43773</v>
      </c>
      <c r="I13">
        <f>VLOOKUP(PlanDeCharge[[#This Row],[Clef de recherche1]],ChargeMetier[[#All],[Clef de recherche1]:[C4]],MATCH(PlanDeCharge[[#This Row],[Classification]],ChargeMetier[[#Headers],[Clef de recherche1]:[C4]],0),FALSE)</f>
        <v>16</v>
      </c>
      <c r="J13">
        <f>PlanDeCharge[[#This Row],[Charge Jalon]]/2</f>
        <v>8</v>
      </c>
    </row>
    <row r="14" spans="1:10" x14ac:dyDescent="0.25">
      <c r="A14" t="s">
        <v>8</v>
      </c>
      <c r="B14" t="str">
        <f>VLOOKUP(PlanDeCharge[[#This Row],[Projet]],ListeProjet[#All],MATCH('Plan de Charge'!B$1,ListeProjet[#Headers],0),FALSE)</f>
        <v>C2</v>
      </c>
      <c r="C14" t="s">
        <v>3</v>
      </c>
      <c r="D14" t="s">
        <v>23</v>
      </c>
      <c r="E14" t="str">
        <f>_xlfn.CONCAT(PlanDeCharge[[#This Row],[Jalon]],"-",PlanDeCharge[[#This Row],[Métier]])</f>
        <v>J2-M1</v>
      </c>
      <c r="F14" t="s">
        <v>34</v>
      </c>
      <c r="G14" s="1">
        <f>VLOOKUP(PlanDeCharge[[#This Row],[Projet]],ListeProjet[#All],MATCH($C14,ListeProjet[#Headers],0),FALSE)</f>
        <v>43969</v>
      </c>
      <c r="H14" s="1">
        <f>IF(PlanDeCharge[[#This Row],[Semaine]]="S1",PlanDeCharge[[#This Row],[Date du Jalon]]-14,PlanDeCharge[[#This Row],[Date du Jalon]]-7)</f>
        <v>43955</v>
      </c>
      <c r="I14">
        <f>VLOOKUP(PlanDeCharge[[#This Row],[Clef de recherche1]],ChargeMetier[[#All],[Clef de recherche1]:[C4]],MATCH(PlanDeCharge[[#This Row],[Classification]],ChargeMetier[[#Headers],[Clef de recherche1]:[C4]],0),FALSE)</f>
        <v>13</v>
      </c>
      <c r="J14">
        <f>PlanDeCharge[[#This Row],[Charge Jalon]]/2</f>
        <v>6.5</v>
      </c>
    </row>
    <row r="15" spans="1:10" x14ac:dyDescent="0.25">
      <c r="A15" t="s">
        <v>9</v>
      </c>
      <c r="B15" t="str">
        <f>VLOOKUP(PlanDeCharge[[#This Row],[Projet]],ListeProjet[#All],MATCH('Plan de Charge'!B$1,ListeProjet[#Headers],0),FALSE)</f>
        <v>C3</v>
      </c>
      <c r="C15" t="s">
        <v>3</v>
      </c>
      <c r="D15" t="s">
        <v>23</v>
      </c>
      <c r="E15" t="str">
        <f>_xlfn.CONCAT(PlanDeCharge[[#This Row],[Jalon]],"-",PlanDeCharge[[#This Row],[Métier]])</f>
        <v>J2-M1</v>
      </c>
      <c r="F15" t="s">
        <v>34</v>
      </c>
      <c r="G15" s="1">
        <f>VLOOKUP(PlanDeCharge[[#This Row],[Projet]],ListeProjet[#All],MATCH($C15,ListeProjet[#Headers],0),FALSE)</f>
        <v>43759</v>
      </c>
      <c r="H15" s="1">
        <f>IF(PlanDeCharge[[#This Row],[Semaine]]="S1",PlanDeCharge[[#This Row],[Date du Jalon]]-14,PlanDeCharge[[#This Row],[Date du Jalon]]-7)</f>
        <v>43745</v>
      </c>
      <c r="I15">
        <f>VLOOKUP(PlanDeCharge[[#This Row],[Clef de recherche1]],ChargeMetier[[#All],[Clef de recherche1]:[C4]],MATCH(PlanDeCharge[[#This Row],[Classification]],ChargeMetier[[#Headers],[Clef de recherche1]:[C4]],0),FALSE)</f>
        <v>13</v>
      </c>
      <c r="J15">
        <f>PlanDeCharge[[#This Row],[Charge Jalon]]/2</f>
        <v>6.5</v>
      </c>
    </row>
    <row r="16" spans="1:10" x14ac:dyDescent="0.25">
      <c r="A16" t="s">
        <v>10</v>
      </c>
      <c r="B16" t="str">
        <f>VLOOKUP(PlanDeCharge[[#This Row],[Projet]],ListeProjet[#All],MATCH('Plan de Charge'!B$1,ListeProjet[#Headers],0),FALSE)</f>
        <v>C3</v>
      </c>
      <c r="C16" t="s">
        <v>3</v>
      </c>
      <c r="D16" t="s">
        <v>23</v>
      </c>
      <c r="E16" t="str">
        <f>_xlfn.CONCAT(PlanDeCharge[[#This Row],[Jalon]],"-",PlanDeCharge[[#This Row],[Métier]])</f>
        <v>J2-M1</v>
      </c>
      <c r="F16" t="s">
        <v>34</v>
      </c>
      <c r="G16" s="1">
        <f>VLOOKUP(PlanDeCharge[[#This Row],[Projet]],ListeProjet[#All],MATCH($C16,ListeProjet[#Headers],0),FALSE)</f>
        <v>43969</v>
      </c>
      <c r="H16" s="1">
        <f>IF(PlanDeCharge[[#This Row],[Semaine]]="S1",PlanDeCharge[[#This Row],[Date du Jalon]]-14,PlanDeCharge[[#This Row],[Date du Jalon]]-7)</f>
        <v>43955</v>
      </c>
      <c r="I16">
        <f>VLOOKUP(PlanDeCharge[[#This Row],[Clef de recherche1]],ChargeMetier[[#All],[Clef de recherche1]:[C4]],MATCH(PlanDeCharge[[#This Row],[Classification]],ChargeMetier[[#Headers],[Clef de recherche1]:[C4]],0),FALSE)</f>
        <v>13</v>
      </c>
      <c r="J16">
        <f>PlanDeCharge[[#This Row],[Charge Jalon]]/2</f>
        <v>6.5</v>
      </c>
    </row>
    <row r="17" spans="1:10" x14ac:dyDescent="0.25">
      <c r="A17" t="s">
        <v>11</v>
      </c>
      <c r="B17" t="str">
        <f>VLOOKUP(PlanDeCharge[[#This Row],[Projet]],ListeProjet[#All],MATCH('Plan de Charge'!B$1,ListeProjet[#Headers],0),FALSE)</f>
        <v>C2</v>
      </c>
      <c r="C17" t="s">
        <v>3</v>
      </c>
      <c r="D17" t="s">
        <v>23</v>
      </c>
      <c r="E17" t="str">
        <f>_xlfn.CONCAT(PlanDeCharge[[#This Row],[Jalon]],"-",PlanDeCharge[[#This Row],[Métier]])</f>
        <v>J2-M1</v>
      </c>
      <c r="F17" t="s">
        <v>34</v>
      </c>
      <c r="G17" s="1">
        <f>VLOOKUP(PlanDeCharge[[#This Row],[Projet]],ListeProjet[#All],MATCH($C17,ListeProjet[#Headers],0),FALSE)</f>
        <v>43668</v>
      </c>
      <c r="H17" s="1">
        <f>IF(PlanDeCharge[[#This Row],[Semaine]]="S1",PlanDeCharge[[#This Row],[Date du Jalon]]-14,PlanDeCharge[[#This Row],[Date du Jalon]]-7)</f>
        <v>43654</v>
      </c>
      <c r="I17">
        <f>VLOOKUP(PlanDeCharge[[#This Row],[Clef de recherche1]],ChargeMetier[[#All],[Clef de recherche1]:[C4]],MATCH(PlanDeCharge[[#This Row],[Classification]],ChargeMetier[[#Headers],[Clef de recherche1]:[C4]],0),FALSE)</f>
        <v>13</v>
      </c>
      <c r="J17">
        <f>PlanDeCharge[[#This Row],[Charge Jalon]]/2</f>
        <v>6.5</v>
      </c>
    </row>
    <row r="18" spans="1:10" x14ac:dyDescent="0.25">
      <c r="A18" t="s">
        <v>12</v>
      </c>
      <c r="B18" t="str">
        <f>VLOOKUP(PlanDeCharge[[#This Row],[Projet]],ListeProjet[#All],MATCH('Plan de Charge'!B$1,ListeProjet[#Headers],0),FALSE)</f>
        <v>C4</v>
      </c>
      <c r="C18" t="s">
        <v>3</v>
      </c>
      <c r="D18" t="s">
        <v>23</v>
      </c>
      <c r="E18" t="str">
        <f>_xlfn.CONCAT(PlanDeCharge[[#This Row],[Jalon]],"-",PlanDeCharge[[#This Row],[Métier]])</f>
        <v>J2-M1</v>
      </c>
      <c r="F18" t="s">
        <v>34</v>
      </c>
      <c r="G18" s="1">
        <f>VLOOKUP(PlanDeCharge[[#This Row],[Projet]],ListeProjet[#All],MATCH($C18,ListeProjet[#Headers],0),FALSE)</f>
        <v>43668</v>
      </c>
      <c r="H18" s="1">
        <f>IF(PlanDeCharge[[#This Row],[Semaine]]="S1",PlanDeCharge[[#This Row],[Date du Jalon]]-14,PlanDeCharge[[#This Row],[Date du Jalon]]-7)</f>
        <v>43654</v>
      </c>
      <c r="I18">
        <f>VLOOKUP(PlanDeCharge[[#This Row],[Clef de recherche1]],ChargeMetier[[#All],[Clef de recherche1]:[C4]],MATCH(PlanDeCharge[[#This Row],[Classification]],ChargeMetier[[#Headers],[Clef de recherche1]:[C4]],0),FALSE)</f>
        <v>12</v>
      </c>
      <c r="J18">
        <f>PlanDeCharge[[#This Row],[Charge Jalon]]/2</f>
        <v>6</v>
      </c>
    </row>
    <row r="19" spans="1:10" x14ac:dyDescent="0.25">
      <c r="A19" t="s">
        <v>13</v>
      </c>
      <c r="B19" t="str">
        <f>VLOOKUP(PlanDeCharge[[#This Row],[Projet]],ListeProjet[#All],MATCH('Plan de Charge'!B$1,ListeProjet[#Headers],0),FALSE)</f>
        <v>C1</v>
      </c>
      <c r="C19" t="s">
        <v>3</v>
      </c>
      <c r="D19" t="s">
        <v>23</v>
      </c>
      <c r="E19" t="str">
        <f>_xlfn.CONCAT(PlanDeCharge[[#This Row],[Jalon]],"-",PlanDeCharge[[#This Row],[Métier]])</f>
        <v>J2-M1</v>
      </c>
      <c r="F19" t="s">
        <v>34</v>
      </c>
      <c r="G19" s="1">
        <f>VLOOKUP(PlanDeCharge[[#This Row],[Projet]],ListeProjet[#All],MATCH($C19,ListeProjet[#Headers],0),FALSE)</f>
        <v>43612</v>
      </c>
      <c r="H19" s="1">
        <f>IF(PlanDeCharge[[#This Row],[Semaine]]="S1",PlanDeCharge[[#This Row],[Date du Jalon]]-14,PlanDeCharge[[#This Row],[Date du Jalon]]-7)</f>
        <v>43598</v>
      </c>
      <c r="I19">
        <f>VLOOKUP(PlanDeCharge[[#This Row],[Clef de recherche1]],ChargeMetier[[#All],[Clef de recherche1]:[C4]],MATCH(PlanDeCharge[[#This Row],[Classification]],ChargeMetier[[#Headers],[Clef de recherche1]:[C4]],0),FALSE)</f>
        <v>16</v>
      </c>
      <c r="J19">
        <f>PlanDeCharge[[#This Row],[Charge Jalon]]/2</f>
        <v>8</v>
      </c>
    </row>
    <row r="20" spans="1:10" x14ac:dyDescent="0.25">
      <c r="A20" t="s">
        <v>14</v>
      </c>
      <c r="B20" t="str">
        <f>VLOOKUP(PlanDeCharge[[#This Row],[Projet]],ListeProjet[#All],MATCH('Plan de Charge'!B$1,ListeProjet[#Headers],0),FALSE)</f>
        <v>C1</v>
      </c>
      <c r="C20" t="s">
        <v>3</v>
      </c>
      <c r="D20" t="s">
        <v>23</v>
      </c>
      <c r="E20" t="str">
        <f>_xlfn.CONCAT(PlanDeCharge[[#This Row],[Jalon]],"-",PlanDeCharge[[#This Row],[Métier]])</f>
        <v>J2-M1</v>
      </c>
      <c r="F20" t="s">
        <v>34</v>
      </c>
      <c r="G20" s="1">
        <f>VLOOKUP(PlanDeCharge[[#This Row],[Projet]],ListeProjet[#All],MATCH($C20,ListeProjet[#Headers],0),FALSE)</f>
        <v>43605</v>
      </c>
      <c r="H20" s="1">
        <f>IF(PlanDeCharge[[#This Row],[Semaine]]="S1",PlanDeCharge[[#This Row],[Date du Jalon]]-14,PlanDeCharge[[#This Row],[Date du Jalon]]-7)</f>
        <v>43591</v>
      </c>
      <c r="I20">
        <f>VLOOKUP(PlanDeCharge[[#This Row],[Clef de recherche1]],ChargeMetier[[#All],[Clef de recherche1]:[C4]],MATCH(PlanDeCharge[[#This Row],[Classification]],ChargeMetier[[#Headers],[Clef de recherche1]:[C4]],0),FALSE)</f>
        <v>16</v>
      </c>
      <c r="J20">
        <f>PlanDeCharge[[#This Row],[Charge Jalon]]/2</f>
        <v>8</v>
      </c>
    </row>
    <row r="21" spans="1:10" x14ac:dyDescent="0.25">
      <c r="A21" t="s">
        <v>19</v>
      </c>
      <c r="B21" t="str">
        <f>VLOOKUP(PlanDeCharge[[#This Row],[Projet]],ListeProjet[#All],MATCH('Plan de Charge'!B$1,ListeProjet[#Headers],0),FALSE)</f>
        <v>C2</v>
      </c>
      <c r="C21" t="s">
        <v>3</v>
      </c>
      <c r="D21" t="s">
        <v>23</v>
      </c>
      <c r="E21" t="str">
        <f>_xlfn.CONCAT(PlanDeCharge[[#This Row],[Jalon]],"-",PlanDeCharge[[#This Row],[Métier]])</f>
        <v>J2-M1</v>
      </c>
      <c r="F21" t="s">
        <v>34</v>
      </c>
      <c r="G21" s="1">
        <f>VLOOKUP(PlanDeCharge[[#This Row],[Projet]],ListeProjet[#All],MATCH($C21,ListeProjet[#Headers],0),FALSE)</f>
        <v>43612</v>
      </c>
      <c r="H21" s="1">
        <f>IF(PlanDeCharge[[#This Row],[Semaine]]="S1",PlanDeCharge[[#This Row],[Date du Jalon]]-14,PlanDeCharge[[#This Row],[Date du Jalon]]-7)</f>
        <v>43598</v>
      </c>
      <c r="I21">
        <f>VLOOKUP(PlanDeCharge[[#This Row],[Clef de recherche1]],ChargeMetier[[#All],[Clef de recherche1]:[C4]],MATCH(PlanDeCharge[[#This Row],[Classification]],ChargeMetier[[#Headers],[Clef de recherche1]:[C4]],0),FALSE)</f>
        <v>13</v>
      </c>
      <c r="J21">
        <f>PlanDeCharge[[#This Row],[Charge Jalon]]/2</f>
        <v>6.5</v>
      </c>
    </row>
    <row r="22" spans="1:10" x14ac:dyDescent="0.25">
      <c r="A22" t="s">
        <v>6</v>
      </c>
      <c r="B22" t="str">
        <f>VLOOKUP(PlanDeCharge[[#This Row],[Projet]],ListeProjet[#All],MATCH('Plan de Charge'!B$1,ListeProjet[#Headers],0),FALSE)</f>
        <v>C1</v>
      </c>
      <c r="C22" t="s">
        <v>4</v>
      </c>
      <c r="D22" t="s">
        <v>23</v>
      </c>
      <c r="E22" t="str">
        <f>_xlfn.CONCAT(PlanDeCharge[[#This Row],[Jalon]],"-",PlanDeCharge[[#This Row],[Métier]])</f>
        <v>J3-M1</v>
      </c>
      <c r="F22" t="s">
        <v>34</v>
      </c>
      <c r="G22" s="1">
        <f>VLOOKUP(PlanDeCharge[[#This Row],[Projet]],ListeProjet[#All],MATCH($C22,ListeProjet[#Headers],0),FALSE)</f>
        <v>43871</v>
      </c>
      <c r="H22" s="1">
        <f>IF(PlanDeCharge[[#This Row],[Semaine]]="S1",PlanDeCharge[[#This Row],[Date du Jalon]]-14,PlanDeCharge[[#This Row],[Date du Jalon]]-7)</f>
        <v>43857</v>
      </c>
      <c r="I22">
        <f>VLOOKUP(PlanDeCharge[[#This Row],[Clef de recherche1]],ChargeMetier[[#All],[Clef de recherche1]:[C4]],MATCH(PlanDeCharge[[#This Row],[Classification]],ChargeMetier[[#Headers],[Clef de recherche1]:[C4]],0),FALSE)</f>
        <v>11</v>
      </c>
      <c r="J22">
        <f>PlanDeCharge[[#This Row],[Charge Jalon]]/2</f>
        <v>5.5</v>
      </c>
    </row>
    <row r="23" spans="1:10" x14ac:dyDescent="0.25">
      <c r="A23" t="s">
        <v>7</v>
      </c>
      <c r="B23" t="str">
        <f>VLOOKUP(PlanDeCharge[[#This Row],[Projet]],ListeProjet[#All],MATCH('Plan de Charge'!B$1,ListeProjet[#Headers],0),FALSE)</f>
        <v>C1</v>
      </c>
      <c r="C23" t="s">
        <v>4</v>
      </c>
      <c r="D23" t="s">
        <v>23</v>
      </c>
      <c r="E23" t="str">
        <f>_xlfn.CONCAT(PlanDeCharge[[#This Row],[Jalon]],"-",PlanDeCharge[[#This Row],[Métier]])</f>
        <v>J3-M1</v>
      </c>
      <c r="F23" t="s">
        <v>34</v>
      </c>
      <c r="G23" s="1">
        <f>VLOOKUP(PlanDeCharge[[#This Row],[Projet]],ListeProjet[#All],MATCH($C23,ListeProjet[#Headers],0),FALSE)</f>
        <v>43871</v>
      </c>
      <c r="H23" s="1">
        <f>IF(PlanDeCharge[[#This Row],[Semaine]]="S1",PlanDeCharge[[#This Row],[Date du Jalon]]-14,PlanDeCharge[[#This Row],[Date du Jalon]]-7)</f>
        <v>43857</v>
      </c>
      <c r="I23">
        <f>VLOOKUP(PlanDeCharge[[#This Row],[Clef de recherche1]],ChargeMetier[[#All],[Clef de recherche1]:[C4]],MATCH(PlanDeCharge[[#This Row],[Classification]],ChargeMetier[[#Headers],[Clef de recherche1]:[C4]],0),FALSE)</f>
        <v>11</v>
      </c>
      <c r="J23">
        <f>PlanDeCharge[[#This Row],[Charge Jalon]]/2</f>
        <v>5.5</v>
      </c>
    </row>
    <row r="24" spans="1:10" x14ac:dyDescent="0.25">
      <c r="A24" t="s">
        <v>8</v>
      </c>
      <c r="B24" t="str">
        <f>VLOOKUP(PlanDeCharge[[#This Row],[Projet]],ListeProjet[#All],MATCH('Plan de Charge'!B$1,ListeProjet[#Headers],0),FALSE)</f>
        <v>C2</v>
      </c>
      <c r="C24" t="s">
        <v>4</v>
      </c>
      <c r="D24" t="s">
        <v>23</v>
      </c>
      <c r="E24" t="str">
        <f>_xlfn.CONCAT(PlanDeCharge[[#This Row],[Jalon]],"-",PlanDeCharge[[#This Row],[Métier]])</f>
        <v>J3-M1</v>
      </c>
      <c r="F24" t="s">
        <v>34</v>
      </c>
      <c r="G24" s="1">
        <f>VLOOKUP(PlanDeCharge[[#This Row],[Projet]],ListeProjet[#All],MATCH($C24,ListeProjet[#Headers],0),FALSE)</f>
        <v>44102</v>
      </c>
      <c r="H24" s="1">
        <f>IF(PlanDeCharge[[#This Row],[Semaine]]="S1",PlanDeCharge[[#This Row],[Date du Jalon]]-14,PlanDeCharge[[#This Row],[Date du Jalon]]-7)</f>
        <v>44088</v>
      </c>
      <c r="I24">
        <f>VLOOKUP(PlanDeCharge[[#This Row],[Clef de recherche1]],ChargeMetier[[#All],[Clef de recherche1]:[C4]],MATCH(PlanDeCharge[[#This Row],[Classification]],ChargeMetier[[#Headers],[Clef de recherche1]:[C4]],0),FALSE)</f>
        <v>10</v>
      </c>
      <c r="J24">
        <f>PlanDeCharge[[#This Row],[Charge Jalon]]/2</f>
        <v>5</v>
      </c>
    </row>
    <row r="25" spans="1:10" x14ac:dyDescent="0.25">
      <c r="A25" t="s">
        <v>9</v>
      </c>
      <c r="B25" t="str">
        <f>VLOOKUP(PlanDeCharge[[#This Row],[Projet]],ListeProjet[#All],MATCH('Plan de Charge'!B$1,ListeProjet[#Headers],0),FALSE)</f>
        <v>C3</v>
      </c>
      <c r="C25" t="s">
        <v>4</v>
      </c>
      <c r="D25" t="s">
        <v>23</v>
      </c>
      <c r="E25" t="str">
        <f>_xlfn.CONCAT(PlanDeCharge[[#This Row],[Jalon]],"-",PlanDeCharge[[#This Row],[Métier]])</f>
        <v>J3-M1</v>
      </c>
      <c r="F25" t="s">
        <v>34</v>
      </c>
      <c r="G25" s="1">
        <f>VLOOKUP(PlanDeCharge[[#This Row],[Projet]],ListeProjet[#All],MATCH($C25,ListeProjet[#Headers],0),FALSE)</f>
        <v>43850</v>
      </c>
      <c r="H25" s="1">
        <f>IF(PlanDeCharge[[#This Row],[Semaine]]="S1",PlanDeCharge[[#This Row],[Date du Jalon]]-14,PlanDeCharge[[#This Row],[Date du Jalon]]-7)</f>
        <v>43836</v>
      </c>
      <c r="I25">
        <f>VLOOKUP(PlanDeCharge[[#This Row],[Clef de recherche1]],ChargeMetier[[#All],[Clef de recherche1]:[C4]],MATCH(PlanDeCharge[[#This Row],[Classification]],ChargeMetier[[#Headers],[Clef de recherche1]:[C4]],0),FALSE)</f>
        <v>8</v>
      </c>
      <c r="J25">
        <f>PlanDeCharge[[#This Row],[Charge Jalon]]/2</f>
        <v>4</v>
      </c>
    </row>
    <row r="26" spans="1:10" x14ac:dyDescent="0.25">
      <c r="A26" t="s">
        <v>10</v>
      </c>
      <c r="B26" t="str">
        <f>VLOOKUP(PlanDeCharge[[#This Row],[Projet]],ListeProjet[#All],MATCH('Plan de Charge'!B$1,ListeProjet[#Headers],0),FALSE)</f>
        <v>C3</v>
      </c>
      <c r="C26" t="s">
        <v>4</v>
      </c>
      <c r="D26" t="s">
        <v>23</v>
      </c>
      <c r="E26" t="str">
        <f>_xlfn.CONCAT(PlanDeCharge[[#This Row],[Jalon]],"-",PlanDeCharge[[#This Row],[Métier]])</f>
        <v>J3-M1</v>
      </c>
      <c r="F26" t="s">
        <v>34</v>
      </c>
      <c r="G26" s="1">
        <f>VLOOKUP(PlanDeCharge[[#This Row],[Projet]],ListeProjet[#All],MATCH($C26,ListeProjet[#Headers],0),FALSE)</f>
        <v>44102</v>
      </c>
      <c r="H26" s="1">
        <f>IF(PlanDeCharge[[#This Row],[Semaine]]="S1",PlanDeCharge[[#This Row],[Date du Jalon]]-14,PlanDeCharge[[#This Row],[Date du Jalon]]-7)</f>
        <v>44088</v>
      </c>
      <c r="I26">
        <f>VLOOKUP(PlanDeCharge[[#This Row],[Clef de recherche1]],ChargeMetier[[#All],[Clef de recherche1]:[C4]],MATCH(PlanDeCharge[[#This Row],[Classification]],ChargeMetier[[#Headers],[Clef de recherche1]:[C4]],0),FALSE)</f>
        <v>8</v>
      </c>
      <c r="J26">
        <f>PlanDeCharge[[#This Row],[Charge Jalon]]/2</f>
        <v>4</v>
      </c>
    </row>
    <row r="27" spans="1:10" x14ac:dyDescent="0.25">
      <c r="A27" t="s">
        <v>11</v>
      </c>
      <c r="B27" t="str">
        <f>VLOOKUP(PlanDeCharge[[#This Row],[Projet]],ListeProjet[#All],MATCH('Plan de Charge'!B$1,ListeProjet[#Headers],0),FALSE)</f>
        <v>C2</v>
      </c>
      <c r="C27" t="s">
        <v>4</v>
      </c>
      <c r="D27" t="s">
        <v>23</v>
      </c>
      <c r="E27" t="str">
        <f>_xlfn.CONCAT(PlanDeCharge[[#This Row],[Jalon]],"-",PlanDeCharge[[#This Row],[Métier]])</f>
        <v>J3-M1</v>
      </c>
      <c r="F27" t="s">
        <v>34</v>
      </c>
      <c r="G27" s="1">
        <f>VLOOKUP(PlanDeCharge[[#This Row],[Projet]],ListeProjet[#All],MATCH($C27,ListeProjet[#Headers],0),FALSE)</f>
        <v>43885</v>
      </c>
      <c r="H27" s="1">
        <f>IF(PlanDeCharge[[#This Row],[Semaine]]="S1",PlanDeCharge[[#This Row],[Date du Jalon]]-14,PlanDeCharge[[#This Row],[Date du Jalon]]-7)</f>
        <v>43871</v>
      </c>
      <c r="I27">
        <f>VLOOKUP(PlanDeCharge[[#This Row],[Clef de recherche1]],ChargeMetier[[#All],[Clef de recherche1]:[C4]],MATCH(PlanDeCharge[[#This Row],[Classification]],ChargeMetier[[#Headers],[Clef de recherche1]:[C4]],0),FALSE)</f>
        <v>10</v>
      </c>
      <c r="J27">
        <f>PlanDeCharge[[#This Row],[Charge Jalon]]/2</f>
        <v>5</v>
      </c>
    </row>
    <row r="28" spans="1:10" x14ac:dyDescent="0.25">
      <c r="A28" t="s">
        <v>12</v>
      </c>
      <c r="B28" t="str">
        <f>VLOOKUP(PlanDeCharge[[#This Row],[Projet]],ListeProjet[#All],MATCH('Plan de Charge'!B$1,ListeProjet[#Headers],0),FALSE)</f>
        <v>C4</v>
      </c>
      <c r="C28" t="s">
        <v>4</v>
      </c>
      <c r="D28" t="s">
        <v>23</v>
      </c>
      <c r="E28" t="str">
        <f>_xlfn.CONCAT(PlanDeCharge[[#This Row],[Jalon]],"-",PlanDeCharge[[#This Row],[Métier]])</f>
        <v>J3-M1</v>
      </c>
      <c r="F28" t="s">
        <v>34</v>
      </c>
      <c r="G28" s="1">
        <f>VLOOKUP(PlanDeCharge[[#This Row],[Projet]],ListeProjet[#All],MATCH($C28,ListeProjet[#Headers],0),FALSE)</f>
        <v>43899</v>
      </c>
      <c r="H28" s="1">
        <f>IF(PlanDeCharge[[#This Row],[Semaine]]="S1",PlanDeCharge[[#This Row],[Date du Jalon]]-14,PlanDeCharge[[#This Row],[Date du Jalon]]-7)</f>
        <v>43885</v>
      </c>
      <c r="I28">
        <f>VLOOKUP(PlanDeCharge[[#This Row],[Clef de recherche1]],ChargeMetier[[#All],[Clef de recherche1]:[C4]],MATCH(PlanDeCharge[[#This Row],[Classification]],ChargeMetier[[#Headers],[Clef de recherche1]:[C4]],0),FALSE)</f>
        <v>8</v>
      </c>
      <c r="J28">
        <f>PlanDeCharge[[#This Row],[Charge Jalon]]/2</f>
        <v>4</v>
      </c>
    </row>
    <row r="29" spans="1:10" x14ac:dyDescent="0.25">
      <c r="A29" t="s">
        <v>13</v>
      </c>
      <c r="B29" t="str">
        <f>VLOOKUP(PlanDeCharge[[#This Row],[Projet]],ListeProjet[#All],MATCH('Plan de Charge'!B$1,ListeProjet[#Headers],0),FALSE)</f>
        <v>C1</v>
      </c>
      <c r="C29" t="s">
        <v>4</v>
      </c>
      <c r="D29" t="s">
        <v>23</v>
      </c>
      <c r="E29" t="str">
        <f>_xlfn.CONCAT(PlanDeCharge[[#This Row],[Jalon]],"-",PlanDeCharge[[#This Row],[Métier]])</f>
        <v>J3-M1</v>
      </c>
      <c r="F29" t="s">
        <v>34</v>
      </c>
      <c r="G29" s="1">
        <f>VLOOKUP(PlanDeCharge[[#This Row],[Projet]],ListeProjet[#All],MATCH($C29,ListeProjet[#Headers],0),FALSE)</f>
        <v>43661</v>
      </c>
      <c r="H29" s="1">
        <f>IF(PlanDeCharge[[#This Row],[Semaine]]="S1",PlanDeCharge[[#This Row],[Date du Jalon]]-14,PlanDeCharge[[#This Row],[Date du Jalon]]-7)</f>
        <v>43647</v>
      </c>
      <c r="I29">
        <f>VLOOKUP(PlanDeCharge[[#This Row],[Clef de recherche1]],ChargeMetier[[#All],[Clef de recherche1]:[C4]],MATCH(PlanDeCharge[[#This Row],[Classification]],ChargeMetier[[#Headers],[Clef de recherche1]:[C4]],0),FALSE)</f>
        <v>11</v>
      </c>
      <c r="J29">
        <f>PlanDeCharge[[#This Row],[Charge Jalon]]/2</f>
        <v>5.5</v>
      </c>
    </row>
    <row r="30" spans="1:10" x14ac:dyDescent="0.25">
      <c r="A30" t="s">
        <v>14</v>
      </c>
      <c r="B30" t="str">
        <f>VLOOKUP(PlanDeCharge[[#This Row],[Projet]],ListeProjet[#All],MATCH('Plan de Charge'!B$1,ListeProjet[#Headers],0),FALSE)</f>
        <v>C1</v>
      </c>
      <c r="C30" t="s">
        <v>4</v>
      </c>
      <c r="D30" t="s">
        <v>23</v>
      </c>
      <c r="E30" t="str">
        <f>_xlfn.CONCAT(PlanDeCharge[[#This Row],[Jalon]],"-",PlanDeCharge[[#This Row],[Métier]])</f>
        <v>J3-M1</v>
      </c>
      <c r="F30" t="s">
        <v>34</v>
      </c>
      <c r="G30" s="1">
        <f>VLOOKUP(PlanDeCharge[[#This Row],[Projet]],ListeProjet[#All],MATCH($C30,ListeProjet[#Headers],0),FALSE)</f>
        <v>43619</v>
      </c>
      <c r="H30" s="1">
        <f>IF(PlanDeCharge[[#This Row],[Semaine]]="S1",PlanDeCharge[[#This Row],[Date du Jalon]]-14,PlanDeCharge[[#This Row],[Date du Jalon]]-7)</f>
        <v>43605</v>
      </c>
      <c r="I30">
        <f>VLOOKUP(PlanDeCharge[[#This Row],[Clef de recherche1]],ChargeMetier[[#All],[Clef de recherche1]:[C4]],MATCH(PlanDeCharge[[#This Row],[Classification]],ChargeMetier[[#Headers],[Clef de recherche1]:[C4]],0),FALSE)</f>
        <v>11</v>
      </c>
      <c r="J30">
        <f>PlanDeCharge[[#This Row],[Charge Jalon]]/2</f>
        <v>5.5</v>
      </c>
    </row>
    <row r="31" spans="1:10" x14ac:dyDescent="0.25">
      <c r="A31" t="s">
        <v>19</v>
      </c>
      <c r="B31" t="str">
        <f>VLOOKUP(PlanDeCharge[[#This Row],[Projet]],ListeProjet[#All],MATCH('Plan de Charge'!B$1,ListeProjet[#Headers],0),FALSE)</f>
        <v>C2</v>
      </c>
      <c r="C31" t="s">
        <v>4</v>
      </c>
      <c r="D31" t="s">
        <v>23</v>
      </c>
      <c r="E31" t="str">
        <f>_xlfn.CONCAT(PlanDeCharge[[#This Row],[Jalon]],"-",PlanDeCharge[[#This Row],[Métier]])</f>
        <v>J3-M1</v>
      </c>
      <c r="F31" t="s">
        <v>34</v>
      </c>
      <c r="G31" s="1">
        <f>VLOOKUP(PlanDeCharge[[#This Row],[Projet]],ListeProjet[#All],MATCH($C31,ListeProjet[#Headers],0),FALSE)</f>
        <v>43661</v>
      </c>
      <c r="H31" s="1">
        <f>IF(PlanDeCharge[[#This Row],[Semaine]]="S1",PlanDeCharge[[#This Row],[Date du Jalon]]-14,PlanDeCharge[[#This Row],[Date du Jalon]]-7)</f>
        <v>43647</v>
      </c>
      <c r="I31">
        <f>VLOOKUP(PlanDeCharge[[#This Row],[Clef de recherche1]],ChargeMetier[[#All],[Clef de recherche1]:[C4]],MATCH(PlanDeCharge[[#This Row],[Classification]],ChargeMetier[[#Headers],[Clef de recherche1]:[C4]],0),FALSE)</f>
        <v>10</v>
      </c>
      <c r="J31">
        <f>PlanDeCharge[[#This Row],[Charge Jalon]]/2</f>
        <v>5</v>
      </c>
    </row>
    <row r="32" spans="1:10" x14ac:dyDescent="0.25">
      <c r="A32" t="s">
        <v>6</v>
      </c>
      <c r="B32" t="str">
        <f>VLOOKUP(PlanDeCharge[[#This Row],[Projet]],ListeProjet[#All],MATCH('Plan de Charge'!B$1,ListeProjet[#Headers],0),FALSE)</f>
        <v>C1</v>
      </c>
      <c r="C32" t="s">
        <v>5</v>
      </c>
      <c r="D32" t="s">
        <v>23</v>
      </c>
      <c r="E32" t="str">
        <f>_xlfn.CONCAT(PlanDeCharge[[#This Row],[Jalon]],"-",PlanDeCharge[[#This Row],[Métier]])</f>
        <v>J4-M1</v>
      </c>
      <c r="F32" t="s">
        <v>34</v>
      </c>
      <c r="G32" s="1">
        <f>VLOOKUP(PlanDeCharge[[#This Row],[Projet]],ListeProjet[#All],MATCH($C32,ListeProjet[#Headers],0),FALSE)</f>
        <v>43976</v>
      </c>
      <c r="H32" s="1">
        <f>IF(PlanDeCharge[[#This Row],[Semaine]]="S1",PlanDeCharge[[#This Row],[Date du Jalon]]-14,PlanDeCharge[[#This Row],[Date du Jalon]]-7)</f>
        <v>43962</v>
      </c>
      <c r="I32">
        <f>VLOOKUP(PlanDeCharge[[#This Row],[Clef de recherche1]],ChargeMetier[[#All],[Clef de recherche1]:[C4]],MATCH(PlanDeCharge[[#This Row],[Classification]],ChargeMetier[[#Headers],[Clef de recherche1]:[C4]],0),FALSE)</f>
        <v>5</v>
      </c>
      <c r="J32">
        <f>PlanDeCharge[[#This Row],[Charge Jalon]]/2</f>
        <v>2.5</v>
      </c>
    </row>
    <row r="33" spans="1:10" x14ac:dyDescent="0.25">
      <c r="A33" t="s">
        <v>7</v>
      </c>
      <c r="B33" t="str">
        <f>VLOOKUP(PlanDeCharge[[#This Row],[Projet]],ListeProjet[#All],MATCH('Plan de Charge'!B$1,ListeProjet[#Headers],0),FALSE)</f>
        <v>C1</v>
      </c>
      <c r="C33" t="s">
        <v>5</v>
      </c>
      <c r="D33" t="s">
        <v>23</v>
      </c>
      <c r="E33" t="str">
        <f>_xlfn.CONCAT(PlanDeCharge[[#This Row],[Jalon]],"-",PlanDeCharge[[#This Row],[Métier]])</f>
        <v>J4-M1</v>
      </c>
      <c r="F33" t="s">
        <v>34</v>
      </c>
      <c r="G33" s="1">
        <f>VLOOKUP(PlanDeCharge[[#This Row],[Projet]],ListeProjet[#All],MATCH($C33,ListeProjet[#Headers],0),FALSE)</f>
        <v>44018</v>
      </c>
      <c r="H33" s="1">
        <f>IF(PlanDeCharge[[#This Row],[Semaine]]="S1",PlanDeCharge[[#This Row],[Date du Jalon]]-14,PlanDeCharge[[#This Row],[Date du Jalon]]-7)</f>
        <v>44004</v>
      </c>
      <c r="I33">
        <f>VLOOKUP(PlanDeCharge[[#This Row],[Clef de recherche1]],ChargeMetier[[#All],[Clef de recherche1]:[C4]],MATCH(PlanDeCharge[[#This Row],[Classification]],ChargeMetier[[#Headers],[Clef de recherche1]:[C4]],0),FALSE)</f>
        <v>5</v>
      </c>
      <c r="J33">
        <f>PlanDeCharge[[#This Row],[Charge Jalon]]/2</f>
        <v>2.5</v>
      </c>
    </row>
    <row r="34" spans="1:10" x14ac:dyDescent="0.25">
      <c r="A34" t="s">
        <v>8</v>
      </c>
      <c r="B34" t="str">
        <f>VLOOKUP(PlanDeCharge[[#This Row],[Projet]],ListeProjet[#All],MATCH('Plan de Charge'!B$1,ListeProjet[#Headers],0),FALSE)</f>
        <v>C2</v>
      </c>
      <c r="C34" t="s">
        <v>5</v>
      </c>
      <c r="D34" t="s">
        <v>23</v>
      </c>
      <c r="E34" t="str">
        <f>_xlfn.CONCAT(PlanDeCharge[[#This Row],[Jalon]],"-",PlanDeCharge[[#This Row],[Métier]])</f>
        <v>J4-M1</v>
      </c>
      <c r="F34" t="s">
        <v>34</v>
      </c>
      <c r="G34" s="1">
        <f>VLOOKUP(PlanDeCharge[[#This Row],[Projet]],ListeProjet[#All],MATCH($C34,ListeProjet[#Headers],0),FALSE)</f>
        <v>44211</v>
      </c>
      <c r="H34" s="1">
        <f>IF(PlanDeCharge[[#This Row],[Semaine]]="S1",PlanDeCharge[[#This Row],[Date du Jalon]]-14,PlanDeCharge[[#This Row],[Date du Jalon]]-7)</f>
        <v>44197</v>
      </c>
      <c r="I34">
        <f>VLOOKUP(PlanDeCharge[[#This Row],[Clef de recherche1]],ChargeMetier[[#All],[Clef de recherche1]:[C4]],MATCH(PlanDeCharge[[#This Row],[Classification]],ChargeMetier[[#Headers],[Clef de recherche1]:[C4]],0),FALSE)</f>
        <v>3</v>
      </c>
      <c r="J34">
        <f>PlanDeCharge[[#This Row],[Charge Jalon]]/2</f>
        <v>1.5</v>
      </c>
    </row>
    <row r="35" spans="1:10" x14ac:dyDescent="0.25">
      <c r="A35" t="s">
        <v>9</v>
      </c>
      <c r="B35" t="str">
        <f>VLOOKUP(PlanDeCharge[[#This Row],[Projet]],ListeProjet[#All],MATCH('Plan de Charge'!B$1,ListeProjet[#Headers],0),FALSE)</f>
        <v>C3</v>
      </c>
      <c r="C35" t="s">
        <v>5</v>
      </c>
      <c r="D35" t="s">
        <v>23</v>
      </c>
      <c r="E35" t="str">
        <f>_xlfn.CONCAT(PlanDeCharge[[#This Row],[Jalon]],"-",PlanDeCharge[[#This Row],[Métier]])</f>
        <v>J4-M1</v>
      </c>
      <c r="F35" t="s">
        <v>34</v>
      </c>
      <c r="G35" s="1">
        <f>VLOOKUP(PlanDeCharge[[#This Row],[Projet]],ListeProjet[#All],MATCH($C35,ListeProjet[#Headers],0),FALSE)</f>
        <v>43980</v>
      </c>
      <c r="H35" s="1">
        <f>IF(PlanDeCharge[[#This Row],[Semaine]]="S1",PlanDeCharge[[#This Row],[Date du Jalon]]-14,PlanDeCharge[[#This Row],[Date du Jalon]]-7)</f>
        <v>43966</v>
      </c>
      <c r="I35">
        <f>VLOOKUP(PlanDeCharge[[#This Row],[Clef de recherche1]],ChargeMetier[[#All],[Clef de recherche1]:[C4]],MATCH(PlanDeCharge[[#This Row],[Classification]],ChargeMetier[[#Headers],[Clef de recherche1]:[C4]],0),FALSE)</f>
        <v>3</v>
      </c>
      <c r="J35">
        <f>PlanDeCharge[[#This Row],[Charge Jalon]]/2</f>
        <v>1.5</v>
      </c>
    </row>
    <row r="36" spans="1:10" x14ac:dyDescent="0.25">
      <c r="A36" t="s">
        <v>10</v>
      </c>
      <c r="B36" t="str">
        <f>VLOOKUP(PlanDeCharge[[#This Row],[Projet]],ListeProjet[#All],MATCH('Plan de Charge'!B$1,ListeProjet[#Headers],0),FALSE)</f>
        <v>C3</v>
      </c>
      <c r="C36" t="s">
        <v>5</v>
      </c>
      <c r="D36" t="s">
        <v>23</v>
      </c>
      <c r="E36" t="str">
        <f>_xlfn.CONCAT(PlanDeCharge[[#This Row],[Jalon]],"-",PlanDeCharge[[#This Row],[Métier]])</f>
        <v>J4-M1</v>
      </c>
      <c r="F36" t="s">
        <v>34</v>
      </c>
      <c r="G36" s="1">
        <f>VLOOKUP(PlanDeCharge[[#This Row],[Projet]],ListeProjet[#All],MATCH($C36,ListeProjet[#Headers],0),FALSE)</f>
        <v>44135</v>
      </c>
      <c r="H36" s="1">
        <f>IF(PlanDeCharge[[#This Row],[Semaine]]="S1",PlanDeCharge[[#This Row],[Date du Jalon]]-14,PlanDeCharge[[#This Row],[Date du Jalon]]-7)</f>
        <v>44121</v>
      </c>
      <c r="I36">
        <f>VLOOKUP(PlanDeCharge[[#This Row],[Clef de recherche1]],ChargeMetier[[#All],[Clef de recherche1]:[C4]],MATCH(PlanDeCharge[[#This Row],[Classification]],ChargeMetier[[#Headers],[Clef de recherche1]:[C4]],0),FALSE)</f>
        <v>3</v>
      </c>
      <c r="J36">
        <f>PlanDeCharge[[#This Row],[Charge Jalon]]/2</f>
        <v>1.5</v>
      </c>
    </row>
    <row r="37" spans="1:10" x14ac:dyDescent="0.25">
      <c r="A37" t="s">
        <v>11</v>
      </c>
      <c r="B37" t="str">
        <f>VLOOKUP(PlanDeCharge[[#This Row],[Projet]],ListeProjet[#All],MATCH('Plan de Charge'!B$1,ListeProjet[#Headers],0),FALSE)</f>
        <v>C2</v>
      </c>
      <c r="C37" t="s">
        <v>5</v>
      </c>
      <c r="D37" t="s">
        <v>23</v>
      </c>
      <c r="E37" t="str">
        <f>_xlfn.CONCAT(PlanDeCharge[[#This Row],[Jalon]],"-",PlanDeCharge[[#This Row],[Métier]])</f>
        <v>J4-M1</v>
      </c>
      <c r="F37" t="s">
        <v>34</v>
      </c>
      <c r="G37" s="1">
        <f>VLOOKUP(PlanDeCharge[[#This Row],[Projet]],ListeProjet[#All],MATCH($C37,ListeProjet[#Headers],0),FALSE)</f>
        <v>43966</v>
      </c>
      <c r="H37" s="1">
        <f>IF(PlanDeCharge[[#This Row],[Semaine]]="S1",PlanDeCharge[[#This Row],[Date du Jalon]]-14,PlanDeCharge[[#This Row],[Date du Jalon]]-7)</f>
        <v>43952</v>
      </c>
      <c r="I37">
        <f>VLOOKUP(PlanDeCharge[[#This Row],[Clef de recherche1]],ChargeMetier[[#All],[Clef de recherche1]:[C4]],MATCH(PlanDeCharge[[#This Row],[Classification]],ChargeMetier[[#Headers],[Clef de recherche1]:[C4]],0),FALSE)</f>
        <v>3</v>
      </c>
      <c r="J37">
        <f>PlanDeCharge[[#This Row],[Charge Jalon]]/2</f>
        <v>1.5</v>
      </c>
    </row>
    <row r="38" spans="1:10" x14ac:dyDescent="0.25">
      <c r="A38" t="s">
        <v>12</v>
      </c>
      <c r="B38" t="str">
        <f>VLOOKUP(PlanDeCharge[[#This Row],[Projet]],ListeProjet[#All],MATCH('Plan de Charge'!B$1,ListeProjet[#Headers],0),FALSE)</f>
        <v>C4</v>
      </c>
      <c r="C38" t="s">
        <v>5</v>
      </c>
      <c r="D38" t="s">
        <v>23</v>
      </c>
      <c r="E38" t="str">
        <f>_xlfn.CONCAT(PlanDeCharge[[#This Row],[Jalon]],"-",PlanDeCharge[[#This Row],[Métier]])</f>
        <v>J4-M1</v>
      </c>
      <c r="F38" t="s">
        <v>34</v>
      </c>
      <c r="G38" s="1">
        <f>VLOOKUP(PlanDeCharge[[#This Row],[Projet]],ListeProjet[#All],MATCH($C38,ListeProjet[#Headers],0),FALSE)</f>
        <v>44351</v>
      </c>
      <c r="H38" s="1">
        <f>IF(PlanDeCharge[[#This Row],[Semaine]]="S1",PlanDeCharge[[#This Row],[Date du Jalon]]-14,PlanDeCharge[[#This Row],[Date du Jalon]]-7)</f>
        <v>44337</v>
      </c>
      <c r="I38">
        <f>VLOOKUP(PlanDeCharge[[#This Row],[Clef de recherche1]],ChargeMetier[[#All],[Clef de recherche1]:[C4]],MATCH(PlanDeCharge[[#This Row],[Classification]],ChargeMetier[[#Headers],[Clef de recherche1]:[C4]],0),FALSE)</f>
        <v>3</v>
      </c>
      <c r="J38">
        <f>PlanDeCharge[[#This Row],[Charge Jalon]]/2</f>
        <v>1.5</v>
      </c>
    </row>
    <row r="39" spans="1:10" x14ac:dyDescent="0.25">
      <c r="A39" t="s">
        <v>13</v>
      </c>
      <c r="B39" t="str">
        <f>VLOOKUP(PlanDeCharge[[#This Row],[Projet]],ListeProjet[#All],MATCH('Plan de Charge'!B$1,ListeProjet[#Headers],0),FALSE)</f>
        <v>C1</v>
      </c>
      <c r="C39" t="s">
        <v>5</v>
      </c>
      <c r="D39" t="s">
        <v>23</v>
      </c>
      <c r="E39" t="str">
        <f>_xlfn.CONCAT(PlanDeCharge[[#This Row],[Jalon]],"-",PlanDeCharge[[#This Row],[Métier]])</f>
        <v>J4-M1</v>
      </c>
      <c r="F39" t="s">
        <v>34</v>
      </c>
      <c r="G39" s="1">
        <f>VLOOKUP(PlanDeCharge[[#This Row],[Projet]],ListeProjet[#All],MATCH($C39,ListeProjet[#Headers],0),FALSE)</f>
        <v>43910</v>
      </c>
      <c r="H39" s="1">
        <f>IF(PlanDeCharge[[#This Row],[Semaine]]="S1",PlanDeCharge[[#This Row],[Date du Jalon]]-14,PlanDeCharge[[#This Row],[Date du Jalon]]-7)</f>
        <v>43896</v>
      </c>
      <c r="I39">
        <f>VLOOKUP(PlanDeCharge[[#This Row],[Clef de recherche1]],ChargeMetier[[#All],[Clef de recherche1]:[C4]],MATCH(PlanDeCharge[[#This Row],[Classification]],ChargeMetier[[#Headers],[Clef de recherche1]:[C4]],0),FALSE)</f>
        <v>5</v>
      </c>
      <c r="J39">
        <f>PlanDeCharge[[#This Row],[Charge Jalon]]/2</f>
        <v>2.5</v>
      </c>
    </row>
    <row r="40" spans="1:10" x14ac:dyDescent="0.25">
      <c r="A40" t="s">
        <v>14</v>
      </c>
      <c r="B40" t="str">
        <f>VLOOKUP(PlanDeCharge[[#This Row],[Projet]],ListeProjet[#All],MATCH('Plan de Charge'!B$1,ListeProjet[#Headers],0),FALSE)</f>
        <v>C1</v>
      </c>
      <c r="C40" t="s">
        <v>5</v>
      </c>
      <c r="D40" t="s">
        <v>23</v>
      </c>
      <c r="E40" t="str">
        <f>_xlfn.CONCAT(PlanDeCharge[[#This Row],[Jalon]],"-",PlanDeCharge[[#This Row],[Métier]])</f>
        <v>J4-M1</v>
      </c>
      <c r="F40" t="s">
        <v>34</v>
      </c>
      <c r="G40" s="1">
        <f>VLOOKUP(PlanDeCharge[[#This Row],[Projet]],ListeProjet[#All],MATCH($C40,ListeProjet[#Headers],0),FALSE)</f>
        <v>43791</v>
      </c>
      <c r="H40" s="1">
        <f>IF(PlanDeCharge[[#This Row],[Semaine]]="S1",PlanDeCharge[[#This Row],[Date du Jalon]]-14,PlanDeCharge[[#This Row],[Date du Jalon]]-7)</f>
        <v>43777</v>
      </c>
      <c r="I40">
        <f>VLOOKUP(PlanDeCharge[[#This Row],[Clef de recherche1]],ChargeMetier[[#All],[Clef de recherche1]:[C4]],MATCH(PlanDeCharge[[#This Row],[Classification]],ChargeMetier[[#Headers],[Clef de recherche1]:[C4]],0),FALSE)</f>
        <v>5</v>
      </c>
      <c r="J40">
        <f>PlanDeCharge[[#This Row],[Charge Jalon]]/2</f>
        <v>2.5</v>
      </c>
    </row>
    <row r="41" spans="1:10" x14ac:dyDescent="0.25">
      <c r="A41" t="s">
        <v>19</v>
      </c>
      <c r="B41" t="str">
        <f>VLOOKUP(PlanDeCharge[[#This Row],[Projet]],ListeProjet[#All],MATCH('Plan de Charge'!B$1,ListeProjet[#Headers],0),FALSE)</f>
        <v>C2</v>
      </c>
      <c r="C41" t="s">
        <v>5</v>
      </c>
      <c r="D41" t="s">
        <v>23</v>
      </c>
      <c r="E41" t="str">
        <f>_xlfn.CONCAT(PlanDeCharge[[#This Row],[Jalon]],"-",PlanDeCharge[[#This Row],[Métier]])</f>
        <v>J4-M1</v>
      </c>
      <c r="F41" t="s">
        <v>34</v>
      </c>
      <c r="G41" s="1">
        <f>VLOOKUP(PlanDeCharge[[#This Row],[Projet]],ListeProjet[#All],MATCH($C41,ListeProjet[#Headers],0),FALSE)</f>
        <v>43952</v>
      </c>
      <c r="H41" s="1">
        <f>IF(PlanDeCharge[[#This Row],[Semaine]]="S1",PlanDeCharge[[#This Row],[Date du Jalon]]-14,PlanDeCharge[[#This Row],[Date du Jalon]]-7)</f>
        <v>43938</v>
      </c>
      <c r="I41">
        <f>VLOOKUP(PlanDeCharge[[#This Row],[Clef de recherche1]],ChargeMetier[[#All],[Clef de recherche1]:[C4]],MATCH(PlanDeCharge[[#This Row],[Classification]],ChargeMetier[[#Headers],[Clef de recherche1]:[C4]],0),FALSE)</f>
        <v>3</v>
      </c>
      <c r="J41">
        <f>PlanDeCharge[[#This Row],[Charge Jalon]]/2</f>
        <v>1.5</v>
      </c>
    </row>
    <row r="42" spans="1:10" x14ac:dyDescent="0.25">
      <c r="A42" t="s">
        <v>6</v>
      </c>
      <c r="B42" t="str">
        <f>VLOOKUP(PlanDeCharge[[#This Row],[Projet]],ListeProjet[#All],MATCH('Plan de Charge'!B$1,ListeProjet[#Headers],0),FALSE)</f>
        <v>C1</v>
      </c>
      <c r="C42" t="s">
        <v>2</v>
      </c>
      <c r="D42" t="s">
        <v>24</v>
      </c>
      <c r="E42" t="str">
        <f>_xlfn.CONCAT(PlanDeCharge[[#This Row],[Jalon]],"-",PlanDeCharge[[#This Row],[Métier]])</f>
        <v>J1-M2</v>
      </c>
      <c r="F42" t="s">
        <v>34</v>
      </c>
      <c r="G42" s="1">
        <f>VLOOKUP(PlanDeCharge[[#This Row],[Projet]],ListeProjet[#All],MATCH($C42,ListeProjet[#Headers],0),FALSE)</f>
        <v>43787</v>
      </c>
      <c r="H42" s="1">
        <f>IF(PlanDeCharge[[#This Row],[Semaine]]="S1",PlanDeCharge[[#This Row],[Date du Jalon]]-14,PlanDeCharge[[#This Row],[Date du Jalon]]-7)</f>
        <v>43773</v>
      </c>
      <c r="I42">
        <f>VLOOKUP(PlanDeCharge[[#This Row],[Clef de recherche1]],ChargeMetier[[#All],[Clef de recherche1]:[C4]],MATCH(PlanDeCharge[[#This Row],[Classification]],ChargeMetier[[#Headers],[Clef de recherche1]:[C4]],0),FALSE)</f>
        <v>4</v>
      </c>
      <c r="J42">
        <f>PlanDeCharge[[#This Row],[Charge Jalon]]/2</f>
        <v>2</v>
      </c>
    </row>
    <row r="43" spans="1:10" x14ac:dyDescent="0.25">
      <c r="A43" t="s">
        <v>7</v>
      </c>
      <c r="B43" t="str">
        <f>VLOOKUP(PlanDeCharge[[#This Row],[Projet]],ListeProjet[#All],MATCH('Plan de Charge'!B$1,ListeProjet[#Headers],0),FALSE)</f>
        <v>C1</v>
      </c>
      <c r="C43" t="s">
        <v>2</v>
      </c>
      <c r="D43" t="s">
        <v>24</v>
      </c>
      <c r="E43" t="str">
        <f>_xlfn.CONCAT(PlanDeCharge[[#This Row],[Jalon]],"-",PlanDeCharge[[#This Row],[Métier]])</f>
        <v>J1-M2</v>
      </c>
      <c r="F43" t="s">
        <v>34</v>
      </c>
      <c r="G43" s="1">
        <f>VLOOKUP(PlanDeCharge[[#This Row],[Projet]],ListeProjet[#All],MATCH($C43,ListeProjet[#Headers],0),FALSE)</f>
        <v>43787</v>
      </c>
      <c r="H43" s="1">
        <f>IF(PlanDeCharge[[#This Row],[Semaine]]="S1",PlanDeCharge[[#This Row],[Date du Jalon]]-14,PlanDeCharge[[#This Row],[Date du Jalon]]-7)</f>
        <v>43773</v>
      </c>
      <c r="I43">
        <f>VLOOKUP(PlanDeCharge[[#This Row],[Clef de recherche1]],ChargeMetier[[#All],[Clef de recherche1]:[C4]],MATCH(PlanDeCharge[[#This Row],[Classification]],ChargeMetier[[#Headers],[Clef de recherche1]:[C4]],0),FALSE)</f>
        <v>4</v>
      </c>
      <c r="J43">
        <f>PlanDeCharge[[#This Row],[Charge Jalon]]/2</f>
        <v>2</v>
      </c>
    </row>
    <row r="44" spans="1:10" x14ac:dyDescent="0.25">
      <c r="A44" t="s">
        <v>8</v>
      </c>
      <c r="B44" t="str">
        <f>VLOOKUP(PlanDeCharge[[#This Row],[Projet]],ListeProjet[#All],MATCH('Plan de Charge'!B$1,ListeProjet[#Headers],0),FALSE)</f>
        <v>C2</v>
      </c>
      <c r="C44" t="s">
        <v>2</v>
      </c>
      <c r="D44" t="s">
        <v>24</v>
      </c>
      <c r="E44" t="str">
        <f>_xlfn.CONCAT(PlanDeCharge[[#This Row],[Jalon]],"-",PlanDeCharge[[#This Row],[Métier]])</f>
        <v>J1-M2</v>
      </c>
      <c r="F44" t="s">
        <v>34</v>
      </c>
      <c r="G44" s="1">
        <f>VLOOKUP(PlanDeCharge[[#This Row],[Projet]],ListeProjet[#All],MATCH($C44,ListeProjet[#Headers],0),FALSE)</f>
        <v>43766</v>
      </c>
      <c r="H44" s="1">
        <f>IF(PlanDeCharge[[#This Row],[Semaine]]="S1",PlanDeCharge[[#This Row],[Date du Jalon]]-14,PlanDeCharge[[#This Row],[Date du Jalon]]-7)</f>
        <v>43752</v>
      </c>
      <c r="I44">
        <f>VLOOKUP(PlanDeCharge[[#This Row],[Clef de recherche1]],ChargeMetier[[#All],[Clef de recherche1]:[C4]],MATCH(PlanDeCharge[[#This Row],[Classification]],ChargeMetier[[#Headers],[Clef de recherche1]:[C4]],0),FALSE)</f>
        <v>0</v>
      </c>
      <c r="J44">
        <f>PlanDeCharge[[#This Row],[Charge Jalon]]/2</f>
        <v>0</v>
      </c>
    </row>
    <row r="45" spans="1:10" x14ac:dyDescent="0.25">
      <c r="A45" t="s">
        <v>9</v>
      </c>
      <c r="B45" t="str">
        <f>VLOOKUP(PlanDeCharge[[#This Row],[Projet]],ListeProjet[#All],MATCH('Plan de Charge'!B$1,ListeProjet[#Headers],0),FALSE)</f>
        <v>C3</v>
      </c>
      <c r="C45" t="s">
        <v>2</v>
      </c>
      <c r="D45" t="s">
        <v>24</v>
      </c>
      <c r="E45" t="str">
        <f>_xlfn.CONCAT(PlanDeCharge[[#This Row],[Jalon]],"-",PlanDeCharge[[#This Row],[Métier]])</f>
        <v>J1-M2</v>
      </c>
      <c r="F45" t="s">
        <v>34</v>
      </c>
      <c r="G45" s="1">
        <f>VLOOKUP(PlanDeCharge[[#This Row],[Projet]],ListeProjet[#All],MATCH($C45,ListeProjet[#Headers],0),FALSE)</f>
        <v>43745</v>
      </c>
      <c r="H45" s="1">
        <f>IF(PlanDeCharge[[#This Row],[Semaine]]="S1",PlanDeCharge[[#This Row],[Date du Jalon]]-14,PlanDeCharge[[#This Row],[Date du Jalon]]-7)</f>
        <v>43731</v>
      </c>
      <c r="I45">
        <f>VLOOKUP(PlanDeCharge[[#This Row],[Clef de recherche1]],ChargeMetier[[#All],[Clef de recherche1]:[C4]],MATCH(PlanDeCharge[[#This Row],[Classification]],ChargeMetier[[#Headers],[Clef de recherche1]:[C4]],0),FALSE)</f>
        <v>0</v>
      </c>
      <c r="J45">
        <f>PlanDeCharge[[#This Row],[Charge Jalon]]/2</f>
        <v>0</v>
      </c>
    </row>
    <row r="46" spans="1:10" x14ac:dyDescent="0.25">
      <c r="A46" t="s">
        <v>10</v>
      </c>
      <c r="B46" t="str">
        <f>VLOOKUP(PlanDeCharge[[#This Row],[Projet]],ListeProjet[#All],MATCH('Plan de Charge'!B$1,ListeProjet[#Headers],0),FALSE)</f>
        <v>C3</v>
      </c>
      <c r="C46" t="s">
        <v>2</v>
      </c>
      <c r="D46" t="s">
        <v>24</v>
      </c>
      <c r="E46" t="str">
        <f>_xlfn.CONCAT(PlanDeCharge[[#This Row],[Jalon]],"-",PlanDeCharge[[#This Row],[Métier]])</f>
        <v>J1-M2</v>
      </c>
      <c r="F46" t="s">
        <v>34</v>
      </c>
      <c r="G46" s="1">
        <f>VLOOKUP(PlanDeCharge[[#This Row],[Projet]],ListeProjet[#All],MATCH($C46,ListeProjet[#Headers],0),FALSE)</f>
        <v>43766</v>
      </c>
      <c r="H46" s="1">
        <f>IF(PlanDeCharge[[#This Row],[Semaine]]="S1",PlanDeCharge[[#This Row],[Date du Jalon]]-14,PlanDeCharge[[#This Row],[Date du Jalon]]-7)</f>
        <v>43752</v>
      </c>
      <c r="I46">
        <f>VLOOKUP(PlanDeCharge[[#This Row],[Clef de recherche1]],ChargeMetier[[#All],[Clef de recherche1]:[C4]],MATCH(PlanDeCharge[[#This Row],[Classification]],ChargeMetier[[#Headers],[Clef de recherche1]:[C4]],0),FALSE)</f>
        <v>0</v>
      </c>
      <c r="J46">
        <f>PlanDeCharge[[#This Row],[Charge Jalon]]/2</f>
        <v>0</v>
      </c>
    </row>
    <row r="47" spans="1:10" x14ac:dyDescent="0.25">
      <c r="A47" t="s">
        <v>11</v>
      </c>
      <c r="B47" t="str">
        <f>VLOOKUP(PlanDeCharge[[#This Row],[Projet]],ListeProjet[#All],MATCH('Plan de Charge'!B$1,ListeProjet[#Headers],0),FALSE)</f>
        <v>C2</v>
      </c>
      <c r="C47" t="s">
        <v>2</v>
      </c>
      <c r="D47" t="s">
        <v>24</v>
      </c>
      <c r="E47" t="str">
        <f>_xlfn.CONCAT(PlanDeCharge[[#This Row],[Jalon]],"-",PlanDeCharge[[#This Row],[Métier]])</f>
        <v>J1-M2</v>
      </c>
      <c r="F47" t="s">
        <v>34</v>
      </c>
      <c r="G47" s="1">
        <f>VLOOKUP(PlanDeCharge[[#This Row],[Projet]],ListeProjet[#All],MATCH($C47,ListeProjet[#Headers],0),FALSE)</f>
        <v>43549</v>
      </c>
      <c r="H47" s="1">
        <f>IF(PlanDeCharge[[#This Row],[Semaine]]="S1",PlanDeCharge[[#This Row],[Date du Jalon]]-14,PlanDeCharge[[#This Row],[Date du Jalon]]-7)</f>
        <v>43535</v>
      </c>
      <c r="I47">
        <f>VLOOKUP(PlanDeCharge[[#This Row],[Clef de recherche1]],ChargeMetier[[#All],[Clef de recherche1]:[C4]],MATCH(PlanDeCharge[[#This Row],[Classification]],ChargeMetier[[#Headers],[Clef de recherche1]:[C4]],0),FALSE)</f>
        <v>0</v>
      </c>
      <c r="J47">
        <f>PlanDeCharge[[#This Row],[Charge Jalon]]/2</f>
        <v>0</v>
      </c>
    </row>
    <row r="48" spans="1:10" x14ac:dyDescent="0.25">
      <c r="A48" t="s">
        <v>12</v>
      </c>
      <c r="B48" t="str">
        <f>VLOOKUP(PlanDeCharge[[#This Row],[Projet]],ListeProjet[#All],MATCH('Plan de Charge'!B$1,ListeProjet[#Headers],0),FALSE)</f>
        <v>C4</v>
      </c>
      <c r="C48" t="s">
        <v>2</v>
      </c>
      <c r="D48" t="s">
        <v>24</v>
      </c>
      <c r="E48" t="str">
        <f>_xlfn.CONCAT(PlanDeCharge[[#This Row],[Jalon]],"-",PlanDeCharge[[#This Row],[Métier]])</f>
        <v>J1-M2</v>
      </c>
      <c r="F48" t="s">
        <v>34</v>
      </c>
      <c r="G48" s="1">
        <f>VLOOKUP(PlanDeCharge[[#This Row],[Projet]],ListeProjet[#All],MATCH($C48,ListeProjet[#Headers],0),FALSE)</f>
        <v>43549</v>
      </c>
      <c r="H48" s="1">
        <f>IF(PlanDeCharge[[#This Row],[Semaine]]="S1",PlanDeCharge[[#This Row],[Date du Jalon]]-14,PlanDeCharge[[#This Row],[Date du Jalon]]-7)</f>
        <v>43535</v>
      </c>
      <c r="I48">
        <f>VLOOKUP(PlanDeCharge[[#This Row],[Clef de recherche1]],ChargeMetier[[#All],[Clef de recherche1]:[C4]],MATCH(PlanDeCharge[[#This Row],[Classification]],ChargeMetier[[#Headers],[Clef de recherche1]:[C4]],0),FALSE)</f>
        <v>0</v>
      </c>
      <c r="J48">
        <f>PlanDeCharge[[#This Row],[Charge Jalon]]/2</f>
        <v>0</v>
      </c>
    </row>
    <row r="49" spans="1:10" x14ac:dyDescent="0.25">
      <c r="A49" t="s">
        <v>13</v>
      </c>
      <c r="B49" t="str">
        <f>VLOOKUP(PlanDeCharge[[#This Row],[Projet]],ListeProjet[#All],MATCH('Plan de Charge'!B$1,ListeProjet[#Headers],0),FALSE)</f>
        <v>C1</v>
      </c>
      <c r="C49" t="s">
        <v>2</v>
      </c>
      <c r="D49" t="s">
        <v>24</v>
      </c>
      <c r="E49" t="str">
        <f>_xlfn.CONCAT(PlanDeCharge[[#This Row],[Jalon]],"-",PlanDeCharge[[#This Row],[Métier]])</f>
        <v>J1-M2</v>
      </c>
      <c r="F49" t="s">
        <v>34</v>
      </c>
      <c r="G49" s="1">
        <f>VLOOKUP(PlanDeCharge[[#This Row],[Projet]],ListeProjet[#All],MATCH($C49,ListeProjet[#Headers],0),FALSE)</f>
        <v>43577</v>
      </c>
      <c r="H49" s="1">
        <f>IF(PlanDeCharge[[#This Row],[Semaine]]="S1",PlanDeCharge[[#This Row],[Date du Jalon]]-14,PlanDeCharge[[#This Row],[Date du Jalon]]-7)</f>
        <v>43563</v>
      </c>
      <c r="I49">
        <f>VLOOKUP(PlanDeCharge[[#This Row],[Clef de recherche1]],ChargeMetier[[#All],[Clef de recherche1]:[C4]],MATCH(PlanDeCharge[[#This Row],[Classification]],ChargeMetier[[#Headers],[Clef de recherche1]:[C4]],0),FALSE)</f>
        <v>4</v>
      </c>
      <c r="J49">
        <f>PlanDeCharge[[#This Row],[Charge Jalon]]/2</f>
        <v>2</v>
      </c>
    </row>
    <row r="50" spans="1:10" x14ac:dyDescent="0.25">
      <c r="A50" t="s">
        <v>14</v>
      </c>
      <c r="B50" t="str">
        <f>VLOOKUP(PlanDeCharge[[#This Row],[Projet]],ListeProjet[#All],MATCH('Plan de Charge'!B$1,ListeProjet[#Headers],0),FALSE)</f>
        <v>C1</v>
      </c>
      <c r="C50" t="s">
        <v>2</v>
      </c>
      <c r="D50" t="s">
        <v>24</v>
      </c>
      <c r="E50" t="str">
        <f>_xlfn.CONCAT(PlanDeCharge[[#This Row],[Jalon]],"-",PlanDeCharge[[#This Row],[Métier]])</f>
        <v>J1-M2</v>
      </c>
      <c r="F50" t="s">
        <v>34</v>
      </c>
      <c r="G50" s="1">
        <f>VLOOKUP(PlanDeCharge[[#This Row],[Projet]],ListeProjet[#All],MATCH($C50,ListeProjet[#Headers],0),FALSE)</f>
        <v>43514</v>
      </c>
      <c r="H50" s="1">
        <f>IF(PlanDeCharge[[#This Row],[Semaine]]="S1",PlanDeCharge[[#This Row],[Date du Jalon]]-14,PlanDeCharge[[#This Row],[Date du Jalon]]-7)</f>
        <v>43500</v>
      </c>
      <c r="I50">
        <f>VLOOKUP(PlanDeCharge[[#This Row],[Clef de recherche1]],ChargeMetier[[#All],[Clef de recherche1]:[C4]],MATCH(PlanDeCharge[[#This Row],[Classification]],ChargeMetier[[#Headers],[Clef de recherche1]:[C4]],0),FALSE)</f>
        <v>4</v>
      </c>
      <c r="J50">
        <f>PlanDeCharge[[#This Row],[Charge Jalon]]/2</f>
        <v>2</v>
      </c>
    </row>
    <row r="51" spans="1:10" x14ac:dyDescent="0.25">
      <c r="A51" t="s">
        <v>19</v>
      </c>
      <c r="B51" t="str">
        <f>VLOOKUP(PlanDeCharge[[#This Row],[Projet]],ListeProjet[#All],MATCH('Plan de Charge'!B$1,ListeProjet[#Headers],0),FALSE)</f>
        <v>C2</v>
      </c>
      <c r="C51" t="s">
        <v>2</v>
      </c>
      <c r="D51" t="s">
        <v>24</v>
      </c>
      <c r="E51" t="str">
        <f>_xlfn.CONCAT(PlanDeCharge[[#This Row],[Jalon]],"-",PlanDeCharge[[#This Row],[Métier]])</f>
        <v>J1-M2</v>
      </c>
      <c r="F51" t="s">
        <v>34</v>
      </c>
      <c r="G51" s="1">
        <f>VLOOKUP(PlanDeCharge[[#This Row],[Projet]],ListeProjet[#All],MATCH($C51,ListeProjet[#Headers],0),FALSE)</f>
        <v>43577</v>
      </c>
      <c r="H51" s="1">
        <f>IF(PlanDeCharge[[#This Row],[Semaine]]="S1",PlanDeCharge[[#This Row],[Date du Jalon]]-14,PlanDeCharge[[#This Row],[Date du Jalon]]-7)</f>
        <v>43563</v>
      </c>
      <c r="I51">
        <f>VLOOKUP(PlanDeCharge[[#This Row],[Clef de recherche1]],ChargeMetier[[#All],[Clef de recherche1]:[C4]],MATCH(PlanDeCharge[[#This Row],[Classification]],ChargeMetier[[#Headers],[Clef de recherche1]:[C4]],0),FALSE)</f>
        <v>0</v>
      </c>
      <c r="J51">
        <f>PlanDeCharge[[#This Row],[Charge Jalon]]/2</f>
        <v>0</v>
      </c>
    </row>
    <row r="52" spans="1:10" x14ac:dyDescent="0.25">
      <c r="A52" t="s">
        <v>6</v>
      </c>
      <c r="B52" t="str">
        <f>VLOOKUP(PlanDeCharge[[#This Row],[Projet]],ListeProjet[#All],MATCH('Plan de Charge'!B$1,ListeProjet[#Headers],0),FALSE)</f>
        <v>C1</v>
      </c>
      <c r="C52" t="s">
        <v>3</v>
      </c>
      <c r="D52" t="s">
        <v>24</v>
      </c>
      <c r="E52" t="str">
        <f>_xlfn.CONCAT(PlanDeCharge[[#This Row],[Jalon]],"-",PlanDeCharge[[#This Row],[Métier]])</f>
        <v>J2-M2</v>
      </c>
      <c r="F52" t="s">
        <v>34</v>
      </c>
      <c r="G52" s="1">
        <f>VLOOKUP(PlanDeCharge[[#This Row],[Projet]],ListeProjet[#All],MATCH($C52,ListeProjet[#Headers],0),FALSE)</f>
        <v>43787</v>
      </c>
      <c r="H52" s="1">
        <f>IF(PlanDeCharge[[#This Row],[Semaine]]="S1",PlanDeCharge[[#This Row],[Date du Jalon]]-14,PlanDeCharge[[#This Row],[Date du Jalon]]-7)</f>
        <v>43773</v>
      </c>
      <c r="I52">
        <f>VLOOKUP(PlanDeCharge[[#This Row],[Clef de recherche1]],ChargeMetier[[#All],[Clef de recherche1]:[C4]],MATCH(PlanDeCharge[[#This Row],[Classification]],ChargeMetier[[#Headers],[Clef de recherche1]:[C4]],0),FALSE)</f>
        <v>18</v>
      </c>
      <c r="J52">
        <f>PlanDeCharge[[#This Row],[Charge Jalon]]/2</f>
        <v>9</v>
      </c>
    </row>
    <row r="53" spans="1:10" x14ac:dyDescent="0.25">
      <c r="A53" t="s">
        <v>7</v>
      </c>
      <c r="B53" t="str">
        <f>VLOOKUP(PlanDeCharge[[#This Row],[Projet]],ListeProjet[#All],MATCH('Plan de Charge'!B$1,ListeProjet[#Headers],0),FALSE)</f>
        <v>C1</v>
      </c>
      <c r="C53" t="s">
        <v>3</v>
      </c>
      <c r="D53" t="s">
        <v>24</v>
      </c>
      <c r="E53" t="str">
        <f>_xlfn.CONCAT(PlanDeCharge[[#This Row],[Jalon]],"-",PlanDeCharge[[#This Row],[Métier]])</f>
        <v>J2-M2</v>
      </c>
      <c r="F53" t="s">
        <v>34</v>
      </c>
      <c r="G53" s="1">
        <f>VLOOKUP(PlanDeCharge[[#This Row],[Projet]],ListeProjet[#All],MATCH($C53,ListeProjet[#Headers],0),FALSE)</f>
        <v>43787</v>
      </c>
      <c r="H53" s="1">
        <f>IF(PlanDeCharge[[#This Row],[Semaine]]="S1",PlanDeCharge[[#This Row],[Date du Jalon]]-14,PlanDeCharge[[#This Row],[Date du Jalon]]-7)</f>
        <v>43773</v>
      </c>
      <c r="I53">
        <f>VLOOKUP(PlanDeCharge[[#This Row],[Clef de recherche1]],ChargeMetier[[#All],[Clef de recherche1]:[C4]],MATCH(PlanDeCharge[[#This Row],[Classification]],ChargeMetier[[#Headers],[Clef de recherche1]:[C4]],0),FALSE)</f>
        <v>18</v>
      </c>
      <c r="J53">
        <f>PlanDeCharge[[#This Row],[Charge Jalon]]/2</f>
        <v>9</v>
      </c>
    </row>
    <row r="54" spans="1:10" x14ac:dyDescent="0.25">
      <c r="A54" t="s">
        <v>8</v>
      </c>
      <c r="B54" t="str">
        <f>VLOOKUP(PlanDeCharge[[#This Row],[Projet]],ListeProjet[#All],MATCH('Plan de Charge'!B$1,ListeProjet[#Headers],0),FALSE)</f>
        <v>C2</v>
      </c>
      <c r="C54" t="s">
        <v>3</v>
      </c>
      <c r="D54" t="s">
        <v>24</v>
      </c>
      <c r="E54" t="str">
        <f>_xlfn.CONCAT(PlanDeCharge[[#This Row],[Jalon]],"-",PlanDeCharge[[#This Row],[Métier]])</f>
        <v>J2-M2</v>
      </c>
      <c r="F54" t="s">
        <v>34</v>
      </c>
      <c r="G54" s="1">
        <f>VLOOKUP(PlanDeCharge[[#This Row],[Projet]],ListeProjet[#All],MATCH($C54,ListeProjet[#Headers],0),FALSE)</f>
        <v>43969</v>
      </c>
      <c r="H54" s="1">
        <f>IF(PlanDeCharge[[#This Row],[Semaine]]="S1",PlanDeCharge[[#This Row],[Date du Jalon]]-14,PlanDeCharge[[#This Row],[Date du Jalon]]-7)</f>
        <v>43955</v>
      </c>
      <c r="I54">
        <f>VLOOKUP(PlanDeCharge[[#This Row],[Clef de recherche1]],ChargeMetier[[#All],[Clef de recherche1]:[C4]],MATCH(PlanDeCharge[[#This Row],[Classification]],ChargeMetier[[#Headers],[Clef de recherche1]:[C4]],0),FALSE)</f>
        <v>8</v>
      </c>
      <c r="J54">
        <f>PlanDeCharge[[#This Row],[Charge Jalon]]/2</f>
        <v>4</v>
      </c>
    </row>
    <row r="55" spans="1:10" x14ac:dyDescent="0.25">
      <c r="A55" t="s">
        <v>9</v>
      </c>
      <c r="B55" t="str">
        <f>VLOOKUP(PlanDeCharge[[#This Row],[Projet]],ListeProjet[#All],MATCH('Plan de Charge'!B$1,ListeProjet[#Headers],0),FALSE)</f>
        <v>C3</v>
      </c>
      <c r="C55" t="s">
        <v>3</v>
      </c>
      <c r="D55" t="s">
        <v>24</v>
      </c>
      <c r="E55" t="str">
        <f>_xlfn.CONCAT(PlanDeCharge[[#This Row],[Jalon]],"-",PlanDeCharge[[#This Row],[Métier]])</f>
        <v>J2-M2</v>
      </c>
      <c r="F55" t="s">
        <v>34</v>
      </c>
      <c r="G55" s="1">
        <f>VLOOKUP(PlanDeCharge[[#This Row],[Projet]],ListeProjet[#All],MATCH($C55,ListeProjet[#Headers],0),FALSE)</f>
        <v>43759</v>
      </c>
      <c r="H55" s="1">
        <f>IF(PlanDeCharge[[#This Row],[Semaine]]="S1",PlanDeCharge[[#This Row],[Date du Jalon]]-14,PlanDeCharge[[#This Row],[Date du Jalon]]-7)</f>
        <v>43745</v>
      </c>
      <c r="I55">
        <f>VLOOKUP(PlanDeCharge[[#This Row],[Clef de recherche1]],ChargeMetier[[#All],[Clef de recherche1]:[C4]],MATCH(PlanDeCharge[[#This Row],[Classification]],ChargeMetier[[#Headers],[Clef de recherche1]:[C4]],0),FALSE)</f>
        <v>15</v>
      </c>
      <c r="J55">
        <f>PlanDeCharge[[#This Row],[Charge Jalon]]/2</f>
        <v>7.5</v>
      </c>
    </row>
    <row r="56" spans="1:10" x14ac:dyDescent="0.25">
      <c r="A56" t="s">
        <v>10</v>
      </c>
      <c r="B56" t="str">
        <f>VLOOKUP(PlanDeCharge[[#This Row],[Projet]],ListeProjet[#All],MATCH('Plan de Charge'!B$1,ListeProjet[#Headers],0),FALSE)</f>
        <v>C3</v>
      </c>
      <c r="C56" t="s">
        <v>3</v>
      </c>
      <c r="D56" t="s">
        <v>24</v>
      </c>
      <c r="E56" t="str">
        <f>_xlfn.CONCAT(PlanDeCharge[[#This Row],[Jalon]],"-",PlanDeCharge[[#This Row],[Métier]])</f>
        <v>J2-M2</v>
      </c>
      <c r="F56" t="s">
        <v>34</v>
      </c>
      <c r="G56" s="1">
        <f>VLOOKUP(PlanDeCharge[[#This Row],[Projet]],ListeProjet[#All],MATCH($C56,ListeProjet[#Headers],0),FALSE)</f>
        <v>43969</v>
      </c>
      <c r="H56" s="1">
        <f>IF(PlanDeCharge[[#This Row],[Semaine]]="S1",PlanDeCharge[[#This Row],[Date du Jalon]]-14,PlanDeCharge[[#This Row],[Date du Jalon]]-7)</f>
        <v>43955</v>
      </c>
      <c r="I56">
        <f>VLOOKUP(PlanDeCharge[[#This Row],[Clef de recherche1]],ChargeMetier[[#All],[Clef de recherche1]:[C4]],MATCH(PlanDeCharge[[#This Row],[Classification]],ChargeMetier[[#Headers],[Clef de recherche1]:[C4]],0),FALSE)</f>
        <v>15</v>
      </c>
      <c r="J56">
        <f>PlanDeCharge[[#This Row],[Charge Jalon]]/2</f>
        <v>7.5</v>
      </c>
    </row>
    <row r="57" spans="1:10" x14ac:dyDescent="0.25">
      <c r="A57" t="s">
        <v>11</v>
      </c>
      <c r="B57" t="str">
        <f>VLOOKUP(PlanDeCharge[[#This Row],[Projet]],ListeProjet[#All],MATCH('Plan de Charge'!B$1,ListeProjet[#Headers],0),FALSE)</f>
        <v>C2</v>
      </c>
      <c r="C57" t="s">
        <v>3</v>
      </c>
      <c r="D57" t="s">
        <v>24</v>
      </c>
      <c r="E57" t="str">
        <f>_xlfn.CONCAT(PlanDeCharge[[#This Row],[Jalon]],"-",PlanDeCharge[[#This Row],[Métier]])</f>
        <v>J2-M2</v>
      </c>
      <c r="F57" t="s">
        <v>34</v>
      </c>
      <c r="G57" s="1">
        <f>VLOOKUP(PlanDeCharge[[#This Row],[Projet]],ListeProjet[#All],MATCH($C57,ListeProjet[#Headers],0),FALSE)</f>
        <v>43668</v>
      </c>
      <c r="H57" s="1">
        <f>IF(PlanDeCharge[[#This Row],[Semaine]]="S1",PlanDeCharge[[#This Row],[Date du Jalon]]-14,PlanDeCharge[[#This Row],[Date du Jalon]]-7)</f>
        <v>43654</v>
      </c>
      <c r="I57">
        <f>VLOOKUP(PlanDeCharge[[#This Row],[Clef de recherche1]],ChargeMetier[[#All],[Clef de recherche1]:[C4]],MATCH(PlanDeCharge[[#This Row],[Classification]],ChargeMetier[[#Headers],[Clef de recherche1]:[C4]],0),FALSE)</f>
        <v>8</v>
      </c>
      <c r="J57">
        <f>PlanDeCharge[[#This Row],[Charge Jalon]]/2</f>
        <v>4</v>
      </c>
    </row>
    <row r="58" spans="1:10" x14ac:dyDescent="0.25">
      <c r="A58" t="s">
        <v>12</v>
      </c>
      <c r="B58" t="str">
        <f>VLOOKUP(PlanDeCharge[[#This Row],[Projet]],ListeProjet[#All],MATCH('Plan de Charge'!B$1,ListeProjet[#Headers],0),FALSE)</f>
        <v>C4</v>
      </c>
      <c r="C58" t="s">
        <v>3</v>
      </c>
      <c r="D58" t="s">
        <v>24</v>
      </c>
      <c r="E58" t="str">
        <f>_xlfn.CONCAT(PlanDeCharge[[#This Row],[Jalon]],"-",PlanDeCharge[[#This Row],[Métier]])</f>
        <v>J2-M2</v>
      </c>
      <c r="F58" t="s">
        <v>34</v>
      </c>
      <c r="G58" s="1">
        <f>VLOOKUP(PlanDeCharge[[#This Row],[Projet]],ListeProjet[#All],MATCH($C58,ListeProjet[#Headers],0),FALSE)</f>
        <v>43668</v>
      </c>
      <c r="H58" s="1">
        <f>IF(PlanDeCharge[[#This Row],[Semaine]]="S1",PlanDeCharge[[#This Row],[Date du Jalon]]-14,PlanDeCharge[[#This Row],[Date du Jalon]]-7)</f>
        <v>43654</v>
      </c>
      <c r="I58">
        <f>VLOOKUP(PlanDeCharge[[#This Row],[Clef de recherche1]],ChargeMetier[[#All],[Clef de recherche1]:[C4]],MATCH(PlanDeCharge[[#This Row],[Classification]],ChargeMetier[[#Headers],[Clef de recherche1]:[C4]],0),FALSE)</f>
        <v>8</v>
      </c>
      <c r="J58">
        <f>PlanDeCharge[[#This Row],[Charge Jalon]]/2</f>
        <v>4</v>
      </c>
    </row>
    <row r="59" spans="1:10" x14ac:dyDescent="0.25">
      <c r="A59" t="s">
        <v>13</v>
      </c>
      <c r="B59" t="str">
        <f>VLOOKUP(PlanDeCharge[[#This Row],[Projet]],ListeProjet[#All],MATCH('Plan de Charge'!B$1,ListeProjet[#Headers],0),FALSE)</f>
        <v>C1</v>
      </c>
      <c r="C59" t="s">
        <v>3</v>
      </c>
      <c r="D59" t="s">
        <v>24</v>
      </c>
      <c r="E59" t="str">
        <f>_xlfn.CONCAT(PlanDeCharge[[#This Row],[Jalon]],"-",PlanDeCharge[[#This Row],[Métier]])</f>
        <v>J2-M2</v>
      </c>
      <c r="F59" t="s">
        <v>34</v>
      </c>
      <c r="G59" s="1">
        <f>VLOOKUP(PlanDeCharge[[#This Row],[Projet]],ListeProjet[#All],MATCH($C59,ListeProjet[#Headers],0),FALSE)</f>
        <v>43612</v>
      </c>
      <c r="H59" s="1">
        <f>IF(PlanDeCharge[[#This Row],[Semaine]]="S1",PlanDeCharge[[#This Row],[Date du Jalon]]-14,PlanDeCharge[[#This Row],[Date du Jalon]]-7)</f>
        <v>43598</v>
      </c>
      <c r="I59">
        <f>VLOOKUP(PlanDeCharge[[#This Row],[Clef de recherche1]],ChargeMetier[[#All],[Clef de recherche1]:[C4]],MATCH(PlanDeCharge[[#This Row],[Classification]],ChargeMetier[[#Headers],[Clef de recherche1]:[C4]],0),FALSE)</f>
        <v>18</v>
      </c>
      <c r="J59">
        <f>PlanDeCharge[[#This Row],[Charge Jalon]]/2</f>
        <v>9</v>
      </c>
    </row>
    <row r="60" spans="1:10" x14ac:dyDescent="0.25">
      <c r="A60" t="s">
        <v>14</v>
      </c>
      <c r="B60" t="str">
        <f>VLOOKUP(PlanDeCharge[[#This Row],[Projet]],ListeProjet[#All],MATCH('Plan de Charge'!B$1,ListeProjet[#Headers],0),FALSE)</f>
        <v>C1</v>
      </c>
      <c r="C60" t="s">
        <v>3</v>
      </c>
      <c r="D60" t="s">
        <v>24</v>
      </c>
      <c r="E60" t="str">
        <f>_xlfn.CONCAT(PlanDeCharge[[#This Row],[Jalon]],"-",PlanDeCharge[[#This Row],[Métier]])</f>
        <v>J2-M2</v>
      </c>
      <c r="F60" t="s">
        <v>34</v>
      </c>
      <c r="G60" s="1">
        <f>VLOOKUP(PlanDeCharge[[#This Row],[Projet]],ListeProjet[#All],MATCH($C60,ListeProjet[#Headers],0),FALSE)</f>
        <v>43605</v>
      </c>
      <c r="H60" s="1">
        <f>IF(PlanDeCharge[[#This Row],[Semaine]]="S1",PlanDeCharge[[#This Row],[Date du Jalon]]-14,PlanDeCharge[[#This Row],[Date du Jalon]]-7)</f>
        <v>43591</v>
      </c>
      <c r="I60">
        <f>VLOOKUP(PlanDeCharge[[#This Row],[Clef de recherche1]],ChargeMetier[[#All],[Clef de recherche1]:[C4]],MATCH(PlanDeCharge[[#This Row],[Classification]],ChargeMetier[[#Headers],[Clef de recherche1]:[C4]],0),FALSE)</f>
        <v>18</v>
      </c>
      <c r="J60">
        <f>PlanDeCharge[[#This Row],[Charge Jalon]]/2</f>
        <v>9</v>
      </c>
    </row>
    <row r="61" spans="1:10" x14ac:dyDescent="0.25">
      <c r="A61" t="s">
        <v>19</v>
      </c>
      <c r="B61" t="str">
        <f>VLOOKUP(PlanDeCharge[[#This Row],[Projet]],ListeProjet[#All],MATCH('Plan de Charge'!B$1,ListeProjet[#Headers],0),FALSE)</f>
        <v>C2</v>
      </c>
      <c r="C61" t="s">
        <v>3</v>
      </c>
      <c r="D61" t="s">
        <v>24</v>
      </c>
      <c r="E61" t="str">
        <f>_xlfn.CONCAT(PlanDeCharge[[#This Row],[Jalon]],"-",PlanDeCharge[[#This Row],[Métier]])</f>
        <v>J2-M2</v>
      </c>
      <c r="F61" t="s">
        <v>34</v>
      </c>
      <c r="G61" s="1">
        <f>VLOOKUP(PlanDeCharge[[#This Row],[Projet]],ListeProjet[#All],MATCH($C61,ListeProjet[#Headers],0),FALSE)</f>
        <v>43612</v>
      </c>
      <c r="H61" s="1">
        <f>IF(PlanDeCharge[[#This Row],[Semaine]]="S1",PlanDeCharge[[#This Row],[Date du Jalon]]-14,PlanDeCharge[[#This Row],[Date du Jalon]]-7)</f>
        <v>43598</v>
      </c>
      <c r="I61">
        <f>VLOOKUP(PlanDeCharge[[#This Row],[Clef de recherche1]],ChargeMetier[[#All],[Clef de recherche1]:[C4]],MATCH(PlanDeCharge[[#This Row],[Classification]],ChargeMetier[[#Headers],[Clef de recherche1]:[C4]],0),FALSE)</f>
        <v>8</v>
      </c>
      <c r="J61">
        <f>PlanDeCharge[[#This Row],[Charge Jalon]]/2</f>
        <v>4</v>
      </c>
    </row>
    <row r="62" spans="1:10" x14ac:dyDescent="0.25">
      <c r="A62" t="s">
        <v>6</v>
      </c>
      <c r="B62" t="str">
        <f>VLOOKUP(PlanDeCharge[[#This Row],[Projet]],ListeProjet[#All],MATCH('Plan de Charge'!B$1,ListeProjet[#Headers],0),FALSE)</f>
        <v>C1</v>
      </c>
      <c r="C62" t="s">
        <v>4</v>
      </c>
      <c r="D62" t="s">
        <v>24</v>
      </c>
      <c r="E62" t="str">
        <f>_xlfn.CONCAT(PlanDeCharge[[#This Row],[Jalon]],"-",PlanDeCharge[[#This Row],[Métier]])</f>
        <v>J3-M2</v>
      </c>
      <c r="F62" t="s">
        <v>34</v>
      </c>
      <c r="G62" s="1">
        <f>VLOOKUP(PlanDeCharge[[#This Row],[Projet]],ListeProjet[#All],MATCH($C62,ListeProjet[#Headers],0),FALSE)</f>
        <v>43871</v>
      </c>
      <c r="H62" s="1">
        <f>IF(PlanDeCharge[[#This Row],[Semaine]]="S1",PlanDeCharge[[#This Row],[Date du Jalon]]-14,PlanDeCharge[[#This Row],[Date du Jalon]]-7)</f>
        <v>43857</v>
      </c>
      <c r="I62">
        <f>VLOOKUP(PlanDeCharge[[#This Row],[Clef de recherche1]],ChargeMetier[[#All],[Clef de recherche1]:[C4]],MATCH(PlanDeCharge[[#This Row],[Classification]],ChargeMetier[[#Headers],[Clef de recherche1]:[C4]],0),FALSE)</f>
        <v>11</v>
      </c>
      <c r="J62">
        <f>PlanDeCharge[[#This Row],[Charge Jalon]]/2</f>
        <v>5.5</v>
      </c>
    </row>
    <row r="63" spans="1:10" x14ac:dyDescent="0.25">
      <c r="A63" t="s">
        <v>7</v>
      </c>
      <c r="B63" t="str">
        <f>VLOOKUP(PlanDeCharge[[#This Row],[Projet]],ListeProjet[#All],MATCH('Plan de Charge'!B$1,ListeProjet[#Headers],0),FALSE)</f>
        <v>C1</v>
      </c>
      <c r="C63" t="s">
        <v>4</v>
      </c>
      <c r="D63" t="s">
        <v>24</v>
      </c>
      <c r="E63" t="str">
        <f>_xlfn.CONCAT(PlanDeCharge[[#This Row],[Jalon]],"-",PlanDeCharge[[#This Row],[Métier]])</f>
        <v>J3-M2</v>
      </c>
      <c r="F63" t="s">
        <v>34</v>
      </c>
      <c r="G63" s="1">
        <f>VLOOKUP(PlanDeCharge[[#This Row],[Projet]],ListeProjet[#All],MATCH($C63,ListeProjet[#Headers],0),FALSE)</f>
        <v>43871</v>
      </c>
      <c r="H63" s="1">
        <f>IF(PlanDeCharge[[#This Row],[Semaine]]="S1",PlanDeCharge[[#This Row],[Date du Jalon]]-14,PlanDeCharge[[#This Row],[Date du Jalon]]-7)</f>
        <v>43857</v>
      </c>
      <c r="I63">
        <f>VLOOKUP(PlanDeCharge[[#This Row],[Clef de recherche1]],ChargeMetier[[#All],[Clef de recherche1]:[C4]],MATCH(PlanDeCharge[[#This Row],[Classification]],ChargeMetier[[#Headers],[Clef de recherche1]:[C4]],0),FALSE)</f>
        <v>11</v>
      </c>
      <c r="J63">
        <f>PlanDeCharge[[#This Row],[Charge Jalon]]/2</f>
        <v>5.5</v>
      </c>
    </row>
    <row r="64" spans="1:10" x14ac:dyDescent="0.25">
      <c r="A64" t="s">
        <v>8</v>
      </c>
      <c r="B64" t="str">
        <f>VLOOKUP(PlanDeCharge[[#This Row],[Projet]],ListeProjet[#All],MATCH('Plan de Charge'!B$1,ListeProjet[#Headers],0),FALSE)</f>
        <v>C2</v>
      </c>
      <c r="C64" t="s">
        <v>4</v>
      </c>
      <c r="D64" t="s">
        <v>24</v>
      </c>
      <c r="E64" t="str">
        <f>_xlfn.CONCAT(PlanDeCharge[[#This Row],[Jalon]],"-",PlanDeCharge[[#This Row],[Métier]])</f>
        <v>J3-M2</v>
      </c>
      <c r="F64" t="s">
        <v>34</v>
      </c>
      <c r="G64" s="1">
        <f>VLOOKUP(PlanDeCharge[[#This Row],[Projet]],ListeProjet[#All],MATCH($C64,ListeProjet[#Headers],0),FALSE)</f>
        <v>44102</v>
      </c>
      <c r="H64" s="1">
        <f>IF(PlanDeCharge[[#This Row],[Semaine]]="S1",PlanDeCharge[[#This Row],[Date du Jalon]]-14,PlanDeCharge[[#This Row],[Date du Jalon]]-7)</f>
        <v>44088</v>
      </c>
      <c r="I64">
        <f>VLOOKUP(PlanDeCharge[[#This Row],[Clef de recherche1]],ChargeMetier[[#All],[Clef de recherche1]:[C4]],MATCH(PlanDeCharge[[#This Row],[Classification]],ChargeMetier[[#Headers],[Clef de recherche1]:[C4]],0),FALSE)</f>
        <v>12</v>
      </c>
      <c r="J64">
        <f>PlanDeCharge[[#This Row],[Charge Jalon]]/2</f>
        <v>6</v>
      </c>
    </row>
    <row r="65" spans="1:10" x14ac:dyDescent="0.25">
      <c r="A65" t="s">
        <v>9</v>
      </c>
      <c r="B65" t="str">
        <f>VLOOKUP(PlanDeCharge[[#This Row],[Projet]],ListeProjet[#All],MATCH('Plan de Charge'!B$1,ListeProjet[#Headers],0),FALSE)</f>
        <v>C3</v>
      </c>
      <c r="C65" t="s">
        <v>4</v>
      </c>
      <c r="D65" t="s">
        <v>24</v>
      </c>
      <c r="E65" t="str">
        <f>_xlfn.CONCAT(PlanDeCharge[[#This Row],[Jalon]],"-",PlanDeCharge[[#This Row],[Métier]])</f>
        <v>J3-M2</v>
      </c>
      <c r="F65" t="s">
        <v>34</v>
      </c>
      <c r="G65" s="1">
        <f>VLOOKUP(PlanDeCharge[[#This Row],[Projet]],ListeProjet[#All],MATCH($C65,ListeProjet[#Headers],0),FALSE)</f>
        <v>43850</v>
      </c>
      <c r="H65" s="1">
        <f>IF(PlanDeCharge[[#This Row],[Semaine]]="S1",PlanDeCharge[[#This Row],[Date du Jalon]]-14,PlanDeCharge[[#This Row],[Date du Jalon]]-7)</f>
        <v>43836</v>
      </c>
      <c r="I65">
        <f>VLOOKUP(PlanDeCharge[[#This Row],[Clef de recherche1]],ChargeMetier[[#All],[Clef de recherche1]:[C4]],MATCH(PlanDeCharge[[#This Row],[Classification]],ChargeMetier[[#Headers],[Clef de recherche1]:[C4]],0),FALSE)</f>
        <v>11</v>
      </c>
      <c r="J65">
        <f>PlanDeCharge[[#This Row],[Charge Jalon]]/2</f>
        <v>5.5</v>
      </c>
    </row>
    <row r="66" spans="1:10" x14ac:dyDescent="0.25">
      <c r="A66" t="s">
        <v>10</v>
      </c>
      <c r="B66" t="str">
        <f>VLOOKUP(PlanDeCharge[[#This Row],[Projet]],ListeProjet[#All],MATCH('Plan de Charge'!B$1,ListeProjet[#Headers],0),FALSE)</f>
        <v>C3</v>
      </c>
      <c r="C66" t="s">
        <v>4</v>
      </c>
      <c r="D66" t="s">
        <v>24</v>
      </c>
      <c r="E66" t="str">
        <f>_xlfn.CONCAT(PlanDeCharge[[#This Row],[Jalon]],"-",PlanDeCharge[[#This Row],[Métier]])</f>
        <v>J3-M2</v>
      </c>
      <c r="F66" t="s">
        <v>34</v>
      </c>
      <c r="G66" s="1">
        <f>VLOOKUP(PlanDeCharge[[#This Row],[Projet]],ListeProjet[#All],MATCH($C66,ListeProjet[#Headers],0),FALSE)</f>
        <v>44102</v>
      </c>
      <c r="H66" s="1">
        <f>IF(PlanDeCharge[[#This Row],[Semaine]]="S1",PlanDeCharge[[#This Row],[Date du Jalon]]-14,PlanDeCharge[[#This Row],[Date du Jalon]]-7)</f>
        <v>44088</v>
      </c>
      <c r="I66">
        <f>VLOOKUP(PlanDeCharge[[#This Row],[Clef de recherche1]],ChargeMetier[[#All],[Clef de recherche1]:[C4]],MATCH(PlanDeCharge[[#This Row],[Classification]],ChargeMetier[[#Headers],[Clef de recherche1]:[C4]],0),FALSE)</f>
        <v>11</v>
      </c>
      <c r="J66">
        <f>PlanDeCharge[[#This Row],[Charge Jalon]]/2</f>
        <v>5.5</v>
      </c>
    </row>
    <row r="67" spans="1:10" x14ac:dyDescent="0.25">
      <c r="A67" t="s">
        <v>11</v>
      </c>
      <c r="B67" t="str">
        <f>VLOOKUP(PlanDeCharge[[#This Row],[Projet]],ListeProjet[#All],MATCH('Plan de Charge'!B$1,ListeProjet[#Headers],0),FALSE)</f>
        <v>C2</v>
      </c>
      <c r="C67" t="s">
        <v>4</v>
      </c>
      <c r="D67" t="s">
        <v>24</v>
      </c>
      <c r="E67" t="str">
        <f>_xlfn.CONCAT(PlanDeCharge[[#This Row],[Jalon]],"-",PlanDeCharge[[#This Row],[Métier]])</f>
        <v>J3-M2</v>
      </c>
      <c r="F67" t="s">
        <v>34</v>
      </c>
      <c r="G67" s="1">
        <f>VLOOKUP(PlanDeCharge[[#This Row],[Projet]],ListeProjet[#All],MATCH($C67,ListeProjet[#Headers],0),FALSE)</f>
        <v>43885</v>
      </c>
      <c r="H67" s="1">
        <f>IF(PlanDeCharge[[#This Row],[Semaine]]="S1",PlanDeCharge[[#This Row],[Date du Jalon]]-14,PlanDeCharge[[#This Row],[Date du Jalon]]-7)</f>
        <v>43871</v>
      </c>
      <c r="I67">
        <f>VLOOKUP(PlanDeCharge[[#This Row],[Clef de recherche1]],ChargeMetier[[#All],[Clef de recherche1]:[C4]],MATCH(PlanDeCharge[[#This Row],[Classification]],ChargeMetier[[#Headers],[Clef de recherche1]:[C4]],0),FALSE)</f>
        <v>12</v>
      </c>
      <c r="J67">
        <f>PlanDeCharge[[#This Row],[Charge Jalon]]/2</f>
        <v>6</v>
      </c>
    </row>
    <row r="68" spans="1:10" x14ac:dyDescent="0.25">
      <c r="A68" t="s">
        <v>12</v>
      </c>
      <c r="B68" t="str">
        <f>VLOOKUP(PlanDeCharge[[#This Row],[Projet]],ListeProjet[#All],MATCH('Plan de Charge'!B$1,ListeProjet[#Headers],0),FALSE)</f>
        <v>C4</v>
      </c>
      <c r="C68" t="s">
        <v>4</v>
      </c>
      <c r="D68" t="s">
        <v>24</v>
      </c>
      <c r="E68" t="str">
        <f>_xlfn.CONCAT(PlanDeCharge[[#This Row],[Jalon]],"-",PlanDeCharge[[#This Row],[Métier]])</f>
        <v>J3-M2</v>
      </c>
      <c r="F68" t="s">
        <v>34</v>
      </c>
      <c r="G68" s="1">
        <f>VLOOKUP(PlanDeCharge[[#This Row],[Projet]],ListeProjet[#All],MATCH($C68,ListeProjet[#Headers],0),FALSE)</f>
        <v>43899</v>
      </c>
      <c r="H68" s="1">
        <f>IF(PlanDeCharge[[#This Row],[Semaine]]="S1",PlanDeCharge[[#This Row],[Date du Jalon]]-14,PlanDeCharge[[#This Row],[Date du Jalon]]-7)</f>
        <v>43885</v>
      </c>
      <c r="I68">
        <f>VLOOKUP(PlanDeCharge[[#This Row],[Clef de recherche1]],ChargeMetier[[#All],[Clef de recherche1]:[C4]],MATCH(PlanDeCharge[[#This Row],[Classification]],ChargeMetier[[#Headers],[Clef de recherche1]:[C4]],0),FALSE)</f>
        <v>11</v>
      </c>
      <c r="J68">
        <f>PlanDeCharge[[#This Row],[Charge Jalon]]/2</f>
        <v>5.5</v>
      </c>
    </row>
    <row r="69" spans="1:10" x14ac:dyDescent="0.25">
      <c r="A69" t="s">
        <v>13</v>
      </c>
      <c r="B69" t="str">
        <f>VLOOKUP(PlanDeCharge[[#This Row],[Projet]],ListeProjet[#All],MATCH('Plan de Charge'!B$1,ListeProjet[#Headers],0),FALSE)</f>
        <v>C1</v>
      </c>
      <c r="C69" t="s">
        <v>4</v>
      </c>
      <c r="D69" t="s">
        <v>24</v>
      </c>
      <c r="E69" t="str">
        <f>_xlfn.CONCAT(PlanDeCharge[[#This Row],[Jalon]],"-",PlanDeCharge[[#This Row],[Métier]])</f>
        <v>J3-M2</v>
      </c>
      <c r="F69" t="s">
        <v>34</v>
      </c>
      <c r="G69" s="1">
        <f>VLOOKUP(PlanDeCharge[[#This Row],[Projet]],ListeProjet[#All],MATCH($C69,ListeProjet[#Headers],0),FALSE)</f>
        <v>43661</v>
      </c>
      <c r="H69" s="1">
        <f>IF(PlanDeCharge[[#This Row],[Semaine]]="S1",PlanDeCharge[[#This Row],[Date du Jalon]]-14,PlanDeCharge[[#This Row],[Date du Jalon]]-7)</f>
        <v>43647</v>
      </c>
      <c r="I69">
        <f>VLOOKUP(PlanDeCharge[[#This Row],[Clef de recherche1]],ChargeMetier[[#All],[Clef de recherche1]:[C4]],MATCH(PlanDeCharge[[#This Row],[Classification]],ChargeMetier[[#Headers],[Clef de recherche1]:[C4]],0),FALSE)</f>
        <v>11</v>
      </c>
      <c r="J69">
        <f>PlanDeCharge[[#This Row],[Charge Jalon]]/2</f>
        <v>5.5</v>
      </c>
    </row>
    <row r="70" spans="1:10" x14ac:dyDescent="0.25">
      <c r="A70" t="s">
        <v>14</v>
      </c>
      <c r="B70" t="str">
        <f>VLOOKUP(PlanDeCharge[[#This Row],[Projet]],ListeProjet[#All],MATCH('Plan de Charge'!B$1,ListeProjet[#Headers],0),FALSE)</f>
        <v>C1</v>
      </c>
      <c r="C70" t="s">
        <v>4</v>
      </c>
      <c r="D70" t="s">
        <v>24</v>
      </c>
      <c r="E70" t="str">
        <f>_xlfn.CONCAT(PlanDeCharge[[#This Row],[Jalon]],"-",PlanDeCharge[[#This Row],[Métier]])</f>
        <v>J3-M2</v>
      </c>
      <c r="F70" t="s">
        <v>34</v>
      </c>
      <c r="G70" s="1">
        <f>VLOOKUP(PlanDeCharge[[#This Row],[Projet]],ListeProjet[#All],MATCH($C70,ListeProjet[#Headers],0),FALSE)</f>
        <v>43619</v>
      </c>
      <c r="H70" s="1">
        <f>IF(PlanDeCharge[[#This Row],[Semaine]]="S1",PlanDeCharge[[#This Row],[Date du Jalon]]-14,PlanDeCharge[[#This Row],[Date du Jalon]]-7)</f>
        <v>43605</v>
      </c>
      <c r="I70">
        <f>VLOOKUP(PlanDeCharge[[#This Row],[Clef de recherche1]],ChargeMetier[[#All],[Clef de recherche1]:[C4]],MATCH(PlanDeCharge[[#This Row],[Classification]],ChargeMetier[[#Headers],[Clef de recherche1]:[C4]],0),FALSE)</f>
        <v>11</v>
      </c>
      <c r="J70">
        <f>PlanDeCharge[[#This Row],[Charge Jalon]]/2</f>
        <v>5.5</v>
      </c>
    </row>
    <row r="71" spans="1:10" x14ac:dyDescent="0.25">
      <c r="A71" t="s">
        <v>19</v>
      </c>
      <c r="B71" t="str">
        <f>VLOOKUP(PlanDeCharge[[#This Row],[Projet]],ListeProjet[#All],MATCH('Plan de Charge'!B$1,ListeProjet[#Headers],0),FALSE)</f>
        <v>C2</v>
      </c>
      <c r="C71" t="s">
        <v>4</v>
      </c>
      <c r="D71" t="s">
        <v>24</v>
      </c>
      <c r="E71" t="str">
        <f>_xlfn.CONCAT(PlanDeCharge[[#This Row],[Jalon]],"-",PlanDeCharge[[#This Row],[Métier]])</f>
        <v>J3-M2</v>
      </c>
      <c r="F71" t="s">
        <v>34</v>
      </c>
      <c r="G71" s="1">
        <f>VLOOKUP(PlanDeCharge[[#This Row],[Projet]],ListeProjet[#All],MATCH($C71,ListeProjet[#Headers],0),FALSE)</f>
        <v>43661</v>
      </c>
      <c r="H71" s="1">
        <f>IF(PlanDeCharge[[#This Row],[Semaine]]="S1",PlanDeCharge[[#This Row],[Date du Jalon]]-14,PlanDeCharge[[#This Row],[Date du Jalon]]-7)</f>
        <v>43647</v>
      </c>
      <c r="I71">
        <f>VLOOKUP(PlanDeCharge[[#This Row],[Clef de recherche1]],ChargeMetier[[#All],[Clef de recherche1]:[C4]],MATCH(PlanDeCharge[[#This Row],[Classification]],ChargeMetier[[#Headers],[Clef de recherche1]:[C4]],0),FALSE)</f>
        <v>12</v>
      </c>
      <c r="J71">
        <f>PlanDeCharge[[#This Row],[Charge Jalon]]/2</f>
        <v>6</v>
      </c>
    </row>
    <row r="72" spans="1:10" x14ac:dyDescent="0.25">
      <c r="A72" t="s">
        <v>6</v>
      </c>
      <c r="B72" t="str">
        <f>VLOOKUP(PlanDeCharge[[#This Row],[Projet]],ListeProjet[#All],MATCH('Plan de Charge'!B$1,ListeProjet[#Headers],0),FALSE)</f>
        <v>C1</v>
      </c>
      <c r="C72" t="s">
        <v>5</v>
      </c>
      <c r="D72" t="s">
        <v>24</v>
      </c>
      <c r="E72" t="str">
        <f>_xlfn.CONCAT(PlanDeCharge[[#This Row],[Jalon]],"-",PlanDeCharge[[#This Row],[Métier]])</f>
        <v>J4-M2</v>
      </c>
      <c r="F72" t="s">
        <v>34</v>
      </c>
      <c r="G72" s="1">
        <f>VLOOKUP(PlanDeCharge[[#This Row],[Projet]],ListeProjet[#All],MATCH($C72,ListeProjet[#Headers],0),FALSE)</f>
        <v>43976</v>
      </c>
      <c r="H72" s="1">
        <f>IF(PlanDeCharge[[#This Row],[Semaine]]="S1",PlanDeCharge[[#This Row],[Date du Jalon]]-14,PlanDeCharge[[#This Row],[Date du Jalon]]-7)</f>
        <v>43962</v>
      </c>
      <c r="I72">
        <f>VLOOKUP(PlanDeCharge[[#This Row],[Clef de recherche1]],ChargeMetier[[#All],[Clef de recherche1]:[C4]],MATCH(PlanDeCharge[[#This Row],[Classification]],ChargeMetier[[#Headers],[Clef de recherche1]:[C4]],0),FALSE)</f>
        <v>16</v>
      </c>
      <c r="J72">
        <f>PlanDeCharge[[#This Row],[Charge Jalon]]/2</f>
        <v>8</v>
      </c>
    </row>
    <row r="73" spans="1:10" x14ac:dyDescent="0.25">
      <c r="A73" t="s">
        <v>7</v>
      </c>
      <c r="B73" t="str">
        <f>VLOOKUP(PlanDeCharge[[#This Row],[Projet]],ListeProjet[#All],MATCH('Plan de Charge'!B$1,ListeProjet[#Headers],0),FALSE)</f>
        <v>C1</v>
      </c>
      <c r="C73" t="s">
        <v>5</v>
      </c>
      <c r="D73" t="s">
        <v>24</v>
      </c>
      <c r="E73" t="str">
        <f>_xlfn.CONCAT(PlanDeCharge[[#This Row],[Jalon]],"-",PlanDeCharge[[#This Row],[Métier]])</f>
        <v>J4-M2</v>
      </c>
      <c r="F73" t="s">
        <v>34</v>
      </c>
      <c r="G73" s="1">
        <f>VLOOKUP(PlanDeCharge[[#This Row],[Projet]],ListeProjet[#All],MATCH($C73,ListeProjet[#Headers],0),FALSE)</f>
        <v>44018</v>
      </c>
      <c r="H73" s="1">
        <f>IF(PlanDeCharge[[#This Row],[Semaine]]="S1",PlanDeCharge[[#This Row],[Date du Jalon]]-14,PlanDeCharge[[#This Row],[Date du Jalon]]-7)</f>
        <v>44004</v>
      </c>
      <c r="I73">
        <f>VLOOKUP(PlanDeCharge[[#This Row],[Clef de recherche1]],ChargeMetier[[#All],[Clef de recherche1]:[C4]],MATCH(PlanDeCharge[[#This Row],[Classification]],ChargeMetier[[#Headers],[Clef de recherche1]:[C4]],0),FALSE)</f>
        <v>16</v>
      </c>
      <c r="J73">
        <f>PlanDeCharge[[#This Row],[Charge Jalon]]/2</f>
        <v>8</v>
      </c>
    </row>
    <row r="74" spans="1:10" x14ac:dyDescent="0.25">
      <c r="A74" t="s">
        <v>8</v>
      </c>
      <c r="B74" t="str">
        <f>VLOOKUP(PlanDeCharge[[#This Row],[Projet]],ListeProjet[#All],MATCH('Plan de Charge'!B$1,ListeProjet[#Headers],0),FALSE)</f>
        <v>C2</v>
      </c>
      <c r="C74" t="s">
        <v>5</v>
      </c>
      <c r="D74" t="s">
        <v>24</v>
      </c>
      <c r="E74" t="str">
        <f>_xlfn.CONCAT(PlanDeCharge[[#This Row],[Jalon]],"-",PlanDeCharge[[#This Row],[Métier]])</f>
        <v>J4-M2</v>
      </c>
      <c r="F74" t="s">
        <v>34</v>
      </c>
      <c r="G74" s="1">
        <f>VLOOKUP(PlanDeCharge[[#This Row],[Projet]],ListeProjet[#All],MATCH($C74,ListeProjet[#Headers],0),FALSE)</f>
        <v>44211</v>
      </c>
      <c r="H74" s="1">
        <f>IF(PlanDeCharge[[#This Row],[Semaine]]="S1",PlanDeCharge[[#This Row],[Date du Jalon]]-14,PlanDeCharge[[#This Row],[Date du Jalon]]-7)</f>
        <v>44197</v>
      </c>
      <c r="I74">
        <f>VLOOKUP(PlanDeCharge[[#This Row],[Clef de recherche1]],ChargeMetier[[#All],[Clef de recherche1]:[C4]],MATCH(PlanDeCharge[[#This Row],[Classification]],ChargeMetier[[#Headers],[Clef de recherche1]:[C4]],0),FALSE)</f>
        <v>9</v>
      </c>
      <c r="J74">
        <f>PlanDeCharge[[#This Row],[Charge Jalon]]/2</f>
        <v>4.5</v>
      </c>
    </row>
    <row r="75" spans="1:10" x14ac:dyDescent="0.25">
      <c r="A75" t="s">
        <v>9</v>
      </c>
      <c r="B75" t="str">
        <f>VLOOKUP(PlanDeCharge[[#This Row],[Projet]],ListeProjet[#All],MATCH('Plan de Charge'!B$1,ListeProjet[#Headers],0),FALSE)</f>
        <v>C3</v>
      </c>
      <c r="C75" t="s">
        <v>5</v>
      </c>
      <c r="D75" t="s">
        <v>24</v>
      </c>
      <c r="E75" t="str">
        <f>_xlfn.CONCAT(PlanDeCharge[[#This Row],[Jalon]],"-",PlanDeCharge[[#This Row],[Métier]])</f>
        <v>J4-M2</v>
      </c>
      <c r="F75" t="s">
        <v>34</v>
      </c>
      <c r="G75" s="1">
        <f>VLOOKUP(PlanDeCharge[[#This Row],[Projet]],ListeProjet[#All],MATCH($C75,ListeProjet[#Headers],0),FALSE)</f>
        <v>43980</v>
      </c>
      <c r="H75" s="1">
        <f>IF(PlanDeCharge[[#This Row],[Semaine]]="S1",PlanDeCharge[[#This Row],[Date du Jalon]]-14,PlanDeCharge[[#This Row],[Date du Jalon]]-7)</f>
        <v>43966</v>
      </c>
      <c r="I75">
        <f>VLOOKUP(PlanDeCharge[[#This Row],[Clef de recherche1]],ChargeMetier[[#All],[Clef de recherche1]:[C4]],MATCH(PlanDeCharge[[#This Row],[Classification]],ChargeMetier[[#Headers],[Clef de recherche1]:[C4]],0),FALSE)</f>
        <v>18</v>
      </c>
      <c r="J75">
        <f>PlanDeCharge[[#This Row],[Charge Jalon]]/2</f>
        <v>9</v>
      </c>
    </row>
    <row r="76" spans="1:10" x14ac:dyDescent="0.25">
      <c r="A76" t="s">
        <v>10</v>
      </c>
      <c r="B76" t="str">
        <f>VLOOKUP(PlanDeCharge[[#This Row],[Projet]],ListeProjet[#All],MATCH('Plan de Charge'!B$1,ListeProjet[#Headers],0),FALSE)</f>
        <v>C3</v>
      </c>
      <c r="C76" t="s">
        <v>5</v>
      </c>
      <c r="D76" t="s">
        <v>24</v>
      </c>
      <c r="E76" t="str">
        <f>_xlfn.CONCAT(PlanDeCharge[[#This Row],[Jalon]],"-",PlanDeCharge[[#This Row],[Métier]])</f>
        <v>J4-M2</v>
      </c>
      <c r="F76" t="s">
        <v>34</v>
      </c>
      <c r="G76" s="1">
        <f>VLOOKUP(PlanDeCharge[[#This Row],[Projet]],ListeProjet[#All],MATCH($C76,ListeProjet[#Headers],0),FALSE)</f>
        <v>44135</v>
      </c>
      <c r="H76" s="1">
        <f>IF(PlanDeCharge[[#This Row],[Semaine]]="S1",PlanDeCharge[[#This Row],[Date du Jalon]]-14,PlanDeCharge[[#This Row],[Date du Jalon]]-7)</f>
        <v>44121</v>
      </c>
      <c r="I76">
        <f>VLOOKUP(PlanDeCharge[[#This Row],[Clef de recherche1]],ChargeMetier[[#All],[Clef de recherche1]:[C4]],MATCH(PlanDeCharge[[#This Row],[Classification]],ChargeMetier[[#Headers],[Clef de recherche1]:[C4]],0),FALSE)</f>
        <v>18</v>
      </c>
      <c r="J76">
        <f>PlanDeCharge[[#This Row],[Charge Jalon]]/2</f>
        <v>9</v>
      </c>
    </row>
    <row r="77" spans="1:10" x14ac:dyDescent="0.25">
      <c r="A77" t="s">
        <v>11</v>
      </c>
      <c r="B77" t="str">
        <f>VLOOKUP(PlanDeCharge[[#This Row],[Projet]],ListeProjet[#All],MATCH('Plan de Charge'!B$1,ListeProjet[#Headers],0),FALSE)</f>
        <v>C2</v>
      </c>
      <c r="C77" t="s">
        <v>5</v>
      </c>
      <c r="D77" t="s">
        <v>24</v>
      </c>
      <c r="E77" t="str">
        <f>_xlfn.CONCAT(PlanDeCharge[[#This Row],[Jalon]],"-",PlanDeCharge[[#This Row],[Métier]])</f>
        <v>J4-M2</v>
      </c>
      <c r="F77" t="s">
        <v>34</v>
      </c>
      <c r="G77" s="1">
        <f>VLOOKUP(PlanDeCharge[[#This Row],[Projet]],ListeProjet[#All],MATCH($C77,ListeProjet[#Headers],0),FALSE)</f>
        <v>43966</v>
      </c>
      <c r="H77" s="1">
        <f>IF(PlanDeCharge[[#This Row],[Semaine]]="S1",PlanDeCharge[[#This Row],[Date du Jalon]]-14,PlanDeCharge[[#This Row],[Date du Jalon]]-7)</f>
        <v>43952</v>
      </c>
      <c r="I77">
        <f>VLOOKUP(PlanDeCharge[[#This Row],[Clef de recherche1]],ChargeMetier[[#All],[Clef de recherche1]:[C4]],MATCH(PlanDeCharge[[#This Row],[Classification]],ChargeMetier[[#Headers],[Clef de recherche1]:[C4]],0),FALSE)</f>
        <v>9</v>
      </c>
      <c r="J77">
        <f>PlanDeCharge[[#This Row],[Charge Jalon]]/2</f>
        <v>4.5</v>
      </c>
    </row>
    <row r="78" spans="1:10" x14ac:dyDescent="0.25">
      <c r="A78" t="s">
        <v>12</v>
      </c>
      <c r="B78" t="str">
        <f>VLOOKUP(PlanDeCharge[[#This Row],[Projet]],ListeProjet[#All],MATCH('Plan de Charge'!B$1,ListeProjet[#Headers],0),FALSE)</f>
        <v>C4</v>
      </c>
      <c r="C78" t="s">
        <v>5</v>
      </c>
      <c r="D78" t="s">
        <v>24</v>
      </c>
      <c r="E78" t="str">
        <f>_xlfn.CONCAT(PlanDeCharge[[#This Row],[Jalon]],"-",PlanDeCharge[[#This Row],[Métier]])</f>
        <v>J4-M2</v>
      </c>
      <c r="F78" t="s">
        <v>34</v>
      </c>
      <c r="G78" s="1">
        <f>VLOOKUP(PlanDeCharge[[#This Row],[Projet]],ListeProjet[#All],MATCH($C78,ListeProjet[#Headers],0),FALSE)</f>
        <v>44351</v>
      </c>
      <c r="H78" s="1">
        <f>IF(PlanDeCharge[[#This Row],[Semaine]]="S1",PlanDeCharge[[#This Row],[Date du Jalon]]-14,PlanDeCharge[[#This Row],[Date du Jalon]]-7)</f>
        <v>44337</v>
      </c>
      <c r="I78">
        <f>VLOOKUP(PlanDeCharge[[#This Row],[Clef de recherche1]],ChargeMetier[[#All],[Clef de recherche1]:[C4]],MATCH(PlanDeCharge[[#This Row],[Classification]],ChargeMetier[[#Headers],[Clef de recherche1]:[C4]],0),FALSE)</f>
        <v>6</v>
      </c>
      <c r="J78">
        <f>PlanDeCharge[[#This Row],[Charge Jalon]]/2</f>
        <v>3</v>
      </c>
    </row>
    <row r="79" spans="1:10" x14ac:dyDescent="0.25">
      <c r="A79" t="s">
        <v>13</v>
      </c>
      <c r="B79" t="str">
        <f>VLOOKUP(PlanDeCharge[[#This Row],[Projet]],ListeProjet[#All],MATCH('Plan de Charge'!B$1,ListeProjet[#Headers],0),FALSE)</f>
        <v>C1</v>
      </c>
      <c r="C79" t="s">
        <v>5</v>
      </c>
      <c r="D79" t="s">
        <v>24</v>
      </c>
      <c r="E79" t="str">
        <f>_xlfn.CONCAT(PlanDeCharge[[#This Row],[Jalon]],"-",PlanDeCharge[[#This Row],[Métier]])</f>
        <v>J4-M2</v>
      </c>
      <c r="F79" t="s">
        <v>34</v>
      </c>
      <c r="G79" s="1">
        <f>VLOOKUP(PlanDeCharge[[#This Row],[Projet]],ListeProjet[#All],MATCH($C79,ListeProjet[#Headers],0),FALSE)</f>
        <v>43910</v>
      </c>
      <c r="H79" s="1">
        <f>IF(PlanDeCharge[[#This Row],[Semaine]]="S1",PlanDeCharge[[#This Row],[Date du Jalon]]-14,PlanDeCharge[[#This Row],[Date du Jalon]]-7)</f>
        <v>43896</v>
      </c>
      <c r="I79">
        <f>VLOOKUP(PlanDeCharge[[#This Row],[Clef de recherche1]],ChargeMetier[[#All],[Clef de recherche1]:[C4]],MATCH(PlanDeCharge[[#This Row],[Classification]],ChargeMetier[[#Headers],[Clef de recherche1]:[C4]],0),FALSE)</f>
        <v>16</v>
      </c>
      <c r="J79">
        <f>PlanDeCharge[[#This Row],[Charge Jalon]]/2</f>
        <v>8</v>
      </c>
    </row>
    <row r="80" spans="1:10" x14ac:dyDescent="0.25">
      <c r="A80" t="s">
        <v>14</v>
      </c>
      <c r="B80" t="str">
        <f>VLOOKUP(PlanDeCharge[[#This Row],[Projet]],ListeProjet[#All],MATCH('Plan de Charge'!B$1,ListeProjet[#Headers],0),FALSE)</f>
        <v>C1</v>
      </c>
      <c r="C80" t="s">
        <v>5</v>
      </c>
      <c r="D80" t="s">
        <v>24</v>
      </c>
      <c r="E80" t="str">
        <f>_xlfn.CONCAT(PlanDeCharge[[#This Row],[Jalon]],"-",PlanDeCharge[[#This Row],[Métier]])</f>
        <v>J4-M2</v>
      </c>
      <c r="F80" t="s">
        <v>34</v>
      </c>
      <c r="G80" s="1">
        <f>VLOOKUP(PlanDeCharge[[#This Row],[Projet]],ListeProjet[#All],MATCH($C80,ListeProjet[#Headers],0),FALSE)</f>
        <v>43791</v>
      </c>
      <c r="H80" s="1">
        <f>IF(PlanDeCharge[[#This Row],[Semaine]]="S1",PlanDeCharge[[#This Row],[Date du Jalon]]-14,PlanDeCharge[[#This Row],[Date du Jalon]]-7)</f>
        <v>43777</v>
      </c>
      <c r="I80">
        <f>VLOOKUP(PlanDeCharge[[#This Row],[Clef de recherche1]],ChargeMetier[[#All],[Clef de recherche1]:[C4]],MATCH(PlanDeCharge[[#This Row],[Classification]],ChargeMetier[[#Headers],[Clef de recherche1]:[C4]],0),FALSE)</f>
        <v>16</v>
      </c>
      <c r="J80">
        <f>PlanDeCharge[[#This Row],[Charge Jalon]]/2</f>
        <v>8</v>
      </c>
    </row>
    <row r="81" spans="1:10" x14ac:dyDescent="0.25">
      <c r="A81" t="s">
        <v>19</v>
      </c>
      <c r="B81" t="str">
        <f>VLOOKUP(PlanDeCharge[[#This Row],[Projet]],ListeProjet[#All],MATCH('Plan de Charge'!B$1,ListeProjet[#Headers],0),FALSE)</f>
        <v>C2</v>
      </c>
      <c r="C81" t="s">
        <v>5</v>
      </c>
      <c r="D81" t="s">
        <v>24</v>
      </c>
      <c r="E81" t="str">
        <f>_xlfn.CONCAT(PlanDeCharge[[#This Row],[Jalon]],"-",PlanDeCharge[[#This Row],[Métier]])</f>
        <v>J4-M2</v>
      </c>
      <c r="F81" t="s">
        <v>34</v>
      </c>
      <c r="G81" s="1">
        <f>VLOOKUP(PlanDeCharge[[#This Row],[Projet]],ListeProjet[#All],MATCH($C81,ListeProjet[#Headers],0),FALSE)</f>
        <v>43952</v>
      </c>
      <c r="H81" s="1">
        <f>IF(PlanDeCharge[[#This Row],[Semaine]]="S1",PlanDeCharge[[#This Row],[Date du Jalon]]-14,PlanDeCharge[[#This Row],[Date du Jalon]]-7)</f>
        <v>43938</v>
      </c>
      <c r="I81">
        <f>VLOOKUP(PlanDeCharge[[#This Row],[Clef de recherche1]],ChargeMetier[[#All],[Clef de recherche1]:[C4]],MATCH(PlanDeCharge[[#This Row],[Classification]],ChargeMetier[[#Headers],[Clef de recherche1]:[C4]],0),FALSE)</f>
        <v>9</v>
      </c>
      <c r="J81">
        <f>PlanDeCharge[[#This Row],[Charge Jalon]]/2</f>
        <v>4.5</v>
      </c>
    </row>
    <row r="82" spans="1:10" x14ac:dyDescent="0.25">
      <c r="A82" t="s">
        <v>6</v>
      </c>
      <c r="B82" t="str">
        <f>VLOOKUP(PlanDeCharge[[#This Row],[Projet]],ListeProjet[#All],MATCH('Plan de Charge'!B$1,ListeProjet[#Headers],0),FALSE)</f>
        <v>C1</v>
      </c>
      <c r="C82" t="s">
        <v>2</v>
      </c>
      <c r="D82" t="s">
        <v>25</v>
      </c>
      <c r="E82" t="str">
        <f>_xlfn.CONCAT(PlanDeCharge[[#This Row],[Jalon]],"-",PlanDeCharge[[#This Row],[Métier]])</f>
        <v>J1-M3</v>
      </c>
      <c r="F82" t="s">
        <v>34</v>
      </c>
      <c r="G82" s="1">
        <f>VLOOKUP(PlanDeCharge[[#This Row],[Projet]],ListeProjet[#All],MATCH($C82,ListeProjet[#Headers],0),FALSE)</f>
        <v>43787</v>
      </c>
      <c r="H82" s="1">
        <f>IF(PlanDeCharge[[#This Row],[Semaine]]="S1",PlanDeCharge[[#This Row],[Date du Jalon]]-14,PlanDeCharge[[#This Row],[Date du Jalon]]-7)</f>
        <v>43773</v>
      </c>
      <c r="I82">
        <f>VLOOKUP(PlanDeCharge[[#This Row],[Clef de recherche1]],ChargeMetier[[#All],[Clef de recherche1]:[C4]],MATCH(PlanDeCharge[[#This Row],[Classification]],ChargeMetier[[#Headers],[Clef de recherche1]:[C4]],0),FALSE)</f>
        <v>7</v>
      </c>
      <c r="J82">
        <f>PlanDeCharge[[#This Row],[Charge Jalon]]/2</f>
        <v>3.5</v>
      </c>
    </row>
    <row r="83" spans="1:10" x14ac:dyDescent="0.25">
      <c r="A83" t="s">
        <v>7</v>
      </c>
      <c r="B83" t="str">
        <f>VLOOKUP(PlanDeCharge[[#This Row],[Projet]],ListeProjet[#All],MATCH('Plan de Charge'!B$1,ListeProjet[#Headers],0),FALSE)</f>
        <v>C1</v>
      </c>
      <c r="C83" t="s">
        <v>2</v>
      </c>
      <c r="D83" t="s">
        <v>25</v>
      </c>
      <c r="E83" t="str">
        <f>_xlfn.CONCAT(PlanDeCharge[[#This Row],[Jalon]],"-",PlanDeCharge[[#This Row],[Métier]])</f>
        <v>J1-M3</v>
      </c>
      <c r="F83" t="s">
        <v>34</v>
      </c>
      <c r="G83" s="1">
        <f>VLOOKUP(PlanDeCharge[[#This Row],[Projet]],ListeProjet[#All],MATCH($C83,ListeProjet[#Headers],0),FALSE)</f>
        <v>43787</v>
      </c>
      <c r="H83" s="1">
        <f>IF(PlanDeCharge[[#This Row],[Semaine]]="S1",PlanDeCharge[[#This Row],[Date du Jalon]]-14,PlanDeCharge[[#This Row],[Date du Jalon]]-7)</f>
        <v>43773</v>
      </c>
      <c r="I83">
        <f>VLOOKUP(PlanDeCharge[[#This Row],[Clef de recherche1]],ChargeMetier[[#All],[Clef de recherche1]:[C4]],MATCH(PlanDeCharge[[#This Row],[Classification]],ChargeMetier[[#Headers],[Clef de recherche1]:[C4]],0),FALSE)</f>
        <v>7</v>
      </c>
      <c r="J83">
        <f>PlanDeCharge[[#This Row],[Charge Jalon]]/2</f>
        <v>3.5</v>
      </c>
    </row>
    <row r="84" spans="1:10" x14ac:dyDescent="0.25">
      <c r="A84" t="s">
        <v>8</v>
      </c>
      <c r="B84" t="str">
        <f>VLOOKUP(PlanDeCharge[[#This Row],[Projet]],ListeProjet[#All],MATCH('Plan de Charge'!B$1,ListeProjet[#Headers],0),FALSE)</f>
        <v>C2</v>
      </c>
      <c r="C84" t="s">
        <v>2</v>
      </c>
      <c r="D84" t="s">
        <v>25</v>
      </c>
      <c r="E84" t="str">
        <f>_xlfn.CONCAT(PlanDeCharge[[#This Row],[Jalon]],"-",PlanDeCharge[[#This Row],[Métier]])</f>
        <v>J1-M3</v>
      </c>
      <c r="F84" t="s">
        <v>34</v>
      </c>
      <c r="G84" s="1">
        <f>VLOOKUP(PlanDeCharge[[#This Row],[Projet]],ListeProjet[#All],MATCH($C84,ListeProjet[#Headers],0),FALSE)</f>
        <v>43766</v>
      </c>
      <c r="H84" s="1">
        <f>IF(PlanDeCharge[[#This Row],[Semaine]]="S1",PlanDeCharge[[#This Row],[Date du Jalon]]-14,PlanDeCharge[[#This Row],[Date du Jalon]]-7)</f>
        <v>43752</v>
      </c>
      <c r="I84">
        <f>VLOOKUP(PlanDeCharge[[#This Row],[Clef de recherche1]],ChargeMetier[[#All],[Clef de recherche1]:[C4]],MATCH(PlanDeCharge[[#This Row],[Classification]],ChargeMetier[[#Headers],[Clef de recherche1]:[C4]],0),FALSE)</f>
        <v>4</v>
      </c>
      <c r="J84">
        <f>PlanDeCharge[[#This Row],[Charge Jalon]]/2</f>
        <v>2</v>
      </c>
    </row>
    <row r="85" spans="1:10" x14ac:dyDescent="0.25">
      <c r="A85" t="s">
        <v>9</v>
      </c>
      <c r="B85" t="str">
        <f>VLOOKUP(PlanDeCharge[[#This Row],[Projet]],ListeProjet[#All],MATCH('Plan de Charge'!B$1,ListeProjet[#Headers],0),FALSE)</f>
        <v>C3</v>
      </c>
      <c r="C85" t="s">
        <v>2</v>
      </c>
      <c r="D85" t="s">
        <v>25</v>
      </c>
      <c r="E85" t="str">
        <f>_xlfn.CONCAT(PlanDeCharge[[#This Row],[Jalon]],"-",PlanDeCharge[[#This Row],[Métier]])</f>
        <v>J1-M3</v>
      </c>
      <c r="F85" t="s">
        <v>34</v>
      </c>
      <c r="G85" s="1">
        <f>VLOOKUP(PlanDeCharge[[#This Row],[Projet]],ListeProjet[#All],MATCH($C85,ListeProjet[#Headers],0),FALSE)</f>
        <v>43745</v>
      </c>
      <c r="H85" s="1">
        <f>IF(PlanDeCharge[[#This Row],[Semaine]]="S1",PlanDeCharge[[#This Row],[Date du Jalon]]-14,PlanDeCharge[[#This Row],[Date du Jalon]]-7)</f>
        <v>43731</v>
      </c>
      <c r="I85">
        <f>VLOOKUP(PlanDeCharge[[#This Row],[Clef de recherche1]],ChargeMetier[[#All],[Clef de recherche1]:[C4]],MATCH(PlanDeCharge[[#This Row],[Classification]],ChargeMetier[[#Headers],[Clef de recherche1]:[C4]],0),FALSE)</f>
        <v>4</v>
      </c>
      <c r="J85">
        <f>PlanDeCharge[[#This Row],[Charge Jalon]]/2</f>
        <v>2</v>
      </c>
    </row>
    <row r="86" spans="1:10" x14ac:dyDescent="0.25">
      <c r="A86" t="s">
        <v>10</v>
      </c>
      <c r="B86" t="str">
        <f>VLOOKUP(PlanDeCharge[[#This Row],[Projet]],ListeProjet[#All],MATCH('Plan de Charge'!B$1,ListeProjet[#Headers],0),FALSE)</f>
        <v>C3</v>
      </c>
      <c r="C86" t="s">
        <v>2</v>
      </c>
      <c r="D86" t="s">
        <v>25</v>
      </c>
      <c r="E86" t="str">
        <f>_xlfn.CONCAT(PlanDeCharge[[#This Row],[Jalon]],"-",PlanDeCharge[[#This Row],[Métier]])</f>
        <v>J1-M3</v>
      </c>
      <c r="F86" t="s">
        <v>34</v>
      </c>
      <c r="G86" s="1">
        <f>VLOOKUP(PlanDeCharge[[#This Row],[Projet]],ListeProjet[#All],MATCH($C86,ListeProjet[#Headers],0),FALSE)</f>
        <v>43766</v>
      </c>
      <c r="H86" s="1">
        <f>IF(PlanDeCharge[[#This Row],[Semaine]]="S1",PlanDeCharge[[#This Row],[Date du Jalon]]-14,PlanDeCharge[[#This Row],[Date du Jalon]]-7)</f>
        <v>43752</v>
      </c>
      <c r="I86">
        <f>VLOOKUP(PlanDeCharge[[#This Row],[Clef de recherche1]],ChargeMetier[[#All],[Clef de recherche1]:[C4]],MATCH(PlanDeCharge[[#This Row],[Classification]],ChargeMetier[[#Headers],[Clef de recherche1]:[C4]],0),FALSE)</f>
        <v>4</v>
      </c>
      <c r="J86">
        <f>PlanDeCharge[[#This Row],[Charge Jalon]]/2</f>
        <v>2</v>
      </c>
    </row>
    <row r="87" spans="1:10" x14ac:dyDescent="0.25">
      <c r="A87" t="s">
        <v>11</v>
      </c>
      <c r="B87" t="str">
        <f>VLOOKUP(PlanDeCharge[[#This Row],[Projet]],ListeProjet[#All],MATCH('Plan de Charge'!B$1,ListeProjet[#Headers],0),FALSE)</f>
        <v>C2</v>
      </c>
      <c r="C87" t="s">
        <v>2</v>
      </c>
      <c r="D87" t="s">
        <v>25</v>
      </c>
      <c r="E87" t="str">
        <f>_xlfn.CONCAT(PlanDeCharge[[#This Row],[Jalon]],"-",PlanDeCharge[[#This Row],[Métier]])</f>
        <v>J1-M3</v>
      </c>
      <c r="F87" t="s">
        <v>34</v>
      </c>
      <c r="G87" s="1">
        <f>VLOOKUP(PlanDeCharge[[#This Row],[Projet]],ListeProjet[#All],MATCH($C87,ListeProjet[#Headers],0),FALSE)</f>
        <v>43549</v>
      </c>
      <c r="H87" s="1">
        <f>IF(PlanDeCharge[[#This Row],[Semaine]]="S1",PlanDeCharge[[#This Row],[Date du Jalon]]-14,PlanDeCharge[[#This Row],[Date du Jalon]]-7)</f>
        <v>43535</v>
      </c>
      <c r="I87">
        <f>VLOOKUP(PlanDeCharge[[#This Row],[Clef de recherche1]],ChargeMetier[[#All],[Clef de recherche1]:[C4]],MATCH(PlanDeCharge[[#This Row],[Classification]],ChargeMetier[[#Headers],[Clef de recherche1]:[C4]],0),FALSE)</f>
        <v>4</v>
      </c>
      <c r="J87">
        <f>PlanDeCharge[[#This Row],[Charge Jalon]]/2</f>
        <v>2</v>
      </c>
    </row>
    <row r="88" spans="1:10" x14ac:dyDescent="0.25">
      <c r="A88" t="s">
        <v>12</v>
      </c>
      <c r="B88" t="str">
        <f>VLOOKUP(PlanDeCharge[[#This Row],[Projet]],ListeProjet[#All],MATCH('Plan de Charge'!B$1,ListeProjet[#Headers],0),FALSE)</f>
        <v>C4</v>
      </c>
      <c r="C88" t="s">
        <v>2</v>
      </c>
      <c r="D88" t="s">
        <v>25</v>
      </c>
      <c r="E88" t="str">
        <f>_xlfn.CONCAT(PlanDeCharge[[#This Row],[Jalon]],"-",PlanDeCharge[[#This Row],[Métier]])</f>
        <v>J1-M3</v>
      </c>
      <c r="F88" t="s">
        <v>34</v>
      </c>
      <c r="G88" s="1">
        <f>VLOOKUP(PlanDeCharge[[#This Row],[Projet]],ListeProjet[#All],MATCH($C88,ListeProjet[#Headers],0),FALSE)</f>
        <v>43549</v>
      </c>
      <c r="H88" s="1">
        <f>IF(PlanDeCharge[[#This Row],[Semaine]]="S1",PlanDeCharge[[#This Row],[Date du Jalon]]-14,PlanDeCharge[[#This Row],[Date du Jalon]]-7)</f>
        <v>43535</v>
      </c>
      <c r="I88">
        <f>VLOOKUP(PlanDeCharge[[#This Row],[Clef de recherche1]],ChargeMetier[[#All],[Clef de recherche1]:[C4]],MATCH(PlanDeCharge[[#This Row],[Classification]],ChargeMetier[[#Headers],[Clef de recherche1]:[C4]],0),FALSE)</f>
        <v>0</v>
      </c>
      <c r="J88">
        <f>PlanDeCharge[[#This Row],[Charge Jalon]]/2</f>
        <v>0</v>
      </c>
    </row>
    <row r="89" spans="1:10" x14ac:dyDescent="0.25">
      <c r="A89" t="s">
        <v>13</v>
      </c>
      <c r="B89" t="str">
        <f>VLOOKUP(PlanDeCharge[[#This Row],[Projet]],ListeProjet[#All],MATCH('Plan de Charge'!B$1,ListeProjet[#Headers],0),FALSE)</f>
        <v>C1</v>
      </c>
      <c r="C89" t="s">
        <v>2</v>
      </c>
      <c r="D89" t="s">
        <v>25</v>
      </c>
      <c r="E89" t="str">
        <f>_xlfn.CONCAT(PlanDeCharge[[#This Row],[Jalon]],"-",PlanDeCharge[[#This Row],[Métier]])</f>
        <v>J1-M3</v>
      </c>
      <c r="F89" t="s">
        <v>34</v>
      </c>
      <c r="G89" s="1">
        <f>VLOOKUP(PlanDeCharge[[#This Row],[Projet]],ListeProjet[#All],MATCH($C89,ListeProjet[#Headers],0),FALSE)</f>
        <v>43577</v>
      </c>
      <c r="H89" s="1">
        <f>IF(PlanDeCharge[[#This Row],[Semaine]]="S1",PlanDeCharge[[#This Row],[Date du Jalon]]-14,PlanDeCharge[[#This Row],[Date du Jalon]]-7)</f>
        <v>43563</v>
      </c>
      <c r="I89">
        <f>VLOOKUP(PlanDeCharge[[#This Row],[Clef de recherche1]],ChargeMetier[[#All],[Clef de recherche1]:[C4]],MATCH(PlanDeCharge[[#This Row],[Classification]],ChargeMetier[[#Headers],[Clef de recherche1]:[C4]],0),FALSE)</f>
        <v>7</v>
      </c>
      <c r="J89">
        <f>PlanDeCharge[[#This Row],[Charge Jalon]]/2</f>
        <v>3.5</v>
      </c>
    </row>
    <row r="90" spans="1:10" x14ac:dyDescent="0.25">
      <c r="A90" t="s">
        <v>14</v>
      </c>
      <c r="B90" t="str">
        <f>VLOOKUP(PlanDeCharge[[#This Row],[Projet]],ListeProjet[#All],MATCH('Plan de Charge'!B$1,ListeProjet[#Headers],0),FALSE)</f>
        <v>C1</v>
      </c>
      <c r="C90" t="s">
        <v>2</v>
      </c>
      <c r="D90" t="s">
        <v>25</v>
      </c>
      <c r="E90" t="str">
        <f>_xlfn.CONCAT(PlanDeCharge[[#This Row],[Jalon]],"-",PlanDeCharge[[#This Row],[Métier]])</f>
        <v>J1-M3</v>
      </c>
      <c r="F90" t="s">
        <v>34</v>
      </c>
      <c r="G90" s="1">
        <f>VLOOKUP(PlanDeCharge[[#This Row],[Projet]],ListeProjet[#All],MATCH($C90,ListeProjet[#Headers],0),FALSE)</f>
        <v>43514</v>
      </c>
      <c r="H90" s="1">
        <f>IF(PlanDeCharge[[#This Row],[Semaine]]="S1",PlanDeCharge[[#This Row],[Date du Jalon]]-14,PlanDeCharge[[#This Row],[Date du Jalon]]-7)</f>
        <v>43500</v>
      </c>
      <c r="I90">
        <f>VLOOKUP(PlanDeCharge[[#This Row],[Clef de recherche1]],ChargeMetier[[#All],[Clef de recherche1]:[C4]],MATCH(PlanDeCharge[[#This Row],[Classification]],ChargeMetier[[#Headers],[Clef de recherche1]:[C4]],0),FALSE)</f>
        <v>7</v>
      </c>
      <c r="J90">
        <f>PlanDeCharge[[#This Row],[Charge Jalon]]/2</f>
        <v>3.5</v>
      </c>
    </row>
    <row r="91" spans="1:10" x14ac:dyDescent="0.25">
      <c r="A91" t="s">
        <v>19</v>
      </c>
      <c r="B91" t="str">
        <f>VLOOKUP(PlanDeCharge[[#This Row],[Projet]],ListeProjet[#All],MATCH('Plan de Charge'!B$1,ListeProjet[#Headers],0),FALSE)</f>
        <v>C2</v>
      </c>
      <c r="C91" t="s">
        <v>2</v>
      </c>
      <c r="D91" t="s">
        <v>25</v>
      </c>
      <c r="E91" t="str">
        <f>_xlfn.CONCAT(PlanDeCharge[[#This Row],[Jalon]],"-",PlanDeCharge[[#This Row],[Métier]])</f>
        <v>J1-M3</v>
      </c>
      <c r="F91" t="s">
        <v>34</v>
      </c>
      <c r="G91" s="1">
        <f>VLOOKUP(PlanDeCharge[[#This Row],[Projet]],ListeProjet[#All],MATCH($C91,ListeProjet[#Headers],0),FALSE)</f>
        <v>43577</v>
      </c>
      <c r="H91" s="1">
        <f>IF(PlanDeCharge[[#This Row],[Semaine]]="S1",PlanDeCharge[[#This Row],[Date du Jalon]]-14,PlanDeCharge[[#This Row],[Date du Jalon]]-7)</f>
        <v>43563</v>
      </c>
      <c r="I91">
        <f>VLOOKUP(PlanDeCharge[[#This Row],[Clef de recherche1]],ChargeMetier[[#All],[Clef de recherche1]:[C4]],MATCH(PlanDeCharge[[#This Row],[Classification]],ChargeMetier[[#Headers],[Clef de recherche1]:[C4]],0),FALSE)</f>
        <v>4</v>
      </c>
      <c r="J91">
        <f>PlanDeCharge[[#This Row],[Charge Jalon]]/2</f>
        <v>2</v>
      </c>
    </row>
    <row r="92" spans="1:10" x14ac:dyDescent="0.25">
      <c r="A92" t="s">
        <v>6</v>
      </c>
      <c r="B92" t="str">
        <f>VLOOKUP(PlanDeCharge[[#This Row],[Projet]],ListeProjet[#All],MATCH('Plan de Charge'!B$1,ListeProjet[#Headers],0),FALSE)</f>
        <v>C1</v>
      </c>
      <c r="C92" t="s">
        <v>3</v>
      </c>
      <c r="D92" t="s">
        <v>25</v>
      </c>
      <c r="E92" t="str">
        <f>_xlfn.CONCAT(PlanDeCharge[[#This Row],[Jalon]],"-",PlanDeCharge[[#This Row],[Métier]])</f>
        <v>J2-M3</v>
      </c>
      <c r="F92" t="s">
        <v>34</v>
      </c>
      <c r="G92" s="1">
        <f>VLOOKUP(PlanDeCharge[[#This Row],[Projet]],ListeProjet[#All],MATCH($C92,ListeProjet[#Headers],0),FALSE)</f>
        <v>43787</v>
      </c>
      <c r="H92" s="1">
        <f>IF(PlanDeCharge[[#This Row],[Semaine]]="S1",PlanDeCharge[[#This Row],[Date du Jalon]]-14,PlanDeCharge[[#This Row],[Date du Jalon]]-7)</f>
        <v>43773</v>
      </c>
      <c r="I92">
        <f>VLOOKUP(PlanDeCharge[[#This Row],[Clef de recherche1]],ChargeMetier[[#All],[Clef de recherche1]:[C4]],MATCH(PlanDeCharge[[#This Row],[Classification]],ChargeMetier[[#Headers],[Clef de recherche1]:[C4]],0),FALSE)</f>
        <v>9</v>
      </c>
      <c r="J92">
        <f>PlanDeCharge[[#This Row],[Charge Jalon]]/2</f>
        <v>4.5</v>
      </c>
    </row>
    <row r="93" spans="1:10" x14ac:dyDescent="0.25">
      <c r="A93" t="s">
        <v>7</v>
      </c>
      <c r="B93" t="str">
        <f>VLOOKUP(PlanDeCharge[[#This Row],[Projet]],ListeProjet[#All],MATCH('Plan de Charge'!B$1,ListeProjet[#Headers],0),FALSE)</f>
        <v>C1</v>
      </c>
      <c r="C93" t="s">
        <v>3</v>
      </c>
      <c r="D93" t="s">
        <v>25</v>
      </c>
      <c r="E93" t="str">
        <f>_xlfn.CONCAT(PlanDeCharge[[#This Row],[Jalon]],"-",PlanDeCharge[[#This Row],[Métier]])</f>
        <v>J2-M3</v>
      </c>
      <c r="F93" t="s">
        <v>34</v>
      </c>
      <c r="G93" s="1">
        <f>VLOOKUP(PlanDeCharge[[#This Row],[Projet]],ListeProjet[#All],MATCH($C93,ListeProjet[#Headers],0),FALSE)</f>
        <v>43787</v>
      </c>
      <c r="H93" s="1">
        <f>IF(PlanDeCharge[[#This Row],[Semaine]]="S1",PlanDeCharge[[#This Row],[Date du Jalon]]-14,PlanDeCharge[[#This Row],[Date du Jalon]]-7)</f>
        <v>43773</v>
      </c>
      <c r="I93">
        <f>VLOOKUP(PlanDeCharge[[#This Row],[Clef de recherche1]],ChargeMetier[[#All],[Clef de recherche1]:[C4]],MATCH(PlanDeCharge[[#This Row],[Classification]],ChargeMetier[[#Headers],[Clef de recherche1]:[C4]],0),FALSE)</f>
        <v>9</v>
      </c>
      <c r="J93">
        <f>PlanDeCharge[[#This Row],[Charge Jalon]]/2</f>
        <v>4.5</v>
      </c>
    </row>
    <row r="94" spans="1:10" x14ac:dyDescent="0.25">
      <c r="A94" t="s">
        <v>8</v>
      </c>
      <c r="B94" t="str">
        <f>VLOOKUP(PlanDeCharge[[#This Row],[Projet]],ListeProjet[#All],MATCH('Plan de Charge'!B$1,ListeProjet[#Headers],0),FALSE)</f>
        <v>C2</v>
      </c>
      <c r="C94" t="s">
        <v>3</v>
      </c>
      <c r="D94" t="s">
        <v>25</v>
      </c>
      <c r="E94" t="str">
        <f>_xlfn.CONCAT(PlanDeCharge[[#This Row],[Jalon]],"-",PlanDeCharge[[#This Row],[Métier]])</f>
        <v>J2-M3</v>
      </c>
      <c r="F94" t="s">
        <v>34</v>
      </c>
      <c r="G94" s="1">
        <f>VLOOKUP(PlanDeCharge[[#This Row],[Projet]],ListeProjet[#All],MATCH($C94,ListeProjet[#Headers],0),FALSE)</f>
        <v>43969</v>
      </c>
      <c r="H94" s="1">
        <f>IF(PlanDeCharge[[#This Row],[Semaine]]="S1",PlanDeCharge[[#This Row],[Date du Jalon]]-14,PlanDeCharge[[#This Row],[Date du Jalon]]-7)</f>
        <v>43955</v>
      </c>
      <c r="I94">
        <f>VLOOKUP(PlanDeCharge[[#This Row],[Clef de recherche1]],ChargeMetier[[#All],[Clef de recherche1]:[C4]],MATCH(PlanDeCharge[[#This Row],[Classification]],ChargeMetier[[#Headers],[Clef de recherche1]:[C4]],0),FALSE)</f>
        <v>6</v>
      </c>
      <c r="J94">
        <f>PlanDeCharge[[#This Row],[Charge Jalon]]/2</f>
        <v>3</v>
      </c>
    </row>
    <row r="95" spans="1:10" x14ac:dyDescent="0.25">
      <c r="A95" t="s">
        <v>9</v>
      </c>
      <c r="B95" t="str">
        <f>VLOOKUP(PlanDeCharge[[#This Row],[Projet]],ListeProjet[#All],MATCH('Plan de Charge'!B$1,ListeProjet[#Headers],0),FALSE)</f>
        <v>C3</v>
      </c>
      <c r="C95" t="s">
        <v>3</v>
      </c>
      <c r="D95" t="s">
        <v>25</v>
      </c>
      <c r="E95" t="str">
        <f>_xlfn.CONCAT(PlanDeCharge[[#This Row],[Jalon]],"-",PlanDeCharge[[#This Row],[Métier]])</f>
        <v>J2-M3</v>
      </c>
      <c r="F95" t="s">
        <v>34</v>
      </c>
      <c r="G95" s="1">
        <f>VLOOKUP(PlanDeCharge[[#This Row],[Projet]],ListeProjet[#All],MATCH($C95,ListeProjet[#Headers],0),FALSE)</f>
        <v>43759</v>
      </c>
      <c r="H95" s="1">
        <f>IF(PlanDeCharge[[#This Row],[Semaine]]="S1",PlanDeCharge[[#This Row],[Date du Jalon]]-14,PlanDeCharge[[#This Row],[Date du Jalon]]-7)</f>
        <v>43745</v>
      </c>
      <c r="I95">
        <f>VLOOKUP(PlanDeCharge[[#This Row],[Clef de recherche1]],ChargeMetier[[#All],[Clef de recherche1]:[C4]],MATCH(PlanDeCharge[[#This Row],[Classification]],ChargeMetier[[#Headers],[Clef de recherche1]:[C4]],0),FALSE)</f>
        <v>6</v>
      </c>
      <c r="J95">
        <f>PlanDeCharge[[#This Row],[Charge Jalon]]/2</f>
        <v>3</v>
      </c>
    </row>
    <row r="96" spans="1:10" x14ac:dyDescent="0.25">
      <c r="A96" t="s">
        <v>10</v>
      </c>
      <c r="B96" t="str">
        <f>VLOOKUP(PlanDeCharge[[#This Row],[Projet]],ListeProjet[#All],MATCH('Plan de Charge'!B$1,ListeProjet[#Headers],0),FALSE)</f>
        <v>C3</v>
      </c>
      <c r="C96" t="s">
        <v>3</v>
      </c>
      <c r="D96" t="s">
        <v>25</v>
      </c>
      <c r="E96" t="str">
        <f>_xlfn.CONCAT(PlanDeCharge[[#This Row],[Jalon]],"-",PlanDeCharge[[#This Row],[Métier]])</f>
        <v>J2-M3</v>
      </c>
      <c r="F96" t="s">
        <v>34</v>
      </c>
      <c r="G96" s="1">
        <f>VLOOKUP(PlanDeCharge[[#This Row],[Projet]],ListeProjet[#All],MATCH($C96,ListeProjet[#Headers],0),FALSE)</f>
        <v>43969</v>
      </c>
      <c r="H96" s="1">
        <f>IF(PlanDeCharge[[#This Row],[Semaine]]="S1",PlanDeCharge[[#This Row],[Date du Jalon]]-14,PlanDeCharge[[#This Row],[Date du Jalon]]-7)</f>
        <v>43955</v>
      </c>
      <c r="I96">
        <f>VLOOKUP(PlanDeCharge[[#This Row],[Clef de recherche1]],ChargeMetier[[#All],[Clef de recherche1]:[C4]],MATCH(PlanDeCharge[[#This Row],[Classification]],ChargeMetier[[#Headers],[Clef de recherche1]:[C4]],0),FALSE)</f>
        <v>6</v>
      </c>
      <c r="J96">
        <f>PlanDeCharge[[#This Row],[Charge Jalon]]/2</f>
        <v>3</v>
      </c>
    </row>
    <row r="97" spans="1:10" x14ac:dyDescent="0.25">
      <c r="A97" t="s">
        <v>11</v>
      </c>
      <c r="B97" t="str">
        <f>VLOOKUP(PlanDeCharge[[#This Row],[Projet]],ListeProjet[#All],MATCH('Plan de Charge'!B$1,ListeProjet[#Headers],0),FALSE)</f>
        <v>C2</v>
      </c>
      <c r="C97" t="s">
        <v>3</v>
      </c>
      <c r="D97" t="s">
        <v>25</v>
      </c>
      <c r="E97" t="str">
        <f>_xlfn.CONCAT(PlanDeCharge[[#This Row],[Jalon]],"-",PlanDeCharge[[#This Row],[Métier]])</f>
        <v>J2-M3</v>
      </c>
      <c r="F97" t="s">
        <v>34</v>
      </c>
      <c r="G97" s="1">
        <f>VLOOKUP(PlanDeCharge[[#This Row],[Projet]],ListeProjet[#All],MATCH($C97,ListeProjet[#Headers],0),FALSE)</f>
        <v>43668</v>
      </c>
      <c r="H97" s="1">
        <f>IF(PlanDeCharge[[#This Row],[Semaine]]="S1",PlanDeCharge[[#This Row],[Date du Jalon]]-14,PlanDeCharge[[#This Row],[Date du Jalon]]-7)</f>
        <v>43654</v>
      </c>
      <c r="I97">
        <f>VLOOKUP(PlanDeCharge[[#This Row],[Clef de recherche1]],ChargeMetier[[#All],[Clef de recherche1]:[C4]],MATCH(PlanDeCharge[[#This Row],[Classification]],ChargeMetier[[#Headers],[Clef de recherche1]:[C4]],0),FALSE)</f>
        <v>6</v>
      </c>
      <c r="J97">
        <f>PlanDeCharge[[#This Row],[Charge Jalon]]/2</f>
        <v>3</v>
      </c>
    </row>
    <row r="98" spans="1:10" x14ac:dyDescent="0.25">
      <c r="A98" t="s">
        <v>12</v>
      </c>
      <c r="B98" t="str">
        <f>VLOOKUP(PlanDeCharge[[#This Row],[Projet]],ListeProjet[#All],MATCH('Plan de Charge'!B$1,ListeProjet[#Headers],0),FALSE)</f>
        <v>C4</v>
      </c>
      <c r="C98" t="s">
        <v>3</v>
      </c>
      <c r="D98" t="s">
        <v>25</v>
      </c>
      <c r="E98" t="str">
        <f>_xlfn.CONCAT(PlanDeCharge[[#This Row],[Jalon]],"-",PlanDeCharge[[#This Row],[Métier]])</f>
        <v>J2-M3</v>
      </c>
      <c r="F98" t="s">
        <v>34</v>
      </c>
      <c r="G98" s="1">
        <f>VLOOKUP(PlanDeCharge[[#This Row],[Projet]],ListeProjet[#All],MATCH($C98,ListeProjet[#Headers],0),FALSE)</f>
        <v>43668</v>
      </c>
      <c r="H98" s="1">
        <f>IF(PlanDeCharge[[#This Row],[Semaine]]="S1",PlanDeCharge[[#This Row],[Date du Jalon]]-14,PlanDeCharge[[#This Row],[Date du Jalon]]-7)</f>
        <v>43654</v>
      </c>
      <c r="I98">
        <f>VLOOKUP(PlanDeCharge[[#This Row],[Clef de recherche1]],ChargeMetier[[#All],[Clef de recherche1]:[C4]],MATCH(PlanDeCharge[[#This Row],[Classification]],ChargeMetier[[#Headers],[Clef de recherche1]:[C4]],0),FALSE)</f>
        <v>5</v>
      </c>
      <c r="J98">
        <f>PlanDeCharge[[#This Row],[Charge Jalon]]/2</f>
        <v>2.5</v>
      </c>
    </row>
    <row r="99" spans="1:10" x14ac:dyDescent="0.25">
      <c r="A99" t="s">
        <v>13</v>
      </c>
      <c r="B99" t="str">
        <f>VLOOKUP(PlanDeCharge[[#This Row],[Projet]],ListeProjet[#All],MATCH('Plan de Charge'!B$1,ListeProjet[#Headers],0),FALSE)</f>
        <v>C1</v>
      </c>
      <c r="C99" t="s">
        <v>3</v>
      </c>
      <c r="D99" t="s">
        <v>25</v>
      </c>
      <c r="E99" t="str">
        <f>_xlfn.CONCAT(PlanDeCharge[[#This Row],[Jalon]],"-",PlanDeCharge[[#This Row],[Métier]])</f>
        <v>J2-M3</v>
      </c>
      <c r="F99" t="s">
        <v>34</v>
      </c>
      <c r="G99" s="1">
        <f>VLOOKUP(PlanDeCharge[[#This Row],[Projet]],ListeProjet[#All],MATCH($C99,ListeProjet[#Headers],0),FALSE)</f>
        <v>43612</v>
      </c>
      <c r="H99" s="1">
        <f>IF(PlanDeCharge[[#This Row],[Semaine]]="S1",PlanDeCharge[[#This Row],[Date du Jalon]]-14,PlanDeCharge[[#This Row],[Date du Jalon]]-7)</f>
        <v>43598</v>
      </c>
      <c r="I99">
        <f>VLOOKUP(PlanDeCharge[[#This Row],[Clef de recherche1]],ChargeMetier[[#All],[Clef de recherche1]:[C4]],MATCH(PlanDeCharge[[#This Row],[Classification]],ChargeMetier[[#Headers],[Clef de recherche1]:[C4]],0),FALSE)</f>
        <v>9</v>
      </c>
      <c r="J99">
        <f>PlanDeCharge[[#This Row],[Charge Jalon]]/2</f>
        <v>4.5</v>
      </c>
    </row>
    <row r="100" spans="1:10" x14ac:dyDescent="0.25">
      <c r="A100" t="s">
        <v>14</v>
      </c>
      <c r="B100" t="str">
        <f>VLOOKUP(PlanDeCharge[[#This Row],[Projet]],ListeProjet[#All],MATCH('Plan de Charge'!B$1,ListeProjet[#Headers],0),FALSE)</f>
        <v>C1</v>
      </c>
      <c r="C100" t="s">
        <v>3</v>
      </c>
      <c r="D100" t="s">
        <v>25</v>
      </c>
      <c r="E100" t="str">
        <f>_xlfn.CONCAT(PlanDeCharge[[#This Row],[Jalon]],"-",PlanDeCharge[[#This Row],[Métier]])</f>
        <v>J2-M3</v>
      </c>
      <c r="F100" t="s">
        <v>34</v>
      </c>
      <c r="G100" s="1">
        <f>VLOOKUP(PlanDeCharge[[#This Row],[Projet]],ListeProjet[#All],MATCH($C100,ListeProjet[#Headers],0),FALSE)</f>
        <v>43605</v>
      </c>
      <c r="H100" s="1">
        <f>IF(PlanDeCharge[[#This Row],[Semaine]]="S1",PlanDeCharge[[#This Row],[Date du Jalon]]-14,PlanDeCharge[[#This Row],[Date du Jalon]]-7)</f>
        <v>43591</v>
      </c>
      <c r="I100">
        <f>VLOOKUP(PlanDeCharge[[#This Row],[Clef de recherche1]],ChargeMetier[[#All],[Clef de recherche1]:[C4]],MATCH(PlanDeCharge[[#This Row],[Classification]],ChargeMetier[[#Headers],[Clef de recherche1]:[C4]],0),FALSE)</f>
        <v>9</v>
      </c>
      <c r="J100">
        <f>PlanDeCharge[[#This Row],[Charge Jalon]]/2</f>
        <v>4.5</v>
      </c>
    </row>
    <row r="101" spans="1:10" x14ac:dyDescent="0.25">
      <c r="A101" t="s">
        <v>19</v>
      </c>
      <c r="B101" t="str">
        <f>VLOOKUP(PlanDeCharge[[#This Row],[Projet]],ListeProjet[#All],MATCH('Plan de Charge'!B$1,ListeProjet[#Headers],0),FALSE)</f>
        <v>C2</v>
      </c>
      <c r="C101" t="s">
        <v>3</v>
      </c>
      <c r="D101" t="s">
        <v>25</v>
      </c>
      <c r="E101" t="str">
        <f>_xlfn.CONCAT(PlanDeCharge[[#This Row],[Jalon]],"-",PlanDeCharge[[#This Row],[Métier]])</f>
        <v>J2-M3</v>
      </c>
      <c r="F101" t="s">
        <v>34</v>
      </c>
      <c r="G101" s="1">
        <f>VLOOKUP(PlanDeCharge[[#This Row],[Projet]],ListeProjet[#All],MATCH($C101,ListeProjet[#Headers],0),FALSE)</f>
        <v>43612</v>
      </c>
      <c r="H101" s="1">
        <f>IF(PlanDeCharge[[#This Row],[Semaine]]="S1",PlanDeCharge[[#This Row],[Date du Jalon]]-14,PlanDeCharge[[#This Row],[Date du Jalon]]-7)</f>
        <v>43598</v>
      </c>
      <c r="I101">
        <f>VLOOKUP(PlanDeCharge[[#This Row],[Clef de recherche1]],ChargeMetier[[#All],[Clef de recherche1]:[C4]],MATCH(PlanDeCharge[[#This Row],[Classification]],ChargeMetier[[#Headers],[Clef de recherche1]:[C4]],0),FALSE)</f>
        <v>6</v>
      </c>
      <c r="J101">
        <f>PlanDeCharge[[#This Row],[Charge Jalon]]/2</f>
        <v>3</v>
      </c>
    </row>
    <row r="102" spans="1:10" x14ac:dyDescent="0.25">
      <c r="A102" t="s">
        <v>6</v>
      </c>
      <c r="B102" t="str">
        <f>VLOOKUP(PlanDeCharge[[#This Row],[Projet]],ListeProjet[#All],MATCH('Plan de Charge'!B$1,ListeProjet[#Headers],0),FALSE)</f>
        <v>C1</v>
      </c>
      <c r="C102" t="s">
        <v>4</v>
      </c>
      <c r="D102" t="s">
        <v>25</v>
      </c>
      <c r="E102" t="str">
        <f>_xlfn.CONCAT(PlanDeCharge[[#This Row],[Jalon]],"-",PlanDeCharge[[#This Row],[Métier]])</f>
        <v>J3-M3</v>
      </c>
      <c r="F102" t="s">
        <v>34</v>
      </c>
      <c r="G102" s="1">
        <f>VLOOKUP(PlanDeCharge[[#This Row],[Projet]],ListeProjet[#All],MATCH($C102,ListeProjet[#Headers],0),FALSE)</f>
        <v>43871</v>
      </c>
      <c r="H102" s="1">
        <f>IF(PlanDeCharge[[#This Row],[Semaine]]="S1",PlanDeCharge[[#This Row],[Date du Jalon]]-14,PlanDeCharge[[#This Row],[Date du Jalon]]-7)</f>
        <v>43857</v>
      </c>
      <c r="I102">
        <f>VLOOKUP(PlanDeCharge[[#This Row],[Clef de recherche1]],ChargeMetier[[#All],[Clef de recherche1]:[C4]],MATCH(PlanDeCharge[[#This Row],[Classification]],ChargeMetier[[#Headers],[Clef de recherche1]:[C4]],0),FALSE)</f>
        <v>32</v>
      </c>
      <c r="J102">
        <f>PlanDeCharge[[#This Row],[Charge Jalon]]/2</f>
        <v>16</v>
      </c>
    </row>
    <row r="103" spans="1:10" x14ac:dyDescent="0.25">
      <c r="A103" t="s">
        <v>7</v>
      </c>
      <c r="B103" t="str">
        <f>VLOOKUP(PlanDeCharge[[#This Row],[Projet]],ListeProjet[#All],MATCH('Plan de Charge'!B$1,ListeProjet[#Headers],0),FALSE)</f>
        <v>C1</v>
      </c>
      <c r="C103" t="s">
        <v>4</v>
      </c>
      <c r="D103" t="s">
        <v>25</v>
      </c>
      <c r="E103" t="str">
        <f>_xlfn.CONCAT(PlanDeCharge[[#This Row],[Jalon]],"-",PlanDeCharge[[#This Row],[Métier]])</f>
        <v>J3-M3</v>
      </c>
      <c r="F103" t="s">
        <v>34</v>
      </c>
      <c r="G103" s="1">
        <f>VLOOKUP(PlanDeCharge[[#This Row],[Projet]],ListeProjet[#All],MATCH($C103,ListeProjet[#Headers],0),FALSE)</f>
        <v>43871</v>
      </c>
      <c r="H103" s="1">
        <f>IF(PlanDeCharge[[#This Row],[Semaine]]="S1",PlanDeCharge[[#This Row],[Date du Jalon]]-14,PlanDeCharge[[#This Row],[Date du Jalon]]-7)</f>
        <v>43857</v>
      </c>
      <c r="I103">
        <f>VLOOKUP(PlanDeCharge[[#This Row],[Clef de recherche1]],ChargeMetier[[#All],[Clef de recherche1]:[C4]],MATCH(PlanDeCharge[[#This Row],[Classification]],ChargeMetier[[#Headers],[Clef de recherche1]:[C4]],0),FALSE)</f>
        <v>32</v>
      </c>
      <c r="J103">
        <f>PlanDeCharge[[#This Row],[Charge Jalon]]/2</f>
        <v>16</v>
      </c>
    </row>
    <row r="104" spans="1:10" x14ac:dyDescent="0.25">
      <c r="A104" t="s">
        <v>8</v>
      </c>
      <c r="B104" t="str">
        <f>VLOOKUP(PlanDeCharge[[#This Row],[Projet]],ListeProjet[#All],MATCH('Plan de Charge'!B$1,ListeProjet[#Headers],0),FALSE)</f>
        <v>C2</v>
      </c>
      <c r="C104" t="s">
        <v>4</v>
      </c>
      <c r="D104" t="s">
        <v>25</v>
      </c>
      <c r="E104" t="str">
        <f>_xlfn.CONCAT(PlanDeCharge[[#This Row],[Jalon]],"-",PlanDeCharge[[#This Row],[Métier]])</f>
        <v>J3-M3</v>
      </c>
      <c r="F104" t="s">
        <v>34</v>
      </c>
      <c r="G104" s="1">
        <f>VLOOKUP(PlanDeCharge[[#This Row],[Projet]],ListeProjet[#All],MATCH($C104,ListeProjet[#Headers],0),FALSE)</f>
        <v>44102</v>
      </c>
      <c r="H104" s="1">
        <f>IF(PlanDeCharge[[#This Row],[Semaine]]="S1",PlanDeCharge[[#This Row],[Date du Jalon]]-14,PlanDeCharge[[#This Row],[Date du Jalon]]-7)</f>
        <v>44088</v>
      </c>
      <c r="I104">
        <f>VLOOKUP(PlanDeCharge[[#This Row],[Clef de recherche1]],ChargeMetier[[#All],[Clef de recherche1]:[C4]],MATCH(PlanDeCharge[[#This Row],[Classification]],ChargeMetier[[#Headers],[Clef de recherche1]:[C4]],0),FALSE)</f>
        <v>14</v>
      </c>
      <c r="J104">
        <f>PlanDeCharge[[#This Row],[Charge Jalon]]/2</f>
        <v>7</v>
      </c>
    </row>
    <row r="105" spans="1:10" x14ac:dyDescent="0.25">
      <c r="A105" t="s">
        <v>9</v>
      </c>
      <c r="B105" t="str">
        <f>VLOOKUP(PlanDeCharge[[#This Row],[Projet]],ListeProjet[#All],MATCH('Plan de Charge'!B$1,ListeProjet[#Headers],0),FALSE)</f>
        <v>C3</v>
      </c>
      <c r="C105" t="s">
        <v>4</v>
      </c>
      <c r="D105" t="s">
        <v>25</v>
      </c>
      <c r="E105" t="str">
        <f>_xlfn.CONCAT(PlanDeCharge[[#This Row],[Jalon]],"-",PlanDeCharge[[#This Row],[Métier]])</f>
        <v>J3-M3</v>
      </c>
      <c r="F105" t="s">
        <v>34</v>
      </c>
      <c r="G105" s="1">
        <f>VLOOKUP(PlanDeCharge[[#This Row],[Projet]],ListeProjet[#All],MATCH($C105,ListeProjet[#Headers],0),FALSE)</f>
        <v>43850</v>
      </c>
      <c r="H105" s="1">
        <f>IF(PlanDeCharge[[#This Row],[Semaine]]="S1",PlanDeCharge[[#This Row],[Date du Jalon]]-14,PlanDeCharge[[#This Row],[Date du Jalon]]-7)</f>
        <v>43836</v>
      </c>
      <c r="I105">
        <f>VLOOKUP(PlanDeCharge[[#This Row],[Clef de recherche1]],ChargeMetier[[#All],[Clef de recherche1]:[C4]],MATCH(PlanDeCharge[[#This Row],[Classification]],ChargeMetier[[#Headers],[Clef de recherche1]:[C4]],0),FALSE)</f>
        <v>11</v>
      </c>
      <c r="J105">
        <f>PlanDeCharge[[#This Row],[Charge Jalon]]/2</f>
        <v>5.5</v>
      </c>
    </row>
    <row r="106" spans="1:10" x14ac:dyDescent="0.25">
      <c r="A106" t="s">
        <v>10</v>
      </c>
      <c r="B106" t="str">
        <f>VLOOKUP(PlanDeCharge[[#This Row],[Projet]],ListeProjet[#All],MATCH('Plan de Charge'!B$1,ListeProjet[#Headers],0),FALSE)</f>
        <v>C3</v>
      </c>
      <c r="C106" t="s">
        <v>4</v>
      </c>
      <c r="D106" t="s">
        <v>25</v>
      </c>
      <c r="E106" t="str">
        <f>_xlfn.CONCAT(PlanDeCharge[[#This Row],[Jalon]],"-",PlanDeCharge[[#This Row],[Métier]])</f>
        <v>J3-M3</v>
      </c>
      <c r="F106" t="s">
        <v>34</v>
      </c>
      <c r="G106" s="1">
        <f>VLOOKUP(PlanDeCharge[[#This Row],[Projet]],ListeProjet[#All],MATCH($C106,ListeProjet[#Headers],0),FALSE)</f>
        <v>44102</v>
      </c>
      <c r="H106" s="1">
        <f>IF(PlanDeCharge[[#This Row],[Semaine]]="S1",PlanDeCharge[[#This Row],[Date du Jalon]]-14,PlanDeCharge[[#This Row],[Date du Jalon]]-7)</f>
        <v>44088</v>
      </c>
      <c r="I106">
        <f>VLOOKUP(PlanDeCharge[[#This Row],[Clef de recherche1]],ChargeMetier[[#All],[Clef de recherche1]:[C4]],MATCH(PlanDeCharge[[#This Row],[Classification]],ChargeMetier[[#Headers],[Clef de recherche1]:[C4]],0),FALSE)</f>
        <v>11</v>
      </c>
      <c r="J106">
        <f>PlanDeCharge[[#This Row],[Charge Jalon]]/2</f>
        <v>5.5</v>
      </c>
    </row>
    <row r="107" spans="1:10" x14ac:dyDescent="0.25">
      <c r="A107" t="s">
        <v>11</v>
      </c>
      <c r="B107" t="str">
        <f>VLOOKUP(PlanDeCharge[[#This Row],[Projet]],ListeProjet[#All],MATCH('Plan de Charge'!B$1,ListeProjet[#Headers],0),FALSE)</f>
        <v>C2</v>
      </c>
      <c r="C107" t="s">
        <v>4</v>
      </c>
      <c r="D107" t="s">
        <v>25</v>
      </c>
      <c r="E107" t="str">
        <f>_xlfn.CONCAT(PlanDeCharge[[#This Row],[Jalon]],"-",PlanDeCharge[[#This Row],[Métier]])</f>
        <v>J3-M3</v>
      </c>
      <c r="F107" t="s">
        <v>34</v>
      </c>
      <c r="G107" s="1">
        <f>VLOOKUP(PlanDeCharge[[#This Row],[Projet]],ListeProjet[#All],MATCH($C107,ListeProjet[#Headers],0),FALSE)</f>
        <v>43885</v>
      </c>
      <c r="H107" s="1">
        <f>IF(PlanDeCharge[[#This Row],[Semaine]]="S1",PlanDeCharge[[#This Row],[Date du Jalon]]-14,PlanDeCharge[[#This Row],[Date du Jalon]]-7)</f>
        <v>43871</v>
      </c>
      <c r="I107">
        <f>VLOOKUP(PlanDeCharge[[#This Row],[Clef de recherche1]],ChargeMetier[[#All],[Clef de recherche1]:[C4]],MATCH(PlanDeCharge[[#This Row],[Classification]],ChargeMetier[[#Headers],[Clef de recherche1]:[C4]],0),FALSE)</f>
        <v>14</v>
      </c>
      <c r="J107">
        <f>PlanDeCharge[[#This Row],[Charge Jalon]]/2</f>
        <v>7</v>
      </c>
    </row>
    <row r="108" spans="1:10" x14ac:dyDescent="0.25">
      <c r="A108" t="s">
        <v>12</v>
      </c>
      <c r="B108" t="str">
        <f>VLOOKUP(PlanDeCharge[[#This Row],[Projet]],ListeProjet[#All],MATCH('Plan de Charge'!B$1,ListeProjet[#Headers],0),FALSE)</f>
        <v>C4</v>
      </c>
      <c r="C108" t="s">
        <v>4</v>
      </c>
      <c r="D108" t="s">
        <v>25</v>
      </c>
      <c r="E108" t="str">
        <f>_xlfn.CONCAT(PlanDeCharge[[#This Row],[Jalon]],"-",PlanDeCharge[[#This Row],[Métier]])</f>
        <v>J3-M3</v>
      </c>
      <c r="F108" t="s">
        <v>34</v>
      </c>
      <c r="G108" s="1">
        <f>VLOOKUP(PlanDeCharge[[#This Row],[Projet]],ListeProjet[#All],MATCH($C108,ListeProjet[#Headers],0),FALSE)</f>
        <v>43899</v>
      </c>
      <c r="H108" s="1">
        <f>IF(PlanDeCharge[[#This Row],[Semaine]]="S1",PlanDeCharge[[#This Row],[Date du Jalon]]-14,PlanDeCharge[[#This Row],[Date du Jalon]]-7)</f>
        <v>43885</v>
      </c>
      <c r="I108">
        <f>VLOOKUP(PlanDeCharge[[#This Row],[Clef de recherche1]],ChargeMetier[[#All],[Clef de recherche1]:[C4]],MATCH(PlanDeCharge[[#This Row],[Classification]],ChargeMetier[[#Headers],[Clef de recherche1]:[C4]],0),FALSE)</f>
        <v>6</v>
      </c>
      <c r="J108">
        <f>PlanDeCharge[[#This Row],[Charge Jalon]]/2</f>
        <v>3</v>
      </c>
    </row>
    <row r="109" spans="1:10" x14ac:dyDescent="0.25">
      <c r="A109" t="s">
        <v>13</v>
      </c>
      <c r="B109" t="str">
        <f>VLOOKUP(PlanDeCharge[[#This Row],[Projet]],ListeProjet[#All],MATCH('Plan de Charge'!B$1,ListeProjet[#Headers],0),FALSE)</f>
        <v>C1</v>
      </c>
      <c r="C109" t="s">
        <v>4</v>
      </c>
      <c r="D109" t="s">
        <v>25</v>
      </c>
      <c r="E109" t="str">
        <f>_xlfn.CONCAT(PlanDeCharge[[#This Row],[Jalon]],"-",PlanDeCharge[[#This Row],[Métier]])</f>
        <v>J3-M3</v>
      </c>
      <c r="F109" t="s">
        <v>34</v>
      </c>
      <c r="G109" s="1">
        <f>VLOOKUP(PlanDeCharge[[#This Row],[Projet]],ListeProjet[#All],MATCH($C109,ListeProjet[#Headers],0),FALSE)</f>
        <v>43661</v>
      </c>
      <c r="H109" s="1">
        <f>IF(PlanDeCharge[[#This Row],[Semaine]]="S1",PlanDeCharge[[#This Row],[Date du Jalon]]-14,PlanDeCharge[[#This Row],[Date du Jalon]]-7)</f>
        <v>43647</v>
      </c>
      <c r="I109">
        <f>VLOOKUP(PlanDeCharge[[#This Row],[Clef de recherche1]],ChargeMetier[[#All],[Clef de recherche1]:[C4]],MATCH(PlanDeCharge[[#This Row],[Classification]],ChargeMetier[[#Headers],[Clef de recherche1]:[C4]],0),FALSE)</f>
        <v>32</v>
      </c>
      <c r="J109">
        <f>PlanDeCharge[[#This Row],[Charge Jalon]]/2</f>
        <v>16</v>
      </c>
    </row>
    <row r="110" spans="1:10" x14ac:dyDescent="0.25">
      <c r="A110" t="s">
        <v>14</v>
      </c>
      <c r="B110" t="str">
        <f>VLOOKUP(PlanDeCharge[[#This Row],[Projet]],ListeProjet[#All],MATCH('Plan de Charge'!B$1,ListeProjet[#Headers],0),FALSE)</f>
        <v>C1</v>
      </c>
      <c r="C110" t="s">
        <v>4</v>
      </c>
      <c r="D110" t="s">
        <v>25</v>
      </c>
      <c r="E110" t="str">
        <f>_xlfn.CONCAT(PlanDeCharge[[#This Row],[Jalon]],"-",PlanDeCharge[[#This Row],[Métier]])</f>
        <v>J3-M3</v>
      </c>
      <c r="F110" t="s">
        <v>34</v>
      </c>
      <c r="G110" s="1">
        <f>VLOOKUP(PlanDeCharge[[#This Row],[Projet]],ListeProjet[#All],MATCH($C110,ListeProjet[#Headers],0),FALSE)</f>
        <v>43619</v>
      </c>
      <c r="H110" s="1">
        <f>IF(PlanDeCharge[[#This Row],[Semaine]]="S1",PlanDeCharge[[#This Row],[Date du Jalon]]-14,PlanDeCharge[[#This Row],[Date du Jalon]]-7)</f>
        <v>43605</v>
      </c>
      <c r="I110">
        <f>VLOOKUP(PlanDeCharge[[#This Row],[Clef de recherche1]],ChargeMetier[[#All],[Clef de recherche1]:[C4]],MATCH(PlanDeCharge[[#This Row],[Classification]],ChargeMetier[[#Headers],[Clef de recherche1]:[C4]],0),FALSE)</f>
        <v>32</v>
      </c>
      <c r="J110">
        <f>PlanDeCharge[[#This Row],[Charge Jalon]]/2</f>
        <v>16</v>
      </c>
    </row>
    <row r="111" spans="1:10" x14ac:dyDescent="0.25">
      <c r="A111" t="s">
        <v>19</v>
      </c>
      <c r="B111" t="str">
        <f>VLOOKUP(PlanDeCharge[[#This Row],[Projet]],ListeProjet[#All],MATCH('Plan de Charge'!B$1,ListeProjet[#Headers],0),FALSE)</f>
        <v>C2</v>
      </c>
      <c r="C111" t="s">
        <v>4</v>
      </c>
      <c r="D111" t="s">
        <v>25</v>
      </c>
      <c r="E111" t="str">
        <f>_xlfn.CONCAT(PlanDeCharge[[#This Row],[Jalon]],"-",PlanDeCharge[[#This Row],[Métier]])</f>
        <v>J3-M3</v>
      </c>
      <c r="F111" t="s">
        <v>34</v>
      </c>
      <c r="G111" s="1">
        <f>VLOOKUP(PlanDeCharge[[#This Row],[Projet]],ListeProjet[#All],MATCH($C111,ListeProjet[#Headers],0),FALSE)</f>
        <v>43661</v>
      </c>
      <c r="H111" s="1">
        <f>IF(PlanDeCharge[[#This Row],[Semaine]]="S1",PlanDeCharge[[#This Row],[Date du Jalon]]-14,PlanDeCharge[[#This Row],[Date du Jalon]]-7)</f>
        <v>43647</v>
      </c>
      <c r="I111">
        <f>VLOOKUP(PlanDeCharge[[#This Row],[Clef de recherche1]],ChargeMetier[[#All],[Clef de recherche1]:[C4]],MATCH(PlanDeCharge[[#This Row],[Classification]],ChargeMetier[[#Headers],[Clef de recherche1]:[C4]],0),FALSE)</f>
        <v>14</v>
      </c>
      <c r="J111">
        <f>PlanDeCharge[[#This Row],[Charge Jalon]]/2</f>
        <v>7</v>
      </c>
    </row>
    <row r="112" spans="1:10" x14ac:dyDescent="0.25">
      <c r="A112" t="s">
        <v>6</v>
      </c>
      <c r="B112" t="str">
        <f>VLOOKUP(PlanDeCharge[[#This Row],[Projet]],ListeProjet[#All],MATCH('Plan de Charge'!B$1,ListeProjet[#Headers],0),FALSE)</f>
        <v>C1</v>
      </c>
      <c r="C112" t="s">
        <v>5</v>
      </c>
      <c r="D112" t="s">
        <v>25</v>
      </c>
      <c r="E112" t="str">
        <f>_xlfn.CONCAT(PlanDeCharge[[#This Row],[Jalon]],"-",PlanDeCharge[[#This Row],[Métier]])</f>
        <v>J4-M3</v>
      </c>
      <c r="F112" t="s">
        <v>34</v>
      </c>
      <c r="G112" s="1">
        <f>VLOOKUP(PlanDeCharge[[#This Row],[Projet]],ListeProjet[#All],MATCH($C112,ListeProjet[#Headers],0),FALSE)</f>
        <v>43976</v>
      </c>
      <c r="H112" s="1">
        <f>IF(PlanDeCharge[[#This Row],[Semaine]]="S1",PlanDeCharge[[#This Row],[Date du Jalon]]-14,PlanDeCharge[[#This Row],[Date du Jalon]]-7)</f>
        <v>43962</v>
      </c>
      <c r="I112">
        <f>VLOOKUP(PlanDeCharge[[#This Row],[Clef de recherche1]],ChargeMetier[[#All],[Clef de recherche1]:[C4]],MATCH(PlanDeCharge[[#This Row],[Classification]],ChargeMetier[[#Headers],[Clef de recherche1]:[C4]],0),FALSE)</f>
        <v>0</v>
      </c>
      <c r="J112">
        <f>PlanDeCharge[[#This Row],[Charge Jalon]]/2</f>
        <v>0</v>
      </c>
    </row>
    <row r="113" spans="1:10" x14ac:dyDescent="0.25">
      <c r="A113" t="s">
        <v>7</v>
      </c>
      <c r="B113" t="str">
        <f>VLOOKUP(PlanDeCharge[[#This Row],[Projet]],ListeProjet[#All],MATCH('Plan de Charge'!B$1,ListeProjet[#Headers],0),FALSE)</f>
        <v>C1</v>
      </c>
      <c r="C113" t="s">
        <v>5</v>
      </c>
      <c r="D113" t="s">
        <v>25</v>
      </c>
      <c r="E113" t="str">
        <f>_xlfn.CONCAT(PlanDeCharge[[#This Row],[Jalon]],"-",PlanDeCharge[[#This Row],[Métier]])</f>
        <v>J4-M3</v>
      </c>
      <c r="F113" t="s">
        <v>34</v>
      </c>
      <c r="G113" s="1">
        <f>VLOOKUP(PlanDeCharge[[#This Row],[Projet]],ListeProjet[#All],MATCH($C113,ListeProjet[#Headers],0),FALSE)</f>
        <v>44018</v>
      </c>
      <c r="H113" s="1">
        <f>IF(PlanDeCharge[[#This Row],[Semaine]]="S1",PlanDeCharge[[#This Row],[Date du Jalon]]-14,PlanDeCharge[[#This Row],[Date du Jalon]]-7)</f>
        <v>44004</v>
      </c>
      <c r="I113">
        <f>VLOOKUP(PlanDeCharge[[#This Row],[Clef de recherche1]],ChargeMetier[[#All],[Clef de recherche1]:[C4]],MATCH(PlanDeCharge[[#This Row],[Classification]],ChargeMetier[[#Headers],[Clef de recherche1]:[C4]],0),FALSE)</f>
        <v>0</v>
      </c>
      <c r="J113">
        <f>PlanDeCharge[[#This Row],[Charge Jalon]]/2</f>
        <v>0</v>
      </c>
    </row>
    <row r="114" spans="1:10" x14ac:dyDescent="0.25">
      <c r="A114" t="s">
        <v>8</v>
      </c>
      <c r="B114" t="str">
        <f>VLOOKUP(PlanDeCharge[[#This Row],[Projet]],ListeProjet[#All],MATCH('Plan de Charge'!B$1,ListeProjet[#Headers],0),FALSE)</f>
        <v>C2</v>
      </c>
      <c r="C114" t="s">
        <v>5</v>
      </c>
      <c r="D114" t="s">
        <v>25</v>
      </c>
      <c r="E114" t="str">
        <f>_xlfn.CONCAT(PlanDeCharge[[#This Row],[Jalon]],"-",PlanDeCharge[[#This Row],[Métier]])</f>
        <v>J4-M3</v>
      </c>
      <c r="F114" t="s">
        <v>34</v>
      </c>
      <c r="G114" s="1">
        <f>VLOOKUP(PlanDeCharge[[#This Row],[Projet]],ListeProjet[#All],MATCH($C114,ListeProjet[#Headers],0),FALSE)</f>
        <v>44211</v>
      </c>
      <c r="H114" s="1">
        <f>IF(PlanDeCharge[[#This Row],[Semaine]]="S1",PlanDeCharge[[#This Row],[Date du Jalon]]-14,PlanDeCharge[[#This Row],[Date du Jalon]]-7)</f>
        <v>44197</v>
      </c>
      <c r="I114">
        <f>VLOOKUP(PlanDeCharge[[#This Row],[Clef de recherche1]],ChargeMetier[[#All],[Clef de recherche1]:[C4]],MATCH(PlanDeCharge[[#This Row],[Classification]],ChargeMetier[[#Headers],[Clef de recherche1]:[C4]],0),FALSE)</f>
        <v>0</v>
      </c>
      <c r="J114">
        <f>PlanDeCharge[[#This Row],[Charge Jalon]]/2</f>
        <v>0</v>
      </c>
    </row>
    <row r="115" spans="1:10" x14ac:dyDescent="0.25">
      <c r="A115" t="s">
        <v>9</v>
      </c>
      <c r="B115" t="str">
        <f>VLOOKUP(PlanDeCharge[[#This Row],[Projet]],ListeProjet[#All],MATCH('Plan de Charge'!B$1,ListeProjet[#Headers],0),FALSE)</f>
        <v>C3</v>
      </c>
      <c r="C115" t="s">
        <v>5</v>
      </c>
      <c r="D115" t="s">
        <v>25</v>
      </c>
      <c r="E115" t="str">
        <f>_xlfn.CONCAT(PlanDeCharge[[#This Row],[Jalon]],"-",PlanDeCharge[[#This Row],[Métier]])</f>
        <v>J4-M3</v>
      </c>
      <c r="F115" t="s">
        <v>34</v>
      </c>
      <c r="G115" s="1">
        <f>VLOOKUP(PlanDeCharge[[#This Row],[Projet]],ListeProjet[#All],MATCH($C115,ListeProjet[#Headers],0),FALSE)</f>
        <v>43980</v>
      </c>
      <c r="H115" s="1">
        <f>IF(PlanDeCharge[[#This Row],[Semaine]]="S1",PlanDeCharge[[#This Row],[Date du Jalon]]-14,PlanDeCharge[[#This Row],[Date du Jalon]]-7)</f>
        <v>43966</v>
      </c>
      <c r="I115">
        <f>VLOOKUP(PlanDeCharge[[#This Row],[Clef de recherche1]],ChargeMetier[[#All],[Clef de recherche1]:[C4]],MATCH(PlanDeCharge[[#This Row],[Classification]],ChargeMetier[[#Headers],[Clef de recherche1]:[C4]],0),FALSE)</f>
        <v>0</v>
      </c>
      <c r="J115">
        <f>PlanDeCharge[[#This Row],[Charge Jalon]]/2</f>
        <v>0</v>
      </c>
    </row>
    <row r="116" spans="1:10" x14ac:dyDescent="0.25">
      <c r="A116" t="s">
        <v>10</v>
      </c>
      <c r="B116" t="str">
        <f>VLOOKUP(PlanDeCharge[[#This Row],[Projet]],ListeProjet[#All],MATCH('Plan de Charge'!B$1,ListeProjet[#Headers],0),FALSE)</f>
        <v>C3</v>
      </c>
      <c r="C116" t="s">
        <v>5</v>
      </c>
      <c r="D116" t="s">
        <v>25</v>
      </c>
      <c r="E116" t="str">
        <f>_xlfn.CONCAT(PlanDeCharge[[#This Row],[Jalon]],"-",PlanDeCharge[[#This Row],[Métier]])</f>
        <v>J4-M3</v>
      </c>
      <c r="F116" t="s">
        <v>34</v>
      </c>
      <c r="G116" s="1">
        <f>VLOOKUP(PlanDeCharge[[#This Row],[Projet]],ListeProjet[#All],MATCH($C116,ListeProjet[#Headers],0),FALSE)</f>
        <v>44135</v>
      </c>
      <c r="H116" s="1">
        <f>IF(PlanDeCharge[[#This Row],[Semaine]]="S1",PlanDeCharge[[#This Row],[Date du Jalon]]-14,PlanDeCharge[[#This Row],[Date du Jalon]]-7)</f>
        <v>44121</v>
      </c>
      <c r="I116">
        <f>VLOOKUP(PlanDeCharge[[#This Row],[Clef de recherche1]],ChargeMetier[[#All],[Clef de recherche1]:[C4]],MATCH(PlanDeCharge[[#This Row],[Classification]],ChargeMetier[[#Headers],[Clef de recherche1]:[C4]],0),FALSE)</f>
        <v>0</v>
      </c>
      <c r="J116">
        <f>PlanDeCharge[[#This Row],[Charge Jalon]]/2</f>
        <v>0</v>
      </c>
    </row>
    <row r="117" spans="1:10" x14ac:dyDescent="0.25">
      <c r="A117" t="s">
        <v>11</v>
      </c>
      <c r="B117" t="str">
        <f>VLOOKUP(PlanDeCharge[[#This Row],[Projet]],ListeProjet[#All],MATCH('Plan de Charge'!B$1,ListeProjet[#Headers],0),FALSE)</f>
        <v>C2</v>
      </c>
      <c r="C117" t="s">
        <v>5</v>
      </c>
      <c r="D117" t="s">
        <v>25</v>
      </c>
      <c r="E117" t="str">
        <f>_xlfn.CONCAT(PlanDeCharge[[#This Row],[Jalon]],"-",PlanDeCharge[[#This Row],[Métier]])</f>
        <v>J4-M3</v>
      </c>
      <c r="F117" t="s">
        <v>34</v>
      </c>
      <c r="G117" s="1">
        <f>VLOOKUP(PlanDeCharge[[#This Row],[Projet]],ListeProjet[#All],MATCH($C117,ListeProjet[#Headers],0),FALSE)</f>
        <v>43966</v>
      </c>
      <c r="H117" s="1">
        <f>IF(PlanDeCharge[[#This Row],[Semaine]]="S1",PlanDeCharge[[#This Row],[Date du Jalon]]-14,PlanDeCharge[[#This Row],[Date du Jalon]]-7)</f>
        <v>43952</v>
      </c>
      <c r="I117">
        <f>VLOOKUP(PlanDeCharge[[#This Row],[Clef de recherche1]],ChargeMetier[[#All],[Clef de recherche1]:[C4]],MATCH(PlanDeCharge[[#This Row],[Classification]],ChargeMetier[[#Headers],[Clef de recherche1]:[C4]],0),FALSE)</f>
        <v>0</v>
      </c>
      <c r="J117">
        <f>PlanDeCharge[[#This Row],[Charge Jalon]]/2</f>
        <v>0</v>
      </c>
    </row>
    <row r="118" spans="1:10" x14ac:dyDescent="0.25">
      <c r="A118" t="s">
        <v>12</v>
      </c>
      <c r="B118" t="str">
        <f>VLOOKUP(PlanDeCharge[[#This Row],[Projet]],ListeProjet[#All],MATCH('Plan de Charge'!B$1,ListeProjet[#Headers],0),FALSE)</f>
        <v>C4</v>
      </c>
      <c r="C118" t="s">
        <v>5</v>
      </c>
      <c r="D118" t="s">
        <v>25</v>
      </c>
      <c r="E118" t="str">
        <f>_xlfn.CONCAT(PlanDeCharge[[#This Row],[Jalon]],"-",PlanDeCharge[[#This Row],[Métier]])</f>
        <v>J4-M3</v>
      </c>
      <c r="F118" t="s">
        <v>34</v>
      </c>
      <c r="G118" s="1">
        <f>VLOOKUP(PlanDeCharge[[#This Row],[Projet]],ListeProjet[#All],MATCH($C118,ListeProjet[#Headers],0),FALSE)</f>
        <v>44351</v>
      </c>
      <c r="H118" s="1">
        <f>IF(PlanDeCharge[[#This Row],[Semaine]]="S1",PlanDeCharge[[#This Row],[Date du Jalon]]-14,PlanDeCharge[[#This Row],[Date du Jalon]]-7)</f>
        <v>44337</v>
      </c>
      <c r="I118">
        <f>VLOOKUP(PlanDeCharge[[#This Row],[Clef de recherche1]],ChargeMetier[[#All],[Clef de recherche1]:[C4]],MATCH(PlanDeCharge[[#This Row],[Classification]],ChargeMetier[[#Headers],[Clef de recherche1]:[C4]],0),FALSE)</f>
        <v>0</v>
      </c>
      <c r="J118">
        <f>PlanDeCharge[[#This Row],[Charge Jalon]]/2</f>
        <v>0</v>
      </c>
    </row>
    <row r="119" spans="1:10" x14ac:dyDescent="0.25">
      <c r="A119" t="s">
        <v>13</v>
      </c>
      <c r="B119" t="str">
        <f>VLOOKUP(PlanDeCharge[[#This Row],[Projet]],ListeProjet[#All],MATCH('Plan de Charge'!B$1,ListeProjet[#Headers],0),FALSE)</f>
        <v>C1</v>
      </c>
      <c r="C119" t="s">
        <v>5</v>
      </c>
      <c r="D119" t="s">
        <v>25</v>
      </c>
      <c r="E119" t="str">
        <f>_xlfn.CONCAT(PlanDeCharge[[#This Row],[Jalon]],"-",PlanDeCharge[[#This Row],[Métier]])</f>
        <v>J4-M3</v>
      </c>
      <c r="F119" t="s">
        <v>34</v>
      </c>
      <c r="G119" s="1">
        <f>VLOOKUP(PlanDeCharge[[#This Row],[Projet]],ListeProjet[#All],MATCH($C119,ListeProjet[#Headers],0),FALSE)</f>
        <v>43910</v>
      </c>
      <c r="H119" s="1">
        <f>IF(PlanDeCharge[[#This Row],[Semaine]]="S1",PlanDeCharge[[#This Row],[Date du Jalon]]-14,PlanDeCharge[[#This Row],[Date du Jalon]]-7)</f>
        <v>43896</v>
      </c>
      <c r="I119">
        <f>VLOOKUP(PlanDeCharge[[#This Row],[Clef de recherche1]],ChargeMetier[[#All],[Clef de recherche1]:[C4]],MATCH(PlanDeCharge[[#This Row],[Classification]],ChargeMetier[[#Headers],[Clef de recherche1]:[C4]],0),FALSE)</f>
        <v>0</v>
      </c>
      <c r="J119">
        <f>PlanDeCharge[[#This Row],[Charge Jalon]]/2</f>
        <v>0</v>
      </c>
    </row>
    <row r="120" spans="1:10" x14ac:dyDescent="0.25">
      <c r="A120" t="s">
        <v>14</v>
      </c>
      <c r="B120" t="str">
        <f>VLOOKUP(PlanDeCharge[[#This Row],[Projet]],ListeProjet[#All],MATCH('Plan de Charge'!B$1,ListeProjet[#Headers],0),FALSE)</f>
        <v>C1</v>
      </c>
      <c r="C120" t="s">
        <v>5</v>
      </c>
      <c r="D120" t="s">
        <v>25</v>
      </c>
      <c r="E120" t="str">
        <f>_xlfn.CONCAT(PlanDeCharge[[#This Row],[Jalon]],"-",PlanDeCharge[[#This Row],[Métier]])</f>
        <v>J4-M3</v>
      </c>
      <c r="F120" t="s">
        <v>34</v>
      </c>
      <c r="G120" s="1">
        <f>VLOOKUP(PlanDeCharge[[#This Row],[Projet]],ListeProjet[#All],MATCH($C120,ListeProjet[#Headers],0),FALSE)</f>
        <v>43791</v>
      </c>
      <c r="H120" s="1">
        <f>IF(PlanDeCharge[[#This Row],[Semaine]]="S1",PlanDeCharge[[#This Row],[Date du Jalon]]-14,PlanDeCharge[[#This Row],[Date du Jalon]]-7)</f>
        <v>43777</v>
      </c>
      <c r="I120">
        <f>VLOOKUP(PlanDeCharge[[#This Row],[Clef de recherche1]],ChargeMetier[[#All],[Clef de recherche1]:[C4]],MATCH(PlanDeCharge[[#This Row],[Classification]],ChargeMetier[[#Headers],[Clef de recherche1]:[C4]],0),FALSE)</f>
        <v>0</v>
      </c>
      <c r="J120">
        <f>PlanDeCharge[[#This Row],[Charge Jalon]]/2</f>
        <v>0</v>
      </c>
    </row>
    <row r="121" spans="1:10" x14ac:dyDescent="0.25">
      <c r="A121" t="s">
        <v>19</v>
      </c>
      <c r="B121" t="str">
        <f>VLOOKUP(PlanDeCharge[[#This Row],[Projet]],ListeProjet[#All],MATCH('Plan de Charge'!B$1,ListeProjet[#Headers],0),FALSE)</f>
        <v>C2</v>
      </c>
      <c r="C121" t="s">
        <v>5</v>
      </c>
      <c r="D121" t="s">
        <v>25</v>
      </c>
      <c r="E121" t="str">
        <f>_xlfn.CONCAT(PlanDeCharge[[#This Row],[Jalon]],"-",PlanDeCharge[[#This Row],[Métier]])</f>
        <v>J4-M3</v>
      </c>
      <c r="F121" t="s">
        <v>34</v>
      </c>
      <c r="G121" s="1">
        <f>VLOOKUP(PlanDeCharge[[#This Row],[Projet]],ListeProjet[#All],MATCH($C121,ListeProjet[#Headers],0),FALSE)</f>
        <v>43952</v>
      </c>
      <c r="H121" s="1">
        <f>IF(PlanDeCharge[[#This Row],[Semaine]]="S1",PlanDeCharge[[#This Row],[Date du Jalon]]-14,PlanDeCharge[[#This Row],[Date du Jalon]]-7)</f>
        <v>43938</v>
      </c>
      <c r="I121">
        <f>VLOOKUP(PlanDeCharge[[#This Row],[Clef de recherche1]],ChargeMetier[[#All],[Clef de recherche1]:[C4]],MATCH(PlanDeCharge[[#This Row],[Classification]],ChargeMetier[[#Headers],[Clef de recherche1]:[C4]],0),FALSE)</f>
        <v>0</v>
      </c>
      <c r="J121">
        <f>PlanDeCharge[[#This Row],[Charge Jalon]]/2</f>
        <v>0</v>
      </c>
    </row>
    <row r="122" spans="1:10" x14ac:dyDescent="0.25">
      <c r="A122" t="s">
        <v>6</v>
      </c>
      <c r="B122" t="str">
        <f>VLOOKUP(PlanDeCharge[[#This Row],[Projet]],ListeProjet[#All],MATCH('Plan de Charge'!B$1,ListeProjet[#Headers],0),FALSE)</f>
        <v>C1</v>
      </c>
      <c r="C122" t="s">
        <v>2</v>
      </c>
      <c r="D122" t="s">
        <v>26</v>
      </c>
      <c r="E122" t="str">
        <f>_xlfn.CONCAT(PlanDeCharge[[#This Row],[Jalon]],"-",PlanDeCharge[[#This Row],[Métier]])</f>
        <v>J1-M4</v>
      </c>
      <c r="F122" t="s">
        <v>34</v>
      </c>
      <c r="G122" s="1">
        <f>VLOOKUP(PlanDeCharge[[#This Row],[Projet]],ListeProjet[#All],MATCH($C122,ListeProjet[#Headers],0),FALSE)</f>
        <v>43787</v>
      </c>
      <c r="H122" s="1">
        <f>IF(PlanDeCharge[[#This Row],[Semaine]]="S1",PlanDeCharge[[#This Row],[Date du Jalon]]-14,PlanDeCharge[[#This Row],[Date du Jalon]]-7)</f>
        <v>43773</v>
      </c>
      <c r="I122">
        <f>VLOOKUP(PlanDeCharge[[#This Row],[Clef de recherche1]],ChargeMetier[[#All],[Clef de recherche1]:[C4]],MATCH(PlanDeCharge[[#This Row],[Classification]],ChargeMetier[[#Headers],[Clef de recherche1]:[C4]],0),FALSE)</f>
        <v>0</v>
      </c>
      <c r="J122">
        <f>PlanDeCharge[[#This Row],[Charge Jalon]]/2</f>
        <v>0</v>
      </c>
    </row>
    <row r="123" spans="1:10" x14ac:dyDescent="0.25">
      <c r="A123" t="s">
        <v>7</v>
      </c>
      <c r="B123" t="str">
        <f>VLOOKUP(PlanDeCharge[[#This Row],[Projet]],ListeProjet[#All],MATCH('Plan de Charge'!B$1,ListeProjet[#Headers],0),FALSE)</f>
        <v>C1</v>
      </c>
      <c r="C123" t="s">
        <v>2</v>
      </c>
      <c r="D123" t="s">
        <v>26</v>
      </c>
      <c r="E123" t="str">
        <f>_xlfn.CONCAT(PlanDeCharge[[#This Row],[Jalon]],"-",PlanDeCharge[[#This Row],[Métier]])</f>
        <v>J1-M4</v>
      </c>
      <c r="F123" t="s">
        <v>34</v>
      </c>
      <c r="G123" s="1">
        <f>VLOOKUP(PlanDeCharge[[#This Row],[Projet]],ListeProjet[#All],MATCH($C123,ListeProjet[#Headers],0),FALSE)</f>
        <v>43787</v>
      </c>
      <c r="H123" s="1">
        <f>IF(PlanDeCharge[[#This Row],[Semaine]]="S1",PlanDeCharge[[#This Row],[Date du Jalon]]-14,PlanDeCharge[[#This Row],[Date du Jalon]]-7)</f>
        <v>43773</v>
      </c>
      <c r="I123">
        <f>VLOOKUP(PlanDeCharge[[#This Row],[Clef de recherche1]],ChargeMetier[[#All],[Clef de recherche1]:[C4]],MATCH(PlanDeCharge[[#This Row],[Classification]],ChargeMetier[[#Headers],[Clef de recherche1]:[C4]],0),FALSE)</f>
        <v>0</v>
      </c>
      <c r="J123">
        <f>PlanDeCharge[[#This Row],[Charge Jalon]]/2</f>
        <v>0</v>
      </c>
    </row>
    <row r="124" spans="1:10" x14ac:dyDescent="0.25">
      <c r="A124" t="s">
        <v>8</v>
      </c>
      <c r="B124" t="str">
        <f>VLOOKUP(PlanDeCharge[[#This Row],[Projet]],ListeProjet[#All],MATCH('Plan de Charge'!B$1,ListeProjet[#Headers],0),FALSE)</f>
        <v>C2</v>
      </c>
      <c r="C124" t="s">
        <v>2</v>
      </c>
      <c r="D124" t="s">
        <v>26</v>
      </c>
      <c r="E124" t="str">
        <f>_xlfn.CONCAT(PlanDeCharge[[#This Row],[Jalon]],"-",PlanDeCharge[[#This Row],[Métier]])</f>
        <v>J1-M4</v>
      </c>
      <c r="F124" t="s">
        <v>34</v>
      </c>
      <c r="G124" s="1">
        <f>VLOOKUP(PlanDeCharge[[#This Row],[Projet]],ListeProjet[#All],MATCH($C124,ListeProjet[#Headers],0),FALSE)</f>
        <v>43766</v>
      </c>
      <c r="H124" s="1">
        <f>IF(PlanDeCharge[[#This Row],[Semaine]]="S1",PlanDeCharge[[#This Row],[Date du Jalon]]-14,PlanDeCharge[[#This Row],[Date du Jalon]]-7)</f>
        <v>43752</v>
      </c>
      <c r="I124">
        <f>VLOOKUP(PlanDeCharge[[#This Row],[Clef de recherche1]],ChargeMetier[[#All],[Clef de recherche1]:[C4]],MATCH(PlanDeCharge[[#This Row],[Classification]],ChargeMetier[[#Headers],[Clef de recherche1]:[C4]],0),FALSE)</f>
        <v>0</v>
      </c>
      <c r="J124">
        <f>PlanDeCharge[[#This Row],[Charge Jalon]]/2</f>
        <v>0</v>
      </c>
    </row>
    <row r="125" spans="1:10" x14ac:dyDescent="0.25">
      <c r="A125" t="s">
        <v>9</v>
      </c>
      <c r="B125" t="str">
        <f>VLOOKUP(PlanDeCharge[[#This Row],[Projet]],ListeProjet[#All],MATCH('Plan de Charge'!B$1,ListeProjet[#Headers],0),FALSE)</f>
        <v>C3</v>
      </c>
      <c r="C125" t="s">
        <v>2</v>
      </c>
      <c r="D125" t="s">
        <v>26</v>
      </c>
      <c r="E125" t="str">
        <f>_xlfn.CONCAT(PlanDeCharge[[#This Row],[Jalon]],"-",PlanDeCharge[[#This Row],[Métier]])</f>
        <v>J1-M4</v>
      </c>
      <c r="F125" t="s">
        <v>34</v>
      </c>
      <c r="G125" s="1">
        <f>VLOOKUP(PlanDeCharge[[#This Row],[Projet]],ListeProjet[#All],MATCH($C125,ListeProjet[#Headers],0),FALSE)</f>
        <v>43745</v>
      </c>
      <c r="H125" s="1">
        <f>IF(PlanDeCharge[[#This Row],[Semaine]]="S1",PlanDeCharge[[#This Row],[Date du Jalon]]-14,PlanDeCharge[[#This Row],[Date du Jalon]]-7)</f>
        <v>43731</v>
      </c>
      <c r="I125">
        <f>VLOOKUP(PlanDeCharge[[#This Row],[Clef de recherche1]],ChargeMetier[[#All],[Clef de recherche1]:[C4]],MATCH(PlanDeCharge[[#This Row],[Classification]],ChargeMetier[[#Headers],[Clef de recherche1]:[C4]],0),FALSE)</f>
        <v>0</v>
      </c>
      <c r="J125">
        <f>PlanDeCharge[[#This Row],[Charge Jalon]]/2</f>
        <v>0</v>
      </c>
    </row>
    <row r="126" spans="1:10" x14ac:dyDescent="0.25">
      <c r="A126" t="s">
        <v>10</v>
      </c>
      <c r="B126" t="str">
        <f>VLOOKUP(PlanDeCharge[[#This Row],[Projet]],ListeProjet[#All],MATCH('Plan de Charge'!B$1,ListeProjet[#Headers],0),FALSE)</f>
        <v>C3</v>
      </c>
      <c r="C126" t="s">
        <v>2</v>
      </c>
      <c r="D126" t="s">
        <v>26</v>
      </c>
      <c r="E126" t="str">
        <f>_xlfn.CONCAT(PlanDeCharge[[#This Row],[Jalon]],"-",PlanDeCharge[[#This Row],[Métier]])</f>
        <v>J1-M4</v>
      </c>
      <c r="F126" t="s">
        <v>34</v>
      </c>
      <c r="G126" s="1">
        <f>VLOOKUP(PlanDeCharge[[#This Row],[Projet]],ListeProjet[#All],MATCH($C126,ListeProjet[#Headers],0),FALSE)</f>
        <v>43766</v>
      </c>
      <c r="H126" s="1">
        <f>IF(PlanDeCharge[[#This Row],[Semaine]]="S1",PlanDeCharge[[#This Row],[Date du Jalon]]-14,PlanDeCharge[[#This Row],[Date du Jalon]]-7)</f>
        <v>43752</v>
      </c>
      <c r="I126">
        <f>VLOOKUP(PlanDeCharge[[#This Row],[Clef de recherche1]],ChargeMetier[[#All],[Clef de recherche1]:[C4]],MATCH(PlanDeCharge[[#This Row],[Classification]],ChargeMetier[[#Headers],[Clef de recherche1]:[C4]],0),FALSE)</f>
        <v>0</v>
      </c>
      <c r="J126">
        <f>PlanDeCharge[[#This Row],[Charge Jalon]]/2</f>
        <v>0</v>
      </c>
    </row>
    <row r="127" spans="1:10" x14ac:dyDescent="0.25">
      <c r="A127" t="s">
        <v>11</v>
      </c>
      <c r="B127" t="str">
        <f>VLOOKUP(PlanDeCharge[[#This Row],[Projet]],ListeProjet[#All],MATCH('Plan de Charge'!B$1,ListeProjet[#Headers],0),FALSE)</f>
        <v>C2</v>
      </c>
      <c r="C127" t="s">
        <v>2</v>
      </c>
      <c r="D127" t="s">
        <v>26</v>
      </c>
      <c r="E127" t="str">
        <f>_xlfn.CONCAT(PlanDeCharge[[#This Row],[Jalon]],"-",PlanDeCharge[[#This Row],[Métier]])</f>
        <v>J1-M4</v>
      </c>
      <c r="F127" t="s">
        <v>34</v>
      </c>
      <c r="G127" s="1">
        <f>VLOOKUP(PlanDeCharge[[#This Row],[Projet]],ListeProjet[#All],MATCH($C127,ListeProjet[#Headers],0),FALSE)</f>
        <v>43549</v>
      </c>
      <c r="H127" s="1">
        <f>IF(PlanDeCharge[[#This Row],[Semaine]]="S1",PlanDeCharge[[#This Row],[Date du Jalon]]-14,PlanDeCharge[[#This Row],[Date du Jalon]]-7)</f>
        <v>43535</v>
      </c>
      <c r="I127">
        <f>VLOOKUP(PlanDeCharge[[#This Row],[Clef de recherche1]],ChargeMetier[[#All],[Clef de recherche1]:[C4]],MATCH(PlanDeCharge[[#This Row],[Classification]],ChargeMetier[[#Headers],[Clef de recherche1]:[C4]],0),FALSE)</f>
        <v>0</v>
      </c>
      <c r="J127">
        <f>PlanDeCharge[[#This Row],[Charge Jalon]]/2</f>
        <v>0</v>
      </c>
    </row>
    <row r="128" spans="1:10" x14ac:dyDescent="0.25">
      <c r="A128" t="s">
        <v>12</v>
      </c>
      <c r="B128" t="str">
        <f>VLOOKUP(PlanDeCharge[[#This Row],[Projet]],ListeProjet[#All],MATCH('Plan de Charge'!B$1,ListeProjet[#Headers],0),FALSE)</f>
        <v>C4</v>
      </c>
      <c r="C128" t="s">
        <v>2</v>
      </c>
      <c r="D128" t="s">
        <v>26</v>
      </c>
      <c r="E128" t="str">
        <f>_xlfn.CONCAT(PlanDeCharge[[#This Row],[Jalon]],"-",PlanDeCharge[[#This Row],[Métier]])</f>
        <v>J1-M4</v>
      </c>
      <c r="F128" t="s">
        <v>34</v>
      </c>
      <c r="G128" s="1">
        <f>VLOOKUP(PlanDeCharge[[#This Row],[Projet]],ListeProjet[#All],MATCH($C128,ListeProjet[#Headers],0),FALSE)</f>
        <v>43549</v>
      </c>
      <c r="H128" s="1">
        <f>IF(PlanDeCharge[[#This Row],[Semaine]]="S1",PlanDeCharge[[#This Row],[Date du Jalon]]-14,PlanDeCharge[[#This Row],[Date du Jalon]]-7)</f>
        <v>43535</v>
      </c>
      <c r="I128">
        <f>VLOOKUP(PlanDeCharge[[#This Row],[Clef de recherche1]],ChargeMetier[[#All],[Clef de recherche1]:[C4]],MATCH(PlanDeCharge[[#This Row],[Classification]],ChargeMetier[[#Headers],[Clef de recherche1]:[C4]],0),FALSE)</f>
        <v>0</v>
      </c>
      <c r="J128">
        <f>PlanDeCharge[[#This Row],[Charge Jalon]]/2</f>
        <v>0</v>
      </c>
    </row>
    <row r="129" spans="1:10" x14ac:dyDescent="0.25">
      <c r="A129" t="s">
        <v>13</v>
      </c>
      <c r="B129" t="str">
        <f>VLOOKUP(PlanDeCharge[[#This Row],[Projet]],ListeProjet[#All],MATCH('Plan de Charge'!B$1,ListeProjet[#Headers],0),FALSE)</f>
        <v>C1</v>
      </c>
      <c r="C129" t="s">
        <v>2</v>
      </c>
      <c r="D129" t="s">
        <v>26</v>
      </c>
      <c r="E129" t="str">
        <f>_xlfn.CONCAT(PlanDeCharge[[#This Row],[Jalon]],"-",PlanDeCharge[[#This Row],[Métier]])</f>
        <v>J1-M4</v>
      </c>
      <c r="F129" t="s">
        <v>34</v>
      </c>
      <c r="G129" s="1">
        <f>VLOOKUP(PlanDeCharge[[#This Row],[Projet]],ListeProjet[#All],MATCH($C129,ListeProjet[#Headers],0),FALSE)</f>
        <v>43577</v>
      </c>
      <c r="H129" s="1">
        <f>IF(PlanDeCharge[[#This Row],[Semaine]]="S1",PlanDeCharge[[#This Row],[Date du Jalon]]-14,PlanDeCharge[[#This Row],[Date du Jalon]]-7)</f>
        <v>43563</v>
      </c>
      <c r="I129">
        <f>VLOOKUP(PlanDeCharge[[#This Row],[Clef de recherche1]],ChargeMetier[[#All],[Clef de recherche1]:[C4]],MATCH(PlanDeCharge[[#This Row],[Classification]],ChargeMetier[[#Headers],[Clef de recherche1]:[C4]],0),FALSE)</f>
        <v>0</v>
      </c>
      <c r="J129">
        <f>PlanDeCharge[[#This Row],[Charge Jalon]]/2</f>
        <v>0</v>
      </c>
    </row>
    <row r="130" spans="1:10" x14ac:dyDescent="0.25">
      <c r="A130" t="s">
        <v>14</v>
      </c>
      <c r="B130" t="str">
        <f>VLOOKUP(PlanDeCharge[[#This Row],[Projet]],ListeProjet[#All],MATCH('Plan de Charge'!B$1,ListeProjet[#Headers],0),FALSE)</f>
        <v>C1</v>
      </c>
      <c r="C130" t="s">
        <v>2</v>
      </c>
      <c r="D130" t="s">
        <v>26</v>
      </c>
      <c r="E130" t="str">
        <f>_xlfn.CONCAT(PlanDeCharge[[#This Row],[Jalon]],"-",PlanDeCharge[[#This Row],[Métier]])</f>
        <v>J1-M4</v>
      </c>
      <c r="F130" t="s">
        <v>34</v>
      </c>
      <c r="G130" s="1">
        <f>VLOOKUP(PlanDeCharge[[#This Row],[Projet]],ListeProjet[#All],MATCH($C130,ListeProjet[#Headers],0),FALSE)</f>
        <v>43514</v>
      </c>
      <c r="H130" s="1">
        <f>IF(PlanDeCharge[[#This Row],[Semaine]]="S1",PlanDeCharge[[#This Row],[Date du Jalon]]-14,PlanDeCharge[[#This Row],[Date du Jalon]]-7)</f>
        <v>43500</v>
      </c>
      <c r="I130">
        <f>VLOOKUP(PlanDeCharge[[#This Row],[Clef de recherche1]],ChargeMetier[[#All],[Clef de recherche1]:[C4]],MATCH(PlanDeCharge[[#This Row],[Classification]],ChargeMetier[[#Headers],[Clef de recherche1]:[C4]],0),FALSE)</f>
        <v>0</v>
      </c>
      <c r="J130">
        <f>PlanDeCharge[[#This Row],[Charge Jalon]]/2</f>
        <v>0</v>
      </c>
    </row>
    <row r="131" spans="1:10" x14ac:dyDescent="0.25">
      <c r="A131" t="s">
        <v>19</v>
      </c>
      <c r="B131" t="str">
        <f>VLOOKUP(PlanDeCharge[[#This Row],[Projet]],ListeProjet[#All],MATCH('Plan de Charge'!B$1,ListeProjet[#Headers],0),FALSE)</f>
        <v>C2</v>
      </c>
      <c r="C131" t="s">
        <v>2</v>
      </c>
      <c r="D131" t="s">
        <v>26</v>
      </c>
      <c r="E131" t="str">
        <f>_xlfn.CONCAT(PlanDeCharge[[#This Row],[Jalon]],"-",PlanDeCharge[[#This Row],[Métier]])</f>
        <v>J1-M4</v>
      </c>
      <c r="F131" t="s">
        <v>34</v>
      </c>
      <c r="G131" s="1">
        <f>VLOOKUP(PlanDeCharge[[#This Row],[Projet]],ListeProjet[#All],MATCH($C131,ListeProjet[#Headers],0),FALSE)</f>
        <v>43577</v>
      </c>
      <c r="H131" s="1">
        <f>IF(PlanDeCharge[[#This Row],[Semaine]]="S1",PlanDeCharge[[#This Row],[Date du Jalon]]-14,PlanDeCharge[[#This Row],[Date du Jalon]]-7)</f>
        <v>43563</v>
      </c>
      <c r="I131">
        <f>VLOOKUP(PlanDeCharge[[#This Row],[Clef de recherche1]],ChargeMetier[[#All],[Clef de recherche1]:[C4]],MATCH(PlanDeCharge[[#This Row],[Classification]],ChargeMetier[[#Headers],[Clef de recherche1]:[C4]],0),FALSE)</f>
        <v>0</v>
      </c>
      <c r="J131">
        <f>PlanDeCharge[[#This Row],[Charge Jalon]]/2</f>
        <v>0</v>
      </c>
    </row>
    <row r="132" spans="1:10" x14ac:dyDescent="0.25">
      <c r="A132" t="s">
        <v>6</v>
      </c>
      <c r="B132" t="str">
        <f>VLOOKUP(PlanDeCharge[[#This Row],[Projet]],ListeProjet[#All],MATCH('Plan de Charge'!B$1,ListeProjet[#Headers],0),FALSE)</f>
        <v>C1</v>
      </c>
      <c r="C132" t="s">
        <v>3</v>
      </c>
      <c r="D132" t="s">
        <v>26</v>
      </c>
      <c r="E132" t="str">
        <f>_xlfn.CONCAT(PlanDeCharge[[#This Row],[Jalon]],"-",PlanDeCharge[[#This Row],[Métier]])</f>
        <v>J2-M4</v>
      </c>
      <c r="F132" t="s">
        <v>34</v>
      </c>
      <c r="G132" s="1">
        <f>VLOOKUP(PlanDeCharge[[#This Row],[Projet]],ListeProjet[#All],MATCH($C132,ListeProjet[#Headers],0),FALSE)</f>
        <v>43787</v>
      </c>
      <c r="H132" s="1">
        <f>IF(PlanDeCharge[[#This Row],[Semaine]]="S1",PlanDeCharge[[#This Row],[Date du Jalon]]-14,PlanDeCharge[[#This Row],[Date du Jalon]]-7)</f>
        <v>43773</v>
      </c>
      <c r="I132">
        <f>VLOOKUP(PlanDeCharge[[#This Row],[Clef de recherche1]],ChargeMetier[[#All],[Clef de recherche1]:[C4]],MATCH(PlanDeCharge[[#This Row],[Classification]],ChargeMetier[[#Headers],[Clef de recherche1]:[C4]],0),FALSE)</f>
        <v>2</v>
      </c>
      <c r="J132">
        <f>PlanDeCharge[[#This Row],[Charge Jalon]]/2</f>
        <v>1</v>
      </c>
    </row>
    <row r="133" spans="1:10" x14ac:dyDescent="0.25">
      <c r="A133" t="s">
        <v>7</v>
      </c>
      <c r="B133" t="str">
        <f>VLOOKUP(PlanDeCharge[[#This Row],[Projet]],ListeProjet[#All],MATCH('Plan de Charge'!B$1,ListeProjet[#Headers],0),FALSE)</f>
        <v>C1</v>
      </c>
      <c r="C133" t="s">
        <v>3</v>
      </c>
      <c r="D133" t="s">
        <v>26</v>
      </c>
      <c r="E133" t="str">
        <f>_xlfn.CONCAT(PlanDeCharge[[#This Row],[Jalon]],"-",PlanDeCharge[[#This Row],[Métier]])</f>
        <v>J2-M4</v>
      </c>
      <c r="F133" t="s">
        <v>34</v>
      </c>
      <c r="G133" s="1">
        <f>VLOOKUP(PlanDeCharge[[#This Row],[Projet]],ListeProjet[#All],MATCH($C133,ListeProjet[#Headers],0),FALSE)</f>
        <v>43787</v>
      </c>
      <c r="H133" s="1">
        <f>IF(PlanDeCharge[[#This Row],[Semaine]]="S1",PlanDeCharge[[#This Row],[Date du Jalon]]-14,PlanDeCharge[[#This Row],[Date du Jalon]]-7)</f>
        <v>43773</v>
      </c>
      <c r="I133">
        <f>VLOOKUP(PlanDeCharge[[#This Row],[Clef de recherche1]],ChargeMetier[[#All],[Clef de recherche1]:[C4]],MATCH(PlanDeCharge[[#This Row],[Classification]],ChargeMetier[[#Headers],[Clef de recherche1]:[C4]],0),FALSE)</f>
        <v>2</v>
      </c>
      <c r="J133">
        <f>PlanDeCharge[[#This Row],[Charge Jalon]]/2</f>
        <v>1</v>
      </c>
    </row>
    <row r="134" spans="1:10" x14ac:dyDescent="0.25">
      <c r="A134" t="s">
        <v>8</v>
      </c>
      <c r="B134" t="str">
        <f>VLOOKUP(PlanDeCharge[[#This Row],[Projet]],ListeProjet[#All],MATCH('Plan de Charge'!B$1,ListeProjet[#Headers],0),FALSE)</f>
        <v>C2</v>
      </c>
      <c r="C134" t="s">
        <v>3</v>
      </c>
      <c r="D134" t="s">
        <v>26</v>
      </c>
      <c r="E134" t="str">
        <f>_xlfn.CONCAT(PlanDeCharge[[#This Row],[Jalon]],"-",PlanDeCharge[[#This Row],[Métier]])</f>
        <v>J2-M4</v>
      </c>
      <c r="F134" t="s">
        <v>34</v>
      </c>
      <c r="G134" s="1">
        <f>VLOOKUP(PlanDeCharge[[#This Row],[Projet]],ListeProjet[#All],MATCH($C134,ListeProjet[#Headers],0),FALSE)</f>
        <v>43969</v>
      </c>
      <c r="H134" s="1">
        <f>IF(PlanDeCharge[[#This Row],[Semaine]]="S1",PlanDeCharge[[#This Row],[Date du Jalon]]-14,PlanDeCharge[[#This Row],[Date du Jalon]]-7)</f>
        <v>43955</v>
      </c>
      <c r="I134">
        <f>VLOOKUP(PlanDeCharge[[#This Row],[Clef de recherche1]],ChargeMetier[[#All],[Clef de recherche1]:[C4]],MATCH(PlanDeCharge[[#This Row],[Classification]],ChargeMetier[[#Headers],[Clef de recherche1]:[C4]],0),FALSE)</f>
        <v>0</v>
      </c>
      <c r="J134">
        <f>PlanDeCharge[[#This Row],[Charge Jalon]]/2</f>
        <v>0</v>
      </c>
    </row>
    <row r="135" spans="1:10" x14ac:dyDescent="0.25">
      <c r="A135" t="s">
        <v>9</v>
      </c>
      <c r="B135" t="str">
        <f>VLOOKUP(PlanDeCharge[[#This Row],[Projet]],ListeProjet[#All],MATCH('Plan de Charge'!B$1,ListeProjet[#Headers],0),FALSE)</f>
        <v>C3</v>
      </c>
      <c r="C135" t="s">
        <v>3</v>
      </c>
      <c r="D135" t="s">
        <v>26</v>
      </c>
      <c r="E135" t="str">
        <f>_xlfn.CONCAT(PlanDeCharge[[#This Row],[Jalon]],"-",PlanDeCharge[[#This Row],[Métier]])</f>
        <v>J2-M4</v>
      </c>
      <c r="F135" t="s">
        <v>34</v>
      </c>
      <c r="G135" s="1">
        <f>VLOOKUP(PlanDeCharge[[#This Row],[Projet]],ListeProjet[#All],MATCH($C135,ListeProjet[#Headers],0),FALSE)</f>
        <v>43759</v>
      </c>
      <c r="H135" s="1">
        <f>IF(PlanDeCharge[[#This Row],[Semaine]]="S1",PlanDeCharge[[#This Row],[Date du Jalon]]-14,PlanDeCharge[[#This Row],[Date du Jalon]]-7)</f>
        <v>43745</v>
      </c>
      <c r="I135">
        <f>VLOOKUP(PlanDeCharge[[#This Row],[Clef de recherche1]],ChargeMetier[[#All],[Clef de recherche1]:[C4]],MATCH(PlanDeCharge[[#This Row],[Classification]],ChargeMetier[[#Headers],[Clef de recherche1]:[C4]],0),FALSE)</f>
        <v>0</v>
      </c>
      <c r="J135">
        <f>PlanDeCharge[[#This Row],[Charge Jalon]]/2</f>
        <v>0</v>
      </c>
    </row>
    <row r="136" spans="1:10" x14ac:dyDescent="0.25">
      <c r="A136" t="s">
        <v>10</v>
      </c>
      <c r="B136" t="str">
        <f>VLOOKUP(PlanDeCharge[[#This Row],[Projet]],ListeProjet[#All],MATCH('Plan de Charge'!B$1,ListeProjet[#Headers],0),FALSE)</f>
        <v>C3</v>
      </c>
      <c r="C136" t="s">
        <v>3</v>
      </c>
      <c r="D136" t="s">
        <v>26</v>
      </c>
      <c r="E136" t="str">
        <f>_xlfn.CONCAT(PlanDeCharge[[#This Row],[Jalon]],"-",PlanDeCharge[[#This Row],[Métier]])</f>
        <v>J2-M4</v>
      </c>
      <c r="F136" t="s">
        <v>34</v>
      </c>
      <c r="G136" s="1">
        <f>VLOOKUP(PlanDeCharge[[#This Row],[Projet]],ListeProjet[#All],MATCH($C136,ListeProjet[#Headers],0),FALSE)</f>
        <v>43969</v>
      </c>
      <c r="H136" s="1">
        <f>IF(PlanDeCharge[[#This Row],[Semaine]]="S1",PlanDeCharge[[#This Row],[Date du Jalon]]-14,PlanDeCharge[[#This Row],[Date du Jalon]]-7)</f>
        <v>43955</v>
      </c>
      <c r="I136">
        <f>VLOOKUP(PlanDeCharge[[#This Row],[Clef de recherche1]],ChargeMetier[[#All],[Clef de recherche1]:[C4]],MATCH(PlanDeCharge[[#This Row],[Classification]],ChargeMetier[[#Headers],[Clef de recherche1]:[C4]],0),FALSE)</f>
        <v>0</v>
      </c>
      <c r="J136">
        <f>PlanDeCharge[[#This Row],[Charge Jalon]]/2</f>
        <v>0</v>
      </c>
    </row>
    <row r="137" spans="1:10" x14ac:dyDescent="0.25">
      <c r="A137" t="s">
        <v>11</v>
      </c>
      <c r="B137" t="str">
        <f>VLOOKUP(PlanDeCharge[[#This Row],[Projet]],ListeProjet[#All],MATCH('Plan de Charge'!B$1,ListeProjet[#Headers],0),FALSE)</f>
        <v>C2</v>
      </c>
      <c r="C137" t="s">
        <v>3</v>
      </c>
      <c r="D137" t="s">
        <v>26</v>
      </c>
      <c r="E137" t="str">
        <f>_xlfn.CONCAT(PlanDeCharge[[#This Row],[Jalon]],"-",PlanDeCharge[[#This Row],[Métier]])</f>
        <v>J2-M4</v>
      </c>
      <c r="F137" t="s">
        <v>34</v>
      </c>
      <c r="G137" s="1">
        <f>VLOOKUP(PlanDeCharge[[#This Row],[Projet]],ListeProjet[#All],MATCH($C137,ListeProjet[#Headers],0),FALSE)</f>
        <v>43668</v>
      </c>
      <c r="H137" s="1">
        <f>IF(PlanDeCharge[[#This Row],[Semaine]]="S1",PlanDeCharge[[#This Row],[Date du Jalon]]-14,PlanDeCharge[[#This Row],[Date du Jalon]]-7)</f>
        <v>43654</v>
      </c>
      <c r="I137">
        <f>VLOOKUP(PlanDeCharge[[#This Row],[Clef de recherche1]],ChargeMetier[[#All],[Clef de recherche1]:[C4]],MATCH(PlanDeCharge[[#This Row],[Classification]],ChargeMetier[[#Headers],[Clef de recherche1]:[C4]],0),FALSE)</f>
        <v>0</v>
      </c>
      <c r="J137">
        <f>PlanDeCharge[[#This Row],[Charge Jalon]]/2</f>
        <v>0</v>
      </c>
    </row>
    <row r="138" spans="1:10" x14ac:dyDescent="0.25">
      <c r="A138" t="s">
        <v>12</v>
      </c>
      <c r="B138" t="str">
        <f>VLOOKUP(PlanDeCharge[[#This Row],[Projet]],ListeProjet[#All],MATCH('Plan de Charge'!B$1,ListeProjet[#Headers],0),FALSE)</f>
        <v>C4</v>
      </c>
      <c r="C138" t="s">
        <v>3</v>
      </c>
      <c r="D138" t="s">
        <v>26</v>
      </c>
      <c r="E138" t="str">
        <f>_xlfn.CONCAT(PlanDeCharge[[#This Row],[Jalon]],"-",PlanDeCharge[[#This Row],[Métier]])</f>
        <v>J2-M4</v>
      </c>
      <c r="F138" t="s">
        <v>34</v>
      </c>
      <c r="G138" s="1">
        <f>VLOOKUP(PlanDeCharge[[#This Row],[Projet]],ListeProjet[#All],MATCH($C138,ListeProjet[#Headers],0),FALSE)</f>
        <v>43668</v>
      </c>
      <c r="H138" s="1">
        <f>IF(PlanDeCharge[[#This Row],[Semaine]]="S1",PlanDeCharge[[#This Row],[Date du Jalon]]-14,PlanDeCharge[[#This Row],[Date du Jalon]]-7)</f>
        <v>43654</v>
      </c>
      <c r="I138">
        <f>VLOOKUP(PlanDeCharge[[#This Row],[Clef de recherche1]],ChargeMetier[[#All],[Clef de recherche1]:[C4]],MATCH(PlanDeCharge[[#This Row],[Classification]],ChargeMetier[[#Headers],[Clef de recherche1]:[C4]],0),FALSE)</f>
        <v>0</v>
      </c>
      <c r="J138">
        <f>PlanDeCharge[[#This Row],[Charge Jalon]]/2</f>
        <v>0</v>
      </c>
    </row>
    <row r="139" spans="1:10" x14ac:dyDescent="0.25">
      <c r="A139" t="s">
        <v>13</v>
      </c>
      <c r="B139" t="str">
        <f>VLOOKUP(PlanDeCharge[[#This Row],[Projet]],ListeProjet[#All],MATCH('Plan de Charge'!B$1,ListeProjet[#Headers],0),FALSE)</f>
        <v>C1</v>
      </c>
      <c r="C139" t="s">
        <v>3</v>
      </c>
      <c r="D139" t="s">
        <v>26</v>
      </c>
      <c r="E139" t="str">
        <f>_xlfn.CONCAT(PlanDeCharge[[#This Row],[Jalon]],"-",PlanDeCharge[[#This Row],[Métier]])</f>
        <v>J2-M4</v>
      </c>
      <c r="F139" t="s">
        <v>34</v>
      </c>
      <c r="G139" s="1">
        <f>VLOOKUP(PlanDeCharge[[#This Row],[Projet]],ListeProjet[#All],MATCH($C139,ListeProjet[#Headers],0),FALSE)</f>
        <v>43612</v>
      </c>
      <c r="H139" s="1">
        <f>IF(PlanDeCharge[[#This Row],[Semaine]]="S1",PlanDeCharge[[#This Row],[Date du Jalon]]-14,PlanDeCharge[[#This Row],[Date du Jalon]]-7)</f>
        <v>43598</v>
      </c>
      <c r="I139">
        <f>VLOOKUP(PlanDeCharge[[#This Row],[Clef de recherche1]],ChargeMetier[[#All],[Clef de recherche1]:[C4]],MATCH(PlanDeCharge[[#This Row],[Classification]],ChargeMetier[[#Headers],[Clef de recherche1]:[C4]],0),FALSE)</f>
        <v>2</v>
      </c>
      <c r="J139">
        <f>PlanDeCharge[[#This Row],[Charge Jalon]]/2</f>
        <v>1</v>
      </c>
    </row>
    <row r="140" spans="1:10" x14ac:dyDescent="0.25">
      <c r="A140" t="s">
        <v>14</v>
      </c>
      <c r="B140" t="str">
        <f>VLOOKUP(PlanDeCharge[[#This Row],[Projet]],ListeProjet[#All],MATCH('Plan de Charge'!B$1,ListeProjet[#Headers],0),FALSE)</f>
        <v>C1</v>
      </c>
      <c r="C140" t="s">
        <v>3</v>
      </c>
      <c r="D140" t="s">
        <v>26</v>
      </c>
      <c r="E140" t="str">
        <f>_xlfn.CONCAT(PlanDeCharge[[#This Row],[Jalon]],"-",PlanDeCharge[[#This Row],[Métier]])</f>
        <v>J2-M4</v>
      </c>
      <c r="F140" t="s">
        <v>34</v>
      </c>
      <c r="G140" s="1">
        <f>VLOOKUP(PlanDeCharge[[#This Row],[Projet]],ListeProjet[#All],MATCH($C140,ListeProjet[#Headers],0),FALSE)</f>
        <v>43605</v>
      </c>
      <c r="H140" s="1">
        <f>IF(PlanDeCharge[[#This Row],[Semaine]]="S1",PlanDeCharge[[#This Row],[Date du Jalon]]-14,PlanDeCharge[[#This Row],[Date du Jalon]]-7)</f>
        <v>43591</v>
      </c>
      <c r="I140">
        <f>VLOOKUP(PlanDeCharge[[#This Row],[Clef de recherche1]],ChargeMetier[[#All],[Clef de recherche1]:[C4]],MATCH(PlanDeCharge[[#This Row],[Classification]],ChargeMetier[[#Headers],[Clef de recherche1]:[C4]],0),FALSE)</f>
        <v>2</v>
      </c>
      <c r="J140">
        <f>PlanDeCharge[[#This Row],[Charge Jalon]]/2</f>
        <v>1</v>
      </c>
    </row>
    <row r="141" spans="1:10" x14ac:dyDescent="0.25">
      <c r="A141" t="s">
        <v>19</v>
      </c>
      <c r="B141" t="str">
        <f>VLOOKUP(PlanDeCharge[[#This Row],[Projet]],ListeProjet[#All],MATCH('Plan de Charge'!B$1,ListeProjet[#Headers],0),FALSE)</f>
        <v>C2</v>
      </c>
      <c r="C141" t="s">
        <v>3</v>
      </c>
      <c r="D141" t="s">
        <v>26</v>
      </c>
      <c r="E141" t="str">
        <f>_xlfn.CONCAT(PlanDeCharge[[#This Row],[Jalon]],"-",PlanDeCharge[[#This Row],[Métier]])</f>
        <v>J2-M4</v>
      </c>
      <c r="F141" t="s">
        <v>34</v>
      </c>
      <c r="G141" s="1">
        <f>VLOOKUP(PlanDeCharge[[#This Row],[Projet]],ListeProjet[#All],MATCH($C141,ListeProjet[#Headers],0),FALSE)</f>
        <v>43612</v>
      </c>
      <c r="H141" s="1">
        <f>IF(PlanDeCharge[[#This Row],[Semaine]]="S1",PlanDeCharge[[#This Row],[Date du Jalon]]-14,PlanDeCharge[[#This Row],[Date du Jalon]]-7)</f>
        <v>43598</v>
      </c>
      <c r="I141">
        <f>VLOOKUP(PlanDeCharge[[#This Row],[Clef de recherche1]],ChargeMetier[[#All],[Clef de recherche1]:[C4]],MATCH(PlanDeCharge[[#This Row],[Classification]],ChargeMetier[[#Headers],[Clef de recherche1]:[C4]],0),FALSE)</f>
        <v>0</v>
      </c>
      <c r="J141">
        <f>PlanDeCharge[[#This Row],[Charge Jalon]]/2</f>
        <v>0</v>
      </c>
    </row>
    <row r="142" spans="1:10" x14ac:dyDescent="0.25">
      <c r="A142" t="s">
        <v>6</v>
      </c>
      <c r="B142" t="str">
        <f>VLOOKUP(PlanDeCharge[[#This Row],[Projet]],ListeProjet[#All],MATCH('Plan de Charge'!B$1,ListeProjet[#Headers],0),FALSE)</f>
        <v>C1</v>
      </c>
      <c r="C142" t="s">
        <v>4</v>
      </c>
      <c r="D142" t="s">
        <v>26</v>
      </c>
      <c r="E142" t="str">
        <f>_xlfn.CONCAT(PlanDeCharge[[#This Row],[Jalon]],"-",PlanDeCharge[[#This Row],[Métier]])</f>
        <v>J3-M4</v>
      </c>
      <c r="F142" t="s">
        <v>34</v>
      </c>
      <c r="G142" s="1">
        <f>VLOOKUP(PlanDeCharge[[#This Row],[Projet]],ListeProjet[#All],MATCH($C142,ListeProjet[#Headers],0),FALSE)</f>
        <v>43871</v>
      </c>
      <c r="H142" s="1">
        <f>IF(PlanDeCharge[[#This Row],[Semaine]]="S1",PlanDeCharge[[#This Row],[Date du Jalon]]-14,PlanDeCharge[[#This Row],[Date du Jalon]]-7)</f>
        <v>43857</v>
      </c>
      <c r="I142">
        <f>VLOOKUP(PlanDeCharge[[#This Row],[Clef de recherche1]],ChargeMetier[[#All],[Clef de recherche1]:[C4]],MATCH(PlanDeCharge[[#This Row],[Classification]],ChargeMetier[[#Headers],[Clef de recherche1]:[C4]],0),FALSE)</f>
        <v>8</v>
      </c>
      <c r="J142">
        <f>PlanDeCharge[[#This Row],[Charge Jalon]]/2</f>
        <v>4</v>
      </c>
    </row>
    <row r="143" spans="1:10" x14ac:dyDescent="0.25">
      <c r="A143" t="s">
        <v>7</v>
      </c>
      <c r="B143" t="str">
        <f>VLOOKUP(PlanDeCharge[[#This Row],[Projet]],ListeProjet[#All],MATCH('Plan de Charge'!B$1,ListeProjet[#Headers],0),FALSE)</f>
        <v>C1</v>
      </c>
      <c r="C143" t="s">
        <v>4</v>
      </c>
      <c r="D143" t="s">
        <v>26</v>
      </c>
      <c r="E143" t="str">
        <f>_xlfn.CONCAT(PlanDeCharge[[#This Row],[Jalon]],"-",PlanDeCharge[[#This Row],[Métier]])</f>
        <v>J3-M4</v>
      </c>
      <c r="F143" t="s">
        <v>34</v>
      </c>
      <c r="G143" s="1">
        <f>VLOOKUP(PlanDeCharge[[#This Row],[Projet]],ListeProjet[#All],MATCH($C143,ListeProjet[#Headers],0),FALSE)</f>
        <v>43871</v>
      </c>
      <c r="H143" s="1">
        <f>IF(PlanDeCharge[[#This Row],[Semaine]]="S1",PlanDeCharge[[#This Row],[Date du Jalon]]-14,PlanDeCharge[[#This Row],[Date du Jalon]]-7)</f>
        <v>43857</v>
      </c>
      <c r="I143">
        <f>VLOOKUP(PlanDeCharge[[#This Row],[Clef de recherche1]],ChargeMetier[[#All],[Clef de recherche1]:[C4]],MATCH(PlanDeCharge[[#This Row],[Classification]],ChargeMetier[[#Headers],[Clef de recherche1]:[C4]],0),FALSE)</f>
        <v>8</v>
      </c>
      <c r="J143">
        <f>PlanDeCharge[[#This Row],[Charge Jalon]]/2</f>
        <v>4</v>
      </c>
    </row>
    <row r="144" spans="1:10" x14ac:dyDescent="0.25">
      <c r="A144" t="s">
        <v>8</v>
      </c>
      <c r="B144" t="str">
        <f>VLOOKUP(PlanDeCharge[[#This Row],[Projet]],ListeProjet[#All],MATCH('Plan de Charge'!B$1,ListeProjet[#Headers],0),FALSE)</f>
        <v>C2</v>
      </c>
      <c r="C144" t="s">
        <v>4</v>
      </c>
      <c r="D144" t="s">
        <v>26</v>
      </c>
      <c r="E144" t="str">
        <f>_xlfn.CONCAT(PlanDeCharge[[#This Row],[Jalon]],"-",PlanDeCharge[[#This Row],[Métier]])</f>
        <v>J3-M4</v>
      </c>
      <c r="F144" t="s">
        <v>34</v>
      </c>
      <c r="G144" s="1">
        <f>VLOOKUP(PlanDeCharge[[#This Row],[Projet]],ListeProjet[#All],MATCH($C144,ListeProjet[#Headers],0),FALSE)</f>
        <v>44102</v>
      </c>
      <c r="H144" s="1">
        <f>IF(PlanDeCharge[[#This Row],[Semaine]]="S1",PlanDeCharge[[#This Row],[Date du Jalon]]-14,PlanDeCharge[[#This Row],[Date du Jalon]]-7)</f>
        <v>44088</v>
      </c>
      <c r="I144">
        <f>VLOOKUP(PlanDeCharge[[#This Row],[Clef de recherche1]],ChargeMetier[[#All],[Clef de recherche1]:[C4]],MATCH(PlanDeCharge[[#This Row],[Classification]],ChargeMetier[[#Headers],[Clef de recherche1]:[C4]],0),FALSE)</f>
        <v>0</v>
      </c>
      <c r="J144">
        <f>PlanDeCharge[[#This Row],[Charge Jalon]]/2</f>
        <v>0</v>
      </c>
    </row>
    <row r="145" spans="1:10" x14ac:dyDescent="0.25">
      <c r="A145" t="s">
        <v>9</v>
      </c>
      <c r="B145" t="str">
        <f>VLOOKUP(PlanDeCharge[[#This Row],[Projet]],ListeProjet[#All],MATCH('Plan de Charge'!B$1,ListeProjet[#Headers],0),FALSE)</f>
        <v>C3</v>
      </c>
      <c r="C145" t="s">
        <v>4</v>
      </c>
      <c r="D145" t="s">
        <v>26</v>
      </c>
      <c r="E145" t="str">
        <f>_xlfn.CONCAT(PlanDeCharge[[#This Row],[Jalon]],"-",PlanDeCharge[[#This Row],[Métier]])</f>
        <v>J3-M4</v>
      </c>
      <c r="F145" t="s">
        <v>34</v>
      </c>
      <c r="G145" s="1">
        <f>VLOOKUP(PlanDeCharge[[#This Row],[Projet]],ListeProjet[#All],MATCH($C145,ListeProjet[#Headers],0),FALSE)</f>
        <v>43850</v>
      </c>
      <c r="H145" s="1">
        <f>IF(PlanDeCharge[[#This Row],[Semaine]]="S1",PlanDeCharge[[#This Row],[Date du Jalon]]-14,PlanDeCharge[[#This Row],[Date du Jalon]]-7)</f>
        <v>43836</v>
      </c>
      <c r="I145">
        <f>VLOOKUP(PlanDeCharge[[#This Row],[Clef de recherche1]],ChargeMetier[[#All],[Clef de recherche1]:[C4]],MATCH(PlanDeCharge[[#This Row],[Classification]],ChargeMetier[[#Headers],[Clef de recherche1]:[C4]],0),FALSE)</f>
        <v>0</v>
      </c>
      <c r="J145">
        <f>PlanDeCharge[[#This Row],[Charge Jalon]]/2</f>
        <v>0</v>
      </c>
    </row>
    <row r="146" spans="1:10" x14ac:dyDescent="0.25">
      <c r="A146" t="s">
        <v>10</v>
      </c>
      <c r="B146" t="str">
        <f>VLOOKUP(PlanDeCharge[[#This Row],[Projet]],ListeProjet[#All],MATCH('Plan de Charge'!B$1,ListeProjet[#Headers],0),FALSE)</f>
        <v>C3</v>
      </c>
      <c r="C146" t="s">
        <v>4</v>
      </c>
      <c r="D146" t="s">
        <v>26</v>
      </c>
      <c r="E146" t="str">
        <f>_xlfn.CONCAT(PlanDeCharge[[#This Row],[Jalon]],"-",PlanDeCharge[[#This Row],[Métier]])</f>
        <v>J3-M4</v>
      </c>
      <c r="F146" t="s">
        <v>34</v>
      </c>
      <c r="G146" s="1">
        <f>VLOOKUP(PlanDeCharge[[#This Row],[Projet]],ListeProjet[#All],MATCH($C146,ListeProjet[#Headers],0),FALSE)</f>
        <v>44102</v>
      </c>
      <c r="H146" s="1">
        <f>IF(PlanDeCharge[[#This Row],[Semaine]]="S1",PlanDeCharge[[#This Row],[Date du Jalon]]-14,PlanDeCharge[[#This Row],[Date du Jalon]]-7)</f>
        <v>44088</v>
      </c>
      <c r="I146">
        <f>VLOOKUP(PlanDeCharge[[#This Row],[Clef de recherche1]],ChargeMetier[[#All],[Clef de recherche1]:[C4]],MATCH(PlanDeCharge[[#This Row],[Classification]],ChargeMetier[[#Headers],[Clef de recherche1]:[C4]],0),FALSE)</f>
        <v>0</v>
      </c>
      <c r="J146">
        <f>PlanDeCharge[[#This Row],[Charge Jalon]]/2</f>
        <v>0</v>
      </c>
    </row>
    <row r="147" spans="1:10" x14ac:dyDescent="0.25">
      <c r="A147" t="s">
        <v>11</v>
      </c>
      <c r="B147" t="str">
        <f>VLOOKUP(PlanDeCharge[[#This Row],[Projet]],ListeProjet[#All],MATCH('Plan de Charge'!B$1,ListeProjet[#Headers],0),FALSE)</f>
        <v>C2</v>
      </c>
      <c r="C147" t="s">
        <v>4</v>
      </c>
      <c r="D147" t="s">
        <v>26</v>
      </c>
      <c r="E147" t="str">
        <f>_xlfn.CONCAT(PlanDeCharge[[#This Row],[Jalon]],"-",PlanDeCharge[[#This Row],[Métier]])</f>
        <v>J3-M4</v>
      </c>
      <c r="F147" t="s">
        <v>34</v>
      </c>
      <c r="G147" s="1">
        <f>VLOOKUP(PlanDeCharge[[#This Row],[Projet]],ListeProjet[#All],MATCH($C147,ListeProjet[#Headers],0),FALSE)</f>
        <v>43885</v>
      </c>
      <c r="H147" s="1">
        <f>IF(PlanDeCharge[[#This Row],[Semaine]]="S1",PlanDeCharge[[#This Row],[Date du Jalon]]-14,PlanDeCharge[[#This Row],[Date du Jalon]]-7)</f>
        <v>43871</v>
      </c>
      <c r="I147">
        <f>VLOOKUP(PlanDeCharge[[#This Row],[Clef de recherche1]],ChargeMetier[[#All],[Clef de recherche1]:[C4]],MATCH(PlanDeCharge[[#This Row],[Classification]],ChargeMetier[[#Headers],[Clef de recherche1]:[C4]],0),FALSE)</f>
        <v>0</v>
      </c>
      <c r="J147">
        <f>PlanDeCharge[[#This Row],[Charge Jalon]]/2</f>
        <v>0</v>
      </c>
    </row>
    <row r="148" spans="1:10" x14ac:dyDescent="0.25">
      <c r="A148" t="s">
        <v>12</v>
      </c>
      <c r="B148" t="str">
        <f>VLOOKUP(PlanDeCharge[[#This Row],[Projet]],ListeProjet[#All],MATCH('Plan de Charge'!B$1,ListeProjet[#Headers],0),FALSE)</f>
        <v>C4</v>
      </c>
      <c r="C148" t="s">
        <v>4</v>
      </c>
      <c r="D148" t="s">
        <v>26</v>
      </c>
      <c r="E148" t="str">
        <f>_xlfn.CONCAT(PlanDeCharge[[#This Row],[Jalon]],"-",PlanDeCharge[[#This Row],[Métier]])</f>
        <v>J3-M4</v>
      </c>
      <c r="F148" t="s">
        <v>34</v>
      </c>
      <c r="G148" s="1">
        <f>VLOOKUP(PlanDeCharge[[#This Row],[Projet]],ListeProjet[#All],MATCH($C148,ListeProjet[#Headers],0),FALSE)</f>
        <v>43899</v>
      </c>
      <c r="H148" s="1">
        <f>IF(PlanDeCharge[[#This Row],[Semaine]]="S1",PlanDeCharge[[#This Row],[Date du Jalon]]-14,PlanDeCharge[[#This Row],[Date du Jalon]]-7)</f>
        <v>43885</v>
      </c>
      <c r="I148">
        <f>VLOOKUP(PlanDeCharge[[#This Row],[Clef de recherche1]],ChargeMetier[[#All],[Clef de recherche1]:[C4]],MATCH(PlanDeCharge[[#This Row],[Classification]],ChargeMetier[[#Headers],[Clef de recherche1]:[C4]],0),FALSE)</f>
        <v>0</v>
      </c>
      <c r="J148">
        <f>PlanDeCharge[[#This Row],[Charge Jalon]]/2</f>
        <v>0</v>
      </c>
    </row>
    <row r="149" spans="1:10" x14ac:dyDescent="0.25">
      <c r="A149" t="s">
        <v>13</v>
      </c>
      <c r="B149" t="str">
        <f>VLOOKUP(PlanDeCharge[[#This Row],[Projet]],ListeProjet[#All],MATCH('Plan de Charge'!B$1,ListeProjet[#Headers],0),FALSE)</f>
        <v>C1</v>
      </c>
      <c r="C149" t="s">
        <v>4</v>
      </c>
      <c r="D149" t="s">
        <v>26</v>
      </c>
      <c r="E149" t="str">
        <f>_xlfn.CONCAT(PlanDeCharge[[#This Row],[Jalon]],"-",PlanDeCharge[[#This Row],[Métier]])</f>
        <v>J3-M4</v>
      </c>
      <c r="F149" t="s">
        <v>34</v>
      </c>
      <c r="G149" s="1">
        <f>VLOOKUP(PlanDeCharge[[#This Row],[Projet]],ListeProjet[#All],MATCH($C149,ListeProjet[#Headers],0),FALSE)</f>
        <v>43661</v>
      </c>
      <c r="H149" s="1">
        <f>IF(PlanDeCharge[[#This Row],[Semaine]]="S1",PlanDeCharge[[#This Row],[Date du Jalon]]-14,PlanDeCharge[[#This Row],[Date du Jalon]]-7)</f>
        <v>43647</v>
      </c>
      <c r="I149">
        <f>VLOOKUP(PlanDeCharge[[#This Row],[Clef de recherche1]],ChargeMetier[[#All],[Clef de recherche1]:[C4]],MATCH(PlanDeCharge[[#This Row],[Classification]],ChargeMetier[[#Headers],[Clef de recherche1]:[C4]],0),FALSE)</f>
        <v>8</v>
      </c>
      <c r="J149">
        <f>PlanDeCharge[[#This Row],[Charge Jalon]]/2</f>
        <v>4</v>
      </c>
    </row>
    <row r="150" spans="1:10" x14ac:dyDescent="0.25">
      <c r="A150" t="s">
        <v>14</v>
      </c>
      <c r="B150" t="str">
        <f>VLOOKUP(PlanDeCharge[[#This Row],[Projet]],ListeProjet[#All],MATCH('Plan de Charge'!B$1,ListeProjet[#Headers],0),FALSE)</f>
        <v>C1</v>
      </c>
      <c r="C150" t="s">
        <v>4</v>
      </c>
      <c r="D150" t="s">
        <v>26</v>
      </c>
      <c r="E150" t="str">
        <f>_xlfn.CONCAT(PlanDeCharge[[#This Row],[Jalon]],"-",PlanDeCharge[[#This Row],[Métier]])</f>
        <v>J3-M4</v>
      </c>
      <c r="F150" t="s">
        <v>34</v>
      </c>
      <c r="G150" s="1">
        <f>VLOOKUP(PlanDeCharge[[#This Row],[Projet]],ListeProjet[#All],MATCH($C150,ListeProjet[#Headers],0),FALSE)</f>
        <v>43619</v>
      </c>
      <c r="H150" s="1">
        <f>IF(PlanDeCharge[[#This Row],[Semaine]]="S1",PlanDeCharge[[#This Row],[Date du Jalon]]-14,PlanDeCharge[[#This Row],[Date du Jalon]]-7)</f>
        <v>43605</v>
      </c>
      <c r="I150">
        <f>VLOOKUP(PlanDeCharge[[#This Row],[Clef de recherche1]],ChargeMetier[[#All],[Clef de recherche1]:[C4]],MATCH(PlanDeCharge[[#This Row],[Classification]],ChargeMetier[[#Headers],[Clef de recherche1]:[C4]],0),FALSE)</f>
        <v>8</v>
      </c>
      <c r="J150">
        <f>PlanDeCharge[[#This Row],[Charge Jalon]]/2</f>
        <v>4</v>
      </c>
    </row>
    <row r="151" spans="1:10" x14ac:dyDescent="0.25">
      <c r="A151" t="s">
        <v>19</v>
      </c>
      <c r="B151" t="str">
        <f>VLOOKUP(PlanDeCharge[[#This Row],[Projet]],ListeProjet[#All],MATCH('Plan de Charge'!B$1,ListeProjet[#Headers],0),FALSE)</f>
        <v>C2</v>
      </c>
      <c r="C151" t="s">
        <v>4</v>
      </c>
      <c r="D151" t="s">
        <v>26</v>
      </c>
      <c r="E151" t="str">
        <f>_xlfn.CONCAT(PlanDeCharge[[#This Row],[Jalon]],"-",PlanDeCharge[[#This Row],[Métier]])</f>
        <v>J3-M4</v>
      </c>
      <c r="F151" t="s">
        <v>34</v>
      </c>
      <c r="G151" s="1">
        <f>VLOOKUP(PlanDeCharge[[#This Row],[Projet]],ListeProjet[#All],MATCH($C151,ListeProjet[#Headers],0),FALSE)</f>
        <v>43661</v>
      </c>
      <c r="H151" s="1">
        <f>IF(PlanDeCharge[[#This Row],[Semaine]]="S1",PlanDeCharge[[#This Row],[Date du Jalon]]-14,PlanDeCharge[[#This Row],[Date du Jalon]]-7)</f>
        <v>43647</v>
      </c>
      <c r="I151">
        <f>VLOOKUP(PlanDeCharge[[#This Row],[Clef de recherche1]],ChargeMetier[[#All],[Clef de recherche1]:[C4]],MATCH(PlanDeCharge[[#This Row],[Classification]],ChargeMetier[[#Headers],[Clef de recherche1]:[C4]],0),FALSE)</f>
        <v>0</v>
      </c>
      <c r="J151">
        <f>PlanDeCharge[[#This Row],[Charge Jalon]]/2</f>
        <v>0</v>
      </c>
    </row>
    <row r="152" spans="1:10" x14ac:dyDescent="0.25">
      <c r="A152" t="s">
        <v>6</v>
      </c>
      <c r="B152" t="str">
        <f>VLOOKUP(PlanDeCharge[[#This Row],[Projet]],ListeProjet[#All],MATCH('Plan de Charge'!B$1,ListeProjet[#Headers],0),FALSE)</f>
        <v>C1</v>
      </c>
      <c r="C152" t="s">
        <v>5</v>
      </c>
      <c r="D152" t="s">
        <v>26</v>
      </c>
      <c r="E152" t="str">
        <f>_xlfn.CONCAT(PlanDeCharge[[#This Row],[Jalon]],"-",PlanDeCharge[[#This Row],[Métier]])</f>
        <v>J4-M4</v>
      </c>
      <c r="F152" t="s">
        <v>34</v>
      </c>
      <c r="G152" s="1">
        <f>VLOOKUP(PlanDeCharge[[#This Row],[Projet]],ListeProjet[#All],MATCH($C152,ListeProjet[#Headers],0),FALSE)</f>
        <v>43976</v>
      </c>
      <c r="H152" s="1">
        <f>IF(PlanDeCharge[[#This Row],[Semaine]]="S1",PlanDeCharge[[#This Row],[Date du Jalon]]-14,PlanDeCharge[[#This Row],[Date du Jalon]]-7)</f>
        <v>43962</v>
      </c>
      <c r="I152">
        <f>VLOOKUP(PlanDeCharge[[#This Row],[Clef de recherche1]],ChargeMetier[[#All],[Clef de recherche1]:[C4]],MATCH(PlanDeCharge[[#This Row],[Classification]],ChargeMetier[[#Headers],[Clef de recherche1]:[C4]],0),FALSE)</f>
        <v>18</v>
      </c>
      <c r="J152">
        <f>PlanDeCharge[[#This Row],[Charge Jalon]]/2</f>
        <v>9</v>
      </c>
    </row>
    <row r="153" spans="1:10" x14ac:dyDescent="0.25">
      <c r="A153" t="s">
        <v>7</v>
      </c>
      <c r="B153" t="str">
        <f>VLOOKUP(PlanDeCharge[[#This Row],[Projet]],ListeProjet[#All],MATCH('Plan de Charge'!B$1,ListeProjet[#Headers],0),FALSE)</f>
        <v>C1</v>
      </c>
      <c r="C153" t="s">
        <v>5</v>
      </c>
      <c r="D153" t="s">
        <v>26</v>
      </c>
      <c r="E153" t="str">
        <f>_xlfn.CONCAT(PlanDeCharge[[#This Row],[Jalon]],"-",PlanDeCharge[[#This Row],[Métier]])</f>
        <v>J4-M4</v>
      </c>
      <c r="F153" t="s">
        <v>34</v>
      </c>
      <c r="G153" s="1">
        <f>VLOOKUP(PlanDeCharge[[#This Row],[Projet]],ListeProjet[#All],MATCH($C153,ListeProjet[#Headers],0),FALSE)</f>
        <v>44018</v>
      </c>
      <c r="H153" s="1">
        <f>IF(PlanDeCharge[[#This Row],[Semaine]]="S1",PlanDeCharge[[#This Row],[Date du Jalon]]-14,PlanDeCharge[[#This Row],[Date du Jalon]]-7)</f>
        <v>44004</v>
      </c>
      <c r="I153">
        <f>VLOOKUP(PlanDeCharge[[#This Row],[Clef de recherche1]],ChargeMetier[[#All],[Clef de recherche1]:[C4]],MATCH(PlanDeCharge[[#This Row],[Classification]],ChargeMetier[[#Headers],[Clef de recherche1]:[C4]],0),FALSE)</f>
        <v>18</v>
      </c>
      <c r="J153">
        <f>PlanDeCharge[[#This Row],[Charge Jalon]]/2</f>
        <v>9</v>
      </c>
    </row>
    <row r="154" spans="1:10" x14ac:dyDescent="0.25">
      <c r="A154" t="s">
        <v>8</v>
      </c>
      <c r="B154" t="str">
        <f>VLOOKUP(PlanDeCharge[[#This Row],[Projet]],ListeProjet[#All],MATCH('Plan de Charge'!B$1,ListeProjet[#Headers],0),FALSE)</f>
        <v>C2</v>
      </c>
      <c r="C154" t="s">
        <v>5</v>
      </c>
      <c r="D154" t="s">
        <v>26</v>
      </c>
      <c r="E154" t="str">
        <f>_xlfn.CONCAT(PlanDeCharge[[#This Row],[Jalon]],"-",PlanDeCharge[[#This Row],[Métier]])</f>
        <v>J4-M4</v>
      </c>
      <c r="F154" t="s">
        <v>34</v>
      </c>
      <c r="G154" s="1">
        <f>VLOOKUP(PlanDeCharge[[#This Row],[Projet]],ListeProjet[#All],MATCH($C154,ListeProjet[#Headers],0),FALSE)</f>
        <v>44211</v>
      </c>
      <c r="H154" s="1">
        <f>IF(PlanDeCharge[[#This Row],[Semaine]]="S1",PlanDeCharge[[#This Row],[Date du Jalon]]-14,PlanDeCharge[[#This Row],[Date du Jalon]]-7)</f>
        <v>44197</v>
      </c>
      <c r="I154">
        <f>VLOOKUP(PlanDeCharge[[#This Row],[Clef de recherche1]],ChargeMetier[[#All],[Clef de recherche1]:[C4]],MATCH(PlanDeCharge[[#This Row],[Classification]],ChargeMetier[[#Headers],[Clef de recherche1]:[C4]],0),FALSE)</f>
        <v>0</v>
      </c>
      <c r="J154">
        <f>PlanDeCharge[[#This Row],[Charge Jalon]]/2</f>
        <v>0</v>
      </c>
    </row>
    <row r="155" spans="1:10" x14ac:dyDescent="0.25">
      <c r="A155" t="s">
        <v>9</v>
      </c>
      <c r="B155" t="str">
        <f>VLOOKUP(PlanDeCharge[[#This Row],[Projet]],ListeProjet[#All],MATCH('Plan de Charge'!B$1,ListeProjet[#Headers],0),FALSE)</f>
        <v>C3</v>
      </c>
      <c r="C155" t="s">
        <v>5</v>
      </c>
      <c r="D155" t="s">
        <v>26</v>
      </c>
      <c r="E155" t="str">
        <f>_xlfn.CONCAT(PlanDeCharge[[#This Row],[Jalon]],"-",PlanDeCharge[[#This Row],[Métier]])</f>
        <v>J4-M4</v>
      </c>
      <c r="F155" t="s">
        <v>34</v>
      </c>
      <c r="G155" s="1">
        <f>VLOOKUP(PlanDeCharge[[#This Row],[Projet]],ListeProjet[#All],MATCH($C155,ListeProjet[#Headers],0),FALSE)</f>
        <v>43980</v>
      </c>
      <c r="H155" s="1">
        <f>IF(PlanDeCharge[[#This Row],[Semaine]]="S1",PlanDeCharge[[#This Row],[Date du Jalon]]-14,PlanDeCharge[[#This Row],[Date du Jalon]]-7)</f>
        <v>43966</v>
      </c>
      <c r="I155">
        <f>VLOOKUP(PlanDeCharge[[#This Row],[Clef de recherche1]],ChargeMetier[[#All],[Clef de recherche1]:[C4]],MATCH(PlanDeCharge[[#This Row],[Classification]],ChargeMetier[[#Headers],[Clef de recherche1]:[C4]],0),FALSE)</f>
        <v>0</v>
      </c>
      <c r="J155">
        <f>PlanDeCharge[[#This Row],[Charge Jalon]]/2</f>
        <v>0</v>
      </c>
    </row>
    <row r="156" spans="1:10" x14ac:dyDescent="0.25">
      <c r="A156" t="s">
        <v>10</v>
      </c>
      <c r="B156" t="str">
        <f>VLOOKUP(PlanDeCharge[[#This Row],[Projet]],ListeProjet[#All],MATCH('Plan de Charge'!B$1,ListeProjet[#Headers],0),FALSE)</f>
        <v>C3</v>
      </c>
      <c r="C156" t="s">
        <v>5</v>
      </c>
      <c r="D156" t="s">
        <v>26</v>
      </c>
      <c r="E156" t="str">
        <f>_xlfn.CONCAT(PlanDeCharge[[#This Row],[Jalon]],"-",PlanDeCharge[[#This Row],[Métier]])</f>
        <v>J4-M4</v>
      </c>
      <c r="F156" t="s">
        <v>34</v>
      </c>
      <c r="G156" s="1">
        <f>VLOOKUP(PlanDeCharge[[#This Row],[Projet]],ListeProjet[#All],MATCH($C156,ListeProjet[#Headers],0),FALSE)</f>
        <v>44135</v>
      </c>
      <c r="H156" s="1">
        <f>IF(PlanDeCharge[[#This Row],[Semaine]]="S1",PlanDeCharge[[#This Row],[Date du Jalon]]-14,PlanDeCharge[[#This Row],[Date du Jalon]]-7)</f>
        <v>44121</v>
      </c>
      <c r="I156">
        <f>VLOOKUP(PlanDeCharge[[#This Row],[Clef de recherche1]],ChargeMetier[[#All],[Clef de recherche1]:[C4]],MATCH(PlanDeCharge[[#This Row],[Classification]],ChargeMetier[[#Headers],[Clef de recherche1]:[C4]],0),FALSE)</f>
        <v>0</v>
      </c>
      <c r="J156">
        <f>PlanDeCharge[[#This Row],[Charge Jalon]]/2</f>
        <v>0</v>
      </c>
    </row>
    <row r="157" spans="1:10" x14ac:dyDescent="0.25">
      <c r="A157" t="s">
        <v>11</v>
      </c>
      <c r="B157" t="str">
        <f>VLOOKUP(PlanDeCharge[[#This Row],[Projet]],ListeProjet[#All],MATCH('Plan de Charge'!B$1,ListeProjet[#Headers],0),FALSE)</f>
        <v>C2</v>
      </c>
      <c r="C157" t="s">
        <v>5</v>
      </c>
      <c r="D157" t="s">
        <v>26</v>
      </c>
      <c r="E157" t="str">
        <f>_xlfn.CONCAT(PlanDeCharge[[#This Row],[Jalon]],"-",PlanDeCharge[[#This Row],[Métier]])</f>
        <v>J4-M4</v>
      </c>
      <c r="F157" t="s">
        <v>34</v>
      </c>
      <c r="G157" s="1">
        <f>VLOOKUP(PlanDeCharge[[#This Row],[Projet]],ListeProjet[#All],MATCH($C157,ListeProjet[#Headers],0),FALSE)</f>
        <v>43966</v>
      </c>
      <c r="H157" s="1">
        <f>IF(PlanDeCharge[[#This Row],[Semaine]]="S1",PlanDeCharge[[#This Row],[Date du Jalon]]-14,PlanDeCharge[[#This Row],[Date du Jalon]]-7)</f>
        <v>43952</v>
      </c>
      <c r="I157">
        <f>VLOOKUP(PlanDeCharge[[#This Row],[Clef de recherche1]],ChargeMetier[[#All],[Clef de recherche1]:[C4]],MATCH(PlanDeCharge[[#This Row],[Classification]],ChargeMetier[[#Headers],[Clef de recherche1]:[C4]],0),FALSE)</f>
        <v>0</v>
      </c>
      <c r="J157">
        <f>PlanDeCharge[[#This Row],[Charge Jalon]]/2</f>
        <v>0</v>
      </c>
    </row>
    <row r="158" spans="1:10" x14ac:dyDescent="0.25">
      <c r="A158" t="s">
        <v>12</v>
      </c>
      <c r="B158" t="str">
        <f>VLOOKUP(PlanDeCharge[[#This Row],[Projet]],ListeProjet[#All],MATCH('Plan de Charge'!B$1,ListeProjet[#Headers],0),FALSE)</f>
        <v>C4</v>
      </c>
      <c r="C158" t="s">
        <v>5</v>
      </c>
      <c r="D158" t="s">
        <v>26</v>
      </c>
      <c r="E158" t="str">
        <f>_xlfn.CONCAT(PlanDeCharge[[#This Row],[Jalon]],"-",PlanDeCharge[[#This Row],[Métier]])</f>
        <v>J4-M4</v>
      </c>
      <c r="F158" t="s">
        <v>34</v>
      </c>
      <c r="G158" s="1">
        <f>VLOOKUP(PlanDeCharge[[#This Row],[Projet]],ListeProjet[#All],MATCH($C158,ListeProjet[#Headers],0),FALSE)</f>
        <v>44351</v>
      </c>
      <c r="H158" s="1">
        <f>IF(PlanDeCharge[[#This Row],[Semaine]]="S1",PlanDeCharge[[#This Row],[Date du Jalon]]-14,PlanDeCharge[[#This Row],[Date du Jalon]]-7)</f>
        <v>44337</v>
      </c>
      <c r="I158">
        <f>VLOOKUP(PlanDeCharge[[#This Row],[Clef de recherche1]],ChargeMetier[[#All],[Clef de recherche1]:[C4]],MATCH(PlanDeCharge[[#This Row],[Classification]],ChargeMetier[[#Headers],[Clef de recherche1]:[C4]],0),FALSE)</f>
        <v>0</v>
      </c>
      <c r="J158">
        <f>PlanDeCharge[[#This Row],[Charge Jalon]]/2</f>
        <v>0</v>
      </c>
    </row>
    <row r="159" spans="1:10" x14ac:dyDescent="0.25">
      <c r="A159" t="s">
        <v>13</v>
      </c>
      <c r="B159" t="str">
        <f>VLOOKUP(PlanDeCharge[[#This Row],[Projet]],ListeProjet[#All],MATCH('Plan de Charge'!B$1,ListeProjet[#Headers],0),FALSE)</f>
        <v>C1</v>
      </c>
      <c r="C159" t="s">
        <v>5</v>
      </c>
      <c r="D159" t="s">
        <v>26</v>
      </c>
      <c r="E159" t="str">
        <f>_xlfn.CONCAT(PlanDeCharge[[#This Row],[Jalon]],"-",PlanDeCharge[[#This Row],[Métier]])</f>
        <v>J4-M4</v>
      </c>
      <c r="F159" t="s">
        <v>34</v>
      </c>
      <c r="G159" s="1">
        <f>VLOOKUP(PlanDeCharge[[#This Row],[Projet]],ListeProjet[#All],MATCH($C159,ListeProjet[#Headers],0),FALSE)</f>
        <v>43910</v>
      </c>
      <c r="H159" s="1">
        <f>IF(PlanDeCharge[[#This Row],[Semaine]]="S1",PlanDeCharge[[#This Row],[Date du Jalon]]-14,PlanDeCharge[[#This Row],[Date du Jalon]]-7)</f>
        <v>43896</v>
      </c>
      <c r="I159">
        <f>VLOOKUP(PlanDeCharge[[#This Row],[Clef de recherche1]],ChargeMetier[[#All],[Clef de recherche1]:[C4]],MATCH(PlanDeCharge[[#This Row],[Classification]],ChargeMetier[[#Headers],[Clef de recherche1]:[C4]],0),FALSE)</f>
        <v>18</v>
      </c>
      <c r="J159">
        <f>PlanDeCharge[[#This Row],[Charge Jalon]]/2</f>
        <v>9</v>
      </c>
    </row>
    <row r="160" spans="1:10" x14ac:dyDescent="0.25">
      <c r="A160" t="s">
        <v>14</v>
      </c>
      <c r="B160" t="str">
        <f>VLOOKUP(PlanDeCharge[[#This Row],[Projet]],ListeProjet[#All],MATCH('Plan de Charge'!B$1,ListeProjet[#Headers],0),FALSE)</f>
        <v>C1</v>
      </c>
      <c r="C160" t="s">
        <v>5</v>
      </c>
      <c r="D160" t="s">
        <v>26</v>
      </c>
      <c r="E160" t="str">
        <f>_xlfn.CONCAT(PlanDeCharge[[#This Row],[Jalon]],"-",PlanDeCharge[[#This Row],[Métier]])</f>
        <v>J4-M4</v>
      </c>
      <c r="F160" t="s">
        <v>34</v>
      </c>
      <c r="G160" s="1">
        <f>VLOOKUP(PlanDeCharge[[#This Row],[Projet]],ListeProjet[#All],MATCH($C160,ListeProjet[#Headers],0),FALSE)</f>
        <v>43791</v>
      </c>
      <c r="H160" s="1">
        <f>IF(PlanDeCharge[[#This Row],[Semaine]]="S1",PlanDeCharge[[#This Row],[Date du Jalon]]-14,PlanDeCharge[[#This Row],[Date du Jalon]]-7)</f>
        <v>43777</v>
      </c>
      <c r="I160">
        <f>VLOOKUP(PlanDeCharge[[#This Row],[Clef de recherche1]],ChargeMetier[[#All],[Clef de recherche1]:[C4]],MATCH(PlanDeCharge[[#This Row],[Classification]],ChargeMetier[[#Headers],[Clef de recherche1]:[C4]],0),FALSE)</f>
        <v>18</v>
      </c>
      <c r="J160">
        <f>PlanDeCharge[[#This Row],[Charge Jalon]]/2</f>
        <v>9</v>
      </c>
    </row>
    <row r="161" spans="1:10" x14ac:dyDescent="0.25">
      <c r="A161" t="s">
        <v>19</v>
      </c>
      <c r="B161" t="str">
        <f>VLOOKUP(PlanDeCharge[[#This Row],[Projet]],ListeProjet[#All],MATCH('Plan de Charge'!B$1,ListeProjet[#Headers],0),FALSE)</f>
        <v>C2</v>
      </c>
      <c r="C161" t="s">
        <v>5</v>
      </c>
      <c r="D161" t="s">
        <v>26</v>
      </c>
      <c r="E161" t="str">
        <f>_xlfn.CONCAT(PlanDeCharge[[#This Row],[Jalon]],"-",PlanDeCharge[[#This Row],[Métier]])</f>
        <v>J4-M4</v>
      </c>
      <c r="F161" t="s">
        <v>34</v>
      </c>
      <c r="G161" s="1">
        <f>VLOOKUP(PlanDeCharge[[#This Row],[Projet]],ListeProjet[#All],MATCH($C161,ListeProjet[#Headers],0),FALSE)</f>
        <v>43952</v>
      </c>
      <c r="H161" s="1">
        <f>IF(PlanDeCharge[[#This Row],[Semaine]]="S1",PlanDeCharge[[#This Row],[Date du Jalon]]-14,PlanDeCharge[[#This Row],[Date du Jalon]]-7)</f>
        <v>43938</v>
      </c>
      <c r="I161">
        <f>VLOOKUP(PlanDeCharge[[#This Row],[Clef de recherche1]],ChargeMetier[[#All],[Clef de recherche1]:[C4]],MATCH(PlanDeCharge[[#This Row],[Classification]],ChargeMetier[[#Headers],[Clef de recherche1]:[C4]],0),FALSE)</f>
        <v>0</v>
      </c>
      <c r="J161">
        <f>PlanDeCharge[[#This Row],[Charge Jalon]]/2</f>
        <v>0</v>
      </c>
    </row>
    <row r="162" spans="1:10" x14ac:dyDescent="0.25">
      <c r="A162" t="s">
        <v>6</v>
      </c>
      <c r="B162" t="str">
        <f>VLOOKUP(PlanDeCharge[[#This Row],[Projet]],ListeProjet[#All],MATCH('Plan de Charge'!B$1,ListeProjet[#Headers],0),FALSE)</f>
        <v>C1</v>
      </c>
      <c r="C162" t="s">
        <v>2</v>
      </c>
      <c r="D162" t="s">
        <v>23</v>
      </c>
      <c r="E162" t="str">
        <f>_xlfn.CONCAT(PlanDeCharge[[#This Row],[Jalon]],"-",PlanDeCharge[[#This Row],[Métier]])</f>
        <v>J1-M1</v>
      </c>
      <c r="F162" t="s">
        <v>33</v>
      </c>
      <c r="G162" s="1">
        <f>VLOOKUP(PlanDeCharge[[#This Row],[Projet]],ListeProjet[#All],MATCH($C162,ListeProjet[#Headers],0),FALSE)</f>
        <v>43787</v>
      </c>
      <c r="H162" s="1">
        <f>IF(PlanDeCharge[[#This Row],[Semaine]]="S1",PlanDeCharge[[#This Row],[Date du Jalon]]-14,PlanDeCharge[[#This Row],[Date du Jalon]]-7)</f>
        <v>43780</v>
      </c>
      <c r="I162">
        <f>VLOOKUP(PlanDeCharge[[#This Row],[Clef de recherche1]],ChargeMetier[[#All],[Clef de recherche1]:[C4]],MATCH(PlanDeCharge[[#This Row],[Classification]],ChargeMetier[[#Headers],[Clef de recherche1]:[C4]],0),FALSE)</f>
        <v>2</v>
      </c>
      <c r="J162">
        <f>PlanDeCharge[[#This Row],[Charge Jalon]]/2</f>
        <v>1</v>
      </c>
    </row>
    <row r="163" spans="1:10" x14ac:dyDescent="0.25">
      <c r="A163" t="s">
        <v>7</v>
      </c>
      <c r="B163" t="str">
        <f>VLOOKUP(PlanDeCharge[[#This Row],[Projet]],ListeProjet[#All],MATCH('Plan de Charge'!B$1,ListeProjet[#Headers],0),FALSE)</f>
        <v>C1</v>
      </c>
      <c r="C163" t="s">
        <v>2</v>
      </c>
      <c r="D163" t="s">
        <v>23</v>
      </c>
      <c r="E163" t="str">
        <f>_xlfn.CONCAT(PlanDeCharge[[#This Row],[Jalon]],"-",PlanDeCharge[[#This Row],[Métier]])</f>
        <v>J1-M1</v>
      </c>
      <c r="F163" t="s">
        <v>33</v>
      </c>
      <c r="G163" s="1">
        <f>VLOOKUP(PlanDeCharge[[#This Row],[Projet]],ListeProjet[#All],MATCH($C163,ListeProjet[#Headers],0),FALSE)</f>
        <v>43787</v>
      </c>
      <c r="H163" s="1">
        <f>IF(PlanDeCharge[[#This Row],[Semaine]]="S1",PlanDeCharge[[#This Row],[Date du Jalon]]-14,PlanDeCharge[[#This Row],[Date du Jalon]]-7)</f>
        <v>43780</v>
      </c>
      <c r="I163">
        <f>VLOOKUP(PlanDeCharge[[#This Row],[Clef de recherche1]],ChargeMetier[[#All],[Clef de recherche1]:[C4]],MATCH(PlanDeCharge[[#This Row],[Classification]],ChargeMetier[[#Headers],[Clef de recherche1]:[C4]],0),FALSE)</f>
        <v>2</v>
      </c>
      <c r="J163">
        <f>PlanDeCharge[[#This Row],[Charge Jalon]]/2</f>
        <v>1</v>
      </c>
    </row>
    <row r="164" spans="1:10" x14ac:dyDescent="0.25">
      <c r="A164" t="s">
        <v>8</v>
      </c>
      <c r="B164" t="str">
        <f>VLOOKUP(PlanDeCharge[[#This Row],[Projet]],ListeProjet[#All],MATCH('Plan de Charge'!B$1,ListeProjet[#Headers],0),FALSE)</f>
        <v>C2</v>
      </c>
      <c r="C164" t="s">
        <v>2</v>
      </c>
      <c r="D164" t="s">
        <v>23</v>
      </c>
      <c r="E164" t="str">
        <f>_xlfn.CONCAT(PlanDeCharge[[#This Row],[Jalon]],"-",PlanDeCharge[[#This Row],[Métier]])</f>
        <v>J1-M1</v>
      </c>
      <c r="F164" t="s">
        <v>33</v>
      </c>
      <c r="G164" s="1">
        <f>VLOOKUP(PlanDeCharge[[#This Row],[Projet]],ListeProjet[#All],MATCH($C164,ListeProjet[#Headers],0),FALSE)</f>
        <v>43766</v>
      </c>
      <c r="H164" s="1">
        <f>IF(PlanDeCharge[[#This Row],[Semaine]]="S1",PlanDeCharge[[#This Row],[Date du Jalon]]-14,PlanDeCharge[[#This Row],[Date du Jalon]]-7)</f>
        <v>43759</v>
      </c>
      <c r="I164">
        <f>VLOOKUP(PlanDeCharge[[#This Row],[Clef de recherche1]],ChargeMetier[[#All],[Clef de recherche1]:[C4]],MATCH(PlanDeCharge[[#This Row],[Classification]],ChargeMetier[[#Headers],[Clef de recherche1]:[C4]],0),FALSE)</f>
        <v>0</v>
      </c>
      <c r="J164">
        <f>PlanDeCharge[[#This Row],[Charge Jalon]]/2</f>
        <v>0</v>
      </c>
    </row>
    <row r="165" spans="1:10" x14ac:dyDescent="0.25">
      <c r="A165" t="s">
        <v>9</v>
      </c>
      <c r="B165" t="str">
        <f>VLOOKUP(PlanDeCharge[[#This Row],[Projet]],ListeProjet[#All],MATCH('Plan de Charge'!B$1,ListeProjet[#Headers],0),FALSE)</f>
        <v>C3</v>
      </c>
      <c r="C165" t="s">
        <v>2</v>
      </c>
      <c r="D165" t="s">
        <v>23</v>
      </c>
      <c r="E165" t="str">
        <f>_xlfn.CONCAT(PlanDeCharge[[#This Row],[Jalon]],"-",PlanDeCharge[[#This Row],[Métier]])</f>
        <v>J1-M1</v>
      </c>
      <c r="F165" t="s">
        <v>33</v>
      </c>
      <c r="G165" s="1">
        <f>VLOOKUP(PlanDeCharge[[#This Row],[Projet]],ListeProjet[#All],MATCH($C165,ListeProjet[#Headers],0),FALSE)</f>
        <v>43745</v>
      </c>
      <c r="H165" s="1">
        <f>IF(PlanDeCharge[[#This Row],[Semaine]]="S1",PlanDeCharge[[#This Row],[Date du Jalon]]-14,PlanDeCharge[[#This Row],[Date du Jalon]]-7)</f>
        <v>43738</v>
      </c>
      <c r="I165">
        <f>VLOOKUP(PlanDeCharge[[#This Row],[Clef de recherche1]],ChargeMetier[[#All],[Clef de recherche1]:[C4]],MATCH(PlanDeCharge[[#This Row],[Classification]],ChargeMetier[[#Headers],[Clef de recherche1]:[C4]],0),FALSE)</f>
        <v>0</v>
      </c>
      <c r="J165">
        <f>PlanDeCharge[[#This Row],[Charge Jalon]]/2</f>
        <v>0</v>
      </c>
    </row>
    <row r="166" spans="1:10" x14ac:dyDescent="0.25">
      <c r="A166" t="s">
        <v>10</v>
      </c>
      <c r="B166" t="str">
        <f>VLOOKUP(PlanDeCharge[[#This Row],[Projet]],ListeProjet[#All],MATCH('Plan de Charge'!B$1,ListeProjet[#Headers],0),FALSE)</f>
        <v>C3</v>
      </c>
      <c r="C166" t="s">
        <v>2</v>
      </c>
      <c r="D166" t="s">
        <v>23</v>
      </c>
      <c r="E166" t="str">
        <f>_xlfn.CONCAT(PlanDeCharge[[#This Row],[Jalon]],"-",PlanDeCharge[[#This Row],[Métier]])</f>
        <v>J1-M1</v>
      </c>
      <c r="F166" t="s">
        <v>33</v>
      </c>
      <c r="G166" s="1">
        <f>VLOOKUP(PlanDeCharge[[#This Row],[Projet]],ListeProjet[#All],MATCH($C166,ListeProjet[#Headers],0),FALSE)</f>
        <v>43766</v>
      </c>
      <c r="H166" s="1">
        <f>IF(PlanDeCharge[[#This Row],[Semaine]]="S1",PlanDeCharge[[#This Row],[Date du Jalon]]-14,PlanDeCharge[[#This Row],[Date du Jalon]]-7)</f>
        <v>43759</v>
      </c>
      <c r="I166">
        <f>VLOOKUP(PlanDeCharge[[#This Row],[Clef de recherche1]],ChargeMetier[[#All],[Clef de recherche1]:[C4]],MATCH(PlanDeCharge[[#This Row],[Classification]],ChargeMetier[[#Headers],[Clef de recherche1]:[C4]],0),FALSE)</f>
        <v>0</v>
      </c>
      <c r="J166">
        <f>PlanDeCharge[[#This Row],[Charge Jalon]]/2</f>
        <v>0</v>
      </c>
    </row>
    <row r="167" spans="1:10" x14ac:dyDescent="0.25">
      <c r="A167" t="s">
        <v>11</v>
      </c>
      <c r="B167" t="str">
        <f>VLOOKUP(PlanDeCharge[[#This Row],[Projet]],ListeProjet[#All],MATCH('Plan de Charge'!B$1,ListeProjet[#Headers],0),FALSE)</f>
        <v>C2</v>
      </c>
      <c r="C167" t="s">
        <v>2</v>
      </c>
      <c r="D167" t="s">
        <v>23</v>
      </c>
      <c r="E167" t="str">
        <f>_xlfn.CONCAT(PlanDeCharge[[#This Row],[Jalon]],"-",PlanDeCharge[[#This Row],[Métier]])</f>
        <v>J1-M1</v>
      </c>
      <c r="F167" t="s">
        <v>33</v>
      </c>
      <c r="G167" s="1">
        <f>VLOOKUP(PlanDeCharge[[#This Row],[Projet]],ListeProjet[#All],MATCH($C167,ListeProjet[#Headers],0),FALSE)</f>
        <v>43549</v>
      </c>
      <c r="H167" s="1">
        <f>IF(PlanDeCharge[[#This Row],[Semaine]]="S1",PlanDeCharge[[#This Row],[Date du Jalon]]-14,PlanDeCharge[[#This Row],[Date du Jalon]]-7)</f>
        <v>43542</v>
      </c>
      <c r="I167">
        <f>VLOOKUP(PlanDeCharge[[#This Row],[Clef de recherche1]],ChargeMetier[[#All],[Clef de recherche1]:[C4]],MATCH(PlanDeCharge[[#This Row],[Classification]],ChargeMetier[[#Headers],[Clef de recherche1]:[C4]],0),FALSE)</f>
        <v>0</v>
      </c>
      <c r="J167">
        <f>PlanDeCharge[[#This Row],[Charge Jalon]]/2</f>
        <v>0</v>
      </c>
    </row>
    <row r="168" spans="1:10" x14ac:dyDescent="0.25">
      <c r="A168" t="s">
        <v>12</v>
      </c>
      <c r="B168" t="str">
        <f>VLOOKUP(PlanDeCharge[[#This Row],[Projet]],ListeProjet[#All],MATCH('Plan de Charge'!B$1,ListeProjet[#Headers],0),FALSE)</f>
        <v>C4</v>
      </c>
      <c r="C168" t="s">
        <v>2</v>
      </c>
      <c r="D168" t="s">
        <v>23</v>
      </c>
      <c r="E168" t="str">
        <f>_xlfn.CONCAT(PlanDeCharge[[#This Row],[Jalon]],"-",PlanDeCharge[[#This Row],[Métier]])</f>
        <v>J1-M1</v>
      </c>
      <c r="F168" t="s">
        <v>33</v>
      </c>
      <c r="G168" s="1">
        <f>VLOOKUP(PlanDeCharge[[#This Row],[Projet]],ListeProjet[#All],MATCH($C168,ListeProjet[#Headers],0),FALSE)</f>
        <v>43549</v>
      </c>
      <c r="H168" s="1">
        <f>IF(PlanDeCharge[[#This Row],[Semaine]]="S1",PlanDeCharge[[#This Row],[Date du Jalon]]-14,PlanDeCharge[[#This Row],[Date du Jalon]]-7)</f>
        <v>43542</v>
      </c>
      <c r="I168">
        <f>VLOOKUP(PlanDeCharge[[#This Row],[Clef de recherche1]],ChargeMetier[[#All],[Clef de recherche1]:[C4]],MATCH(PlanDeCharge[[#This Row],[Classification]],ChargeMetier[[#Headers],[Clef de recherche1]:[C4]],0),FALSE)</f>
        <v>0</v>
      </c>
      <c r="J168">
        <f>PlanDeCharge[[#This Row],[Charge Jalon]]/2</f>
        <v>0</v>
      </c>
    </row>
    <row r="169" spans="1:10" x14ac:dyDescent="0.25">
      <c r="A169" t="s">
        <v>13</v>
      </c>
      <c r="B169" t="str">
        <f>VLOOKUP(PlanDeCharge[[#This Row],[Projet]],ListeProjet[#All],MATCH('Plan de Charge'!B$1,ListeProjet[#Headers],0),FALSE)</f>
        <v>C1</v>
      </c>
      <c r="C169" t="s">
        <v>2</v>
      </c>
      <c r="D169" t="s">
        <v>23</v>
      </c>
      <c r="E169" t="str">
        <f>_xlfn.CONCAT(PlanDeCharge[[#This Row],[Jalon]],"-",PlanDeCharge[[#This Row],[Métier]])</f>
        <v>J1-M1</v>
      </c>
      <c r="F169" t="s">
        <v>33</v>
      </c>
      <c r="G169" s="1">
        <f>VLOOKUP(PlanDeCharge[[#This Row],[Projet]],ListeProjet[#All],MATCH($C169,ListeProjet[#Headers],0),FALSE)</f>
        <v>43577</v>
      </c>
      <c r="H169" s="1">
        <f>IF(PlanDeCharge[[#This Row],[Semaine]]="S1",PlanDeCharge[[#This Row],[Date du Jalon]]-14,PlanDeCharge[[#This Row],[Date du Jalon]]-7)</f>
        <v>43570</v>
      </c>
      <c r="I169">
        <f>VLOOKUP(PlanDeCharge[[#This Row],[Clef de recherche1]],ChargeMetier[[#All],[Clef de recherche1]:[C4]],MATCH(PlanDeCharge[[#This Row],[Classification]],ChargeMetier[[#Headers],[Clef de recherche1]:[C4]],0),FALSE)</f>
        <v>2</v>
      </c>
      <c r="J169">
        <f>PlanDeCharge[[#This Row],[Charge Jalon]]/2</f>
        <v>1</v>
      </c>
    </row>
    <row r="170" spans="1:10" x14ac:dyDescent="0.25">
      <c r="A170" t="s">
        <v>14</v>
      </c>
      <c r="B170" t="str">
        <f>VLOOKUP(PlanDeCharge[[#This Row],[Projet]],ListeProjet[#All],MATCH('Plan de Charge'!B$1,ListeProjet[#Headers],0),FALSE)</f>
        <v>C1</v>
      </c>
      <c r="C170" t="s">
        <v>2</v>
      </c>
      <c r="D170" t="s">
        <v>23</v>
      </c>
      <c r="E170" t="str">
        <f>_xlfn.CONCAT(PlanDeCharge[[#This Row],[Jalon]],"-",PlanDeCharge[[#This Row],[Métier]])</f>
        <v>J1-M1</v>
      </c>
      <c r="F170" t="s">
        <v>33</v>
      </c>
      <c r="G170" s="1">
        <f>VLOOKUP(PlanDeCharge[[#This Row],[Projet]],ListeProjet[#All],MATCH($C170,ListeProjet[#Headers],0),FALSE)</f>
        <v>43514</v>
      </c>
      <c r="H170" s="1">
        <f>IF(PlanDeCharge[[#This Row],[Semaine]]="S1",PlanDeCharge[[#This Row],[Date du Jalon]]-14,PlanDeCharge[[#This Row],[Date du Jalon]]-7)</f>
        <v>43507</v>
      </c>
      <c r="I170">
        <f>VLOOKUP(PlanDeCharge[[#This Row],[Clef de recherche1]],ChargeMetier[[#All],[Clef de recherche1]:[C4]],MATCH(PlanDeCharge[[#This Row],[Classification]],ChargeMetier[[#Headers],[Clef de recherche1]:[C4]],0),FALSE)</f>
        <v>2</v>
      </c>
      <c r="J170">
        <f>PlanDeCharge[[#This Row],[Charge Jalon]]/2</f>
        <v>1</v>
      </c>
    </row>
    <row r="171" spans="1:10" x14ac:dyDescent="0.25">
      <c r="A171" t="s">
        <v>19</v>
      </c>
      <c r="B171" t="str">
        <f>VLOOKUP(PlanDeCharge[[#This Row],[Projet]],ListeProjet[#All],MATCH('Plan de Charge'!B$1,ListeProjet[#Headers],0),FALSE)</f>
        <v>C2</v>
      </c>
      <c r="C171" t="s">
        <v>2</v>
      </c>
      <c r="D171" t="s">
        <v>23</v>
      </c>
      <c r="E171" t="str">
        <f>_xlfn.CONCAT(PlanDeCharge[[#This Row],[Jalon]],"-",PlanDeCharge[[#This Row],[Métier]])</f>
        <v>J1-M1</v>
      </c>
      <c r="F171" t="s">
        <v>33</v>
      </c>
      <c r="G171" s="1">
        <f>VLOOKUP(PlanDeCharge[[#This Row],[Projet]],ListeProjet[#All],MATCH($C171,ListeProjet[#Headers],0),FALSE)</f>
        <v>43577</v>
      </c>
      <c r="H171" s="1">
        <f>IF(PlanDeCharge[[#This Row],[Semaine]]="S1",PlanDeCharge[[#This Row],[Date du Jalon]]-14,PlanDeCharge[[#This Row],[Date du Jalon]]-7)</f>
        <v>43570</v>
      </c>
      <c r="I171">
        <f>VLOOKUP(PlanDeCharge[[#This Row],[Clef de recherche1]],ChargeMetier[[#All],[Clef de recherche1]:[C4]],MATCH(PlanDeCharge[[#This Row],[Classification]],ChargeMetier[[#Headers],[Clef de recherche1]:[C4]],0),FALSE)</f>
        <v>0</v>
      </c>
      <c r="J171">
        <f>PlanDeCharge[[#This Row],[Charge Jalon]]/2</f>
        <v>0</v>
      </c>
    </row>
    <row r="172" spans="1:10" x14ac:dyDescent="0.25">
      <c r="A172" t="s">
        <v>6</v>
      </c>
      <c r="B172" t="str">
        <f>VLOOKUP(PlanDeCharge[[#This Row],[Projet]],ListeProjet[#All],MATCH('Plan de Charge'!B$1,ListeProjet[#Headers],0),FALSE)</f>
        <v>C1</v>
      </c>
      <c r="C172" t="s">
        <v>3</v>
      </c>
      <c r="D172" t="s">
        <v>23</v>
      </c>
      <c r="E172" t="str">
        <f>_xlfn.CONCAT(PlanDeCharge[[#This Row],[Jalon]],"-",PlanDeCharge[[#This Row],[Métier]])</f>
        <v>J2-M1</v>
      </c>
      <c r="F172" t="s">
        <v>33</v>
      </c>
      <c r="G172" s="1">
        <f>VLOOKUP(PlanDeCharge[[#This Row],[Projet]],ListeProjet[#All],MATCH($C172,ListeProjet[#Headers],0),FALSE)</f>
        <v>43787</v>
      </c>
      <c r="H172" s="1">
        <f>IF(PlanDeCharge[[#This Row],[Semaine]]="S1",PlanDeCharge[[#This Row],[Date du Jalon]]-14,PlanDeCharge[[#This Row],[Date du Jalon]]-7)</f>
        <v>43780</v>
      </c>
      <c r="I172">
        <f>VLOOKUP(PlanDeCharge[[#This Row],[Clef de recherche1]],ChargeMetier[[#All],[Clef de recherche1]:[C4]],MATCH(PlanDeCharge[[#This Row],[Classification]],ChargeMetier[[#Headers],[Clef de recherche1]:[C4]],0),FALSE)</f>
        <v>16</v>
      </c>
      <c r="J172">
        <f>PlanDeCharge[[#This Row],[Charge Jalon]]/2</f>
        <v>8</v>
      </c>
    </row>
    <row r="173" spans="1:10" x14ac:dyDescent="0.25">
      <c r="A173" t="s">
        <v>7</v>
      </c>
      <c r="B173" t="str">
        <f>VLOOKUP(PlanDeCharge[[#This Row],[Projet]],ListeProjet[#All],MATCH('Plan de Charge'!B$1,ListeProjet[#Headers],0),FALSE)</f>
        <v>C1</v>
      </c>
      <c r="C173" t="s">
        <v>3</v>
      </c>
      <c r="D173" t="s">
        <v>23</v>
      </c>
      <c r="E173" t="str">
        <f>_xlfn.CONCAT(PlanDeCharge[[#This Row],[Jalon]],"-",PlanDeCharge[[#This Row],[Métier]])</f>
        <v>J2-M1</v>
      </c>
      <c r="F173" t="s">
        <v>33</v>
      </c>
      <c r="G173" s="1">
        <f>VLOOKUP(PlanDeCharge[[#This Row],[Projet]],ListeProjet[#All],MATCH($C173,ListeProjet[#Headers],0),FALSE)</f>
        <v>43787</v>
      </c>
      <c r="H173" s="1">
        <f>IF(PlanDeCharge[[#This Row],[Semaine]]="S1",PlanDeCharge[[#This Row],[Date du Jalon]]-14,PlanDeCharge[[#This Row],[Date du Jalon]]-7)</f>
        <v>43780</v>
      </c>
      <c r="I173">
        <f>VLOOKUP(PlanDeCharge[[#This Row],[Clef de recherche1]],ChargeMetier[[#All],[Clef de recherche1]:[C4]],MATCH(PlanDeCharge[[#This Row],[Classification]],ChargeMetier[[#Headers],[Clef de recherche1]:[C4]],0),FALSE)</f>
        <v>16</v>
      </c>
      <c r="J173">
        <f>PlanDeCharge[[#This Row],[Charge Jalon]]/2</f>
        <v>8</v>
      </c>
    </row>
    <row r="174" spans="1:10" x14ac:dyDescent="0.25">
      <c r="A174" t="s">
        <v>8</v>
      </c>
      <c r="B174" t="str">
        <f>VLOOKUP(PlanDeCharge[[#This Row],[Projet]],ListeProjet[#All],MATCH('Plan de Charge'!B$1,ListeProjet[#Headers],0),FALSE)</f>
        <v>C2</v>
      </c>
      <c r="C174" t="s">
        <v>3</v>
      </c>
      <c r="D174" t="s">
        <v>23</v>
      </c>
      <c r="E174" t="str">
        <f>_xlfn.CONCAT(PlanDeCharge[[#This Row],[Jalon]],"-",PlanDeCharge[[#This Row],[Métier]])</f>
        <v>J2-M1</v>
      </c>
      <c r="F174" t="s">
        <v>33</v>
      </c>
      <c r="G174" s="1">
        <f>VLOOKUP(PlanDeCharge[[#This Row],[Projet]],ListeProjet[#All],MATCH($C174,ListeProjet[#Headers],0),FALSE)</f>
        <v>43969</v>
      </c>
      <c r="H174" s="1">
        <f>IF(PlanDeCharge[[#This Row],[Semaine]]="S1",PlanDeCharge[[#This Row],[Date du Jalon]]-14,PlanDeCharge[[#This Row],[Date du Jalon]]-7)</f>
        <v>43962</v>
      </c>
      <c r="I174">
        <f>VLOOKUP(PlanDeCharge[[#This Row],[Clef de recherche1]],ChargeMetier[[#All],[Clef de recherche1]:[C4]],MATCH(PlanDeCharge[[#This Row],[Classification]],ChargeMetier[[#Headers],[Clef de recherche1]:[C4]],0),FALSE)</f>
        <v>13</v>
      </c>
      <c r="J174">
        <f>PlanDeCharge[[#This Row],[Charge Jalon]]/2</f>
        <v>6.5</v>
      </c>
    </row>
    <row r="175" spans="1:10" x14ac:dyDescent="0.25">
      <c r="A175" t="s">
        <v>9</v>
      </c>
      <c r="B175" t="str">
        <f>VLOOKUP(PlanDeCharge[[#This Row],[Projet]],ListeProjet[#All],MATCH('Plan de Charge'!B$1,ListeProjet[#Headers],0),FALSE)</f>
        <v>C3</v>
      </c>
      <c r="C175" t="s">
        <v>3</v>
      </c>
      <c r="D175" t="s">
        <v>23</v>
      </c>
      <c r="E175" t="str">
        <f>_xlfn.CONCAT(PlanDeCharge[[#This Row],[Jalon]],"-",PlanDeCharge[[#This Row],[Métier]])</f>
        <v>J2-M1</v>
      </c>
      <c r="F175" t="s">
        <v>33</v>
      </c>
      <c r="G175" s="1">
        <f>VLOOKUP(PlanDeCharge[[#This Row],[Projet]],ListeProjet[#All],MATCH($C175,ListeProjet[#Headers],0),FALSE)</f>
        <v>43759</v>
      </c>
      <c r="H175" s="1">
        <f>IF(PlanDeCharge[[#This Row],[Semaine]]="S1",PlanDeCharge[[#This Row],[Date du Jalon]]-14,PlanDeCharge[[#This Row],[Date du Jalon]]-7)</f>
        <v>43752</v>
      </c>
      <c r="I175">
        <f>VLOOKUP(PlanDeCharge[[#This Row],[Clef de recherche1]],ChargeMetier[[#All],[Clef de recherche1]:[C4]],MATCH(PlanDeCharge[[#This Row],[Classification]],ChargeMetier[[#Headers],[Clef de recherche1]:[C4]],0),FALSE)</f>
        <v>13</v>
      </c>
      <c r="J175">
        <f>PlanDeCharge[[#This Row],[Charge Jalon]]/2</f>
        <v>6.5</v>
      </c>
    </row>
    <row r="176" spans="1:10" x14ac:dyDescent="0.25">
      <c r="A176" t="s">
        <v>10</v>
      </c>
      <c r="B176" t="str">
        <f>VLOOKUP(PlanDeCharge[[#This Row],[Projet]],ListeProjet[#All],MATCH('Plan de Charge'!B$1,ListeProjet[#Headers],0),FALSE)</f>
        <v>C3</v>
      </c>
      <c r="C176" t="s">
        <v>3</v>
      </c>
      <c r="D176" t="s">
        <v>23</v>
      </c>
      <c r="E176" t="str">
        <f>_xlfn.CONCAT(PlanDeCharge[[#This Row],[Jalon]],"-",PlanDeCharge[[#This Row],[Métier]])</f>
        <v>J2-M1</v>
      </c>
      <c r="F176" t="s">
        <v>33</v>
      </c>
      <c r="G176" s="1">
        <f>VLOOKUP(PlanDeCharge[[#This Row],[Projet]],ListeProjet[#All],MATCH($C176,ListeProjet[#Headers],0),FALSE)</f>
        <v>43969</v>
      </c>
      <c r="H176" s="1">
        <f>IF(PlanDeCharge[[#This Row],[Semaine]]="S1",PlanDeCharge[[#This Row],[Date du Jalon]]-14,PlanDeCharge[[#This Row],[Date du Jalon]]-7)</f>
        <v>43962</v>
      </c>
      <c r="I176">
        <f>VLOOKUP(PlanDeCharge[[#This Row],[Clef de recherche1]],ChargeMetier[[#All],[Clef de recherche1]:[C4]],MATCH(PlanDeCharge[[#This Row],[Classification]],ChargeMetier[[#Headers],[Clef de recherche1]:[C4]],0),FALSE)</f>
        <v>13</v>
      </c>
      <c r="J176">
        <f>PlanDeCharge[[#This Row],[Charge Jalon]]/2</f>
        <v>6.5</v>
      </c>
    </row>
    <row r="177" spans="1:10" x14ac:dyDescent="0.25">
      <c r="A177" t="s">
        <v>11</v>
      </c>
      <c r="B177" t="str">
        <f>VLOOKUP(PlanDeCharge[[#This Row],[Projet]],ListeProjet[#All],MATCH('Plan de Charge'!B$1,ListeProjet[#Headers],0),FALSE)</f>
        <v>C2</v>
      </c>
      <c r="C177" t="s">
        <v>3</v>
      </c>
      <c r="D177" t="s">
        <v>23</v>
      </c>
      <c r="E177" t="str">
        <f>_xlfn.CONCAT(PlanDeCharge[[#This Row],[Jalon]],"-",PlanDeCharge[[#This Row],[Métier]])</f>
        <v>J2-M1</v>
      </c>
      <c r="F177" t="s">
        <v>33</v>
      </c>
      <c r="G177" s="1">
        <f>VLOOKUP(PlanDeCharge[[#This Row],[Projet]],ListeProjet[#All],MATCH($C177,ListeProjet[#Headers],0),FALSE)</f>
        <v>43668</v>
      </c>
      <c r="H177" s="1">
        <f>IF(PlanDeCharge[[#This Row],[Semaine]]="S1",PlanDeCharge[[#This Row],[Date du Jalon]]-14,PlanDeCharge[[#This Row],[Date du Jalon]]-7)</f>
        <v>43661</v>
      </c>
      <c r="I177">
        <f>VLOOKUP(PlanDeCharge[[#This Row],[Clef de recherche1]],ChargeMetier[[#All],[Clef de recherche1]:[C4]],MATCH(PlanDeCharge[[#This Row],[Classification]],ChargeMetier[[#Headers],[Clef de recherche1]:[C4]],0),FALSE)</f>
        <v>13</v>
      </c>
      <c r="J177">
        <f>PlanDeCharge[[#This Row],[Charge Jalon]]/2</f>
        <v>6.5</v>
      </c>
    </row>
    <row r="178" spans="1:10" x14ac:dyDescent="0.25">
      <c r="A178" t="s">
        <v>12</v>
      </c>
      <c r="B178" t="str">
        <f>VLOOKUP(PlanDeCharge[[#This Row],[Projet]],ListeProjet[#All],MATCH('Plan de Charge'!B$1,ListeProjet[#Headers],0),FALSE)</f>
        <v>C4</v>
      </c>
      <c r="C178" t="s">
        <v>3</v>
      </c>
      <c r="D178" t="s">
        <v>23</v>
      </c>
      <c r="E178" t="str">
        <f>_xlfn.CONCAT(PlanDeCharge[[#This Row],[Jalon]],"-",PlanDeCharge[[#This Row],[Métier]])</f>
        <v>J2-M1</v>
      </c>
      <c r="F178" t="s">
        <v>33</v>
      </c>
      <c r="G178" s="1">
        <f>VLOOKUP(PlanDeCharge[[#This Row],[Projet]],ListeProjet[#All],MATCH($C178,ListeProjet[#Headers],0),FALSE)</f>
        <v>43668</v>
      </c>
      <c r="H178" s="1">
        <f>IF(PlanDeCharge[[#This Row],[Semaine]]="S1",PlanDeCharge[[#This Row],[Date du Jalon]]-14,PlanDeCharge[[#This Row],[Date du Jalon]]-7)</f>
        <v>43661</v>
      </c>
      <c r="I178">
        <f>VLOOKUP(PlanDeCharge[[#This Row],[Clef de recherche1]],ChargeMetier[[#All],[Clef de recherche1]:[C4]],MATCH(PlanDeCharge[[#This Row],[Classification]],ChargeMetier[[#Headers],[Clef de recherche1]:[C4]],0),FALSE)</f>
        <v>12</v>
      </c>
      <c r="J178">
        <f>PlanDeCharge[[#This Row],[Charge Jalon]]/2</f>
        <v>6</v>
      </c>
    </row>
    <row r="179" spans="1:10" x14ac:dyDescent="0.25">
      <c r="A179" t="s">
        <v>13</v>
      </c>
      <c r="B179" t="str">
        <f>VLOOKUP(PlanDeCharge[[#This Row],[Projet]],ListeProjet[#All],MATCH('Plan de Charge'!B$1,ListeProjet[#Headers],0),FALSE)</f>
        <v>C1</v>
      </c>
      <c r="C179" t="s">
        <v>3</v>
      </c>
      <c r="D179" t="s">
        <v>23</v>
      </c>
      <c r="E179" t="str">
        <f>_xlfn.CONCAT(PlanDeCharge[[#This Row],[Jalon]],"-",PlanDeCharge[[#This Row],[Métier]])</f>
        <v>J2-M1</v>
      </c>
      <c r="F179" t="s">
        <v>33</v>
      </c>
      <c r="G179" s="1">
        <f>VLOOKUP(PlanDeCharge[[#This Row],[Projet]],ListeProjet[#All],MATCH($C179,ListeProjet[#Headers],0),FALSE)</f>
        <v>43612</v>
      </c>
      <c r="H179" s="1">
        <f>IF(PlanDeCharge[[#This Row],[Semaine]]="S1",PlanDeCharge[[#This Row],[Date du Jalon]]-14,PlanDeCharge[[#This Row],[Date du Jalon]]-7)</f>
        <v>43605</v>
      </c>
      <c r="I179">
        <f>VLOOKUP(PlanDeCharge[[#This Row],[Clef de recherche1]],ChargeMetier[[#All],[Clef de recherche1]:[C4]],MATCH(PlanDeCharge[[#This Row],[Classification]],ChargeMetier[[#Headers],[Clef de recherche1]:[C4]],0),FALSE)</f>
        <v>16</v>
      </c>
      <c r="J179">
        <f>PlanDeCharge[[#This Row],[Charge Jalon]]/2</f>
        <v>8</v>
      </c>
    </row>
    <row r="180" spans="1:10" x14ac:dyDescent="0.25">
      <c r="A180" t="s">
        <v>14</v>
      </c>
      <c r="B180" t="str">
        <f>VLOOKUP(PlanDeCharge[[#This Row],[Projet]],ListeProjet[#All],MATCH('Plan de Charge'!B$1,ListeProjet[#Headers],0),FALSE)</f>
        <v>C1</v>
      </c>
      <c r="C180" t="s">
        <v>3</v>
      </c>
      <c r="D180" t="s">
        <v>23</v>
      </c>
      <c r="E180" t="str">
        <f>_xlfn.CONCAT(PlanDeCharge[[#This Row],[Jalon]],"-",PlanDeCharge[[#This Row],[Métier]])</f>
        <v>J2-M1</v>
      </c>
      <c r="F180" t="s">
        <v>33</v>
      </c>
      <c r="G180" s="1">
        <f>VLOOKUP(PlanDeCharge[[#This Row],[Projet]],ListeProjet[#All],MATCH($C180,ListeProjet[#Headers],0),FALSE)</f>
        <v>43605</v>
      </c>
      <c r="H180" s="1">
        <f>IF(PlanDeCharge[[#This Row],[Semaine]]="S1",PlanDeCharge[[#This Row],[Date du Jalon]]-14,PlanDeCharge[[#This Row],[Date du Jalon]]-7)</f>
        <v>43598</v>
      </c>
      <c r="I180">
        <f>VLOOKUP(PlanDeCharge[[#This Row],[Clef de recherche1]],ChargeMetier[[#All],[Clef de recherche1]:[C4]],MATCH(PlanDeCharge[[#This Row],[Classification]],ChargeMetier[[#Headers],[Clef de recherche1]:[C4]],0),FALSE)</f>
        <v>16</v>
      </c>
      <c r="J180">
        <f>PlanDeCharge[[#This Row],[Charge Jalon]]/2</f>
        <v>8</v>
      </c>
    </row>
    <row r="181" spans="1:10" x14ac:dyDescent="0.25">
      <c r="A181" t="s">
        <v>19</v>
      </c>
      <c r="B181" t="str">
        <f>VLOOKUP(PlanDeCharge[[#This Row],[Projet]],ListeProjet[#All],MATCH('Plan de Charge'!B$1,ListeProjet[#Headers],0),FALSE)</f>
        <v>C2</v>
      </c>
      <c r="C181" t="s">
        <v>3</v>
      </c>
      <c r="D181" t="s">
        <v>23</v>
      </c>
      <c r="E181" t="str">
        <f>_xlfn.CONCAT(PlanDeCharge[[#This Row],[Jalon]],"-",PlanDeCharge[[#This Row],[Métier]])</f>
        <v>J2-M1</v>
      </c>
      <c r="F181" t="s">
        <v>33</v>
      </c>
      <c r="G181" s="1">
        <f>VLOOKUP(PlanDeCharge[[#This Row],[Projet]],ListeProjet[#All],MATCH($C181,ListeProjet[#Headers],0),FALSE)</f>
        <v>43612</v>
      </c>
      <c r="H181" s="1">
        <f>IF(PlanDeCharge[[#This Row],[Semaine]]="S1",PlanDeCharge[[#This Row],[Date du Jalon]]-14,PlanDeCharge[[#This Row],[Date du Jalon]]-7)</f>
        <v>43605</v>
      </c>
      <c r="I181">
        <f>VLOOKUP(PlanDeCharge[[#This Row],[Clef de recherche1]],ChargeMetier[[#All],[Clef de recherche1]:[C4]],MATCH(PlanDeCharge[[#This Row],[Classification]],ChargeMetier[[#Headers],[Clef de recherche1]:[C4]],0),FALSE)</f>
        <v>13</v>
      </c>
      <c r="J181">
        <f>PlanDeCharge[[#This Row],[Charge Jalon]]/2</f>
        <v>6.5</v>
      </c>
    </row>
    <row r="182" spans="1:10" x14ac:dyDescent="0.25">
      <c r="A182" t="s">
        <v>6</v>
      </c>
      <c r="B182" t="str">
        <f>VLOOKUP(PlanDeCharge[[#This Row],[Projet]],ListeProjet[#All],MATCH('Plan de Charge'!B$1,ListeProjet[#Headers],0),FALSE)</f>
        <v>C1</v>
      </c>
      <c r="C182" t="s">
        <v>4</v>
      </c>
      <c r="D182" t="s">
        <v>23</v>
      </c>
      <c r="E182" t="str">
        <f>_xlfn.CONCAT(PlanDeCharge[[#This Row],[Jalon]],"-",PlanDeCharge[[#This Row],[Métier]])</f>
        <v>J3-M1</v>
      </c>
      <c r="F182" t="s">
        <v>33</v>
      </c>
      <c r="G182" s="1">
        <f>VLOOKUP(PlanDeCharge[[#This Row],[Projet]],ListeProjet[#All],MATCH($C182,ListeProjet[#Headers],0),FALSE)</f>
        <v>43871</v>
      </c>
      <c r="H182" s="1">
        <f>IF(PlanDeCharge[[#This Row],[Semaine]]="S1",PlanDeCharge[[#This Row],[Date du Jalon]]-14,PlanDeCharge[[#This Row],[Date du Jalon]]-7)</f>
        <v>43864</v>
      </c>
      <c r="I182">
        <f>VLOOKUP(PlanDeCharge[[#This Row],[Clef de recherche1]],ChargeMetier[[#All],[Clef de recherche1]:[C4]],MATCH(PlanDeCharge[[#This Row],[Classification]],ChargeMetier[[#Headers],[Clef de recherche1]:[C4]],0),FALSE)</f>
        <v>11</v>
      </c>
      <c r="J182">
        <f>PlanDeCharge[[#This Row],[Charge Jalon]]/2</f>
        <v>5.5</v>
      </c>
    </row>
    <row r="183" spans="1:10" x14ac:dyDescent="0.25">
      <c r="A183" t="s">
        <v>7</v>
      </c>
      <c r="B183" t="str">
        <f>VLOOKUP(PlanDeCharge[[#This Row],[Projet]],ListeProjet[#All],MATCH('Plan de Charge'!B$1,ListeProjet[#Headers],0),FALSE)</f>
        <v>C1</v>
      </c>
      <c r="C183" t="s">
        <v>4</v>
      </c>
      <c r="D183" t="s">
        <v>23</v>
      </c>
      <c r="E183" t="str">
        <f>_xlfn.CONCAT(PlanDeCharge[[#This Row],[Jalon]],"-",PlanDeCharge[[#This Row],[Métier]])</f>
        <v>J3-M1</v>
      </c>
      <c r="F183" t="s">
        <v>33</v>
      </c>
      <c r="G183" s="1">
        <f>VLOOKUP(PlanDeCharge[[#This Row],[Projet]],ListeProjet[#All],MATCH($C183,ListeProjet[#Headers],0),FALSE)</f>
        <v>43871</v>
      </c>
      <c r="H183" s="1">
        <f>IF(PlanDeCharge[[#This Row],[Semaine]]="S1",PlanDeCharge[[#This Row],[Date du Jalon]]-14,PlanDeCharge[[#This Row],[Date du Jalon]]-7)</f>
        <v>43864</v>
      </c>
      <c r="I183">
        <f>VLOOKUP(PlanDeCharge[[#This Row],[Clef de recherche1]],ChargeMetier[[#All],[Clef de recherche1]:[C4]],MATCH(PlanDeCharge[[#This Row],[Classification]],ChargeMetier[[#Headers],[Clef de recherche1]:[C4]],0),FALSE)</f>
        <v>11</v>
      </c>
      <c r="J183">
        <f>PlanDeCharge[[#This Row],[Charge Jalon]]/2</f>
        <v>5.5</v>
      </c>
    </row>
    <row r="184" spans="1:10" x14ac:dyDescent="0.25">
      <c r="A184" t="s">
        <v>8</v>
      </c>
      <c r="B184" t="str">
        <f>VLOOKUP(PlanDeCharge[[#This Row],[Projet]],ListeProjet[#All],MATCH('Plan de Charge'!B$1,ListeProjet[#Headers],0),FALSE)</f>
        <v>C2</v>
      </c>
      <c r="C184" t="s">
        <v>4</v>
      </c>
      <c r="D184" t="s">
        <v>23</v>
      </c>
      <c r="E184" t="str">
        <f>_xlfn.CONCAT(PlanDeCharge[[#This Row],[Jalon]],"-",PlanDeCharge[[#This Row],[Métier]])</f>
        <v>J3-M1</v>
      </c>
      <c r="F184" t="s">
        <v>33</v>
      </c>
      <c r="G184" s="1">
        <f>VLOOKUP(PlanDeCharge[[#This Row],[Projet]],ListeProjet[#All],MATCH($C184,ListeProjet[#Headers],0),FALSE)</f>
        <v>44102</v>
      </c>
      <c r="H184" s="1">
        <f>IF(PlanDeCharge[[#This Row],[Semaine]]="S1",PlanDeCharge[[#This Row],[Date du Jalon]]-14,PlanDeCharge[[#This Row],[Date du Jalon]]-7)</f>
        <v>44095</v>
      </c>
      <c r="I184">
        <f>VLOOKUP(PlanDeCharge[[#This Row],[Clef de recherche1]],ChargeMetier[[#All],[Clef de recherche1]:[C4]],MATCH(PlanDeCharge[[#This Row],[Classification]],ChargeMetier[[#Headers],[Clef de recherche1]:[C4]],0),FALSE)</f>
        <v>10</v>
      </c>
      <c r="J184">
        <f>PlanDeCharge[[#This Row],[Charge Jalon]]/2</f>
        <v>5</v>
      </c>
    </row>
    <row r="185" spans="1:10" x14ac:dyDescent="0.25">
      <c r="A185" t="s">
        <v>9</v>
      </c>
      <c r="B185" t="str">
        <f>VLOOKUP(PlanDeCharge[[#This Row],[Projet]],ListeProjet[#All],MATCH('Plan de Charge'!B$1,ListeProjet[#Headers],0),FALSE)</f>
        <v>C3</v>
      </c>
      <c r="C185" t="s">
        <v>4</v>
      </c>
      <c r="D185" t="s">
        <v>23</v>
      </c>
      <c r="E185" t="str">
        <f>_xlfn.CONCAT(PlanDeCharge[[#This Row],[Jalon]],"-",PlanDeCharge[[#This Row],[Métier]])</f>
        <v>J3-M1</v>
      </c>
      <c r="F185" t="s">
        <v>33</v>
      </c>
      <c r="G185" s="1">
        <f>VLOOKUP(PlanDeCharge[[#This Row],[Projet]],ListeProjet[#All],MATCH($C185,ListeProjet[#Headers],0),FALSE)</f>
        <v>43850</v>
      </c>
      <c r="H185" s="1">
        <f>IF(PlanDeCharge[[#This Row],[Semaine]]="S1",PlanDeCharge[[#This Row],[Date du Jalon]]-14,PlanDeCharge[[#This Row],[Date du Jalon]]-7)</f>
        <v>43843</v>
      </c>
      <c r="I185">
        <f>VLOOKUP(PlanDeCharge[[#This Row],[Clef de recherche1]],ChargeMetier[[#All],[Clef de recherche1]:[C4]],MATCH(PlanDeCharge[[#This Row],[Classification]],ChargeMetier[[#Headers],[Clef de recherche1]:[C4]],0),FALSE)</f>
        <v>8</v>
      </c>
      <c r="J185">
        <f>PlanDeCharge[[#This Row],[Charge Jalon]]/2</f>
        <v>4</v>
      </c>
    </row>
    <row r="186" spans="1:10" x14ac:dyDescent="0.25">
      <c r="A186" t="s">
        <v>10</v>
      </c>
      <c r="B186" t="str">
        <f>VLOOKUP(PlanDeCharge[[#This Row],[Projet]],ListeProjet[#All],MATCH('Plan de Charge'!B$1,ListeProjet[#Headers],0),FALSE)</f>
        <v>C3</v>
      </c>
      <c r="C186" t="s">
        <v>4</v>
      </c>
      <c r="D186" t="s">
        <v>23</v>
      </c>
      <c r="E186" t="str">
        <f>_xlfn.CONCAT(PlanDeCharge[[#This Row],[Jalon]],"-",PlanDeCharge[[#This Row],[Métier]])</f>
        <v>J3-M1</v>
      </c>
      <c r="F186" t="s">
        <v>33</v>
      </c>
      <c r="G186" s="1">
        <f>VLOOKUP(PlanDeCharge[[#This Row],[Projet]],ListeProjet[#All],MATCH($C186,ListeProjet[#Headers],0),FALSE)</f>
        <v>44102</v>
      </c>
      <c r="H186" s="1">
        <f>IF(PlanDeCharge[[#This Row],[Semaine]]="S1",PlanDeCharge[[#This Row],[Date du Jalon]]-14,PlanDeCharge[[#This Row],[Date du Jalon]]-7)</f>
        <v>44095</v>
      </c>
      <c r="I186">
        <f>VLOOKUP(PlanDeCharge[[#This Row],[Clef de recherche1]],ChargeMetier[[#All],[Clef de recherche1]:[C4]],MATCH(PlanDeCharge[[#This Row],[Classification]],ChargeMetier[[#Headers],[Clef de recherche1]:[C4]],0),FALSE)</f>
        <v>8</v>
      </c>
      <c r="J186">
        <f>PlanDeCharge[[#This Row],[Charge Jalon]]/2</f>
        <v>4</v>
      </c>
    </row>
    <row r="187" spans="1:10" x14ac:dyDescent="0.25">
      <c r="A187" t="s">
        <v>11</v>
      </c>
      <c r="B187" t="str">
        <f>VLOOKUP(PlanDeCharge[[#This Row],[Projet]],ListeProjet[#All],MATCH('Plan de Charge'!B$1,ListeProjet[#Headers],0),FALSE)</f>
        <v>C2</v>
      </c>
      <c r="C187" t="s">
        <v>4</v>
      </c>
      <c r="D187" t="s">
        <v>23</v>
      </c>
      <c r="E187" t="str">
        <f>_xlfn.CONCAT(PlanDeCharge[[#This Row],[Jalon]],"-",PlanDeCharge[[#This Row],[Métier]])</f>
        <v>J3-M1</v>
      </c>
      <c r="F187" t="s">
        <v>33</v>
      </c>
      <c r="G187" s="1">
        <f>VLOOKUP(PlanDeCharge[[#This Row],[Projet]],ListeProjet[#All],MATCH($C187,ListeProjet[#Headers],0),FALSE)</f>
        <v>43885</v>
      </c>
      <c r="H187" s="1">
        <f>IF(PlanDeCharge[[#This Row],[Semaine]]="S1",PlanDeCharge[[#This Row],[Date du Jalon]]-14,PlanDeCharge[[#This Row],[Date du Jalon]]-7)</f>
        <v>43878</v>
      </c>
      <c r="I187">
        <f>VLOOKUP(PlanDeCharge[[#This Row],[Clef de recherche1]],ChargeMetier[[#All],[Clef de recherche1]:[C4]],MATCH(PlanDeCharge[[#This Row],[Classification]],ChargeMetier[[#Headers],[Clef de recherche1]:[C4]],0),FALSE)</f>
        <v>10</v>
      </c>
      <c r="J187">
        <f>PlanDeCharge[[#This Row],[Charge Jalon]]/2</f>
        <v>5</v>
      </c>
    </row>
    <row r="188" spans="1:10" x14ac:dyDescent="0.25">
      <c r="A188" t="s">
        <v>12</v>
      </c>
      <c r="B188" t="str">
        <f>VLOOKUP(PlanDeCharge[[#This Row],[Projet]],ListeProjet[#All],MATCH('Plan de Charge'!B$1,ListeProjet[#Headers],0),FALSE)</f>
        <v>C4</v>
      </c>
      <c r="C188" t="s">
        <v>4</v>
      </c>
      <c r="D188" t="s">
        <v>23</v>
      </c>
      <c r="E188" t="str">
        <f>_xlfn.CONCAT(PlanDeCharge[[#This Row],[Jalon]],"-",PlanDeCharge[[#This Row],[Métier]])</f>
        <v>J3-M1</v>
      </c>
      <c r="F188" t="s">
        <v>33</v>
      </c>
      <c r="G188" s="1">
        <f>VLOOKUP(PlanDeCharge[[#This Row],[Projet]],ListeProjet[#All],MATCH($C188,ListeProjet[#Headers],0),FALSE)</f>
        <v>43899</v>
      </c>
      <c r="H188" s="1">
        <f>IF(PlanDeCharge[[#This Row],[Semaine]]="S1",PlanDeCharge[[#This Row],[Date du Jalon]]-14,PlanDeCharge[[#This Row],[Date du Jalon]]-7)</f>
        <v>43892</v>
      </c>
      <c r="I188">
        <f>VLOOKUP(PlanDeCharge[[#This Row],[Clef de recherche1]],ChargeMetier[[#All],[Clef de recherche1]:[C4]],MATCH(PlanDeCharge[[#This Row],[Classification]],ChargeMetier[[#Headers],[Clef de recherche1]:[C4]],0),FALSE)</f>
        <v>8</v>
      </c>
      <c r="J188">
        <f>PlanDeCharge[[#This Row],[Charge Jalon]]/2</f>
        <v>4</v>
      </c>
    </row>
    <row r="189" spans="1:10" x14ac:dyDescent="0.25">
      <c r="A189" t="s">
        <v>13</v>
      </c>
      <c r="B189" t="str">
        <f>VLOOKUP(PlanDeCharge[[#This Row],[Projet]],ListeProjet[#All],MATCH('Plan de Charge'!B$1,ListeProjet[#Headers],0),FALSE)</f>
        <v>C1</v>
      </c>
      <c r="C189" t="s">
        <v>4</v>
      </c>
      <c r="D189" t="s">
        <v>23</v>
      </c>
      <c r="E189" t="str">
        <f>_xlfn.CONCAT(PlanDeCharge[[#This Row],[Jalon]],"-",PlanDeCharge[[#This Row],[Métier]])</f>
        <v>J3-M1</v>
      </c>
      <c r="F189" t="s">
        <v>33</v>
      </c>
      <c r="G189" s="1">
        <f>VLOOKUP(PlanDeCharge[[#This Row],[Projet]],ListeProjet[#All],MATCH($C189,ListeProjet[#Headers],0),FALSE)</f>
        <v>43661</v>
      </c>
      <c r="H189" s="1">
        <f>IF(PlanDeCharge[[#This Row],[Semaine]]="S1",PlanDeCharge[[#This Row],[Date du Jalon]]-14,PlanDeCharge[[#This Row],[Date du Jalon]]-7)</f>
        <v>43654</v>
      </c>
      <c r="I189">
        <f>VLOOKUP(PlanDeCharge[[#This Row],[Clef de recherche1]],ChargeMetier[[#All],[Clef de recherche1]:[C4]],MATCH(PlanDeCharge[[#This Row],[Classification]],ChargeMetier[[#Headers],[Clef de recherche1]:[C4]],0),FALSE)</f>
        <v>11</v>
      </c>
      <c r="J189">
        <f>PlanDeCharge[[#This Row],[Charge Jalon]]/2</f>
        <v>5.5</v>
      </c>
    </row>
    <row r="190" spans="1:10" x14ac:dyDescent="0.25">
      <c r="A190" t="s">
        <v>14</v>
      </c>
      <c r="B190" t="str">
        <f>VLOOKUP(PlanDeCharge[[#This Row],[Projet]],ListeProjet[#All],MATCH('Plan de Charge'!B$1,ListeProjet[#Headers],0),FALSE)</f>
        <v>C1</v>
      </c>
      <c r="C190" t="s">
        <v>4</v>
      </c>
      <c r="D190" t="s">
        <v>23</v>
      </c>
      <c r="E190" t="str">
        <f>_xlfn.CONCAT(PlanDeCharge[[#This Row],[Jalon]],"-",PlanDeCharge[[#This Row],[Métier]])</f>
        <v>J3-M1</v>
      </c>
      <c r="F190" t="s">
        <v>33</v>
      </c>
      <c r="G190" s="1">
        <f>VLOOKUP(PlanDeCharge[[#This Row],[Projet]],ListeProjet[#All],MATCH($C190,ListeProjet[#Headers],0),FALSE)</f>
        <v>43619</v>
      </c>
      <c r="H190" s="1">
        <f>IF(PlanDeCharge[[#This Row],[Semaine]]="S1",PlanDeCharge[[#This Row],[Date du Jalon]]-14,PlanDeCharge[[#This Row],[Date du Jalon]]-7)</f>
        <v>43612</v>
      </c>
      <c r="I190">
        <f>VLOOKUP(PlanDeCharge[[#This Row],[Clef de recherche1]],ChargeMetier[[#All],[Clef de recherche1]:[C4]],MATCH(PlanDeCharge[[#This Row],[Classification]],ChargeMetier[[#Headers],[Clef de recherche1]:[C4]],0),FALSE)</f>
        <v>11</v>
      </c>
      <c r="J190">
        <f>PlanDeCharge[[#This Row],[Charge Jalon]]/2</f>
        <v>5.5</v>
      </c>
    </row>
    <row r="191" spans="1:10" x14ac:dyDescent="0.25">
      <c r="A191" t="s">
        <v>19</v>
      </c>
      <c r="B191" t="str">
        <f>VLOOKUP(PlanDeCharge[[#This Row],[Projet]],ListeProjet[#All],MATCH('Plan de Charge'!B$1,ListeProjet[#Headers],0),FALSE)</f>
        <v>C2</v>
      </c>
      <c r="C191" t="s">
        <v>4</v>
      </c>
      <c r="D191" t="s">
        <v>23</v>
      </c>
      <c r="E191" t="str">
        <f>_xlfn.CONCAT(PlanDeCharge[[#This Row],[Jalon]],"-",PlanDeCharge[[#This Row],[Métier]])</f>
        <v>J3-M1</v>
      </c>
      <c r="F191" t="s">
        <v>33</v>
      </c>
      <c r="G191" s="1">
        <f>VLOOKUP(PlanDeCharge[[#This Row],[Projet]],ListeProjet[#All],MATCH($C191,ListeProjet[#Headers],0),FALSE)</f>
        <v>43661</v>
      </c>
      <c r="H191" s="1">
        <f>IF(PlanDeCharge[[#This Row],[Semaine]]="S1",PlanDeCharge[[#This Row],[Date du Jalon]]-14,PlanDeCharge[[#This Row],[Date du Jalon]]-7)</f>
        <v>43654</v>
      </c>
      <c r="I191">
        <f>VLOOKUP(PlanDeCharge[[#This Row],[Clef de recherche1]],ChargeMetier[[#All],[Clef de recherche1]:[C4]],MATCH(PlanDeCharge[[#This Row],[Classification]],ChargeMetier[[#Headers],[Clef de recherche1]:[C4]],0),FALSE)</f>
        <v>10</v>
      </c>
      <c r="J191">
        <f>PlanDeCharge[[#This Row],[Charge Jalon]]/2</f>
        <v>5</v>
      </c>
    </row>
    <row r="192" spans="1:10" x14ac:dyDescent="0.25">
      <c r="A192" t="s">
        <v>6</v>
      </c>
      <c r="B192" t="str">
        <f>VLOOKUP(PlanDeCharge[[#This Row],[Projet]],ListeProjet[#All],MATCH('Plan de Charge'!B$1,ListeProjet[#Headers],0),FALSE)</f>
        <v>C1</v>
      </c>
      <c r="C192" t="s">
        <v>5</v>
      </c>
      <c r="D192" t="s">
        <v>23</v>
      </c>
      <c r="E192" t="str">
        <f>_xlfn.CONCAT(PlanDeCharge[[#This Row],[Jalon]],"-",PlanDeCharge[[#This Row],[Métier]])</f>
        <v>J4-M1</v>
      </c>
      <c r="F192" t="s">
        <v>33</v>
      </c>
      <c r="G192" s="1">
        <f>VLOOKUP(PlanDeCharge[[#This Row],[Projet]],ListeProjet[#All],MATCH($C192,ListeProjet[#Headers],0),FALSE)</f>
        <v>43976</v>
      </c>
      <c r="H192" s="1">
        <f>IF(PlanDeCharge[[#This Row],[Semaine]]="S1",PlanDeCharge[[#This Row],[Date du Jalon]]-14,PlanDeCharge[[#This Row],[Date du Jalon]]-7)</f>
        <v>43969</v>
      </c>
      <c r="I192">
        <f>VLOOKUP(PlanDeCharge[[#This Row],[Clef de recherche1]],ChargeMetier[[#All],[Clef de recherche1]:[C4]],MATCH(PlanDeCharge[[#This Row],[Classification]],ChargeMetier[[#Headers],[Clef de recherche1]:[C4]],0),FALSE)</f>
        <v>5</v>
      </c>
      <c r="J192">
        <f>PlanDeCharge[[#This Row],[Charge Jalon]]/2</f>
        <v>2.5</v>
      </c>
    </row>
    <row r="193" spans="1:10" x14ac:dyDescent="0.25">
      <c r="A193" t="s">
        <v>7</v>
      </c>
      <c r="B193" t="str">
        <f>VLOOKUP(PlanDeCharge[[#This Row],[Projet]],ListeProjet[#All],MATCH('Plan de Charge'!B$1,ListeProjet[#Headers],0),FALSE)</f>
        <v>C1</v>
      </c>
      <c r="C193" t="s">
        <v>5</v>
      </c>
      <c r="D193" t="s">
        <v>23</v>
      </c>
      <c r="E193" t="str">
        <f>_xlfn.CONCAT(PlanDeCharge[[#This Row],[Jalon]],"-",PlanDeCharge[[#This Row],[Métier]])</f>
        <v>J4-M1</v>
      </c>
      <c r="F193" t="s">
        <v>33</v>
      </c>
      <c r="G193" s="1">
        <f>VLOOKUP(PlanDeCharge[[#This Row],[Projet]],ListeProjet[#All],MATCH($C193,ListeProjet[#Headers],0),FALSE)</f>
        <v>44018</v>
      </c>
      <c r="H193" s="1">
        <f>IF(PlanDeCharge[[#This Row],[Semaine]]="S1",PlanDeCharge[[#This Row],[Date du Jalon]]-14,PlanDeCharge[[#This Row],[Date du Jalon]]-7)</f>
        <v>44011</v>
      </c>
      <c r="I193">
        <f>VLOOKUP(PlanDeCharge[[#This Row],[Clef de recherche1]],ChargeMetier[[#All],[Clef de recherche1]:[C4]],MATCH(PlanDeCharge[[#This Row],[Classification]],ChargeMetier[[#Headers],[Clef de recherche1]:[C4]],0),FALSE)</f>
        <v>5</v>
      </c>
      <c r="J193">
        <f>PlanDeCharge[[#This Row],[Charge Jalon]]/2</f>
        <v>2.5</v>
      </c>
    </row>
    <row r="194" spans="1:10" x14ac:dyDescent="0.25">
      <c r="A194" t="s">
        <v>8</v>
      </c>
      <c r="B194" t="str">
        <f>VLOOKUP(PlanDeCharge[[#This Row],[Projet]],ListeProjet[#All],MATCH('Plan de Charge'!B$1,ListeProjet[#Headers],0),FALSE)</f>
        <v>C2</v>
      </c>
      <c r="C194" t="s">
        <v>5</v>
      </c>
      <c r="D194" t="s">
        <v>23</v>
      </c>
      <c r="E194" t="str">
        <f>_xlfn.CONCAT(PlanDeCharge[[#This Row],[Jalon]],"-",PlanDeCharge[[#This Row],[Métier]])</f>
        <v>J4-M1</v>
      </c>
      <c r="F194" t="s">
        <v>33</v>
      </c>
      <c r="G194" s="1">
        <f>VLOOKUP(PlanDeCharge[[#This Row],[Projet]],ListeProjet[#All],MATCH($C194,ListeProjet[#Headers],0),FALSE)</f>
        <v>44211</v>
      </c>
      <c r="H194" s="1">
        <f>IF(PlanDeCharge[[#This Row],[Semaine]]="S1",PlanDeCharge[[#This Row],[Date du Jalon]]-14,PlanDeCharge[[#This Row],[Date du Jalon]]-7)</f>
        <v>44204</v>
      </c>
      <c r="I194">
        <f>VLOOKUP(PlanDeCharge[[#This Row],[Clef de recherche1]],ChargeMetier[[#All],[Clef de recherche1]:[C4]],MATCH(PlanDeCharge[[#This Row],[Classification]],ChargeMetier[[#Headers],[Clef de recherche1]:[C4]],0),FALSE)</f>
        <v>3</v>
      </c>
      <c r="J194">
        <f>PlanDeCharge[[#This Row],[Charge Jalon]]/2</f>
        <v>1.5</v>
      </c>
    </row>
    <row r="195" spans="1:10" x14ac:dyDescent="0.25">
      <c r="A195" t="s">
        <v>9</v>
      </c>
      <c r="B195" t="str">
        <f>VLOOKUP(PlanDeCharge[[#This Row],[Projet]],ListeProjet[#All],MATCH('Plan de Charge'!B$1,ListeProjet[#Headers],0),FALSE)</f>
        <v>C3</v>
      </c>
      <c r="C195" t="s">
        <v>5</v>
      </c>
      <c r="D195" t="s">
        <v>23</v>
      </c>
      <c r="E195" t="str">
        <f>_xlfn.CONCAT(PlanDeCharge[[#This Row],[Jalon]],"-",PlanDeCharge[[#This Row],[Métier]])</f>
        <v>J4-M1</v>
      </c>
      <c r="F195" t="s">
        <v>33</v>
      </c>
      <c r="G195" s="1">
        <f>VLOOKUP(PlanDeCharge[[#This Row],[Projet]],ListeProjet[#All],MATCH($C195,ListeProjet[#Headers],0),FALSE)</f>
        <v>43980</v>
      </c>
      <c r="H195" s="1">
        <f>IF(PlanDeCharge[[#This Row],[Semaine]]="S1",PlanDeCharge[[#This Row],[Date du Jalon]]-14,PlanDeCharge[[#This Row],[Date du Jalon]]-7)</f>
        <v>43973</v>
      </c>
      <c r="I195">
        <f>VLOOKUP(PlanDeCharge[[#This Row],[Clef de recherche1]],ChargeMetier[[#All],[Clef de recherche1]:[C4]],MATCH(PlanDeCharge[[#This Row],[Classification]],ChargeMetier[[#Headers],[Clef de recherche1]:[C4]],0),FALSE)</f>
        <v>3</v>
      </c>
      <c r="J195">
        <f>PlanDeCharge[[#This Row],[Charge Jalon]]/2</f>
        <v>1.5</v>
      </c>
    </row>
    <row r="196" spans="1:10" x14ac:dyDescent="0.25">
      <c r="A196" t="s">
        <v>10</v>
      </c>
      <c r="B196" t="str">
        <f>VLOOKUP(PlanDeCharge[[#This Row],[Projet]],ListeProjet[#All],MATCH('Plan de Charge'!B$1,ListeProjet[#Headers],0),FALSE)</f>
        <v>C3</v>
      </c>
      <c r="C196" t="s">
        <v>5</v>
      </c>
      <c r="D196" t="s">
        <v>23</v>
      </c>
      <c r="E196" t="str">
        <f>_xlfn.CONCAT(PlanDeCharge[[#This Row],[Jalon]],"-",PlanDeCharge[[#This Row],[Métier]])</f>
        <v>J4-M1</v>
      </c>
      <c r="F196" t="s">
        <v>33</v>
      </c>
      <c r="G196" s="1">
        <f>VLOOKUP(PlanDeCharge[[#This Row],[Projet]],ListeProjet[#All],MATCH($C196,ListeProjet[#Headers],0),FALSE)</f>
        <v>44135</v>
      </c>
      <c r="H196" s="1">
        <f>IF(PlanDeCharge[[#This Row],[Semaine]]="S1",PlanDeCharge[[#This Row],[Date du Jalon]]-14,PlanDeCharge[[#This Row],[Date du Jalon]]-7)</f>
        <v>44128</v>
      </c>
      <c r="I196">
        <f>VLOOKUP(PlanDeCharge[[#This Row],[Clef de recherche1]],ChargeMetier[[#All],[Clef de recherche1]:[C4]],MATCH(PlanDeCharge[[#This Row],[Classification]],ChargeMetier[[#Headers],[Clef de recherche1]:[C4]],0),FALSE)</f>
        <v>3</v>
      </c>
      <c r="J196">
        <f>PlanDeCharge[[#This Row],[Charge Jalon]]/2</f>
        <v>1.5</v>
      </c>
    </row>
    <row r="197" spans="1:10" x14ac:dyDescent="0.25">
      <c r="A197" t="s">
        <v>11</v>
      </c>
      <c r="B197" t="str">
        <f>VLOOKUP(PlanDeCharge[[#This Row],[Projet]],ListeProjet[#All],MATCH('Plan de Charge'!B$1,ListeProjet[#Headers],0),FALSE)</f>
        <v>C2</v>
      </c>
      <c r="C197" t="s">
        <v>5</v>
      </c>
      <c r="D197" t="s">
        <v>23</v>
      </c>
      <c r="E197" t="str">
        <f>_xlfn.CONCAT(PlanDeCharge[[#This Row],[Jalon]],"-",PlanDeCharge[[#This Row],[Métier]])</f>
        <v>J4-M1</v>
      </c>
      <c r="F197" t="s">
        <v>33</v>
      </c>
      <c r="G197" s="1">
        <f>VLOOKUP(PlanDeCharge[[#This Row],[Projet]],ListeProjet[#All],MATCH($C197,ListeProjet[#Headers],0),FALSE)</f>
        <v>43966</v>
      </c>
      <c r="H197" s="1">
        <f>IF(PlanDeCharge[[#This Row],[Semaine]]="S1",PlanDeCharge[[#This Row],[Date du Jalon]]-14,PlanDeCharge[[#This Row],[Date du Jalon]]-7)</f>
        <v>43959</v>
      </c>
      <c r="I197">
        <f>VLOOKUP(PlanDeCharge[[#This Row],[Clef de recherche1]],ChargeMetier[[#All],[Clef de recherche1]:[C4]],MATCH(PlanDeCharge[[#This Row],[Classification]],ChargeMetier[[#Headers],[Clef de recherche1]:[C4]],0),FALSE)</f>
        <v>3</v>
      </c>
      <c r="J197">
        <f>PlanDeCharge[[#This Row],[Charge Jalon]]/2</f>
        <v>1.5</v>
      </c>
    </row>
    <row r="198" spans="1:10" x14ac:dyDescent="0.25">
      <c r="A198" t="s">
        <v>12</v>
      </c>
      <c r="B198" t="str">
        <f>VLOOKUP(PlanDeCharge[[#This Row],[Projet]],ListeProjet[#All],MATCH('Plan de Charge'!B$1,ListeProjet[#Headers],0),FALSE)</f>
        <v>C4</v>
      </c>
      <c r="C198" t="s">
        <v>5</v>
      </c>
      <c r="D198" t="s">
        <v>23</v>
      </c>
      <c r="E198" t="str">
        <f>_xlfn.CONCAT(PlanDeCharge[[#This Row],[Jalon]],"-",PlanDeCharge[[#This Row],[Métier]])</f>
        <v>J4-M1</v>
      </c>
      <c r="F198" t="s">
        <v>33</v>
      </c>
      <c r="G198" s="1">
        <f>VLOOKUP(PlanDeCharge[[#This Row],[Projet]],ListeProjet[#All],MATCH($C198,ListeProjet[#Headers],0),FALSE)</f>
        <v>44351</v>
      </c>
      <c r="H198" s="1">
        <f>IF(PlanDeCharge[[#This Row],[Semaine]]="S1",PlanDeCharge[[#This Row],[Date du Jalon]]-14,PlanDeCharge[[#This Row],[Date du Jalon]]-7)</f>
        <v>44344</v>
      </c>
      <c r="I198">
        <f>VLOOKUP(PlanDeCharge[[#This Row],[Clef de recherche1]],ChargeMetier[[#All],[Clef de recherche1]:[C4]],MATCH(PlanDeCharge[[#This Row],[Classification]],ChargeMetier[[#Headers],[Clef de recherche1]:[C4]],0),FALSE)</f>
        <v>3</v>
      </c>
      <c r="J198">
        <f>PlanDeCharge[[#This Row],[Charge Jalon]]/2</f>
        <v>1.5</v>
      </c>
    </row>
    <row r="199" spans="1:10" x14ac:dyDescent="0.25">
      <c r="A199" t="s">
        <v>13</v>
      </c>
      <c r="B199" t="str">
        <f>VLOOKUP(PlanDeCharge[[#This Row],[Projet]],ListeProjet[#All],MATCH('Plan de Charge'!B$1,ListeProjet[#Headers],0),FALSE)</f>
        <v>C1</v>
      </c>
      <c r="C199" t="s">
        <v>5</v>
      </c>
      <c r="D199" t="s">
        <v>23</v>
      </c>
      <c r="E199" t="str">
        <f>_xlfn.CONCAT(PlanDeCharge[[#This Row],[Jalon]],"-",PlanDeCharge[[#This Row],[Métier]])</f>
        <v>J4-M1</v>
      </c>
      <c r="F199" t="s">
        <v>33</v>
      </c>
      <c r="G199" s="1">
        <f>VLOOKUP(PlanDeCharge[[#This Row],[Projet]],ListeProjet[#All],MATCH($C199,ListeProjet[#Headers],0),FALSE)</f>
        <v>43910</v>
      </c>
      <c r="H199" s="1">
        <f>IF(PlanDeCharge[[#This Row],[Semaine]]="S1",PlanDeCharge[[#This Row],[Date du Jalon]]-14,PlanDeCharge[[#This Row],[Date du Jalon]]-7)</f>
        <v>43903</v>
      </c>
      <c r="I199">
        <f>VLOOKUP(PlanDeCharge[[#This Row],[Clef de recherche1]],ChargeMetier[[#All],[Clef de recherche1]:[C4]],MATCH(PlanDeCharge[[#This Row],[Classification]],ChargeMetier[[#Headers],[Clef de recherche1]:[C4]],0),FALSE)</f>
        <v>5</v>
      </c>
      <c r="J199">
        <f>PlanDeCharge[[#This Row],[Charge Jalon]]/2</f>
        <v>2.5</v>
      </c>
    </row>
    <row r="200" spans="1:10" x14ac:dyDescent="0.25">
      <c r="A200" t="s">
        <v>14</v>
      </c>
      <c r="B200" t="str">
        <f>VLOOKUP(PlanDeCharge[[#This Row],[Projet]],ListeProjet[#All],MATCH('Plan de Charge'!B$1,ListeProjet[#Headers],0),FALSE)</f>
        <v>C1</v>
      </c>
      <c r="C200" t="s">
        <v>5</v>
      </c>
      <c r="D200" t="s">
        <v>23</v>
      </c>
      <c r="E200" t="str">
        <f>_xlfn.CONCAT(PlanDeCharge[[#This Row],[Jalon]],"-",PlanDeCharge[[#This Row],[Métier]])</f>
        <v>J4-M1</v>
      </c>
      <c r="F200" t="s">
        <v>33</v>
      </c>
      <c r="G200" s="1">
        <f>VLOOKUP(PlanDeCharge[[#This Row],[Projet]],ListeProjet[#All],MATCH($C200,ListeProjet[#Headers],0),FALSE)</f>
        <v>43791</v>
      </c>
      <c r="H200" s="1">
        <f>IF(PlanDeCharge[[#This Row],[Semaine]]="S1",PlanDeCharge[[#This Row],[Date du Jalon]]-14,PlanDeCharge[[#This Row],[Date du Jalon]]-7)</f>
        <v>43784</v>
      </c>
      <c r="I200">
        <f>VLOOKUP(PlanDeCharge[[#This Row],[Clef de recherche1]],ChargeMetier[[#All],[Clef de recherche1]:[C4]],MATCH(PlanDeCharge[[#This Row],[Classification]],ChargeMetier[[#Headers],[Clef de recherche1]:[C4]],0),FALSE)</f>
        <v>5</v>
      </c>
      <c r="J200">
        <f>PlanDeCharge[[#This Row],[Charge Jalon]]/2</f>
        <v>2.5</v>
      </c>
    </row>
    <row r="201" spans="1:10" x14ac:dyDescent="0.25">
      <c r="A201" t="s">
        <v>19</v>
      </c>
      <c r="B201" t="str">
        <f>VLOOKUP(PlanDeCharge[[#This Row],[Projet]],ListeProjet[#All],MATCH('Plan de Charge'!B$1,ListeProjet[#Headers],0),FALSE)</f>
        <v>C2</v>
      </c>
      <c r="C201" t="s">
        <v>5</v>
      </c>
      <c r="D201" t="s">
        <v>23</v>
      </c>
      <c r="E201" t="str">
        <f>_xlfn.CONCAT(PlanDeCharge[[#This Row],[Jalon]],"-",PlanDeCharge[[#This Row],[Métier]])</f>
        <v>J4-M1</v>
      </c>
      <c r="F201" t="s">
        <v>33</v>
      </c>
      <c r="G201" s="1">
        <f>VLOOKUP(PlanDeCharge[[#This Row],[Projet]],ListeProjet[#All],MATCH($C201,ListeProjet[#Headers],0),FALSE)</f>
        <v>43952</v>
      </c>
      <c r="H201" s="1">
        <f>IF(PlanDeCharge[[#This Row],[Semaine]]="S1",PlanDeCharge[[#This Row],[Date du Jalon]]-14,PlanDeCharge[[#This Row],[Date du Jalon]]-7)</f>
        <v>43945</v>
      </c>
      <c r="I201">
        <f>VLOOKUP(PlanDeCharge[[#This Row],[Clef de recherche1]],ChargeMetier[[#All],[Clef de recherche1]:[C4]],MATCH(PlanDeCharge[[#This Row],[Classification]],ChargeMetier[[#Headers],[Clef de recherche1]:[C4]],0),FALSE)</f>
        <v>3</v>
      </c>
      <c r="J201">
        <f>PlanDeCharge[[#This Row],[Charge Jalon]]/2</f>
        <v>1.5</v>
      </c>
    </row>
    <row r="202" spans="1:10" x14ac:dyDescent="0.25">
      <c r="A202" t="s">
        <v>6</v>
      </c>
      <c r="B202" t="str">
        <f>VLOOKUP(PlanDeCharge[[#This Row],[Projet]],ListeProjet[#All],MATCH('Plan de Charge'!B$1,ListeProjet[#Headers],0),FALSE)</f>
        <v>C1</v>
      </c>
      <c r="C202" t="s">
        <v>2</v>
      </c>
      <c r="D202" t="s">
        <v>24</v>
      </c>
      <c r="E202" t="str">
        <f>_xlfn.CONCAT(PlanDeCharge[[#This Row],[Jalon]],"-",PlanDeCharge[[#This Row],[Métier]])</f>
        <v>J1-M2</v>
      </c>
      <c r="F202" t="s">
        <v>33</v>
      </c>
      <c r="G202" s="1">
        <f>VLOOKUP(PlanDeCharge[[#This Row],[Projet]],ListeProjet[#All],MATCH($C202,ListeProjet[#Headers],0),FALSE)</f>
        <v>43787</v>
      </c>
      <c r="H202" s="1">
        <f>IF(PlanDeCharge[[#This Row],[Semaine]]="S1",PlanDeCharge[[#This Row],[Date du Jalon]]-14,PlanDeCharge[[#This Row],[Date du Jalon]]-7)</f>
        <v>43780</v>
      </c>
      <c r="I202">
        <f>VLOOKUP(PlanDeCharge[[#This Row],[Clef de recherche1]],ChargeMetier[[#All],[Clef de recherche1]:[C4]],MATCH(PlanDeCharge[[#This Row],[Classification]],ChargeMetier[[#Headers],[Clef de recherche1]:[C4]],0),FALSE)</f>
        <v>4</v>
      </c>
      <c r="J202">
        <f>PlanDeCharge[[#This Row],[Charge Jalon]]/2</f>
        <v>2</v>
      </c>
    </row>
    <row r="203" spans="1:10" x14ac:dyDescent="0.25">
      <c r="A203" t="s">
        <v>7</v>
      </c>
      <c r="B203" t="str">
        <f>VLOOKUP(PlanDeCharge[[#This Row],[Projet]],ListeProjet[#All],MATCH('Plan de Charge'!B$1,ListeProjet[#Headers],0),FALSE)</f>
        <v>C1</v>
      </c>
      <c r="C203" t="s">
        <v>2</v>
      </c>
      <c r="D203" t="s">
        <v>24</v>
      </c>
      <c r="E203" t="str">
        <f>_xlfn.CONCAT(PlanDeCharge[[#This Row],[Jalon]],"-",PlanDeCharge[[#This Row],[Métier]])</f>
        <v>J1-M2</v>
      </c>
      <c r="F203" t="s">
        <v>33</v>
      </c>
      <c r="G203" s="1">
        <f>VLOOKUP(PlanDeCharge[[#This Row],[Projet]],ListeProjet[#All],MATCH($C203,ListeProjet[#Headers],0),FALSE)</f>
        <v>43787</v>
      </c>
      <c r="H203" s="1">
        <f>IF(PlanDeCharge[[#This Row],[Semaine]]="S1",PlanDeCharge[[#This Row],[Date du Jalon]]-14,PlanDeCharge[[#This Row],[Date du Jalon]]-7)</f>
        <v>43780</v>
      </c>
      <c r="I203">
        <f>VLOOKUP(PlanDeCharge[[#This Row],[Clef de recherche1]],ChargeMetier[[#All],[Clef de recherche1]:[C4]],MATCH(PlanDeCharge[[#This Row],[Classification]],ChargeMetier[[#Headers],[Clef de recherche1]:[C4]],0),FALSE)</f>
        <v>4</v>
      </c>
      <c r="J203">
        <f>PlanDeCharge[[#This Row],[Charge Jalon]]/2</f>
        <v>2</v>
      </c>
    </row>
    <row r="204" spans="1:10" x14ac:dyDescent="0.25">
      <c r="A204" t="s">
        <v>8</v>
      </c>
      <c r="B204" t="str">
        <f>VLOOKUP(PlanDeCharge[[#This Row],[Projet]],ListeProjet[#All],MATCH('Plan de Charge'!B$1,ListeProjet[#Headers],0),FALSE)</f>
        <v>C2</v>
      </c>
      <c r="C204" t="s">
        <v>2</v>
      </c>
      <c r="D204" t="s">
        <v>24</v>
      </c>
      <c r="E204" t="str">
        <f>_xlfn.CONCAT(PlanDeCharge[[#This Row],[Jalon]],"-",PlanDeCharge[[#This Row],[Métier]])</f>
        <v>J1-M2</v>
      </c>
      <c r="F204" t="s">
        <v>33</v>
      </c>
      <c r="G204" s="1">
        <f>VLOOKUP(PlanDeCharge[[#This Row],[Projet]],ListeProjet[#All],MATCH($C204,ListeProjet[#Headers],0),FALSE)</f>
        <v>43766</v>
      </c>
      <c r="H204" s="1">
        <f>IF(PlanDeCharge[[#This Row],[Semaine]]="S1",PlanDeCharge[[#This Row],[Date du Jalon]]-14,PlanDeCharge[[#This Row],[Date du Jalon]]-7)</f>
        <v>43759</v>
      </c>
      <c r="I204">
        <f>VLOOKUP(PlanDeCharge[[#This Row],[Clef de recherche1]],ChargeMetier[[#All],[Clef de recherche1]:[C4]],MATCH(PlanDeCharge[[#This Row],[Classification]],ChargeMetier[[#Headers],[Clef de recherche1]:[C4]],0),FALSE)</f>
        <v>0</v>
      </c>
      <c r="J204">
        <f>PlanDeCharge[[#This Row],[Charge Jalon]]/2</f>
        <v>0</v>
      </c>
    </row>
    <row r="205" spans="1:10" x14ac:dyDescent="0.25">
      <c r="A205" t="s">
        <v>9</v>
      </c>
      <c r="B205" t="str">
        <f>VLOOKUP(PlanDeCharge[[#This Row],[Projet]],ListeProjet[#All],MATCH('Plan de Charge'!B$1,ListeProjet[#Headers],0),FALSE)</f>
        <v>C3</v>
      </c>
      <c r="C205" t="s">
        <v>2</v>
      </c>
      <c r="D205" t="s">
        <v>24</v>
      </c>
      <c r="E205" t="str">
        <f>_xlfn.CONCAT(PlanDeCharge[[#This Row],[Jalon]],"-",PlanDeCharge[[#This Row],[Métier]])</f>
        <v>J1-M2</v>
      </c>
      <c r="F205" t="s">
        <v>33</v>
      </c>
      <c r="G205" s="1">
        <f>VLOOKUP(PlanDeCharge[[#This Row],[Projet]],ListeProjet[#All],MATCH($C205,ListeProjet[#Headers],0),FALSE)</f>
        <v>43745</v>
      </c>
      <c r="H205" s="1">
        <f>IF(PlanDeCharge[[#This Row],[Semaine]]="S1",PlanDeCharge[[#This Row],[Date du Jalon]]-14,PlanDeCharge[[#This Row],[Date du Jalon]]-7)</f>
        <v>43738</v>
      </c>
      <c r="I205">
        <f>VLOOKUP(PlanDeCharge[[#This Row],[Clef de recherche1]],ChargeMetier[[#All],[Clef de recherche1]:[C4]],MATCH(PlanDeCharge[[#This Row],[Classification]],ChargeMetier[[#Headers],[Clef de recherche1]:[C4]],0),FALSE)</f>
        <v>0</v>
      </c>
      <c r="J205">
        <f>PlanDeCharge[[#This Row],[Charge Jalon]]/2</f>
        <v>0</v>
      </c>
    </row>
    <row r="206" spans="1:10" x14ac:dyDescent="0.25">
      <c r="A206" t="s">
        <v>10</v>
      </c>
      <c r="B206" t="str">
        <f>VLOOKUP(PlanDeCharge[[#This Row],[Projet]],ListeProjet[#All],MATCH('Plan de Charge'!B$1,ListeProjet[#Headers],0),FALSE)</f>
        <v>C3</v>
      </c>
      <c r="C206" t="s">
        <v>2</v>
      </c>
      <c r="D206" t="s">
        <v>24</v>
      </c>
      <c r="E206" t="str">
        <f>_xlfn.CONCAT(PlanDeCharge[[#This Row],[Jalon]],"-",PlanDeCharge[[#This Row],[Métier]])</f>
        <v>J1-M2</v>
      </c>
      <c r="F206" t="s">
        <v>33</v>
      </c>
      <c r="G206" s="1">
        <f>VLOOKUP(PlanDeCharge[[#This Row],[Projet]],ListeProjet[#All],MATCH($C206,ListeProjet[#Headers],0),FALSE)</f>
        <v>43766</v>
      </c>
      <c r="H206" s="1">
        <f>IF(PlanDeCharge[[#This Row],[Semaine]]="S1",PlanDeCharge[[#This Row],[Date du Jalon]]-14,PlanDeCharge[[#This Row],[Date du Jalon]]-7)</f>
        <v>43759</v>
      </c>
      <c r="I206">
        <f>VLOOKUP(PlanDeCharge[[#This Row],[Clef de recherche1]],ChargeMetier[[#All],[Clef de recherche1]:[C4]],MATCH(PlanDeCharge[[#This Row],[Classification]],ChargeMetier[[#Headers],[Clef de recherche1]:[C4]],0),FALSE)</f>
        <v>0</v>
      </c>
      <c r="J206">
        <f>PlanDeCharge[[#This Row],[Charge Jalon]]/2</f>
        <v>0</v>
      </c>
    </row>
    <row r="207" spans="1:10" x14ac:dyDescent="0.25">
      <c r="A207" t="s">
        <v>11</v>
      </c>
      <c r="B207" t="str">
        <f>VLOOKUP(PlanDeCharge[[#This Row],[Projet]],ListeProjet[#All],MATCH('Plan de Charge'!B$1,ListeProjet[#Headers],0),FALSE)</f>
        <v>C2</v>
      </c>
      <c r="C207" t="s">
        <v>2</v>
      </c>
      <c r="D207" t="s">
        <v>24</v>
      </c>
      <c r="E207" t="str">
        <f>_xlfn.CONCAT(PlanDeCharge[[#This Row],[Jalon]],"-",PlanDeCharge[[#This Row],[Métier]])</f>
        <v>J1-M2</v>
      </c>
      <c r="F207" t="s">
        <v>33</v>
      </c>
      <c r="G207" s="1">
        <f>VLOOKUP(PlanDeCharge[[#This Row],[Projet]],ListeProjet[#All],MATCH($C207,ListeProjet[#Headers],0),FALSE)</f>
        <v>43549</v>
      </c>
      <c r="H207" s="1">
        <f>IF(PlanDeCharge[[#This Row],[Semaine]]="S1",PlanDeCharge[[#This Row],[Date du Jalon]]-14,PlanDeCharge[[#This Row],[Date du Jalon]]-7)</f>
        <v>43542</v>
      </c>
      <c r="I207">
        <f>VLOOKUP(PlanDeCharge[[#This Row],[Clef de recherche1]],ChargeMetier[[#All],[Clef de recherche1]:[C4]],MATCH(PlanDeCharge[[#This Row],[Classification]],ChargeMetier[[#Headers],[Clef de recherche1]:[C4]],0),FALSE)</f>
        <v>0</v>
      </c>
      <c r="J207">
        <f>PlanDeCharge[[#This Row],[Charge Jalon]]/2</f>
        <v>0</v>
      </c>
    </row>
    <row r="208" spans="1:10" x14ac:dyDescent="0.25">
      <c r="A208" t="s">
        <v>12</v>
      </c>
      <c r="B208" t="str">
        <f>VLOOKUP(PlanDeCharge[[#This Row],[Projet]],ListeProjet[#All],MATCH('Plan de Charge'!B$1,ListeProjet[#Headers],0),FALSE)</f>
        <v>C4</v>
      </c>
      <c r="C208" t="s">
        <v>2</v>
      </c>
      <c r="D208" t="s">
        <v>24</v>
      </c>
      <c r="E208" t="str">
        <f>_xlfn.CONCAT(PlanDeCharge[[#This Row],[Jalon]],"-",PlanDeCharge[[#This Row],[Métier]])</f>
        <v>J1-M2</v>
      </c>
      <c r="F208" t="s">
        <v>33</v>
      </c>
      <c r="G208" s="1">
        <f>VLOOKUP(PlanDeCharge[[#This Row],[Projet]],ListeProjet[#All],MATCH($C208,ListeProjet[#Headers],0),FALSE)</f>
        <v>43549</v>
      </c>
      <c r="H208" s="1">
        <f>IF(PlanDeCharge[[#This Row],[Semaine]]="S1",PlanDeCharge[[#This Row],[Date du Jalon]]-14,PlanDeCharge[[#This Row],[Date du Jalon]]-7)</f>
        <v>43542</v>
      </c>
      <c r="I208">
        <f>VLOOKUP(PlanDeCharge[[#This Row],[Clef de recherche1]],ChargeMetier[[#All],[Clef de recherche1]:[C4]],MATCH(PlanDeCharge[[#This Row],[Classification]],ChargeMetier[[#Headers],[Clef de recherche1]:[C4]],0),FALSE)</f>
        <v>0</v>
      </c>
      <c r="J208">
        <f>PlanDeCharge[[#This Row],[Charge Jalon]]/2</f>
        <v>0</v>
      </c>
    </row>
    <row r="209" spans="1:10" x14ac:dyDescent="0.25">
      <c r="A209" t="s">
        <v>13</v>
      </c>
      <c r="B209" t="str">
        <f>VLOOKUP(PlanDeCharge[[#This Row],[Projet]],ListeProjet[#All],MATCH('Plan de Charge'!B$1,ListeProjet[#Headers],0),FALSE)</f>
        <v>C1</v>
      </c>
      <c r="C209" t="s">
        <v>2</v>
      </c>
      <c r="D209" t="s">
        <v>24</v>
      </c>
      <c r="E209" t="str">
        <f>_xlfn.CONCAT(PlanDeCharge[[#This Row],[Jalon]],"-",PlanDeCharge[[#This Row],[Métier]])</f>
        <v>J1-M2</v>
      </c>
      <c r="F209" t="s">
        <v>33</v>
      </c>
      <c r="G209" s="1">
        <f>VLOOKUP(PlanDeCharge[[#This Row],[Projet]],ListeProjet[#All],MATCH($C209,ListeProjet[#Headers],0),FALSE)</f>
        <v>43577</v>
      </c>
      <c r="H209" s="1">
        <f>IF(PlanDeCharge[[#This Row],[Semaine]]="S1",PlanDeCharge[[#This Row],[Date du Jalon]]-14,PlanDeCharge[[#This Row],[Date du Jalon]]-7)</f>
        <v>43570</v>
      </c>
      <c r="I209">
        <f>VLOOKUP(PlanDeCharge[[#This Row],[Clef de recherche1]],ChargeMetier[[#All],[Clef de recherche1]:[C4]],MATCH(PlanDeCharge[[#This Row],[Classification]],ChargeMetier[[#Headers],[Clef de recherche1]:[C4]],0),FALSE)</f>
        <v>4</v>
      </c>
      <c r="J209">
        <f>PlanDeCharge[[#This Row],[Charge Jalon]]/2</f>
        <v>2</v>
      </c>
    </row>
    <row r="210" spans="1:10" x14ac:dyDescent="0.25">
      <c r="A210" t="s">
        <v>14</v>
      </c>
      <c r="B210" t="str">
        <f>VLOOKUP(PlanDeCharge[[#This Row],[Projet]],ListeProjet[#All],MATCH('Plan de Charge'!B$1,ListeProjet[#Headers],0),FALSE)</f>
        <v>C1</v>
      </c>
      <c r="C210" t="s">
        <v>2</v>
      </c>
      <c r="D210" t="s">
        <v>24</v>
      </c>
      <c r="E210" t="str">
        <f>_xlfn.CONCAT(PlanDeCharge[[#This Row],[Jalon]],"-",PlanDeCharge[[#This Row],[Métier]])</f>
        <v>J1-M2</v>
      </c>
      <c r="F210" t="s">
        <v>33</v>
      </c>
      <c r="G210" s="1">
        <f>VLOOKUP(PlanDeCharge[[#This Row],[Projet]],ListeProjet[#All],MATCH($C210,ListeProjet[#Headers],0),FALSE)</f>
        <v>43514</v>
      </c>
      <c r="H210" s="1">
        <f>IF(PlanDeCharge[[#This Row],[Semaine]]="S1",PlanDeCharge[[#This Row],[Date du Jalon]]-14,PlanDeCharge[[#This Row],[Date du Jalon]]-7)</f>
        <v>43507</v>
      </c>
      <c r="I210">
        <f>VLOOKUP(PlanDeCharge[[#This Row],[Clef de recherche1]],ChargeMetier[[#All],[Clef de recherche1]:[C4]],MATCH(PlanDeCharge[[#This Row],[Classification]],ChargeMetier[[#Headers],[Clef de recherche1]:[C4]],0),FALSE)</f>
        <v>4</v>
      </c>
      <c r="J210">
        <f>PlanDeCharge[[#This Row],[Charge Jalon]]/2</f>
        <v>2</v>
      </c>
    </row>
    <row r="211" spans="1:10" x14ac:dyDescent="0.25">
      <c r="A211" t="s">
        <v>19</v>
      </c>
      <c r="B211" t="str">
        <f>VLOOKUP(PlanDeCharge[[#This Row],[Projet]],ListeProjet[#All],MATCH('Plan de Charge'!B$1,ListeProjet[#Headers],0),FALSE)</f>
        <v>C2</v>
      </c>
      <c r="C211" t="s">
        <v>2</v>
      </c>
      <c r="D211" t="s">
        <v>24</v>
      </c>
      <c r="E211" t="str">
        <f>_xlfn.CONCAT(PlanDeCharge[[#This Row],[Jalon]],"-",PlanDeCharge[[#This Row],[Métier]])</f>
        <v>J1-M2</v>
      </c>
      <c r="F211" t="s">
        <v>33</v>
      </c>
      <c r="G211" s="1">
        <f>VLOOKUP(PlanDeCharge[[#This Row],[Projet]],ListeProjet[#All],MATCH($C211,ListeProjet[#Headers],0),FALSE)</f>
        <v>43577</v>
      </c>
      <c r="H211" s="1">
        <f>IF(PlanDeCharge[[#This Row],[Semaine]]="S1",PlanDeCharge[[#This Row],[Date du Jalon]]-14,PlanDeCharge[[#This Row],[Date du Jalon]]-7)</f>
        <v>43570</v>
      </c>
      <c r="I211">
        <f>VLOOKUP(PlanDeCharge[[#This Row],[Clef de recherche1]],ChargeMetier[[#All],[Clef de recherche1]:[C4]],MATCH(PlanDeCharge[[#This Row],[Classification]],ChargeMetier[[#Headers],[Clef de recherche1]:[C4]],0),FALSE)</f>
        <v>0</v>
      </c>
      <c r="J211">
        <f>PlanDeCharge[[#This Row],[Charge Jalon]]/2</f>
        <v>0</v>
      </c>
    </row>
    <row r="212" spans="1:10" x14ac:dyDescent="0.25">
      <c r="A212" t="s">
        <v>6</v>
      </c>
      <c r="B212" t="str">
        <f>VLOOKUP(PlanDeCharge[[#This Row],[Projet]],ListeProjet[#All],MATCH('Plan de Charge'!B$1,ListeProjet[#Headers],0),FALSE)</f>
        <v>C1</v>
      </c>
      <c r="C212" t="s">
        <v>3</v>
      </c>
      <c r="D212" t="s">
        <v>24</v>
      </c>
      <c r="E212" t="str">
        <f>_xlfn.CONCAT(PlanDeCharge[[#This Row],[Jalon]],"-",PlanDeCharge[[#This Row],[Métier]])</f>
        <v>J2-M2</v>
      </c>
      <c r="F212" t="s">
        <v>33</v>
      </c>
      <c r="G212" s="1">
        <f>VLOOKUP(PlanDeCharge[[#This Row],[Projet]],ListeProjet[#All],MATCH($C212,ListeProjet[#Headers],0),FALSE)</f>
        <v>43787</v>
      </c>
      <c r="H212" s="1">
        <f>IF(PlanDeCharge[[#This Row],[Semaine]]="S1",PlanDeCharge[[#This Row],[Date du Jalon]]-14,PlanDeCharge[[#This Row],[Date du Jalon]]-7)</f>
        <v>43780</v>
      </c>
      <c r="I212">
        <f>VLOOKUP(PlanDeCharge[[#This Row],[Clef de recherche1]],ChargeMetier[[#All],[Clef de recherche1]:[C4]],MATCH(PlanDeCharge[[#This Row],[Classification]],ChargeMetier[[#Headers],[Clef de recherche1]:[C4]],0),FALSE)</f>
        <v>18</v>
      </c>
      <c r="J212">
        <f>PlanDeCharge[[#This Row],[Charge Jalon]]/2</f>
        <v>9</v>
      </c>
    </row>
    <row r="213" spans="1:10" x14ac:dyDescent="0.25">
      <c r="A213" t="s">
        <v>7</v>
      </c>
      <c r="B213" t="str">
        <f>VLOOKUP(PlanDeCharge[[#This Row],[Projet]],ListeProjet[#All],MATCH('Plan de Charge'!B$1,ListeProjet[#Headers],0),FALSE)</f>
        <v>C1</v>
      </c>
      <c r="C213" t="s">
        <v>3</v>
      </c>
      <c r="D213" t="s">
        <v>24</v>
      </c>
      <c r="E213" t="str">
        <f>_xlfn.CONCAT(PlanDeCharge[[#This Row],[Jalon]],"-",PlanDeCharge[[#This Row],[Métier]])</f>
        <v>J2-M2</v>
      </c>
      <c r="F213" t="s">
        <v>33</v>
      </c>
      <c r="G213" s="1">
        <f>VLOOKUP(PlanDeCharge[[#This Row],[Projet]],ListeProjet[#All],MATCH($C213,ListeProjet[#Headers],0),FALSE)</f>
        <v>43787</v>
      </c>
      <c r="H213" s="1">
        <f>IF(PlanDeCharge[[#This Row],[Semaine]]="S1",PlanDeCharge[[#This Row],[Date du Jalon]]-14,PlanDeCharge[[#This Row],[Date du Jalon]]-7)</f>
        <v>43780</v>
      </c>
      <c r="I213">
        <f>VLOOKUP(PlanDeCharge[[#This Row],[Clef de recherche1]],ChargeMetier[[#All],[Clef de recherche1]:[C4]],MATCH(PlanDeCharge[[#This Row],[Classification]],ChargeMetier[[#Headers],[Clef de recherche1]:[C4]],0),FALSE)</f>
        <v>18</v>
      </c>
      <c r="J213">
        <f>PlanDeCharge[[#This Row],[Charge Jalon]]/2</f>
        <v>9</v>
      </c>
    </row>
    <row r="214" spans="1:10" x14ac:dyDescent="0.25">
      <c r="A214" t="s">
        <v>8</v>
      </c>
      <c r="B214" t="str">
        <f>VLOOKUP(PlanDeCharge[[#This Row],[Projet]],ListeProjet[#All],MATCH('Plan de Charge'!B$1,ListeProjet[#Headers],0),FALSE)</f>
        <v>C2</v>
      </c>
      <c r="C214" t="s">
        <v>3</v>
      </c>
      <c r="D214" t="s">
        <v>24</v>
      </c>
      <c r="E214" t="str">
        <f>_xlfn.CONCAT(PlanDeCharge[[#This Row],[Jalon]],"-",PlanDeCharge[[#This Row],[Métier]])</f>
        <v>J2-M2</v>
      </c>
      <c r="F214" t="s">
        <v>33</v>
      </c>
      <c r="G214" s="1">
        <f>VLOOKUP(PlanDeCharge[[#This Row],[Projet]],ListeProjet[#All],MATCH($C214,ListeProjet[#Headers],0),FALSE)</f>
        <v>43969</v>
      </c>
      <c r="H214" s="1">
        <f>IF(PlanDeCharge[[#This Row],[Semaine]]="S1",PlanDeCharge[[#This Row],[Date du Jalon]]-14,PlanDeCharge[[#This Row],[Date du Jalon]]-7)</f>
        <v>43962</v>
      </c>
      <c r="I214">
        <f>VLOOKUP(PlanDeCharge[[#This Row],[Clef de recherche1]],ChargeMetier[[#All],[Clef de recherche1]:[C4]],MATCH(PlanDeCharge[[#This Row],[Classification]],ChargeMetier[[#Headers],[Clef de recherche1]:[C4]],0),FALSE)</f>
        <v>8</v>
      </c>
      <c r="J214">
        <f>PlanDeCharge[[#This Row],[Charge Jalon]]/2</f>
        <v>4</v>
      </c>
    </row>
    <row r="215" spans="1:10" x14ac:dyDescent="0.25">
      <c r="A215" t="s">
        <v>9</v>
      </c>
      <c r="B215" t="str">
        <f>VLOOKUP(PlanDeCharge[[#This Row],[Projet]],ListeProjet[#All],MATCH('Plan de Charge'!B$1,ListeProjet[#Headers],0),FALSE)</f>
        <v>C3</v>
      </c>
      <c r="C215" t="s">
        <v>3</v>
      </c>
      <c r="D215" t="s">
        <v>24</v>
      </c>
      <c r="E215" t="str">
        <f>_xlfn.CONCAT(PlanDeCharge[[#This Row],[Jalon]],"-",PlanDeCharge[[#This Row],[Métier]])</f>
        <v>J2-M2</v>
      </c>
      <c r="F215" t="s">
        <v>33</v>
      </c>
      <c r="G215" s="1">
        <f>VLOOKUP(PlanDeCharge[[#This Row],[Projet]],ListeProjet[#All],MATCH($C215,ListeProjet[#Headers],0),FALSE)</f>
        <v>43759</v>
      </c>
      <c r="H215" s="1">
        <f>IF(PlanDeCharge[[#This Row],[Semaine]]="S1",PlanDeCharge[[#This Row],[Date du Jalon]]-14,PlanDeCharge[[#This Row],[Date du Jalon]]-7)</f>
        <v>43752</v>
      </c>
      <c r="I215">
        <f>VLOOKUP(PlanDeCharge[[#This Row],[Clef de recherche1]],ChargeMetier[[#All],[Clef de recherche1]:[C4]],MATCH(PlanDeCharge[[#This Row],[Classification]],ChargeMetier[[#Headers],[Clef de recherche1]:[C4]],0),FALSE)</f>
        <v>15</v>
      </c>
      <c r="J215">
        <f>PlanDeCharge[[#This Row],[Charge Jalon]]/2</f>
        <v>7.5</v>
      </c>
    </row>
    <row r="216" spans="1:10" x14ac:dyDescent="0.25">
      <c r="A216" t="s">
        <v>10</v>
      </c>
      <c r="B216" t="str">
        <f>VLOOKUP(PlanDeCharge[[#This Row],[Projet]],ListeProjet[#All],MATCH('Plan de Charge'!B$1,ListeProjet[#Headers],0),FALSE)</f>
        <v>C3</v>
      </c>
      <c r="C216" t="s">
        <v>3</v>
      </c>
      <c r="D216" t="s">
        <v>24</v>
      </c>
      <c r="E216" t="str">
        <f>_xlfn.CONCAT(PlanDeCharge[[#This Row],[Jalon]],"-",PlanDeCharge[[#This Row],[Métier]])</f>
        <v>J2-M2</v>
      </c>
      <c r="F216" t="s">
        <v>33</v>
      </c>
      <c r="G216" s="1">
        <f>VLOOKUP(PlanDeCharge[[#This Row],[Projet]],ListeProjet[#All],MATCH($C216,ListeProjet[#Headers],0),FALSE)</f>
        <v>43969</v>
      </c>
      <c r="H216" s="1">
        <f>IF(PlanDeCharge[[#This Row],[Semaine]]="S1",PlanDeCharge[[#This Row],[Date du Jalon]]-14,PlanDeCharge[[#This Row],[Date du Jalon]]-7)</f>
        <v>43962</v>
      </c>
      <c r="I216">
        <f>VLOOKUP(PlanDeCharge[[#This Row],[Clef de recherche1]],ChargeMetier[[#All],[Clef de recherche1]:[C4]],MATCH(PlanDeCharge[[#This Row],[Classification]],ChargeMetier[[#Headers],[Clef de recherche1]:[C4]],0),FALSE)</f>
        <v>15</v>
      </c>
      <c r="J216">
        <f>PlanDeCharge[[#This Row],[Charge Jalon]]/2</f>
        <v>7.5</v>
      </c>
    </row>
    <row r="217" spans="1:10" x14ac:dyDescent="0.25">
      <c r="A217" t="s">
        <v>11</v>
      </c>
      <c r="B217" t="str">
        <f>VLOOKUP(PlanDeCharge[[#This Row],[Projet]],ListeProjet[#All],MATCH('Plan de Charge'!B$1,ListeProjet[#Headers],0),FALSE)</f>
        <v>C2</v>
      </c>
      <c r="C217" t="s">
        <v>3</v>
      </c>
      <c r="D217" t="s">
        <v>24</v>
      </c>
      <c r="E217" t="str">
        <f>_xlfn.CONCAT(PlanDeCharge[[#This Row],[Jalon]],"-",PlanDeCharge[[#This Row],[Métier]])</f>
        <v>J2-M2</v>
      </c>
      <c r="F217" t="s">
        <v>33</v>
      </c>
      <c r="G217" s="1">
        <f>VLOOKUP(PlanDeCharge[[#This Row],[Projet]],ListeProjet[#All],MATCH($C217,ListeProjet[#Headers],0),FALSE)</f>
        <v>43668</v>
      </c>
      <c r="H217" s="1">
        <f>IF(PlanDeCharge[[#This Row],[Semaine]]="S1",PlanDeCharge[[#This Row],[Date du Jalon]]-14,PlanDeCharge[[#This Row],[Date du Jalon]]-7)</f>
        <v>43661</v>
      </c>
      <c r="I217">
        <f>VLOOKUP(PlanDeCharge[[#This Row],[Clef de recherche1]],ChargeMetier[[#All],[Clef de recherche1]:[C4]],MATCH(PlanDeCharge[[#This Row],[Classification]],ChargeMetier[[#Headers],[Clef de recherche1]:[C4]],0),FALSE)</f>
        <v>8</v>
      </c>
      <c r="J217">
        <f>PlanDeCharge[[#This Row],[Charge Jalon]]/2</f>
        <v>4</v>
      </c>
    </row>
    <row r="218" spans="1:10" x14ac:dyDescent="0.25">
      <c r="A218" t="s">
        <v>12</v>
      </c>
      <c r="B218" t="str">
        <f>VLOOKUP(PlanDeCharge[[#This Row],[Projet]],ListeProjet[#All],MATCH('Plan de Charge'!B$1,ListeProjet[#Headers],0),FALSE)</f>
        <v>C4</v>
      </c>
      <c r="C218" t="s">
        <v>3</v>
      </c>
      <c r="D218" t="s">
        <v>24</v>
      </c>
      <c r="E218" t="str">
        <f>_xlfn.CONCAT(PlanDeCharge[[#This Row],[Jalon]],"-",PlanDeCharge[[#This Row],[Métier]])</f>
        <v>J2-M2</v>
      </c>
      <c r="F218" t="s">
        <v>33</v>
      </c>
      <c r="G218" s="1">
        <f>VLOOKUP(PlanDeCharge[[#This Row],[Projet]],ListeProjet[#All],MATCH($C218,ListeProjet[#Headers],0),FALSE)</f>
        <v>43668</v>
      </c>
      <c r="H218" s="1">
        <f>IF(PlanDeCharge[[#This Row],[Semaine]]="S1",PlanDeCharge[[#This Row],[Date du Jalon]]-14,PlanDeCharge[[#This Row],[Date du Jalon]]-7)</f>
        <v>43661</v>
      </c>
      <c r="I218">
        <f>VLOOKUP(PlanDeCharge[[#This Row],[Clef de recherche1]],ChargeMetier[[#All],[Clef de recherche1]:[C4]],MATCH(PlanDeCharge[[#This Row],[Classification]],ChargeMetier[[#Headers],[Clef de recherche1]:[C4]],0),FALSE)</f>
        <v>8</v>
      </c>
      <c r="J218">
        <f>PlanDeCharge[[#This Row],[Charge Jalon]]/2</f>
        <v>4</v>
      </c>
    </row>
    <row r="219" spans="1:10" x14ac:dyDescent="0.25">
      <c r="A219" t="s">
        <v>13</v>
      </c>
      <c r="B219" t="str">
        <f>VLOOKUP(PlanDeCharge[[#This Row],[Projet]],ListeProjet[#All],MATCH('Plan de Charge'!B$1,ListeProjet[#Headers],0),FALSE)</f>
        <v>C1</v>
      </c>
      <c r="C219" t="s">
        <v>3</v>
      </c>
      <c r="D219" t="s">
        <v>24</v>
      </c>
      <c r="E219" t="str">
        <f>_xlfn.CONCAT(PlanDeCharge[[#This Row],[Jalon]],"-",PlanDeCharge[[#This Row],[Métier]])</f>
        <v>J2-M2</v>
      </c>
      <c r="F219" t="s">
        <v>33</v>
      </c>
      <c r="G219" s="1">
        <f>VLOOKUP(PlanDeCharge[[#This Row],[Projet]],ListeProjet[#All],MATCH($C219,ListeProjet[#Headers],0),FALSE)</f>
        <v>43612</v>
      </c>
      <c r="H219" s="1">
        <f>IF(PlanDeCharge[[#This Row],[Semaine]]="S1",PlanDeCharge[[#This Row],[Date du Jalon]]-14,PlanDeCharge[[#This Row],[Date du Jalon]]-7)</f>
        <v>43605</v>
      </c>
      <c r="I219">
        <f>VLOOKUP(PlanDeCharge[[#This Row],[Clef de recherche1]],ChargeMetier[[#All],[Clef de recherche1]:[C4]],MATCH(PlanDeCharge[[#This Row],[Classification]],ChargeMetier[[#Headers],[Clef de recherche1]:[C4]],0),FALSE)</f>
        <v>18</v>
      </c>
      <c r="J219">
        <f>PlanDeCharge[[#This Row],[Charge Jalon]]/2</f>
        <v>9</v>
      </c>
    </row>
    <row r="220" spans="1:10" x14ac:dyDescent="0.25">
      <c r="A220" t="s">
        <v>14</v>
      </c>
      <c r="B220" t="str">
        <f>VLOOKUP(PlanDeCharge[[#This Row],[Projet]],ListeProjet[#All],MATCH('Plan de Charge'!B$1,ListeProjet[#Headers],0),FALSE)</f>
        <v>C1</v>
      </c>
      <c r="C220" t="s">
        <v>3</v>
      </c>
      <c r="D220" t="s">
        <v>24</v>
      </c>
      <c r="E220" t="str">
        <f>_xlfn.CONCAT(PlanDeCharge[[#This Row],[Jalon]],"-",PlanDeCharge[[#This Row],[Métier]])</f>
        <v>J2-M2</v>
      </c>
      <c r="F220" t="s">
        <v>33</v>
      </c>
      <c r="G220" s="1">
        <f>VLOOKUP(PlanDeCharge[[#This Row],[Projet]],ListeProjet[#All],MATCH($C220,ListeProjet[#Headers],0),FALSE)</f>
        <v>43605</v>
      </c>
      <c r="H220" s="1">
        <f>IF(PlanDeCharge[[#This Row],[Semaine]]="S1",PlanDeCharge[[#This Row],[Date du Jalon]]-14,PlanDeCharge[[#This Row],[Date du Jalon]]-7)</f>
        <v>43598</v>
      </c>
      <c r="I220">
        <f>VLOOKUP(PlanDeCharge[[#This Row],[Clef de recherche1]],ChargeMetier[[#All],[Clef de recherche1]:[C4]],MATCH(PlanDeCharge[[#This Row],[Classification]],ChargeMetier[[#Headers],[Clef de recherche1]:[C4]],0),FALSE)</f>
        <v>18</v>
      </c>
      <c r="J220">
        <f>PlanDeCharge[[#This Row],[Charge Jalon]]/2</f>
        <v>9</v>
      </c>
    </row>
    <row r="221" spans="1:10" x14ac:dyDescent="0.25">
      <c r="A221" t="s">
        <v>19</v>
      </c>
      <c r="B221" t="str">
        <f>VLOOKUP(PlanDeCharge[[#This Row],[Projet]],ListeProjet[#All],MATCH('Plan de Charge'!B$1,ListeProjet[#Headers],0),FALSE)</f>
        <v>C2</v>
      </c>
      <c r="C221" t="s">
        <v>3</v>
      </c>
      <c r="D221" t="s">
        <v>24</v>
      </c>
      <c r="E221" t="str">
        <f>_xlfn.CONCAT(PlanDeCharge[[#This Row],[Jalon]],"-",PlanDeCharge[[#This Row],[Métier]])</f>
        <v>J2-M2</v>
      </c>
      <c r="F221" t="s">
        <v>33</v>
      </c>
      <c r="G221" s="1">
        <f>VLOOKUP(PlanDeCharge[[#This Row],[Projet]],ListeProjet[#All],MATCH($C221,ListeProjet[#Headers],0),FALSE)</f>
        <v>43612</v>
      </c>
      <c r="H221" s="1">
        <f>IF(PlanDeCharge[[#This Row],[Semaine]]="S1",PlanDeCharge[[#This Row],[Date du Jalon]]-14,PlanDeCharge[[#This Row],[Date du Jalon]]-7)</f>
        <v>43605</v>
      </c>
      <c r="I221">
        <f>VLOOKUP(PlanDeCharge[[#This Row],[Clef de recherche1]],ChargeMetier[[#All],[Clef de recherche1]:[C4]],MATCH(PlanDeCharge[[#This Row],[Classification]],ChargeMetier[[#Headers],[Clef de recherche1]:[C4]],0),FALSE)</f>
        <v>8</v>
      </c>
      <c r="J221">
        <f>PlanDeCharge[[#This Row],[Charge Jalon]]/2</f>
        <v>4</v>
      </c>
    </row>
    <row r="222" spans="1:10" x14ac:dyDescent="0.25">
      <c r="A222" t="s">
        <v>6</v>
      </c>
      <c r="B222" t="str">
        <f>VLOOKUP(PlanDeCharge[[#This Row],[Projet]],ListeProjet[#All],MATCH('Plan de Charge'!B$1,ListeProjet[#Headers],0),FALSE)</f>
        <v>C1</v>
      </c>
      <c r="C222" t="s">
        <v>4</v>
      </c>
      <c r="D222" t="s">
        <v>24</v>
      </c>
      <c r="E222" t="str">
        <f>_xlfn.CONCAT(PlanDeCharge[[#This Row],[Jalon]],"-",PlanDeCharge[[#This Row],[Métier]])</f>
        <v>J3-M2</v>
      </c>
      <c r="F222" t="s">
        <v>33</v>
      </c>
      <c r="G222" s="1">
        <f>VLOOKUP(PlanDeCharge[[#This Row],[Projet]],ListeProjet[#All],MATCH($C222,ListeProjet[#Headers],0),FALSE)</f>
        <v>43871</v>
      </c>
      <c r="H222" s="1">
        <f>IF(PlanDeCharge[[#This Row],[Semaine]]="S1",PlanDeCharge[[#This Row],[Date du Jalon]]-14,PlanDeCharge[[#This Row],[Date du Jalon]]-7)</f>
        <v>43864</v>
      </c>
      <c r="I222">
        <f>VLOOKUP(PlanDeCharge[[#This Row],[Clef de recherche1]],ChargeMetier[[#All],[Clef de recherche1]:[C4]],MATCH(PlanDeCharge[[#This Row],[Classification]],ChargeMetier[[#Headers],[Clef de recherche1]:[C4]],0),FALSE)</f>
        <v>11</v>
      </c>
      <c r="J222">
        <f>PlanDeCharge[[#This Row],[Charge Jalon]]/2</f>
        <v>5.5</v>
      </c>
    </row>
    <row r="223" spans="1:10" x14ac:dyDescent="0.25">
      <c r="A223" t="s">
        <v>7</v>
      </c>
      <c r="B223" t="str">
        <f>VLOOKUP(PlanDeCharge[[#This Row],[Projet]],ListeProjet[#All],MATCH('Plan de Charge'!B$1,ListeProjet[#Headers],0),FALSE)</f>
        <v>C1</v>
      </c>
      <c r="C223" t="s">
        <v>4</v>
      </c>
      <c r="D223" t="s">
        <v>24</v>
      </c>
      <c r="E223" t="str">
        <f>_xlfn.CONCAT(PlanDeCharge[[#This Row],[Jalon]],"-",PlanDeCharge[[#This Row],[Métier]])</f>
        <v>J3-M2</v>
      </c>
      <c r="F223" t="s">
        <v>33</v>
      </c>
      <c r="G223" s="1">
        <f>VLOOKUP(PlanDeCharge[[#This Row],[Projet]],ListeProjet[#All],MATCH($C223,ListeProjet[#Headers],0),FALSE)</f>
        <v>43871</v>
      </c>
      <c r="H223" s="1">
        <f>IF(PlanDeCharge[[#This Row],[Semaine]]="S1",PlanDeCharge[[#This Row],[Date du Jalon]]-14,PlanDeCharge[[#This Row],[Date du Jalon]]-7)</f>
        <v>43864</v>
      </c>
      <c r="I223">
        <f>VLOOKUP(PlanDeCharge[[#This Row],[Clef de recherche1]],ChargeMetier[[#All],[Clef de recherche1]:[C4]],MATCH(PlanDeCharge[[#This Row],[Classification]],ChargeMetier[[#Headers],[Clef de recherche1]:[C4]],0),FALSE)</f>
        <v>11</v>
      </c>
      <c r="J223">
        <f>PlanDeCharge[[#This Row],[Charge Jalon]]/2</f>
        <v>5.5</v>
      </c>
    </row>
    <row r="224" spans="1:10" x14ac:dyDescent="0.25">
      <c r="A224" t="s">
        <v>8</v>
      </c>
      <c r="B224" t="str">
        <f>VLOOKUP(PlanDeCharge[[#This Row],[Projet]],ListeProjet[#All],MATCH('Plan de Charge'!B$1,ListeProjet[#Headers],0),FALSE)</f>
        <v>C2</v>
      </c>
      <c r="C224" t="s">
        <v>4</v>
      </c>
      <c r="D224" t="s">
        <v>24</v>
      </c>
      <c r="E224" t="str">
        <f>_xlfn.CONCAT(PlanDeCharge[[#This Row],[Jalon]],"-",PlanDeCharge[[#This Row],[Métier]])</f>
        <v>J3-M2</v>
      </c>
      <c r="F224" t="s">
        <v>33</v>
      </c>
      <c r="G224" s="1">
        <f>VLOOKUP(PlanDeCharge[[#This Row],[Projet]],ListeProjet[#All],MATCH($C224,ListeProjet[#Headers],0),FALSE)</f>
        <v>44102</v>
      </c>
      <c r="H224" s="1">
        <f>IF(PlanDeCharge[[#This Row],[Semaine]]="S1",PlanDeCharge[[#This Row],[Date du Jalon]]-14,PlanDeCharge[[#This Row],[Date du Jalon]]-7)</f>
        <v>44095</v>
      </c>
      <c r="I224">
        <f>VLOOKUP(PlanDeCharge[[#This Row],[Clef de recherche1]],ChargeMetier[[#All],[Clef de recherche1]:[C4]],MATCH(PlanDeCharge[[#This Row],[Classification]],ChargeMetier[[#Headers],[Clef de recherche1]:[C4]],0),FALSE)</f>
        <v>12</v>
      </c>
      <c r="J224">
        <f>PlanDeCharge[[#This Row],[Charge Jalon]]/2</f>
        <v>6</v>
      </c>
    </row>
    <row r="225" spans="1:10" x14ac:dyDescent="0.25">
      <c r="A225" t="s">
        <v>9</v>
      </c>
      <c r="B225" t="str">
        <f>VLOOKUP(PlanDeCharge[[#This Row],[Projet]],ListeProjet[#All],MATCH('Plan de Charge'!B$1,ListeProjet[#Headers],0),FALSE)</f>
        <v>C3</v>
      </c>
      <c r="C225" t="s">
        <v>4</v>
      </c>
      <c r="D225" t="s">
        <v>24</v>
      </c>
      <c r="E225" t="str">
        <f>_xlfn.CONCAT(PlanDeCharge[[#This Row],[Jalon]],"-",PlanDeCharge[[#This Row],[Métier]])</f>
        <v>J3-M2</v>
      </c>
      <c r="F225" t="s">
        <v>33</v>
      </c>
      <c r="G225" s="1">
        <f>VLOOKUP(PlanDeCharge[[#This Row],[Projet]],ListeProjet[#All],MATCH($C225,ListeProjet[#Headers],0),FALSE)</f>
        <v>43850</v>
      </c>
      <c r="H225" s="1">
        <f>IF(PlanDeCharge[[#This Row],[Semaine]]="S1",PlanDeCharge[[#This Row],[Date du Jalon]]-14,PlanDeCharge[[#This Row],[Date du Jalon]]-7)</f>
        <v>43843</v>
      </c>
      <c r="I225">
        <f>VLOOKUP(PlanDeCharge[[#This Row],[Clef de recherche1]],ChargeMetier[[#All],[Clef de recherche1]:[C4]],MATCH(PlanDeCharge[[#This Row],[Classification]],ChargeMetier[[#Headers],[Clef de recherche1]:[C4]],0),FALSE)</f>
        <v>11</v>
      </c>
      <c r="J225">
        <f>PlanDeCharge[[#This Row],[Charge Jalon]]/2</f>
        <v>5.5</v>
      </c>
    </row>
    <row r="226" spans="1:10" x14ac:dyDescent="0.25">
      <c r="A226" t="s">
        <v>10</v>
      </c>
      <c r="B226" t="str">
        <f>VLOOKUP(PlanDeCharge[[#This Row],[Projet]],ListeProjet[#All],MATCH('Plan de Charge'!B$1,ListeProjet[#Headers],0),FALSE)</f>
        <v>C3</v>
      </c>
      <c r="C226" t="s">
        <v>4</v>
      </c>
      <c r="D226" t="s">
        <v>24</v>
      </c>
      <c r="E226" t="str">
        <f>_xlfn.CONCAT(PlanDeCharge[[#This Row],[Jalon]],"-",PlanDeCharge[[#This Row],[Métier]])</f>
        <v>J3-M2</v>
      </c>
      <c r="F226" t="s">
        <v>33</v>
      </c>
      <c r="G226" s="1">
        <f>VLOOKUP(PlanDeCharge[[#This Row],[Projet]],ListeProjet[#All],MATCH($C226,ListeProjet[#Headers],0),FALSE)</f>
        <v>44102</v>
      </c>
      <c r="H226" s="1">
        <f>IF(PlanDeCharge[[#This Row],[Semaine]]="S1",PlanDeCharge[[#This Row],[Date du Jalon]]-14,PlanDeCharge[[#This Row],[Date du Jalon]]-7)</f>
        <v>44095</v>
      </c>
      <c r="I226">
        <f>VLOOKUP(PlanDeCharge[[#This Row],[Clef de recherche1]],ChargeMetier[[#All],[Clef de recherche1]:[C4]],MATCH(PlanDeCharge[[#This Row],[Classification]],ChargeMetier[[#Headers],[Clef de recherche1]:[C4]],0),FALSE)</f>
        <v>11</v>
      </c>
      <c r="J226">
        <f>PlanDeCharge[[#This Row],[Charge Jalon]]/2</f>
        <v>5.5</v>
      </c>
    </row>
    <row r="227" spans="1:10" x14ac:dyDescent="0.25">
      <c r="A227" t="s">
        <v>11</v>
      </c>
      <c r="B227" t="str">
        <f>VLOOKUP(PlanDeCharge[[#This Row],[Projet]],ListeProjet[#All],MATCH('Plan de Charge'!B$1,ListeProjet[#Headers],0),FALSE)</f>
        <v>C2</v>
      </c>
      <c r="C227" t="s">
        <v>4</v>
      </c>
      <c r="D227" t="s">
        <v>24</v>
      </c>
      <c r="E227" t="str">
        <f>_xlfn.CONCAT(PlanDeCharge[[#This Row],[Jalon]],"-",PlanDeCharge[[#This Row],[Métier]])</f>
        <v>J3-M2</v>
      </c>
      <c r="F227" t="s">
        <v>33</v>
      </c>
      <c r="G227" s="1">
        <f>VLOOKUP(PlanDeCharge[[#This Row],[Projet]],ListeProjet[#All],MATCH($C227,ListeProjet[#Headers],0),FALSE)</f>
        <v>43885</v>
      </c>
      <c r="H227" s="1">
        <f>IF(PlanDeCharge[[#This Row],[Semaine]]="S1",PlanDeCharge[[#This Row],[Date du Jalon]]-14,PlanDeCharge[[#This Row],[Date du Jalon]]-7)</f>
        <v>43878</v>
      </c>
      <c r="I227">
        <f>VLOOKUP(PlanDeCharge[[#This Row],[Clef de recherche1]],ChargeMetier[[#All],[Clef de recherche1]:[C4]],MATCH(PlanDeCharge[[#This Row],[Classification]],ChargeMetier[[#Headers],[Clef de recherche1]:[C4]],0),FALSE)</f>
        <v>12</v>
      </c>
      <c r="J227">
        <f>PlanDeCharge[[#This Row],[Charge Jalon]]/2</f>
        <v>6</v>
      </c>
    </row>
    <row r="228" spans="1:10" x14ac:dyDescent="0.25">
      <c r="A228" t="s">
        <v>12</v>
      </c>
      <c r="B228" t="str">
        <f>VLOOKUP(PlanDeCharge[[#This Row],[Projet]],ListeProjet[#All],MATCH('Plan de Charge'!B$1,ListeProjet[#Headers],0),FALSE)</f>
        <v>C4</v>
      </c>
      <c r="C228" t="s">
        <v>4</v>
      </c>
      <c r="D228" t="s">
        <v>24</v>
      </c>
      <c r="E228" t="str">
        <f>_xlfn.CONCAT(PlanDeCharge[[#This Row],[Jalon]],"-",PlanDeCharge[[#This Row],[Métier]])</f>
        <v>J3-M2</v>
      </c>
      <c r="F228" t="s">
        <v>33</v>
      </c>
      <c r="G228" s="1">
        <f>VLOOKUP(PlanDeCharge[[#This Row],[Projet]],ListeProjet[#All],MATCH($C228,ListeProjet[#Headers],0),FALSE)</f>
        <v>43899</v>
      </c>
      <c r="H228" s="1">
        <f>IF(PlanDeCharge[[#This Row],[Semaine]]="S1",PlanDeCharge[[#This Row],[Date du Jalon]]-14,PlanDeCharge[[#This Row],[Date du Jalon]]-7)</f>
        <v>43892</v>
      </c>
      <c r="I228">
        <f>VLOOKUP(PlanDeCharge[[#This Row],[Clef de recherche1]],ChargeMetier[[#All],[Clef de recherche1]:[C4]],MATCH(PlanDeCharge[[#This Row],[Classification]],ChargeMetier[[#Headers],[Clef de recherche1]:[C4]],0),FALSE)</f>
        <v>11</v>
      </c>
      <c r="J228">
        <f>PlanDeCharge[[#This Row],[Charge Jalon]]/2</f>
        <v>5.5</v>
      </c>
    </row>
    <row r="229" spans="1:10" x14ac:dyDescent="0.25">
      <c r="A229" t="s">
        <v>13</v>
      </c>
      <c r="B229" t="str">
        <f>VLOOKUP(PlanDeCharge[[#This Row],[Projet]],ListeProjet[#All],MATCH('Plan de Charge'!B$1,ListeProjet[#Headers],0),FALSE)</f>
        <v>C1</v>
      </c>
      <c r="C229" t="s">
        <v>4</v>
      </c>
      <c r="D229" t="s">
        <v>24</v>
      </c>
      <c r="E229" t="str">
        <f>_xlfn.CONCAT(PlanDeCharge[[#This Row],[Jalon]],"-",PlanDeCharge[[#This Row],[Métier]])</f>
        <v>J3-M2</v>
      </c>
      <c r="F229" t="s">
        <v>33</v>
      </c>
      <c r="G229" s="1">
        <f>VLOOKUP(PlanDeCharge[[#This Row],[Projet]],ListeProjet[#All],MATCH($C229,ListeProjet[#Headers],0),FALSE)</f>
        <v>43661</v>
      </c>
      <c r="H229" s="1">
        <f>IF(PlanDeCharge[[#This Row],[Semaine]]="S1",PlanDeCharge[[#This Row],[Date du Jalon]]-14,PlanDeCharge[[#This Row],[Date du Jalon]]-7)</f>
        <v>43654</v>
      </c>
      <c r="I229">
        <f>VLOOKUP(PlanDeCharge[[#This Row],[Clef de recherche1]],ChargeMetier[[#All],[Clef de recherche1]:[C4]],MATCH(PlanDeCharge[[#This Row],[Classification]],ChargeMetier[[#Headers],[Clef de recherche1]:[C4]],0),FALSE)</f>
        <v>11</v>
      </c>
      <c r="J229">
        <f>PlanDeCharge[[#This Row],[Charge Jalon]]/2</f>
        <v>5.5</v>
      </c>
    </row>
    <row r="230" spans="1:10" x14ac:dyDescent="0.25">
      <c r="A230" t="s">
        <v>14</v>
      </c>
      <c r="B230" t="str">
        <f>VLOOKUP(PlanDeCharge[[#This Row],[Projet]],ListeProjet[#All],MATCH('Plan de Charge'!B$1,ListeProjet[#Headers],0),FALSE)</f>
        <v>C1</v>
      </c>
      <c r="C230" t="s">
        <v>4</v>
      </c>
      <c r="D230" t="s">
        <v>24</v>
      </c>
      <c r="E230" t="str">
        <f>_xlfn.CONCAT(PlanDeCharge[[#This Row],[Jalon]],"-",PlanDeCharge[[#This Row],[Métier]])</f>
        <v>J3-M2</v>
      </c>
      <c r="F230" t="s">
        <v>33</v>
      </c>
      <c r="G230" s="1">
        <f>VLOOKUP(PlanDeCharge[[#This Row],[Projet]],ListeProjet[#All],MATCH($C230,ListeProjet[#Headers],0),FALSE)</f>
        <v>43619</v>
      </c>
      <c r="H230" s="1">
        <f>IF(PlanDeCharge[[#This Row],[Semaine]]="S1",PlanDeCharge[[#This Row],[Date du Jalon]]-14,PlanDeCharge[[#This Row],[Date du Jalon]]-7)</f>
        <v>43612</v>
      </c>
      <c r="I230">
        <f>VLOOKUP(PlanDeCharge[[#This Row],[Clef de recherche1]],ChargeMetier[[#All],[Clef de recherche1]:[C4]],MATCH(PlanDeCharge[[#This Row],[Classification]],ChargeMetier[[#Headers],[Clef de recherche1]:[C4]],0),FALSE)</f>
        <v>11</v>
      </c>
      <c r="J230">
        <f>PlanDeCharge[[#This Row],[Charge Jalon]]/2</f>
        <v>5.5</v>
      </c>
    </row>
    <row r="231" spans="1:10" x14ac:dyDescent="0.25">
      <c r="A231" t="s">
        <v>19</v>
      </c>
      <c r="B231" t="str">
        <f>VLOOKUP(PlanDeCharge[[#This Row],[Projet]],ListeProjet[#All],MATCH('Plan de Charge'!B$1,ListeProjet[#Headers],0),FALSE)</f>
        <v>C2</v>
      </c>
      <c r="C231" t="s">
        <v>4</v>
      </c>
      <c r="D231" t="s">
        <v>24</v>
      </c>
      <c r="E231" t="str">
        <f>_xlfn.CONCAT(PlanDeCharge[[#This Row],[Jalon]],"-",PlanDeCharge[[#This Row],[Métier]])</f>
        <v>J3-M2</v>
      </c>
      <c r="F231" t="s">
        <v>33</v>
      </c>
      <c r="G231" s="1">
        <f>VLOOKUP(PlanDeCharge[[#This Row],[Projet]],ListeProjet[#All],MATCH($C231,ListeProjet[#Headers],0),FALSE)</f>
        <v>43661</v>
      </c>
      <c r="H231" s="1">
        <f>IF(PlanDeCharge[[#This Row],[Semaine]]="S1",PlanDeCharge[[#This Row],[Date du Jalon]]-14,PlanDeCharge[[#This Row],[Date du Jalon]]-7)</f>
        <v>43654</v>
      </c>
      <c r="I231">
        <f>VLOOKUP(PlanDeCharge[[#This Row],[Clef de recherche1]],ChargeMetier[[#All],[Clef de recherche1]:[C4]],MATCH(PlanDeCharge[[#This Row],[Classification]],ChargeMetier[[#Headers],[Clef de recherche1]:[C4]],0),FALSE)</f>
        <v>12</v>
      </c>
      <c r="J231">
        <f>PlanDeCharge[[#This Row],[Charge Jalon]]/2</f>
        <v>6</v>
      </c>
    </row>
    <row r="232" spans="1:10" x14ac:dyDescent="0.25">
      <c r="A232" t="s">
        <v>6</v>
      </c>
      <c r="B232" t="str">
        <f>VLOOKUP(PlanDeCharge[[#This Row],[Projet]],ListeProjet[#All],MATCH('Plan de Charge'!B$1,ListeProjet[#Headers],0),FALSE)</f>
        <v>C1</v>
      </c>
      <c r="C232" t="s">
        <v>5</v>
      </c>
      <c r="D232" t="s">
        <v>24</v>
      </c>
      <c r="E232" t="str">
        <f>_xlfn.CONCAT(PlanDeCharge[[#This Row],[Jalon]],"-",PlanDeCharge[[#This Row],[Métier]])</f>
        <v>J4-M2</v>
      </c>
      <c r="F232" t="s">
        <v>33</v>
      </c>
      <c r="G232" s="1">
        <f>VLOOKUP(PlanDeCharge[[#This Row],[Projet]],ListeProjet[#All],MATCH($C232,ListeProjet[#Headers],0),FALSE)</f>
        <v>43976</v>
      </c>
      <c r="H232" s="1">
        <f>IF(PlanDeCharge[[#This Row],[Semaine]]="S1",PlanDeCharge[[#This Row],[Date du Jalon]]-14,PlanDeCharge[[#This Row],[Date du Jalon]]-7)</f>
        <v>43969</v>
      </c>
      <c r="I232">
        <f>VLOOKUP(PlanDeCharge[[#This Row],[Clef de recherche1]],ChargeMetier[[#All],[Clef de recherche1]:[C4]],MATCH(PlanDeCharge[[#This Row],[Classification]],ChargeMetier[[#Headers],[Clef de recherche1]:[C4]],0),FALSE)</f>
        <v>16</v>
      </c>
      <c r="J232">
        <f>PlanDeCharge[[#This Row],[Charge Jalon]]/2</f>
        <v>8</v>
      </c>
    </row>
    <row r="233" spans="1:10" x14ac:dyDescent="0.25">
      <c r="A233" t="s">
        <v>7</v>
      </c>
      <c r="B233" t="str">
        <f>VLOOKUP(PlanDeCharge[[#This Row],[Projet]],ListeProjet[#All],MATCH('Plan de Charge'!B$1,ListeProjet[#Headers],0),FALSE)</f>
        <v>C1</v>
      </c>
      <c r="C233" t="s">
        <v>5</v>
      </c>
      <c r="D233" t="s">
        <v>24</v>
      </c>
      <c r="E233" t="str">
        <f>_xlfn.CONCAT(PlanDeCharge[[#This Row],[Jalon]],"-",PlanDeCharge[[#This Row],[Métier]])</f>
        <v>J4-M2</v>
      </c>
      <c r="F233" t="s">
        <v>33</v>
      </c>
      <c r="G233" s="1">
        <f>VLOOKUP(PlanDeCharge[[#This Row],[Projet]],ListeProjet[#All],MATCH($C233,ListeProjet[#Headers],0),FALSE)</f>
        <v>44018</v>
      </c>
      <c r="H233" s="1">
        <f>IF(PlanDeCharge[[#This Row],[Semaine]]="S1",PlanDeCharge[[#This Row],[Date du Jalon]]-14,PlanDeCharge[[#This Row],[Date du Jalon]]-7)</f>
        <v>44011</v>
      </c>
      <c r="I233">
        <f>VLOOKUP(PlanDeCharge[[#This Row],[Clef de recherche1]],ChargeMetier[[#All],[Clef de recherche1]:[C4]],MATCH(PlanDeCharge[[#This Row],[Classification]],ChargeMetier[[#Headers],[Clef de recherche1]:[C4]],0),FALSE)</f>
        <v>16</v>
      </c>
      <c r="J233">
        <f>PlanDeCharge[[#This Row],[Charge Jalon]]/2</f>
        <v>8</v>
      </c>
    </row>
    <row r="234" spans="1:10" x14ac:dyDescent="0.25">
      <c r="A234" t="s">
        <v>8</v>
      </c>
      <c r="B234" t="str">
        <f>VLOOKUP(PlanDeCharge[[#This Row],[Projet]],ListeProjet[#All],MATCH('Plan de Charge'!B$1,ListeProjet[#Headers],0),FALSE)</f>
        <v>C2</v>
      </c>
      <c r="C234" t="s">
        <v>5</v>
      </c>
      <c r="D234" t="s">
        <v>24</v>
      </c>
      <c r="E234" t="str">
        <f>_xlfn.CONCAT(PlanDeCharge[[#This Row],[Jalon]],"-",PlanDeCharge[[#This Row],[Métier]])</f>
        <v>J4-M2</v>
      </c>
      <c r="F234" t="s">
        <v>33</v>
      </c>
      <c r="G234" s="1">
        <f>VLOOKUP(PlanDeCharge[[#This Row],[Projet]],ListeProjet[#All],MATCH($C234,ListeProjet[#Headers],0),FALSE)</f>
        <v>44211</v>
      </c>
      <c r="H234" s="1">
        <f>IF(PlanDeCharge[[#This Row],[Semaine]]="S1",PlanDeCharge[[#This Row],[Date du Jalon]]-14,PlanDeCharge[[#This Row],[Date du Jalon]]-7)</f>
        <v>44204</v>
      </c>
      <c r="I234">
        <f>VLOOKUP(PlanDeCharge[[#This Row],[Clef de recherche1]],ChargeMetier[[#All],[Clef de recherche1]:[C4]],MATCH(PlanDeCharge[[#This Row],[Classification]],ChargeMetier[[#Headers],[Clef de recherche1]:[C4]],0),FALSE)</f>
        <v>9</v>
      </c>
      <c r="J234">
        <f>PlanDeCharge[[#This Row],[Charge Jalon]]/2</f>
        <v>4.5</v>
      </c>
    </row>
    <row r="235" spans="1:10" x14ac:dyDescent="0.25">
      <c r="A235" t="s">
        <v>9</v>
      </c>
      <c r="B235" t="str">
        <f>VLOOKUP(PlanDeCharge[[#This Row],[Projet]],ListeProjet[#All],MATCH('Plan de Charge'!B$1,ListeProjet[#Headers],0),FALSE)</f>
        <v>C3</v>
      </c>
      <c r="C235" t="s">
        <v>5</v>
      </c>
      <c r="D235" t="s">
        <v>24</v>
      </c>
      <c r="E235" t="str">
        <f>_xlfn.CONCAT(PlanDeCharge[[#This Row],[Jalon]],"-",PlanDeCharge[[#This Row],[Métier]])</f>
        <v>J4-M2</v>
      </c>
      <c r="F235" t="s">
        <v>33</v>
      </c>
      <c r="G235" s="1">
        <f>VLOOKUP(PlanDeCharge[[#This Row],[Projet]],ListeProjet[#All],MATCH($C235,ListeProjet[#Headers],0),FALSE)</f>
        <v>43980</v>
      </c>
      <c r="H235" s="1">
        <f>IF(PlanDeCharge[[#This Row],[Semaine]]="S1",PlanDeCharge[[#This Row],[Date du Jalon]]-14,PlanDeCharge[[#This Row],[Date du Jalon]]-7)</f>
        <v>43973</v>
      </c>
      <c r="I235">
        <f>VLOOKUP(PlanDeCharge[[#This Row],[Clef de recherche1]],ChargeMetier[[#All],[Clef de recherche1]:[C4]],MATCH(PlanDeCharge[[#This Row],[Classification]],ChargeMetier[[#Headers],[Clef de recherche1]:[C4]],0),FALSE)</f>
        <v>18</v>
      </c>
      <c r="J235">
        <f>PlanDeCharge[[#This Row],[Charge Jalon]]/2</f>
        <v>9</v>
      </c>
    </row>
    <row r="236" spans="1:10" x14ac:dyDescent="0.25">
      <c r="A236" t="s">
        <v>10</v>
      </c>
      <c r="B236" t="str">
        <f>VLOOKUP(PlanDeCharge[[#This Row],[Projet]],ListeProjet[#All],MATCH('Plan de Charge'!B$1,ListeProjet[#Headers],0),FALSE)</f>
        <v>C3</v>
      </c>
      <c r="C236" t="s">
        <v>5</v>
      </c>
      <c r="D236" t="s">
        <v>24</v>
      </c>
      <c r="E236" t="str">
        <f>_xlfn.CONCAT(PlanDeCharge[[#This Row],[Jalon]],"-",PlanDeCharge[[#This Row],[Métier]])</f>
        <v>J4-M2</v>
      </c>
      <c r="F236" t="s">
        <v>33</v>
      </c>
      <c r="G236" s="1">
        <f>VLOOKUP(PlanDeCharge[[#This Row],[Projet]],ListeProjet[#All],MATCH($C236,ListeProjet[#Headers],0),FALSE)</f>
        <v>44135</v>
      </c>
      <c r="H236" s="1">
        <f>IF(PlanDeCharge[[#This Row],[Semaine]]="S1",PlanDeCharge[[#This Row],[Date du Jalon]]-14,PlanDeCharge[[#This Row],[Date du Jalon]]-7)</f>
        <v>44128</v>
      </c>
      <c r="I236">
        <f>VLOOKUP(PlanDeCharge[[#This Row],[Clef de recherche1]],ChargeMetier[[#All],[Clef de recherche1]:[C4]],MATCH(PlanDeCharge[[#This Row],[Classification]],ChargeMetier[[#Headers],[Clef de recherche1]:[C4]],0),FALSE)</f>
        <v>18</v>
      </c>
      <c r="J236">
        <f>PlanDeCharge[[#This Row],[Charge Jalon]]/2</f>
        <v>9</v>
      </c>
    </row>
    <row r="237" spans="1:10" x14ac:dyDescent="0.25">
      <c r="A237" t="s">
        <v>11</v>
      </c>
      <c r="B237" t="str">
        <f>VLOOKUP(PlanDeCharge[[#This Row],[Projet]],ListeProjet[#All],MATCH('Plan de Charge'!B$1,ListeProjet[#Headers],0),FALSE)</f>
        <v>C2</v>
      </c>
      <c r="C237" t="s">
        <v>5</v>
      </c>
      <c r="D237" t="s">
        <v>24</v>
      </c>
      <c r="E237" t="str">
        <f>_xlfn.CONCAT(PlanDeCharge[[#This Row],[Jalon]],"-",PlanDeCharge[[#This Row],[Métier]])</f>
        <v>J4-M2</v>
      </c>
      <c r="F237" t="s">
        <v>33</v>
      </c>
      <c r="G237" s="1">
        <f>VLOOKUP(PlanDeCharge[[#This Row],[Projet]],ListeProjet[#All],MATCH($C237,ListeProjet[#Headers],0),FALSE)</f>
        <v>43966</v>
      </c>
      <c r="H237" s="1">
        <f>IF(PlanDeCharge[[#This Row],[Semaine]]="S1",PlanDeCharge[[#This Row],[Date du Jalon]]-14,PlanDeCharge[[#This Row],[Date du Jalon]]-7)</f>
        <v>43959</v>
      </c>
      <c r="I237">
        <f>VLOOKUP(PlanDeCharge[[#This Row],[Clef de recherche1]],ChargeMetier[[#All],[Clef de recherche1]:[C4]],MATCH(PlanDeCharge[[#This Row],[Classification]],ChargeMetier[[#Headers],[Clef de recherche1]:[C4]],0),FALSE)</f>
        <v>9</v>
      </c>
      <c r="J237">
        <f>PlanDeCharge[[#This Row],[Charge Jalon]]/2</f>
        <v>4.5</v>
      </c>
    </row>
    <row r="238" spans="1:10" x14ac:dyDescent="0.25">
      <c r="A238" t="s">
        <v>12</v>
      </c>
      <c r="B238" t="str">
        <f>VLOOKUP(PlanDeCharge[[#This Row],[Projet]],ListeProjet[#All],MATCH('Plan de Charge'!B$1,ListeProjet[#Headers],0),FALSE)</f>
        <v>C4</v>
      </c>
      <c r="C238" t="s">
        <v>5</v>
      </c>
      <c r="D238" t="s">
        <v>24</v>
      </c>
      <c r="E238" t="str">
        <f>_xlfn.CONCAT(PlanDeCharge[[#This Row],[Jalon]],"-",PlanDeCharge[[#This Row],[Métier]])</f>
        <v>J4-M2</v>
      </c>
      <c r="F238" t="s">
        <v>33</v>
      </c>
      <c r="G238" s="1">
        <f>VLOOKUP(PlanDeCharge[[#This Row],[Projet]],ListeProjet[#All],MATCH($C238,ListeProjet[#Headers],0),FALSE)</f>
        <v>44351</v>
      </c>
      <c r="H238" s="1">
        <f>IF(PlanDeCharge[[#This Row],[Semaine]]="S1",PlanDeCharge[[#This Row],[Date du Jalon]]-14,PlanDeCharge[[#This Row],[Date du Jalon]]-7)</f>
        <v>44344</v>
      </c>
      <c r="I238">
        <f>VLOOKUP(PlanDeCharge[[#This Row],[Clef de recherche1]],ChargeMetier[[#All],[Clef de recherche1]:[C4]],MATCH(PlanDeCharge[[#This Row],[Classification]],ChargeMetier[[#Headers],[Clef de recherche1]:[C4]],0),FALSE)</f>
        <v>6</v>
      </c>
      <c r="J238">
        <f>PlanDeCharge[[#This Row],[Charge Jalon]]/2</f>
        <v>3</v>
      </c>
    </row>
    <row r="239" spans="1:10" x14ac:dyDescent="0.25">
      <c r="A239" t="s">
        <v>13</v>
      </c>
      <c r="B239" t="str">
        <f>VLOOKUP(PlanDeCharge[[#This Row],[Projet]],ListeProjet[#All],MATCH('Plan de Charge'!B$1,ListeProjet[#Headers],0),FALSE)</f>
        <v>C1</v>
      </c>
      <c r="C239" t="s">
        <v>5</v>
      </c>
      <c r="D239" t="s">
        <v>24</v>
      </c>
      <c r="E239" t="str">
        <f>_xlfn.CONCAT(PlanDeCharge[[#This Row],[Jalon]],"-",PlanDeCharge[[#This Row],[Métier]])</f>
        <v>J4-M2</v>
      </c>
      <c r="F239" t="s">
        <v>33</v>
      </c>
      <c r="G239" s="1">
        <f>VLOOKUP(PlanDeCharge[[#This Row],[Projet]],ListeProjet[#All],MATCH($C239,ListeProjet[#Headers],0),FALSE)</f>
        <v>43910</v>
      </c>
      <c r="H239" s="1">
        <f>IF(PlanDeCharge[[#This Row],[Semaine]]="S1",PlanDeCharge[[#This Row],[Date du Jalon]]-14,PlanDeCharge[[#This Row],[Date du Jalon]]-7)</f>
        <v>43903</v>
      </c>
      <c r="I239">
        <f>VLOOKUP(PlanDeCharge[[#This Row],[Clef de recherche1]],ChargeMetier[[#All],[Clef de recherche1]:[C4]],MATCH(PlanDeCharge[[#This Row],[Classification]],ChargeMetier[[#Headers],[Clef de recherche1]:[C4]],0),FALSE)</f>
        <v>16</v>
      </c>
      <c r="J239">
        <f>PlanDeCharge[[#This Row],[Charge Jalon]]/2</f>
        <v>8</v>
      </c>
    </row>
    <row r="240" spans="1:10" x14ac:dyDescent="0.25">
      <c r="A240" t="s">
        <v>14</v>
      </c>
      <c r="B240" t="str">
        <f>VLOOKUP(PlanDeCharge[[#This Row],[Projet]],ListeProjet[#All],MATCH('Plan de Charge'!B$1,ListeProjet[#Headers],0),FALSE)</f>
        <v>C1</v>
      </c>
      <c r="C240" t="s">
        <v>5</v>
      </c>
      <c r="D240" t="s">
        <v>24</v>
      </c>
      <c r="E240" t="str">
        <f>_xlfn.CONCAT(PlanDeCharge[[#This Row],[Jalon]],"-",PlanDeCharge[[#This Row],[Métier]])</f>
        <v>J4-M2</v>
      </c>
      <c r="F240" t="s">
        <v>33</v>
      </c>
      <c r="G240" s="1">
        <f>VLOOKUP(PlanDeCharge[[#This Row],[Projet]],ListeProjet[#All],MATCH($C240,ListeProjet[#Headers],0),FALSE)</f>
        <v>43791</v>
      </c>
      <c r="H240" s="1">
        <f>IF(PlanDeCharge[[#This Row],[Semaine]]="S1",PlanDeCharge[[#This Row],[Date du Jalon]]-14,PlanDeCharge[[#This Row],[Date du Jalon]]-7)</f>
        <v>43784</v>
      </c>
      <c r="I240">
        <f>VLOOKUP(PlanDeCharge[[#This Row],[Clef de recherche1]],ChargeMetier[[#All],[Clef de recherche1]:[C4]],MATCH(PlanDeCharge[[#This Row],[Classification]],ChargeMetier[[#Headers],[Clef de recherche1]:[C4]],0),FALSE)</f>
        <v>16</v>
      </c>
      <c r="J240">
        <f>PlanDeCharge[[#This Row],[Charge Jalon]]/2</f>
        <v>8</v>
      </c>
    </row>
    <row r="241" spans="1:10" x14ac:dyDescent="0.25">
      <c r="A241" t="s">
        <v>19</v>
      </c>
      <c r="B241" t="str">
        <f>VLOOKUP(PlanDeCharge[[#This Row],[Projet]],ListeProjet[#All],MATCH('Plan de Charge'!B$1,ListeProjet[#Headers],0),FALSE)</f>
        <v>C2</v>
      </c>
      <c r="C241" t="s">
        <v>5</v>
      </c>
      <c r="D241" t="s">
        <v>24</v>
      </c>
      <c r="E241" t="str">
        <f>_xlfn.CONCAT(PlanDeCharge[[#This Row],[Jalon]],"-",PlanDeCharge[[#This Row],[Métier]])</f>
        <v>J4-M2</v>
      </c>
      <c r="F241" t="s">
        <v>33</v>
      </c>
      <c r="G241" s="1">
        <f>VLOOKUP(PlanDeCharge[[#This Row],[Projet]],ListeProjet[#All],MATCH($C241,ListeProjet[#Headers],0),FALSE)</f>
        <v>43952</v>
      </c>
      <c r="H241" s="1">
        <f>IF(PlanDeCharge[[#This Row],[Semaine]]="S1",PlanDeCharge[[#This Row],[Date du Jalon]]-14,PlanDeCharge[[#This Row],[Date du Jalon]]-7)</f>
        <v>43945</v>
      </c>
      <c r="I241">
        <f>VLOOKUP(PlanDeCharge[[#This Row],[Clef de recherche1]],ChargeMetier[[#All],[Clef de recherche1]:[C4]],MATCH(PlanDeCharge[[#This Row],[Classification]],ChargeMetier[[#Headers],[Clef de recherche1]:[C4]],0),FALSE)</f>
        <v>9</v>
      </c>
      <c r="J241">
        <f>PlanDeCharge[[#This Row],[Charge Jalon]]/2</f>
        <v>4.5</v>
      </c>
    </row>
    <row r="242" spans="1:10" x14ac:dyDescent="0.25">
      <c r="A242" t="s">
        <v>6</v>
      </c>
      <c r="B242" t="str">
        <f>VLOOKUP(PlanDeCharge[[#This Row],[Projet]],ListeProjet[#All],MATCH('Plan de Charge'!B$1,ListeProjet[#Headers],0),FALSE)</f>
        <v>C1</v>
      </c>
      <c r="C242" t="s">
        <v>2</v>
      </c>
      <c r="D242" t="s">
        <v>25</v>
      </c>
      <c r="E242" t="str">
        <f>_xlfn.CONCAT(PlanDeCharge[[#This Row],[Jalon]],"-",PlanDeCharge[[#This Row],[Métier]])</f>
        <v>J1-M3</v>
      </c>
      <c r="F242" t="s">
        <v>33</v>
      </c>
      <c r="G242" s="1">
        <f>VLOOKUP(PlanDeCharge[[#This Row],[Projet]],ListeProjet[#All],MATCH($C242,ListeProjet[#Headers],0),FALSE)</f>
        <v>43787</v>
      </c>
      <c r="H242" s="1">
        <f>IF(PlanDeCharge[[#This Row],[Semaine]]="S1",PlanDeCharge[[#This Row],[Date du Jalon]]-14,PlanDeCharge[[#This Row],[Date du Jalon]]-7)</f>
        <v>43780</v>
      </c>
      <c r="I242">
        <f>VLOOKUP(PlanDeCharge[[#This Row],[Clef de recherche1]],ChargeMetier[[#All],[Clef de recherche1]:[C4]],MATCH(PlanDeCharge[[#This Row],[Classification]],ChargeMetier[[#Headers],[Clef de recherche1]:[C4]],0),FALSE)</f>
        <v>7</v>
      </c>
      <c r="J242">
        <f>PlanDeCharge[[#This Row],[Charge Jalon]]/2</f>
        <v>3.5</v>
      </c>
    </row>
    <row r="243" spans="1:10" x14ac:dyDescent="0.25">
      <c r="A243" t="s">
        <v>7</v>
      </c>
      <c r="B243" t="str">
        <f>VLOOKUP(PlanDeCharge[[#This Row],[Projet]],ListeProjet[#All],MATCH('Plan de Charge'!B$1,ListeProjet[#Headers],0),FALSE)</f>
        <v>C1</v>
      </c>
      <c r="C243" t="s">
        <v>2</v>
      </c>
      <c r="D243" t="s">
        <v>25</v>
      </c>
      <c r="E243" t="str">
        <f>_xlfn.CONCAT(PlanDeCharge[[#This Row],[Jalon]],"-",PlanDeCharge[[#This Row],[Métier]])</f>
        <v>J1-M3</v>
      </c>
      <c r="F243" t="s">
        <v>33</v>
      </c>
      <c r="G243" s="1">
        <f>VLOOKUP(PlanDeCharge[[#This Row],[Projet]],ListeProjet[#All],MATCH($C243,ListeProjet[#Headers],0),FALSE)</f>
        <v>43787</v>
      </c>
      <c r="H243" s="1">
        <f>IF(PlanDeCharge[[#This Row],[Semaine]]="S1",PlanDeCharge[[#This Row],[Date du Jalon]]-14,PlanDeCharge[[#This Row],[Date du Jalon]]-7)</f>
        <v>43780</v>
      </c>
      <c r="I243">
        <f>VLOOKUP(PlanDeCharge[[#This Row],[Clef de recherche1]],ChargeMetier[[#All],[Clef de recherche1]:[C4]],MATCH(PlanDeCharge[[#This Row],[Classification]],ChargeMetier[[#Headers],[Clef de recherche1]:[C4]],0),FALSE)</f>
        <v>7</v>
      </c>
      <c r="J243">
        <f>PlanDeCharge[[#This Row],[Charge Jalon]]/2</f>
        <v>3.5</v>
      </c>
    </row>
    <row r="244" spans="1:10" x14ac:dyDescent="0.25">
      <c r="A244" t="s">
        <v>8</v>
      </c>
      <c r="B244" t="str">
        <f>VLOOKUP(PlanDeCharge[[#This Row],[Projet]],ListeProjet[#All],MATCH('Plan de Charge'!B$1,ListeProjet[#Headers],0),FALSE)</f>
        <v>C2</v>
      </c>
      <c r="C244" t="s">
        <v>2</v>
      </c>
      <c r="D244" t="s">
        <v>25</v>
      </c>
      <c r="E244" t="str">
        <f>_xlfn.CONCAT(PlanDeCharge[[#This Row],[Jalon]],"-",PlanDeCharge[[#This Row],[Métier]])</f>
        <v>J1-M3</v>
      </c>
      <c r="F244" t="s">
        <v>33</v>
      </c>
      <c r="G244" s="1">
        <f>VLOOKUP(PlanDeCharge[[#This Row],[Projet]],ListeProjet[#All],MATCH($C244,ListeProjet[#Headers],0),FALSE)</f>
        <v>43766</v>
      </c>
      <c r="H244" s="1">
        <f>IF(PlanDeCharge[[#This Row],[Semaine]]="S1",PlanDeCharge[[#This Row],[Date du Jalon]]-14,PlanDeCharge[[#This Row],[Date du Jalon]]-7)</f>
        <v>43759</v>
      </c>
      <c r="I244">
        <f>VLOOKUP(PlanDeCharge[[#This Row],[Clef de recherche1]],ChargeMetier[[#All],[Clef de recherche1]:[C4]],MATCH(PlanDeCharge[[#This Row],[Classification]],ChargeMetier[[#Headers],[Clef de recherche1]:[C4]],0),FALSE)</f>
        <v>4</v>
      </c>
      <c r="J244">
        <f>PlanDeCharge[[#This Row],[Charge Jalon]]/2</f>
        <v>2</v>
      </c>
    </row>
    <row r="245" spans="1:10" x14ac:dyDescent="0.25">
      <c r="A245" t="s">
        <v>9</v>
      </c>
      <c r="B245" t="str">
        <f>VLOOKUP(PlanDeCharge[[#This Row],[Projet]],ListeProjet[#All],MATCH('Plan de Charge'!B$1,ListeProjet[#Headers],0),FALSE)</f>
        <v>C3</v>
      </c>
      <c r="C245" t="s">
        <v>2</v>
      </c>
      <c r="D245" t="s">
        <v>25</v>
      </c>
      <c r="E245" t="str">
        <f>_xlfn.CONCAT(PlanDeCharge[[#This Row],[Jalon]],"-",PlanDeCharge[[#This Row],[Métier]])</f>
        <v>J1-M3</v>
      </c>
      <c r="F245" t="s">
        <v>33</v>
      </c>
      <c r="G245" s="1">
        <f>VLOOKUP(PlanDeCharge[[#This Row],[Projet]],ListeProjet[#All],MATCH($C245,ListeProjet[#Headers],0),FALSE)</f>
        <v>43745</v>
      </c>
      <c r="H245" s="1">
        <f>IF(PlanDeCharge[[#This Row],[Semaine]]="S1",PlanDeCharge[[#This Row],[Date du Jalon]]-14,PlanDeCharge[[#This Row],[Date du Jalon]]-7)</f>
        <v>43738</v>
      </c>
      <c r="I245">
        <f>VLOOKUP(PlanDeCharge[[#This Row],[Clef de recherche1]],ChargeMetier[[#All],[Clef de recherche1]:[C4]],MATCH(PlanDeCharge[[#This Row],[Classification]],ChargeMetier[[#Headers],[Clef de recherche1]:[C4]],0),FALSE)</f>
        <v>4</v>
      </c>
      <c r="J245">
        <f>PlanDeCharge[[#This Row],[Charge Jalon]]/2</f>
        <v>2</v>
      </c>
    </row>
    <row r="246" spans="1:10" x14ac:dyDescent="0.25">
      <c r="A246" t="s">
        <v>10</v>
      </c>
      <c r="B246" t="str">
        <f>VLOOKUP(PlanDeCharge[[#This Row],[Projet]],ListeProjet[#All],MATCH('Plan de Charge'!B$1,ListeProjet[#Headers],0),FALSE)</f>
        <v>C3</v>
      </c>
      <c r="C246" t="s">
        <v>2</v>
      </c>
      <c r="D246" t="s">
        <v>25</v>
      </c>
      <c r="E246" t="str">
        <f>_xlfn.CONCAT(PlanDeCharge[[#This Row],[Jalon]],"-",PlanDeCharge[[#This Row],[Métier]])</f>
        <v>J1-M3</v>
      </c>
      <c r="F246" t="s">
        <v>33</v>
      </c>
      <c r="G246" s="1">
        <f>VLOOKUP(PlanDeCharge[[#This Row],[Projet]],ListeProjet[#All],MATCH($C246,ListeProjet[#Headers],0),FALSE)</f>
        <v>43766</v>
      </c>
      <c r="H246" s="1">
        <f>IF(PlanDeCharge[[#This Row],[Semaine]]="S1",PlanDeCharge[[#This Row],[Date du Jalon]]-14,PlanDeCharge[[#This Row],[Date du Jalon]]-7)</f>
        <v>43759</v>
      </c>
      <c r="I246">
        <f>VLOOKUP(PlanDeCharge[[#This Row],[Clef de recherche1]],ChargeMetier[[#All],[Clef de recherche1]:[C4]],MATCH(PlanDeCharge[[#This Row],[Classification]],ChargeMetier[[#Headers],[Clef de recherche1]:[C4]],0),FALSE)</f>
        <v>4</v>
      </c>
      <c r="J246">
        <f>PlanDeCharge[[#This Row],[Charge Jalon]]/2</f>
        <v>2</v>
      </c>
    </row>
    <row r="247" spans="1:10" x14ac:dyDescent="0.25">
      <c r="A247" t="s">
        <v>11</v>
      </c>
      <c r="B247" t="str">
        <f>VLOOKUP(PlanDeCharge[[#This Row],[Projet]],ListeProjet[#All],MATCH('Plan de Charge'!B$1,ListeProjet[#Headers],0),FALSE)</f>
        <v>C2</v>
      </c>
      <c r="C247" t="s">
        <v>2</v>
      </c>
      <c r="D247" t="s">
        <v>25</v>
      </c>
      <c r="E247" t="str">
        <f>_xlfn.CONCAT(PlanDeCharge[[#This Row],[Jalon]],"-",PlanDeCharge[[#This Row],[Métier]])</f>
        <v>J1-M3</v>
      </c>
      <c r="F247" t="s">
        <v>33</v>
      </c>
      <c r="G247" s="1">
        <f>VLOOKUP(PlanDeCharge[[#This Row],[Projet]],ListeProjet[#All],MATCH($C247,ListeProjet[#Headers],0),FALSE)</f>
        <v>43549</v>
      </c>
      <c r="H247" s="1">
        <f>IF(PlanDeCharge[[#This Row],[Semaine]]="S1",PlanDeCharge[[#This Row],[Date du Jalon]]-14,PlanDeCharge[[#This Row],[Date du Jalon]]-7)</f>
        <v>43542</v>
      </c>
      <c r="I247">
        <f>VLOOKUP(PlanDeCharge[[#This Row],[Clef de recherche1]],ChargeMetier[[#All],[Clef de recherche1]:[C4]],MATCH(PlanDeCharge[[#This Row],[Classification]],ChargeMetier[[#Headers],[Clef de recherche1]:[C4]],0),FALSE)</f>
        <v>4</v>
      </c>
      <c r="J247">
        <f>PlanDeCharge[[#This Row],[Charge Jalon]]/2</f>
        <v>2</v>
      </c>
    </row>
    <row r="248" spans="1:10" x14ac:dyDescent="0.25">
      <c r="A248" t="s">
        <v>12</v>
      </c>
      <c r="B248" t="str">
        <f>VLOOKUP(PlanDeCharge[[#This Row],[Projet]],ListeProjet[#All],MATCH('Plan de Charge'!B$1,ListeProjet[#Headers],0),FALSE)</f>
        <v>C4</v>
      </c>
      <c r="C248" t="s">
        <v>2</v>
      </c>
      <c r="D248" t="s">
        <v>25</v>
      </c>
      <c r="E248" t="str">
        <f>_xlfn.CONCAT(PlanDeCharge[[#This Row],[Jalon]],"-",PlanDeCharge[[#This Row],[Métier]])</f>
        <v>J1-M3</v>
      </c>
      <c r="F248" t="s">
        <v>33</v>
      </c>
      <c r="G248" s="1">
        <f>VLOOKUP(PlanDeCharge[[#This Row],[Projet]],ListeProjet[#All],MATCH($C248,ListeProjet[#Headers],0),FALSE)</f>
        <v>43549</v>
      </c>
      <c r="H248" s="1">
        <f>IF(PlanDeCharge[[#This Row],[Semaine]]="S1",PlanDeCharge[[#This Row],[Date du Jalon]]-14,PlanDeCharge[[#This Row],[Date du Jalon]]-7)</f>
        <v>43542</v>
      </c>
      <c r="I248">
        <f>VLOOKUP(PlanDeCharge[[#This Row],[Clef de recherche1]],ChargeMetier[[#All],[Clef de recherche1]:[C4]],MATCH(PlanDeCharge[[#This Row],[Classification]],ChargeMetier[[#Headers],[Clef de recherche1]:[C4]],0),FALSE)</f>
        <v>0</v>
      </c>
      <c r="J248">
        <f>PlanDeCharge[[#This Row],[Charge Jalon]]/2</f>
        <v>0</v>
      </c>
    </row>
    <row r="249" spans="1:10" x14ac:dyDescent="0.25">
      <c r="A249" t="s">
        <v>13</v>
      </c>
      <c r="B249" t="str">
        <f>VLOOKUP(PlanDeCharge[[#This Row],[Projet]],ListeProjet[#All],MATCH('Plan de Charge'!B$1,ListeProjet[#Headers],0),FALSE)</f>
        <v>C1</v>
      </c>
      <c r="C249" t="s">
        <v>2</v>
      </c>
      <c r="D249" t="s">
        <v>25</v>
      </c>
      <c r="E249" t="str">
        <f>_xlfn.CONCAT(PlanDeCharge[[#This Row],[Jalon]],"-",PlanDeCharge[[#This Row],[Métier]])</f>
        <v>J1-M3</v>
      </c>
      <c r="F249" t="s">
        <v>33</v>
      </c>
      <c r="G249" s="1">
        <f>VLOOKUP(PlanDeCharge[[#This Row],[Projet]],ListeProjet[#All],MATCH($C249,ListeProjet[#Headers],0),FALSE)</f>
        <v>43577</v>
      </c>
      <c r="H249" s="1">
        <f>IF(PlanDeCharge[[#This Row],[Semaine]]="S1",PlanDeCharge[[#This Row],[Date du Jalon]]-14,PlanDeCharge[[#This Row],[Date du Jalon]]-7)</f>
        <v>43570</v>
      </c>
      <c r="I249">
        <f>VLOOKUP(PlanDeCharge[[#This Row],[Clef de recherche1]],ChargeMetier[[#All],[Clef de recherche1]:[C4]],MATCH(PlanDeCharge[[#This Row],[Classification]],ChargeMetier[[#Headers],[Clef de recherche1]:[C4]],0),FALSE)</f>
        <v>7</v>
      </c>
      <c r="J249">
        <f>PlanDeCharge[[#This Row],[Charge Jalon]]/2</f>
        <v>3.5</v>
      </c>
    </row>
    <row r="250" spans="1:10" x14ac:dyDescent="0.25">
      <c r="A250" t="s">
        <v>14</v>
      </c>
      <c r="B250" t="str">
        <f>VLOOKUP(PlanDeCharge[[#This Row],[Projet]],ListeProjet[#All],MATCH('Plan de Charge'!B$1,ListeProjet[#Headers],0),FALSE)</f>
        <v>C1</v>
      </c>
      <c r="C250" t="s">
        <v>2</v>
      </c>
      <c r="D250" t="s">
        <v>25</v>
      </c>
      <c r="E250" t="str">
        <f>_xlfn.CONCAT(PlanDeCharge[[#This Row],[Jalon]],"-",PlanDeCharge[[#This Row],[Métier]])</f>
        <v>J1-M3</v>
      </c>
      <c r="F250" t="s">
        <v>33</v>
      </c>
      <c r="G250" s="1">
        <f>VLOOKUP(PlanDeCharge[[#This Row],[Projet]],ListeProjet[#All],MATCH($C250,ListeProjet[#Headers],0),FALSE)</f>
        <v>43514</v>
      </c>
      <c r="H250" s="1">
        <f>IF(PlanDeCharge[[#This Row],[Semaine]]="S1",PlanDeCharge[[#This Row],[Date du Jalon]]-14,PlanDeCharge[[#This Row],[Date du Jalon]]-7)</f>
        <v>43507</v>
      </c>
      <c r="I250">
        <f>VLOOKUP(PlanDeCharge[[#This Row],[Clef de recherche1]],ChargeMetier[[#All],[Clef de recherche1]:[C4]],MATCH(PlanDeCharge[[#This Row],[Classification]],ChargeMetier[[#Headers],[Clef de recherche1]:[C4]],0),FALSE)</f>
        <v>7</v>
      </c>
      <c r="J250">
        <f>PlanDeCharge[[#This Row],[Charge Jalon]]/2</f>
        <v>3.5</v>
      </c>
    </row>
    <row r="251" spans="1:10" x14ac:dyDescent="0.25">
      <c r="A251" t="s">
        <v>19</v>
      </c>
      <c r="B251" t="str">
        <f>VLOOKUP(PlanDeCharge[[#This Row],[Projet]],ListeProjet[#All],MATCH('Plan de Charge'!B$1,ListeProjet[#Headers],0),FALSE)</f>
        <v>C2</v>
      </c>
      <c r="C251" t="s">
        <v>2</v>
      </c>
      <c r="D251" t="s">
        <v>25</v>
      </c>
      <c r="E251" t="str">
        <f>_xlfn.CONCAT(PlanDeCharge[[#This Row],[Jalon]],"-",PlanDeCharge[[#This Row],[Métier]])</f>
        <v>J1-M3</v>
      </c>
      <c r="F251" t="s">
        <v>33</v>
      </c>
      <c r="G251" s="1">
        <f>VLOOKUP(PlanDeCharge[[#This Row],[Projet]],ListeProjet[#All],MATCH($C251,ListeProjet[#Headers],0),FALSE)</f>
        <v>43577</v>
      </c>
      <c r="H251" s="1">
        <f>IF(PlanDeCharge[[#This Row],[Semaine]]="S1",PlanDeCharge[[#This Row],[Date du Jalon]]-14,PlanDeCharge[[#This Row],[Date du Jalon]]-7)</f>
        <v>43570</v>
      </c>
      <c r="I251">
        <f>VLOOKUP(PlanDeCharge[[#This Row],[Clef de recherche1]],ChargeMetier[[#All],[Clef de recherche1]:[C4]],MATCH(PlanDeCharge[[#This Row],[Classification]],ChargeMetier[[#Headers],[Clef de recherche1]:[C4]],0),FALSE)</f>
        <v>4</v>
      </c>
      <c r="J251">
        <f>PlanDeCharge[[#This Row],[Charge Jalon]]/2</f>
        <v>2</v>
      </c>
    </row>
    <row r="252" spans="1:10" x14ac:dyDescent="0.25">
      <c r="A252" t="s">
        <v>6</v>
      </c>
      <c r="B252" t="str">
        <f>VLOOKUP(PlanDeCharge[[#This Row],[Projet]],ListeProjet[#All],MATCH('Plan de Charge'!B$1,ListeProjet[#Headers],0),FALSE)</f>
        <v>C1</v>
      </c>
      <c r="C252" t="s">
        <v>3</v>
      </c>
      <c r="D252" t="s">
        <v>25</v>
      </c>
      <c r="E252" t="str">
        <f>_xlfn.CONCAT(PlanDeCharge[[#This Row],[Jalon]],"-",PlanDeCharge[[#This Row],[Métier]])</f>
        <v>J2-M3</v>
      </c>
      <c r="F252" t="s">
        <v>33</v>
      </c>
      <c r="G252" s="1">
        <f>VLOOKUP(PlanDeCharge[[#This Row],[Projet]],ListeProjet[#All],MATCH($C252,ListeProjet[#Headers],0),FALSE)</f>
        <v>43787</v>
      </c>
      <c r="H252" s="1">
        <f>IF(PlanDeCharge[[#This Row],[Semaine]]="S1",PlanDeCharge[[#This Row],[Date du Jalon]]-14,PlanDeCharge[[#This Row],[Date du Jalon]]-7)</f>
        <v>43780</v>
      </c>
      <c r="I252">
        <f>VLOOKUP(PlanDeCharge[[#This Row],[Clef de recherche1]],ChargeMetier[[#All],[Clef de recherche1]:[C4]],MATCH(PlanDeCharge[[#This Row],[Classification]],ChargeMetier[[#Headers],[Clef de recherche1]:[C4]],0),FALSE)</f>
        <v>9</v>
      </c>
      <c r="J252">
        <f>PlanDeCharge[[#This Row],[Charge Jalon]]/2</f>
        <v>4.5</v>
      </c>
    </row>
    <row r="253" spans="1:10" x14ac:dyDescent="0.25">
      <c r="A253" t="s">
        <v>7</v>
      </c>
      <c r="B253" t="str">
        <f>VLOOKUP(PlanDeCharge[[#This Row],[Projet]],ListeProjet[#All],MATCH('Plan de Charge'!B$1,ListeProjet[#Headers],0),FALSE)</f>
        <v>C1</v>
      </c>
      <c r="C253" t="s">
        <v>3</v>
      </c>
      <c r="D253" t="s">
        <v>25</v>
      </c>
      <c r="E253" t="str">
        <f>_xlfn.CONCAT(PlanDeCharge[[#This Row],[Jalon]],"-",PlanDeCharge[[#This Row],[Métier]])</f>
        <v>J2-M3</v>
      </c>
      <c r="F253" t="s">
        <v>33</v>
      </c>
      <c r="G253" s="1">
        <f>VLOOKUP(PlanDeCharge[[#This Row],[Projet]],ListeProjet[#All],MATCH($C253,ListeProjet[#Headers],0),FALSE)</f>
        <v>43787</v>
      </c>
      <c r="H253" s="1">
        <f>IF(PlanDeCharge[[#This Row],[Semaine]]="S1",PlanDeCharge[[#This Row],[Date du Jalon]]-14,PlanDeCharge[[#This Row],[Date du Jalon]]-7)</f>
        <v>43780</v>
      </c>
      <c r="I253">
        <f>VLOOKUP(PlanDeCharge[[#This Row],[Clef de recherche1]],ChargeMetier[[#All],[Clef de recherche1]:[C4]],MATCH(PlanDeCharge[[#This Row],[Classification]],ChargeMetier[[#Headers],[Clef de recherche1]:[C4]],0),FALSE)</f>
        <v>9</v>
      </c>
      <c r="J253">
        <f>PlanDeCharge[[#This Row],[Charge Jalon]]/2</f>
        <v>4.5</v>
      </c>
    </row>
    <row r="254" spans="1:10" x14ac:dyDescent="0.25">
      <c r="A254" t="s">
        <v>8</v>
      </c>
      <c r="B254" t="str">
        <f>VLOOKUP(PlanDeCharge[[#This Row],[Projet]],ListeProjet[#All],MATCH('Plan de Charge'!B$1,ListeProjet[#Headers],0),FALSE)</f>
        <v>C2</v>
      </c>
      <c r="C254" t="s">
        <v>3</v>
      </c>
      <c r="D254" t="s">
        <v>25</v>
      </c>
      <c r="E254" t="str">
        <f>_xlfn.CONCAT(PlanDeCharge[[#This Row],[Jalon]],"-",PlanDeCharge[[#This Row],[Métier]])</f>
        <v>J2-M3</v>
      </c>
      <c r="F254" t="s">
        <v>33</v>
      </c>
      <c r="G254" s="1">
        <f>VLOOKUP(PlanDeCharge[[#This Row],[Projet]],ListeProjet[#All],MATCH($C254,ListeProjet[#Headers],0),FALSE)</f>
        <v>43969</v>
      </c>
      <c r="H254" s="1">
        <f>IF(PlanDeCharge[[#This Row],[Semaine]]="S1",PlanDeCharge[[#This Row],[Date du Jalon]]-14,PlanDeCharge[[#This Row],[Date du Jalon]]-7)</f>
        <v>43962</v>
      </c>
      <c r="I254">
        <f>VLOOKUP(PlanDeCharge[[#This Row],[Clef de recherche1]],ChargeMetier[[#All],[Clef de recherche1]:[C4]],MATCH(PlanDeCharge[[#This Row],[Classification]],ChargeMetier[[#Headers],[Clef de recherche1]:[C4]],0),FALSE)</f>
        <v>6</v>
      </c>
      <c r="J254">
        <f>PlanDeCharge[[#This Row],[Charge Jalon]]/2</f>
        <v>3</v>
      </c>
    </row>
    <row r="255" spans="1:10" x14ac:dyDescent="0.25">
      <c r="A255" t="s">
        <v>9</v>
      </c>
      <c r="B255" t="str">
        <f>VLOOKUP(PlanDeCharge[[#This Row],[Projet]],ListeProjet[#All],MATCH('Plan de Charge'!B$1,ListeProjet[#Headers],0),FALSE)</f>
        <v>C3</v>
      </c>
      <c r="C255" t="s">
        <v>3</v>
      </c>
      <c r="D255" t="s">
        <v>25</v>
      </c>
      <c r="E255" t="str">
        <f>_xlfn.CONCAT(PlanDeCharge[[#This Row],[Jalon]],"-",PlanDeCharge[[#This Row],[Métier]])</f>
        <v>J2-M3</v>
      </c>
      <c r="F255" t="s">
        <v>33</v>
      </c>
      <c r="G255" s="1">
        <f>VLOOKUP(PlanDeCharge[[#This Row],[Projet]],ListeProjet[#All],MATCH($C255,ListeProjet[#Headers],0),FALSE)</f>
        <v>43759</v>
      </c>
      <c r="H255" s="1">
        <f>IF(PlanDeCharge[[#This Row],[Semaine]]="S1",PlanDeCharge[[#This Row],[Date du Jalon]]-14,PlanDeCharge[[#This Row],[Date du Jalon]]-7)</f>
        <v>43752</v>
      </c>
      <c r="I255">
        <f>VLOOKUP(PlanDeCharge[[#This Row],[Clef de recherche1]],ChargeMetier[[#All],[Clef de recherche1]:[C4]],MATCH(PlanDeCharge[[#This Row],[Classification]],ChargeMetier[[#Headers],[Clef de recherche1]:[C4]],0),FALSE)</f>
        <v>6</v>
      </c>
      <c r="J255">
        <f>PlanDeCharge[[#This Row],[Charge Jalon]]/2</f>
        <v>3</v>
      </c>
    </row>
    <row r="256" spans="1:10" x14ac:dyDescent="0.25">
      <c r="A256" t="s">
        <v>10</v>
      </c>
      <c r="B256" t="str">
        <f>VLOOKUP(PlanDeCharge[[#This Row],[Projet]],ListeProjet[#All],MATCH('Plan de Charge'!B$1,ListeProjet[#Headers],0),FALSE)</f>
        <v>C3</v>
      </c>
      <c r="C256" t="s">
        <v>3</v>
      </c>
      <c r="D256" t="s">
        <v>25</v>
      </c>
      <c r="E256" t="str">
        <f>_xlfn.CONCAT(PlanDeCharge[[#This Row],[Jalon]],"-",PlanDeCharge[[#This Row],[Métier]])</f>
        <v>J2-M3</v>
      </c>
      <c r="F256" t="s">
        <v>33</v>
      </c>
      <c r="G256" s="1">
        <f>VLOOKUP(PlanDeCharge[[#This Row],[Projet]],ListeProjet[#All],MATCH($C256,ListeProjet[#Headers],0),FALSE)</f>
        <v>43969</v>
      </c>
      <c r="H256" s="1">
        <f>IF(PlanDeCharge[[#This Row],[Semaine]]="S1",PlanDeCharge[[#This Row],[Date du Jalon]]-14,PlanDeCharge[[#This Row],[Date du Jalon]]-7)</f>
        <v>43962</v>
      </c>
      <c r="I256">
        <f>VLOOKUP(PlanDeCharge[[#This Row],[Clef de recherche1]],ChargeMetier[[#All],[Clef de recherche1]:[C4]],MATCH(PlanDeCharge[[#This Row],[Classification]],ChargeMetier[[#Headers],[Clef de recherche1]:[C4]],0),FALSE)</f>
        <v>6</v>
      </c>
      <c r="J256">
        <f>PlanDeCharge[[#This Row],[Charge Jalon]]/2</f>
        <v>3</v>
      </c>
    </row>
    <row r="257" spans="1:10" x14ac:dyDescent="0.25">
      <c r="A257" t="s">
        <v>11</v>
      </c>
      <c r="B257" t="str">
        <f>VLOOKUP(PlanDeCharge[[#This Row],[Projet]],ListeProjet[#All],MATCH('Plan de Charge'!B$1,ListeProjet[#Headers],0),FALSE)</f>
        <v>C2</v>
      </c>
      <c r="C257" t="s">
        <v>3</v>
      </c>
      <c r="D257" t="s">
        <v>25</v>
      </c>
      <c r="E257" t="str">
        <f>_xlfn.CONCAT(PlanDeCharge[[#This Row],[Jalon]],"-",PlanDeCharge[[#This Row],[Métier]])</f>
        <v>J2-M3</v>
      </c>
      <c r="F257" t="s">
        <v>33</v>
      </c>
      <c r="G257" s="1">
        <f>VLOOKUP(PlanDeCharge[[#This Row],[Projet]],ListeProjet[#All],MATCH($C257,ListeProjet[#Headers],0),FALSE)</f>
        <v>43668</v>
      </c>
      <c r="H257" s="1">
        <f>IF(PlanDeCharge[[#This Row],[Semaine]]="S1",PlanDeCharge[[#This Row],[Date du Jalon]]-14,PlanDeCharge[[#This Row],[Date du Jalon]]-7)</f>
        <v>43661</v>
      </c>
      <c r="I257">
        <f>VLOOKUP(PlanDeCharge[[#This Row],[Clef de recherche1]],ChargeMetier[[#All],[Clef de recherche1]:[C4]],MATCH(PlanDeCharge[[#This Row],[Classification]],ChargeMetier[[#Headers],[Clef de recherche1]:[C4]],0),FALSE)</f>
        <v>6</v>
      </c>
      <c r="J257">
        <f>PlanDeCharge[[#This Row],[Charge Jalon]]/2</f>
        <v>3</v>
      </c>
    </row>
    <row r="258" spans="1:10" x14ac:dyDescent="0.25">
      <c r="A258" t="s">
        <v>12</v>
      </c>
      <c r="B258" t="str">
        <f>VLOOKUP(PlanDeCharge[[#This Row],[Projet]],ListeProjet[#All],MATCH('Plan de Charge'!B$1,ListeProjet[#Headers],0),FALSE)</f>
        <v>C4</v>
      </c>
      <c r="C258" t="s">
        <v>3</v>
      </c>
      <c r="D258" t="s">
        <v>25</v>
      </c>
      <c r="E258" t="str">
        <f>_xlfn.CONCAT(PlanDeCharge[[#This Row],[Jalon]],"-",PlanDeCharge[[#This Row],[Métier]])</f>
        <v>J2-M3</v>
      </c>
      <c r="F258" t="s">
        <v>33</v>
      </c>
      <c r="G258" s="1">
        <f>VLOOKUP(PlanDeCharge[[#This Row],[Projet]],ListeProjet[#All],MATCH($C258,ListeProjet[#Headers],0),FALSE)</f>
        <v>43668</v>
      </c>
      <c r="H258" s="1">
        <f>IF(PlanDeCharge[[#This Row],[Semaine]]="S1",PlanDeCharge[[#This Row],[Date du Jalon]]-14,PlanDeCharge[[#This Row],[Date du Jalon]]-7)</f>
        <v>43661</v>
      </c>
      <c r="I258">
        <f>VLOOKUP(PlanDeCharge[[#This Row],[Clef de recherche1]],ChargeMetier[[#All],[Clef de recherche1]:[C4]],MATCH(PlanDeCharge[[#This Row],[Classification]],ChargeMetier[[#Headers],[Clef de recherche1]:[C4]],0),FALSE)</f>
        <v>5</v>
      </c>
      <c r="J258">
        <f>PlanDeCharge[[#This Row],[Charge Jalon]]/2</f>
        <v>2.5</v>
      </c>
    </row>
    <row r="259" spans="1:10" x14ac:dyDescent="0.25">
      <c r="A259" t="s">
        <v>13</v>
      </c>
      <c r="B259" t="str">
        <f>VLOOKUP(PlanDeCharge[[#This Row],[Projet]],ListeProjet[#All],MATCH('Plan de Charge'!B$1,ListeProjet[#Headers],0),FALSE)</f>
        <v>C1</v>
      </c>
      <c r="C259" t="s">
        <v>3</v>
      </c>
      <c r="D259" t="s">
        <v>25</v>
      </c>
      <c r="E259" t="str">
        <f>_xlfn.CONCAT(PlanDeCharge[[#This Row],[Jalon]],"-",PlanDeCharge[[#This Row],[Métier]])</f>
        <v>J2-M3</v>
      </c>
      <c r="F259" t="s">
        <v>33</v>
      </c>
      <c r="G259" s="1">
        <f>VLOOKUP(PlanDeCharge[[#This Row],[Projet]],ListeProjet[#All],MATCH($C259,ListeProjet[#Headers],0),FALSE)</f>
        <v>43612</v>
      </c>
      <c r="H259" s="1">
        <f>IF(PlanDeCharge[[#This Row],[Semaine]]="S1",PlanDeCharge[[#This Row],[Date du Jalon]]-14,PlanDeCharge[[#This Row],[Date du Jalon]]-7)</f>
        <v>43605</v>
      </c>
      <c r="I259">
        <f>VLOOKUP(PlanDeCharge[[#This Row],[Clef de recherche1]],ChargeMetier[[#All],[Clef de recherche1]:[C4]],MATCH(PlanDeCharge[[#This Row],[Classification]],ChargeMetier[[#Headers],[Clef de recherche1]:[C4]],0),FALSE)</f>
        <v>9</v>
      </c>
      <c r="J259">
        <f>PlanDeCharge[[#This Row],[Charge Jalon]]/2</f>
        <v>4.5</v>
      </c>
    </row>
    <row r="260" spans="1:10" x14ac:dyDescent="0.25">
      <c r="A260" t="s">
        <v>14</v>
      </c>
      <c r="B260" t="str">
        <f>VLOOKUP(PlanDeCharge[[#This Row],[Projet]],ListeProjet[#All],MATCH('Plan de Charge'!B$1,ListeProjet[#Headers],0),FALSE)</f>
        <v>C1</v>
      </c>
      <c r="C260" t="s">
        <v>3</v>
      </c>
      <c r="D260" t="s">
        <v>25</v>
      </c>
      <c r="E260" t="str">
        <f>_xlfn.CONCAT(PlanDeCharge[[#This Row],[Jalon]],"-",PlanDeCharge[[#This Row],[Métier]])</f>
        <v>J2-M3</v>
      </c>
      <c r="F260" t="s">
        <v>33</v>
      </c>
      <c r="G260" s="1">
        <f>VLOOKUP(PlanDeCharge[[#This Row],[Projet]],ListeProjet[#All],MATCH($C260,ListeProjet[#Headers],0),FALSE)</f>
        <v>43605</v>
      </c>
      <c r="H260" s="1">
        <f>IF(PlanDeCharge[[#This Row],[Semaine]]="S1",PlanDeCharge[[#This Row],[Date du Jalon]]-14,PlanDeCharge[[#This Row],[Date du Jalon]]-7)</f>
        <v>43598</v>
      </c>
      <c r="I260">
        <f>VLOOKUP(PlanDeCharge[[#This Row],[Clef de recherche1]],ChargeMetier[[#All],[Clef de recherche1]:[C4]],MATCH(PlanDeCharge[[#This Row],[Classification]],ChargeMetier[[#Headers],[Clef de recherche1]:[C4]],0),FALSE)</f>
        <v>9</v>
      </c>
      <c r="J260">
        <f>PlanDeCharge[[#This Row],[Charge Jalon]]/2</f>
        <v>4.5</v>
      </c>
    </row>
    <row r="261" spans="1:10" x14ac:dyDescent="0.25">
      <c r="A261" t="s">
        <v>19</v>
      </c>
      <c r="B261" t="str">
        <f>VLOOKUP(PlanDeCharge[[#This Row],[Projet]],ListeProjet[#All],MATCH('Plan de Charge'!B$1,ListeProjet[#Headers],0),FALSE)</f>
        <v>C2</v>
      </c>
      <c r="C261" t="s">
        <v>3</v>
      </c>
      <c r="D261" t="s">
        <v>25</v>
      </c>
      <c r="E261" t="str">
        <f>_xlfn.CONCAT(PlanDeCharge[[#This Row],[Jalon]],"-",PlanDeCharge[[#This Row],[Métier]])</f>
        <v>J2-M3</v>
      </c>
      <c r="F261" t="s">
        <v>33</v>
      </c>
      <c r="G261" s="1">
        <f>VLOOKUP(PlanDeCharge[[#This Row],[Projet]],ListeProjet[#All],MATCH($C261,ListeProjet[#Headers],0),FALSE)</f>
        <v>43612</v>
      </c>
      <c r="H261" s="1">
        <f>IF(PlanDeCharge[[#This Row],[Semaine]]="S1",PlanDeCharge[[#This Row],[Date du Jalon]]-14,PlanDeCharge[[#This Row],[Date du Jalon]]-7)</f>
        <v>43605</v>
      </c>
      <c r="I261">
        <f>VLOOKUP(PlanDeCharge[[#This Row],[Clef de recherche1]],ChargeMetier[[#All],[Clef de recherche1]:[C4]],MATCH(PlanDeCharge[[#This Row],[Classification]],ChargeMetier[[#Headers],[Clef de recherche1]:[C4]],0),FALSE)</f>
        <v>6</v>
      </c>
      <c r="J261">
        <f>PlanDeCharge[[#This Row],[Charge Jalon]]/2</f>
        <v>3</v>
      </c>
    </row>
    <row r="262" spans="1:10" x14ac:dyDescent="0.25">
      <c r="A262" t="s">
        <v>6</v>
      </c>
      <c r="B262" t="str">
        <f>VLOOKUP(PlanDeCharge[[#This Row],[Projet]],ListeProjet[#All],MATCH('Plan de Charge'!B$1,ListeProjet[#Headers],0),FALSE)</f>
        <v>C1</v>
      </c>
      <c r="C262" t="s">
        <v>4</v>
      </c>
      <c r="D262" t="s">
        <v>25</v>
      </c>
      <c r="E262" t="str">
        <f>_xlfn.CONCAT(PlanDeCharge[[#This Row],[Jalon]],"-",PlanDeCharge[[#This Row],[Métier]])</f>
        <v>J3-M3</v>
      </c>
      <c r="F262" t="s">
        <v>33</v>
      </c>
      <c r="G262" s="1">
        <f>VLOOKUP(PlanDeCharge[[#This Row],[Projet]],ListeProjet[#All],MATCH($C262,ListeProjet[#Headers],0),FALSE)</f>
        <v>43871</v>
      </c>
      <c r="H262" s="1">
        <f>IF(PlanDeCharge[[#This Row],[Semaine]]="S1",PlanDeCharge[[#This Row],[Date du Jalon]]-14,PlanDeCharge[[#This Row],[Date du Jalon]]-7)</f>
        <v>43864</v>
      </c>
      <c r="I262">
        <f>VLOOKUP(PlanDeCharge[[#This Row],[Clef de recherche1]],ChargeMetier[[#All],[Clef de recherche1]:[C4]],MATCH(PlanDeCharge[[#This Row],[Classification]],ChargeMetier[[#Headers],[Clef de recherche1]:[C4]],0),FALSE)</f>
        <v>32</v>
      </c>
      <c r="J262">
        <f>PlanDeCharge[[#This Row],[Charge Jalon]]/2</f>
        <v>16</v>
      </c>
    </row>
    <row r="263" spans="1:10" x14ac:dyDescent="0.25">
      <c r="A263" t="s">
        <v>7</v>
      </c>
      <c r="B263" t="str">
        <f>VLOOKUP(PlanDeCharge[[#This Row],[Projet]],ListeProjet[#All],MATCH('Plan de Charge'!B$1,ListeProjet[#Headers],0),FALSE)</f>
        <v>C1</v>
      </c>
      <c r="C263" t="s">
        <v>4</v>
      </c>
      <c r="D263" t="s">
        <v>25</v>
      </c>
      <c r="E263" t="str">
        <f>_xlfn.CONCAT(PlanDeCharge[[#This Row],[Jalon]],"-",PlanDeCharge[[#This Row],[Métier]])</f>
        <v>J3-M3</v>
      </c>
      <c r="F263" t="s">
        <v>33</v>
      </c>
      <c r="G263" s="1">
        <f>VLOOKUP(PlanDeCharge[[#This Row],[Projet]],ListeProjet[#All],MATCH($C263,ListeProjet[#Headers],0),FALSE)</f>
        <v>43871</v>
      </c>
      <c r="H263" s="1">
        <f>IF(PlanDeCharge[[#This Row],[Semaine]]="S1",PlanDeCharge[[#This Row],[Date du Jalon]]-14,PlanDeCharge[[#This Row],[Date du Jalon]]-7)</f>
        <v>43864</v>
      </c>
      <c r="I263">
        <f>VLOOKUP(PlanDeCharge[[#This Row],[Clef de recherche1]],ChargeMetier[[#All],[Clef de recherche1]:[C4]],MATCH(PlanDeCharge[[#This Row],[Classification]],ChargeMetier[[#Headers],[Clef de recherche1]:[C4]],0),FALSE)</f>
        <v>32</v>
      </c>
      <c r="J263">
        <f>PlanDeCharge[[#This Row],[Charge Jalon]]/2</f>
        <v>16</v>
      </c>
    </row>
    <row r="264" spans="1:10" x14ac:dyDescent="0.25">
      <c r="A264" t="s">
        <v>8</v>
      </c>
      <c r="B264" t="str">
        <f>VLOOKUP(PlanDeCharge[[#This Row],[Projet]],ListeProjet[#All],MATCH('Plan de Charge'!B$1,ListeProjet[#Headers],0),FALSE)</f>
        <v>C2</v>
      </c>
      <c r="C264" t="s">
        <v>4</v>
      </c>
      <c r="D264" t="s">
        <v>25</v>
      </c>
      <c r="E264" t="str">
        <f>_xlfn.CONCAT(PlanDeCharge[[#This Row],[Jalon]],"-",PlanDeCharge[[#This Row],[Métier]])</f>
        <v>J3-M3</v>
      </c>
      <c r="F264" t="s">
        <v>33</v>
      </c>
      <c r="G264" s="1">
        <f>VLOOKUP(PlanDeCharge[[#This Row],[Projet]],ListeProjet[#All],MATCH($C264,ListeProjet[#Headers],0),FALSE)</f>
        <v>44102</v>
      </c>
      <c r="H264" s="1">
        <f>IF(PlanDeCharge[[#This Row],[Semaine]]="S1",PlanDeCharge[[#This Row],[Date du Jalon]]-14,PlanDeCharge[[#This Row],[Date du Jalon]]-7)</f>
        <v>44095</v>
      </c>
      <c r="I264">
        <f>VLOOKUP(PlanDeCharge[[#This Row],[Clef de recherche1]],ChargeMetier[[#All],[Clef de recherche1]:[C4]],MATCH(PlanDeCharge[[#This Row],[Classification]],ChargeMetier[[#Headers],[Clef de recherche1]:[C4]],0),FALSE)</f>
        <v>14</v>
      </c>
      <c r="J264">
        <f>PlanDeCharge[[#This Row],[Charge Jalon]]/2</f>
        <v>7</v>
      </c>
    </row>
    <row r="265" spans="1:10" x14ac:dyDescent="0.25">
      <c r="A265" t="s">
        <v>9</v>
      </c>
      <c r="B265" t="str">
        <f>VLOOKUP(PlanDeCharge[[#This Row],[Projet]],ListeProjet[#All],MATCH('Plan de Charge'!B$1,ListeProjet[#Headers],0),FALSE)</f>
        <v>C3</v>
      </c>
      <c r="C265" t="s">
        <v>4</v>
      </c>
      <c r="D265" t="s">
        <v>25</v>
      </c>
      <c r="E265" t="str">
        <f>_xlfn.CONCAT(PlanDeCharge[[#This Row],[Jalon]],"-",PlanDeCharge[[#This Row],[Métier]])</f>
        <v>J3-M3</v>
      </c>
      <c r="F265" t="s">
        <v>33</v>
      </c>
      <c r="G265" s="1">
        <f>VLOOKUP(PlanDeCharge[[#This Row],[Projet]],ListeProjet[#All],MATCH($C265,ListeProjet[#Headers],0),FALSE)</f>
        <v>43850</v>
      </c>
      <c r="H265" s="1">
        <f>IF(PlanDeCharge[[#This Row],[Semaine]]="S1",PlanDeCharge[[#This Row],[Date du Jalon]]-14,PlanDeCharge[[#This Row],[Date du Jalon]]-7)</f>
        <v>43843</v>
      </c>
      <c r="I265">
        <f>VLOOKUP(PlanDeCharge[[#This Row],[Clef de recherche1]],ChargeMetier[[#All],[Clef de recherche1]:[C4]],MATCH(PlanDeCharge[[#This Row],[Classification]],ChargeMetier[[#Headers],[Clef de recherche1]:[C4]],0),FALSE)</f>
        <v>11</v>
      </c>
      <c r="J265">
        <f>PlanDeCharge[[#This Row],[Charge Jalon]]/2</f>
        <v>5.5</v>
      </c>
    </row>
    <row r="266" spans="1:10" x14ac:dyDescent="0.25">
      <c r="A266" t="s">
        <v>10</v>
      </c>
      <c r="B266" t="str">
        <f>VLOOKUP(PlanDeCharge[[#This Row],[Projet]],ListeProjet[#All],MATCH('Plan de Charge'!B$1,ListeProjet[#Headers],0),FALSE)</f>
        <v>C3</v>
      </c>
      <c r="C266" t="s">
        <v>4</v>
      </c>
      <c r="D266" t="s">
        <v>25</v>
      </c>
      <c r="E266" t="str">
        <f>_xlfn.CONCAT(PlanDeCharge[[#This Row],[Jalon]],"-",PlanDeCharge[[#This Row],[Métier]])</f>
        <v>J3-M3</v>
      </c>
      <c r="F266" t="s">
        <v>33</v>
      </c>
      <c r="G266" s="1">
        <f>VLOOKUP(PlanDeCharge[[#This Row],[Projet]],ListeProjet[#All],MATCH($C266,ListeProjet[#Headers],0),FALSE)</f>
        <v>44102</v>
      </c>
      <c r="H266" s="1">
        <f>IF(PlanDeCharge[[#This Row],[Semaine]]="S1",PlanDeCharge[[#This Row],[Date du Jalon]]-14,PlanDeCharge[[#This Row],[Date du Jalon]]-7)</f>
        <v>44095</v>
      </c>
      <c r="I266">
        <f>VLOOKUP(PlanDeCharge[[#This Row],[Clef de recherche1]],ChargeMetier[[#All],[Clef de recherche1]:[C4]],MATCH(PlanDeCharge[[#This Row],[Classification]],ChargeMetier[[#Headers],[Clef de recherche1]:[C4]],0),FALSE)</f>
        <v>11</v>
      </c>
      <c r="J266">
        <f>PlanDeCharge[[#This Row],[Charge Jalon]]/2</f>
        <v>5.5</v>
      </c>
    </row>
    <row r="267" spans="1:10" x14ac:dyDescent="0.25">
      <c r="A267" t="s">
        <v>11</v>
      </c>
      <c r="B267" t="str">
        <f>VLOOKUP(PlanDeCharge[[#This Row],[Projet]],ListeProjet[#All],MATCH('Plan de Charge'!B$1,ListeProjet[#Headers],0),FALSE)</f>
        <v>C2</v>
      </c>
      <c r="C267" t="s">
        <v>4</v>
      </c>
      <c r="D267" t="s">
        <v>25</v>
      </c>
      <c r="E267" t="str">
        <f>_xlfn.CONCAT(PlanDeCharge[[#This Row],[Jalon]],"-",PlanDeCharge[[#This Row],[Métier]])</f>
        <v>J3-M3</v>
      </c>
      <c r="F267" t="s">
        <v>33</v>
      </c>
      <c r="G267" s="1">
        <f>VLOOKUP(PlanDeCharge[[#This Row],[Projet]],ListeProjet[#All],MATCH($C267,ListeProjet[#Headers],0),FALSE)</f>
        <v>43885</v>
      </c>
      <c r="H267" s="1">
        <f>IF(PlanDeCharge[[#This Row],[Semaine]]="S1",PlanDeCharge[[#This Row],[Date du Jalon]]-14,PlanDeCharge[[#This Row],[Date du Jalon]]-7)</f>
        <v>43878</v>
      </c>
      <c r="I267">
        <f>VLOOKUP(PlanDeCharge[[#This Row],[Clef de recherche1]],ChargeMetier[[#All],[Clef de recherche1]:[C4]],MATCH(PlanDeCharge[[#This Row],[Classification]],ChargeMetier[[#Headers],[Clef de recherche1]:[C4]],0),FALSE)</f>
        <v>14</v>
      </c>
      <c r="J267">
        <f>PlanDeCharge[[#This Row],[Charge Jalon]]/2</f>
        <v>7</v>
      </c>
    </row>
    <row r="268" spans="1:10" x14ac:dyDescent="0.25">
      <c r="A268" t="s">
        <v>12</v>
      </c>
      <c r="B268" t="str">
        <f>VLOOKUP(PlanDeCharge[[#This Row],[Projet]],ListeProjet[#All],MATCH('Plan de Charge'!B$1,ListeProjet[#Headers],0),FALSE)</f>
        <v>C4</v>
      </c>
      <c r="C268" t="s">
        <v>4</v>
      </c>
      <c r="D268" t="s">
        <v>25</v>
      </c>
      <c r="E268" t="str">
        <f>_xlfn.CONCAT(PlanDeCharge[[#This Row],[Jalon]],"-",PlanDeCharge[[#This Row],[Métier]])</f>
        <v>J3-M3</v>
      </c>
      <c r="F268" t="s">
        <v>33</v>
      </c>
      <c r="G268" s="1">
        <f>VLOOKUP(PlanDeCharge[[#This Row],[Projet]],ListeProjet[#All],MATCH($C268,ListeProjet[#Headers],0),FALSE)</f>
        <v>43899</v>
      </c>
      <c r="H268" s="1">
        <f>IF(PlanDeCharge[[#This Row],[Semaine]]="S1",PlanDeCharge[[#This Row],[Date du Jalon]]-14,PlanDeCharge[[#This Row],[Date du Jalon]]-7)</f>
        <v>43892</v>
      </c>
      <c r="I268">
        <f>VLOOKUP(PlanDeCharge[[#This Row],[Clef de recherche1]],ChargeMetier[[#All],[Clef de recherche1]:[C4]],MATCH(PlanDeCharge[[#This Row],[Classification]],ChargeMetier[[#Headers],[Clef de recherche1]:[C4]],0),FALSE)</f>
        <v>6</v>
      </c>
      <c r="J268">
        <f>PlanDeCharge[[#This Row],[Charge Jalon]]/2</f>
        <v>3</v>
      </c>
    </row>
    <row r="269" spans="1:10" x14ac:dyDescent="0.25">
      <c r="A269" t="s">
        <v>13</v>
      </c>
      <c r="B269" t="str">
        <f>VLOOKUP(PlanDeCharge[[#This Row],[Projet]],ListeProjet[#All],MATCH('Plan de Charge'!B$1,ListeProjet[#Headers],0),FALSE)</f>
        <v>C1</v>
      </c>
      <c r="C269" t="s">
        <v>4</v>
      </c>
      <c r="D269" t="s">
        <v>25</v>
      </c>
      <c r="E269" t="str">
        <f>_xlfn.CONCAT(PlanDeCharge[[#This Row],[Jalon]],"-",PlanDeCharge[[#This Row],[Métier]])</f>
        <v>J3-M3</v>
      </c>
      <c r="F269" t="s">
        <v>33</v>
      </c>
      <c r="G269" s="1">
        <f>VLOOKUP(PlanDeCharge[[#This Row],[Projet]],ListeProjet[#All],MATCH($C269,ListeProjet[#Headers],0),FALSE)</f>
        <v>43661</v>
      </c>
      <c r="H269" s="1">
        <f>IF(PlanDeCharge[[#This Row],[Semaine]]="S1",PlanDeCharge[[#This Row],[Date du Jalon]]-14,PlanDeCharge[[#This Row],[Date du Jalon]]-7)</f>
        <v>43654</v>
      </c>
      <c r="I269">
        <f>VLOOKUP(PlanDeCharge[[#This Row],[Clef de recherche1]],ChargeMetier[[#All],[Clef de recherche1]:[C4]],MATCH(PlanDeCharge[[#This Row],[Classification]],ChargeMetier[[#Headers],[Clef de recherche1]:[C4]],0),FALSE)</f>
        <v>32</v>
      </c>
      <c r="J269">
        <f>PlanDeCharge[[#This Row],[Charge Jalon]]/2</f>
        <v>16</v>
      </c>
    </row>
    <row r="270" spans="1:10" x14ac:dyDescent="0.25">
      <c r="A270" t="s">
        <v>14</v>
      </c>
      <c r="B270" t="str">
        <f>VLOOKUP(PlanDeCharge[[#This Row],[Projet]],ListeProjet[#All],MATCH('Plan de Charge'!B$1,ListeProjet[#Headers],0),FALSE)</f>
        <v>C1</v>
      </c>
      <c r="C270" t="s">
        <v>4</v>
      </c>
      <c r="D270" t="s">
        <v>25</v>
      </c>
      <c r="E270" t="str">
        <f>_xlfn.CONCAT(PlanDeCharge[[#This Row],[Jalon]],"-",PlanDeCharge[[#This Row],[Métier]])</f>
        <v>J3-M3</v>
      </c>
      <c r="F270" t="s">
        <v>33</v>
      </c>
      <c r="G270" s="1">
        <f>VLOOKUP(PlanDeCharge[[#This Row],[Projet]],ListeProjet[#All],MATCH($C270,ListeProjet[#Headers],0),FALSE)</f>
        <v>43619</v>
      </c>
      <c r="H270" s="1">
        <f>IF(PlanDeCharge[[#This Row],[Semaine]]="S1",PlanDeCharge[[#This Row],[Date du Jalon]]-14,PlanDeCharge[[#This Row],[Date du Jalon]]-7)</f>
        <v>43612</v>
      </c>
      <c r="I270">
        <f>VLOOKUP(PlanDeCharge[[#This Row],[Clef de recherche1]],ChargeMetier[[#All],[Clef de recherche1]:[C4]],MATCH(PlanDeCharge[[#This Row],[Classification]],ChargeMetier[[#Headers],[Clef de recherche1]:[C4]],0),FALSE)</f>
        <v>32</v>
      </c>
      <c r="J270">
        <f>PlanDeCharge[[#This Row],[Charge Jalon]]/2</f>
        <v>16</v>
      </c>
    </row>
    <row r="271" spans="1:10" x14ac:dyDescent="0.25">
      <c r="A271" t="s">
        <v>19</v>
      </c>
      <c r="B271" t="str">
        <f>VLOOKUP(PlanDeCharge[[#This Row],[Projet]],ListeProjet[#All],MATCH('Plan de Charge'!B$1,ListeProjet[#Headers],0),FALSE)</f>
        <v>C2</v>
      </c>
      <c r="C271" t="s">
        <v>4</v>
      </c>
      <c r="D271" t="s">
        <v>25</v>
      </c>
      <c r="E271" t="str">
        <f>_xlfn.CONCAT(PlanDeCharge[[#This Row],[Jalon]],"-",PlanDeCharge[[#This Row],[Métier]])</f>
        <v>J3-M3</v>
      </c>
      <c r="F271" t="s">
        <v>33</v>
      </c>
      <c r="G271" s="1">
        <f>VLOOKUP(PlanDeCharge[[#This Row],[Projet]],ListeProjet[#All],MATCH($C271,ListeProjet[#Headers],0),FALSE)</f>
        <v>43661</v>
      </c>
      <c r="H271" s="1">
        <f>IF(PlanDeCharge[[#This Row],[Semaine]]="S1",PlanDeCharge[[#This Row],[Date du Jalon]]-14,PlanDeCharge[[#This Row],[Date du Jalon]]-7)</f>
        <v>43654</v>
      </c>
      <c r="I271">
        <f>VLOOKUP(PlanDeCharge[[#This Row],[Clef de recherche1]],ChargeMetier[[#All],[Clef de recherche1]:[C4]],MATCH(PlanDeCharge[[#This Row],[Classification]],ChargeMetier[[#Headers],[Clef de recherche1]:[C4]],0),FALSE)</f>
        <v>14</v>
      </c>
      <c r="J271">
        <f>PlanDeCharge[[#This Row],[Charge Jalon]]/2</f>
        <v>7</v>
      </c>
    </row>
    <row r="272" spans="1:10" x14ac:dyDescent="0.25">
      <c r="A272" t="s">
        <v>6</v>
      </c>
      <c r="B272" t="str">
        <f>VLOOKUP(PlanDeCharge[[#This Row],[Projet]],ListeProjet[#All],MATCH('Plan de Charge'!B$1,ListeProjet[#Headers],0),FALSE)</f>
        <v>C1</v>
      </c>
      <c r="C272" t="s">
        <v>5</v>
      </c>
      <c r="D272" t="s">
        <v>25</v>
      </c>
      <c r="E272" t="str">
        <f>_xlfn.CONCAT(PlanDeCharge[[#This Row],[Jalon]],"-",PlanDeCharge[[#This Row],[Métier]])</f>
        <v>J4-M3</v>
      </c>
      <c r="F272" t="s">
        <v>33</v>
      </c>
      <c r="G272" s="1">
        <f>VLOOKUP(PlanDeCharge[[#This Row],[Projet]],ListeProjet[#All],MATCH($C272,ListeProjet[#Headers],0),FALSE)</f>
        <v>43976</v>
      </c>
      <c r="H272" s="1">
        <f>IF(PlanDeCharge[[#This Row],[Semaine]]="S1",PlanDeCharge[[#This Row],[Date du Jalon]]-14,PlanDeCharge[[#This Row],[Date du Jalon]]-7)</f>
        <v>43969</v>
      </c>
      <c r="I272">
        <f>VLOOKUP(PlanDeCharge[[#This Row],[Clef de recherche1]],ChargeMetier[[#All],[Clef de recherche1]:[C4]],MATCH(PlanDeCharge[[#This Row],[Classification]],ChargeMetier[[#Headers],[Clef de recherche1]:[C4]],0),FALSE)</f>
        <v>0</v>
      </c>
      <c r="J272">
        <f>PlanDeCharge[[#This Row],[Charge Jalon]]/2</f>
        <v>0</v>
      </c>
    </row>
    <row r="273" spans="1:10" x14ac:dyDescent="0.25">
      <c r="A273" t="s">
        <v>7</v>
      </c>
      <c r="B273" t="str">
        <f>VLOOKUP(PlanDeCharge[[#This Row],[Projet]],ListeProjet[#All],MATCH('Plan de Charge'!B$1,ListeProjet[#Headers],0),FALSE)</f>
        <v>C1</v>
      </c>
      <c r="C273" t="s">
        <v>5</v>
      </c>
      <c r="D273" t="s">
        <v>25</v>
      </c>
      <c r="E273" t="str">
        <f>_xlfn.CONCAT(PlanDeCharge[[#This Row],[Jalon]],"-",PlanDeCharge[[#This Row],[Métier]])</f>
        <v>J4-M3</v>
      </c>
      <c r="F273" t="s">
        <v>33</v>
      </c>
      <c r="G273" s="1">
        <f>VLOOKUP(PlanDeCharge[[#This Row],[Projet]],ListeProjet[#All],MATCH($C273,ListeProjet[#Headers],0),FALSE)</f>
        <v>44018</v>
      </c>
      <c r="H273" s="1">
        <f>IF(PlanDeCharge[[#This Row],[Semaine]]="S1",PlanDeCharge[[#This Row],[Date du Jalon]]-14,PlanDeCharge[[#This Row],[Date du Jalon]]-7)</f>
        <v>44011</v>
      </c>
      <c r="I273">
        <f>VLOOKUP(PlanDeCharge[[#This Row],[Clef de recherche1]],ChargeMetier[[#All],[Clef de recherche1]:[C4]],MATCH(PlanDeCharge[[#This Row],[Classification]],ChargeMetier[[#Headers],[Clef de recherche1]:[C4]],0),FALSE)</f>
        <v>0</v>
      </c>
      <c r="J273">
        <f>PlanDeCharge[[#This Row],[Charge Jalon]]/2</f>
        <v>0</v>
      </c>
    </row>
    <row r="274" spans="1:10" x14ac:dyDescent="0.25">
      <c r="A274" t="s">
        <v>8</v>
      </c>
      <c r="B274" t="str">
        <f>VLOOKUP(PlanDeCharge[[#This Row],[Projet]],ListeProjet[#All],MATCH('Plan de Charge'!B$1,ListeProjet[#Headers],0),FALSE)</f>
        <v>C2</v>
      </c>
      <c r="C274" t="s">
        <v>5</v>
      </c>
      <c r="D274" t="s">
        <v>25</v>
      </c>
      <c r="E274" t="str">
        <f>_xlfn.CONCAT(PlanDeCharge[[#This Row],[Jalon]],"-",PlanDeCharge[[#This Row],[Métier]])</f>
        <v>J4-M3</v>
      </c>
      <c r="F274" t="s">
        <v>33</v>
      </c>
      <c r="G274" s="1">
        <f>VLOOKUP(PlanDeCharge[[#This Row],[Projet]],ListeProjet[#All],MATCH($C274,ListeProjet[#Headers],0),FALSE)</f>
        <v>44211</v>
      </c>
      <c r="H274" s="1">
        <f>IF(PlanDeCharge[[#This Row],[Semaine]]="S1",PlanDeCharge[[#This Row],[Date du Jalon]]-14,PlanDeCharge[[#This Row],[Date du Jalon]]-7)</f>
        <v>44204</v>
      </c>
      <c r="I274">
        <f>VLOOKUP(PlanDeCharge[[#This Row],[Clef de recherche1]],ChargeMetier[[#All],[Clef de recherche1]:[C4]],MATCH(PlanDeCharge[[#This Row],[Classification]],ChargeMetier[[#Headers],[Clef de recherche1]:[C4]],0),FALSE)</f>
        <v>0</v>
      </c>
      <c r="J274">
        <f>PlanDeCharge[[#This Row],[Charge Jalon]]/2</f>
        <v>0</v>
      </c>
    </row>
    <row r="275" spans="1:10" x14ac:dyDescent="0.25">
      <c r="A275" t="s">
        <v>9</v>
      </c>
      <c r="B275" t="str">
        <f>VLOOKUP(PlanDeCharge[[#This Row],[Projet]],ListeProjet[#All],MATCH('Plan de Charge'!B$1,ListeProjet[#Headers],0),FALSE)</f>
        <v>C3</v>
      </c>
      <c r="C275" t="s">
        <v>5</v>
      </c>
      <c r="D275" t="s">
        <v>25</v>
      </c>
      <c r="E275" t="str">
        <f>_xlfn.CONCAT(PlanDeCharge[[#This Row],[Jalon]],"-",PlanDeCharge[[#This Row],[Métier]])</f>
        <v>J4-M3</v>
      </c>
      <c r="F275" t="s">
        <v>33</v>
      </c>
      <c r="G275" s="1">
        <f>VLOOKUP(PlanDeCharge[[#This Row],[Projet]],ListeProjet[#All],MATCH($C275,ListeProjet[#Headers],0),FALSE)</f>
        <v>43980</v>
      </c>
      <c r="H275" s="1">
        <f>IF(PlanDeCharge[[#This Row],[Semaine]]="S1",PlanDeCharge[[#This Row],[Date du Jalon]]-14,PlanDeCharge[[#This Row],[Date du Jalon]]-7)</f>
        <v>43973</v>
      </c>
      <c r="I275">
        <f>VLOOKUP(PlanDeCharge[[#This Row],[Clef de recherche1]],ChargeMetier[[#All],[Clef de recherche1]:[C4]],MATCH(PlanDeCharge[[#This Row],[Classification]],ChargeMetier[[#Headers],[Clef de recherche1]:[C4]],0),FALSE)</f>
        <v>0</v>
      </c>
      <c r="J275">
        <f>PlanDeCharge[[#This Row],[Charge Jalon]]/2</f>
        <v>0</v>
      </c>
    </row>
    <row r="276" spans="1:10" x14ac:dyDescent="0.25">
      <c r="A276" t="s">
        <v>10</v>
      </c>
      <c r="B276" t="str">
        <f>VLOOKUP(PlanDeCharge[[#This Row],[Projet]],ListeProjet[#All],MATCH('Plan de Charge'!B$1,ListeProjet[#Headers],0),FALSE)</f>
        <v>C3</v>
      </c>
      <c r="C276" t="s">
        <v>5</v>
      </c>
      <c r="D276" t="s">
        <v>25</v>
      </c>
      <c r="E276" t="str">
        <f>_xlfn.CONCAT(PlanDeCharge[[#This Row],[Jalon]],"-",PlanDeCharge[[#This Row],[Métier]])</f>
        <v>J4-M3</v>
      </c>
      <c r="F276" t="s">
        <v>33</v>
      </c>
      <c r="G276" s="1">
        <f>VLOOKUP(PlanDeCharge[[#This Row],[Projet]],ListeProjet[#All],MATCH($C276,ListeProjet[#Headers],0),FALSE)</f>
        <v>44135</v>
      </c>
      <c r="H276" s="1">
        <f>IF(PlanDeCharge[[#This Row],[Semaine]]="S1",PlanDeCharge[[#This Row],[Date du Jalon]]-14,PlanDeCharge[[#This Row],[Date du Jalon]]-7)</f>
        <v>44128</v>
      </c>
      <c r="I276">
        <f>VLOOKUP(PlanDeCharge[[#This Row],[Clef de recherche1]],ChargeMetier[[#All],[Clef de recherche1]:[C4]],MATCH(PlanDeCharge[[#This Row],[Classification]],ChargeMetier[[#Headers],[Clef de recherche1]:[C4]],0),FALSE)</f>
        <v>0</v>
      </c>
      <c r="J276">
        <f>PlanDeCharge[[#This Row],[Charge Jalon]]/2</f>
        <v>0</v>
      </c>
    </row>
    <row r="277" spans="1:10" x14ac:dyDescent="0.25">
      <c r="A277" t="s">
        <v>11</v>
      </c>
      <c r="B277" t="str">
        <f>VLOOKUP(PlanDeCharge[[#This Row],[Projet]],ListeProjet[#All],MATCH('Plan de Charge'!B$1,ListeProjet[#Headers],0),FALSE)</f>
        <v>C2</v>
      </c>
      <c r="C277" t="s">
        <v>5</v>
      </c>
      <c r="D277" t="s">
        <v>25</v>
      </c>
      <c r="E277" t="str">
        <f>_xlfn.CONCAT(PlanDeCharge[[#This Row],[Jalon]],"-",PlanDeCharge[[#This Row],[Métier]])</f>
        <v>J4-M3</v>
      </c>
      <c r="F277" t="s">
        <v>33</v>
      </c>
      <c r="G277" s="1">
        <f>VLOOKUP(PlanDeCharge[[#This Row],[Projet]],ListeProjet[#All],MATCH($C277,ListeProjet[#Headers],0),FALSE)</f>
        <v>43966</v>
      </c>
      <c r="H277" s="1">
        <f>IF(PlanDeCharge[[#This Row],[Semaine]]="S1",PlanDeCharge[[#This Row],[Date du Jalon]]-14,PlanDeCharge[[#This Row],[Date du Jalon]]-7)</f>
        <v>43959</v>
      </c>
      <c r="I277">
        <f>VLOOKUP(PlanDeCharge[[#This Row],[Clef de recherche1]],ChargeMetier[[#All],[Clef de recherche1]:[C4]],MATCH(PlanDeCharge[[#This Row],[Classification]],ChargeMetier[[#Headers],[Clef de recherche1]:[C4]],0),FALSE)</f>
        <v>0</v>
      </c>
      <c r="J277">
        <f>PlanDeCharge[[#This Row],[Charge Jalon]]/2</f>
        <v>0</v>
      </c>
    </row>
    <row r="278" spans="1:10" x14ac:dyDescent="0.25">
      <c r="A278" t="s">
        <v>12</v>
      </c>
      <c r="B278" t="str">
        <f>VLOOKUP(PlanDeCharge[[#This Row],[Projet]],ListeProjet[#All],MATCH('Plan de Charge'!B$1,ListeProjet[#Headers],0),FALSE)</f>
        <v>C4</v>
      </c>
      <c r="C278" t="s">
        <v>5</v>
      </c>
      <c r="D278" t="s">
        <v>25</v>
      </c>
      <c r="E278" t="str">
        <f>_xlfn.CONCAT(PlanDeCharge[[#This Row],[Jalon]],"-",PlanDeCharge[[#This Row],[Métier]])</f>
        <v>J4-M3</v>
      </c>
      <c r="F278" t="s">
        <v>33</v>
      </c>
      <c r="G278" s="1">
        <f>VLOOKUP(PlanDeCharge[[#This Row],[Projet]],ListeProjet[#All],MATCH($C278,ListeProjet[#Headers],0),FALSE)</f>
        <v>44351</v>
      </c>
      <c r="H278" s="1">
        <f>IF(PlanDeCharge[[#This Row],[Semaine]]="S1",PlanDeCharge[[#This Row],[Date du Jalon]]-14,PlanDeCharge[[#This Row],[Date du Jalon]]-7)</f>
        <v>44344</v>
      </c>
      <c r="I278">
        <f>VLOOKUP(PlanDeCharge[[#This Row],[Clef de recherche1]],ChargeMetier[[#All],[Clef de recherche1]:[C4]],MATCH(PlanDeCharge[[#This Row],[Classification]],ChargeMetier[[#Headers],[Clef de recherche1]:[C4]],0),FALSE)</f>
        <v>0</v>
      </c>
      <c r="J278">
        <f>PlanDeCharge[[#This Row],[Charge Jalon]]/2</f>
        <v>0</v>
      </c>
    </row>
    <row r="279" spans="1:10" x14ac:dyDescent="0.25">
      <c r="A279" t="s">
        <v>13</v>
      </c>
      <c r="B279" t="str">
        <f>VLOOKUP(PlanDeCharge[[#This Row],[Projet]],ListeProjet[#All],MATCH('Plan de Charge'!B$1,ListeProjet[#Headers],0),FALSE)</f>
        <v>C1</v>
      </c>
      <c r="C279" t="s">
        <v>5</v>
      </c>
      <c r="D279" t="s">
        <v>25</v>
      </c>
      <c r="E279" t="str">
        <f>_xlfn.CONCAT(PlanDeCharge[[#This Row],[Jalon]],"-",PlanDeCharge[[#This Row],[Métier]])</f>
        <v>J4-M3</v>
      </c>
      <c r="F279" t="s">
        <v>33</v>
      </c>
      <c r="G279" s="1">
        <f>VLOOKUP(PlanDeCharge[[#This Row],[Projet]],ListeProjet[#All],MATCH($C279,ListeProjet[#Headers],0),FALSE)</f>
        <v>43910</v>
      </c>
      <c r="H279" s="1">
        <f>IF(PlanDeCharge[[#This Row],[Semaine]]="S1",PlanDeCharge[[#This Row],[Date du Jalon]]-14,PlanDeCharge[[#This Row],[Date du Jalon]]-7)</f>
        <v>43903</v>
      </c>
      <c r="I279">
        <f>VLOOKUP(PlanDeCharge[[#This Row],[Clef de recherche1]],ChargeMetier[[#All],[Clef de recherche1]:[C4]],MATCH(PlanDeCharge[[#This Row],[Classification]],ChargeMetier[[#Headers],[Clef de recherche1]:[C4]],0),FALSE)</f>
        <v>0</v>
      </c>
      <c r="J279">
        <f>PlanDeCharge[[#This Row],[Charge Jalon]]/2</f>
        <v>0</v>
      </c>
    </row>
    <row r="280" spans="1:10" x14ac:dyDescent="0.25">
      <c r="A280" t="s">
        <v>14</v>
      </c>
      <c r="B280" t="str">
        <f>VLOOKUP(PlanDeCharge[[#This Row],[Projet]],ListeProjet[#All],MATCH('Plan de Charge'!B$1,ListeProjet[#Headers],0),FALSE)</f>
        <v>C1</v>
      </c>
      <c r="C280" t="s">
        <v>5</v>
      </c>
      <c r="D280" t="s">
        <v>25</v>
      </c>
      <c r="E280" t="str">
        <f>_xlfn.CONCAT(PlanDeCharge[[#This Row],[Jalon]],"-",PlanDeCharge[[#This Row],[Métier]])</f>
        <v>J4-M3</v>
      </c>
      <c r="F280" t="s">
        <v>33</v>
      </c>
      <c r="G280" s="1">
        <f>VLOOKUP(PlanDeCharge[[#This Row],[Projet]],ListeProjet[#All],MATCH($C280,ListeProjet[#Headers],0),FALSE)</f>
        <v>43791</v>
      </c>
      <c r="H280" s="1">
        <f>IF(PlanDeCharge[[#This Row],[Semaine]]="S1",PlanDeCharge[[#This Row],[Date du Jalon]]-14,PlanDeCharge[[#This Row],[Date du Jalon]]-7)</f>
        <v>43784</v>
      </c>
      <c r="I280">
        <f>VLOOKUP(PlanDeCharge[[#This Row],[Clef de recherche1]],ChargeMetier[[#All],[Clef de recherche1]:[C4]],MATCH(PlanDeCharge[[#This Row],[Classification]],ChargeMetier[[#Headers],[Clef de recherche1]:[C4]],0),FALSE)</f>
        <v>0</v>
      </c>
      <c r="J280">
        <f>PlanDeCharge[[#This Row],[Charge Jalon]]/2</f>
        <v>0</v>
      </c>
    </row>
    <row r="281" spans="1:10" x14ac:dyDescent="0.25">
      <c r="A281" t="s">
        <v>19</v>
      </c>
      <c r="B281" t="str">
        <f>VLOOKUP(PlanDeCharge[[#This Row],[Projet]],ListeProjet[#All],MATCH('Plan de Charge'!B$1,ListeProjet[#Headers],0),FALSE)</f>
        <v>C2</v>
      </c>
      <c r="C281" t="s">
        <v>5</v>
      </c>
      <c r="D281" t="s">
        <v>25</v>
      </c>
      <c r="E281" t="str">
        <f>_xlfn.CONCAT(PlanDeCharge[[#This Row],[Jalon]],"-",PlanDeCharge[[#This Row],[Métier]])</f>
        <v>J4-M3</v>
      </c>
      <c r="F281" t="s">
        <v>33</v>
      </c>
      <c r="G281" s="1">
        <f>VLOOKUP(PlanDeCharge[[#This Row],[Projet]],ListeProjet[#All],MATCH($C281,ListeProjet[#Headers],0),FALSE)</f>
        <v>43952</v>
      </c>
      <c r="H281" s="1">
        <f>IF(PlanDeCharge[[#This Row],[Semaine]]="S1",PlanDeCharge[[#This Row],[Date du Jalon]]-14,PlanDeCharge[[#This Row],[Date du Jalon]]-7)</f>
        <v>43945</v>
      </c>
      <c r="I281">
        <f>VLOOKUP(PlanDeCharge[[#This Row],[Clef de recherche1]],ChargeMetier[[#All],[Clef de recherche1]:[C4]],MATCH(PlanDeCharge[[#This Row],[Classification]],ChargeMetier[[#Headers],[Clef de recherche1]:[C4]],0),FALSE)</f>
        <v>0</v>
      </c>
      <c r="J281">
        <f>PlanDeCharge[[#This Row],[Charge Jalon]]/2</f>
        <v>0</v>
      </c>
    </row>
    <row r="282" spans="1:10" x14ac:dyDescent="0.25">
      <c r="A282" t="s">
        <v>6</v>
      </c>
      <c r="B282" t="str">
        <f>VLOOKUP(PlanDeCharge[[#This Row],[Projet]],ListeProjet[#All],MATCH('Plan de Charge'!B$1,ListeProjet[#Headers],0),FALSE)</f>
        <v>C1</v>
      </c>
      <c r="C282" t="s">
        <v>2</v>
      </c>
      <c r="D282" t="s">
        <v>26</v>
      </c>
      <c r="E282" t="str">
        <f>_xlfn.CONCAT(PlanDeCharge[[#This Row],[Jalon]],"-",PlanDeCharge[[#This Row],[Métier]])</f>
        <v>J1-M4</v>
      </c>
      <c r="F282" t="s">
        <v>33</v>
      </c>
      <c r="G282" s="1">
        <f>VLOOKUP(PlanDeCharge[[#This Row],[Projet]],ListeProjet[#All],MATCH($C282,ListeProjet[#Headers],0),FALSE)</f>
        <v>43787</v>
      </c>
      <c r="H282" s="1">
        <f>IF(PlanDeCharge[[#This Row],[Semaine]]="S1",PlanDeCharge[[#This Row],[Date du Jalon]]-14,PlanDeCharge[[#This Row],[Date du Jalon]]-7)</f>
        <v>43780</v>
      </c>
      <c r="I282">
        <f>VLOOKUP(PlanDeCharge[[#This Row],[Clef de recherche1]],ChargeMetier[[#All],[Clef de recherche1]:[C4]],MATCH(PlanDeCharge[[#This Row],[Classification]],ChargeMetier[[#Headers],[Clef de recherche1]:[C4]],0),FALSE)</f>
        <v>0</v>
      </c>
      <c r="J282">
        <f>PlanDeCharge[[#This Row],[Charge Jalon]]/2</f>
        <v>0</v>
      </c>
    </row>
    <row r="283" spans="1:10" x14ac:dyDescent="0.25">
      <c r="A283" t="s">
        <v>7</v>
      </c>
      <c r="B283" t="str">
        <f>VLOOKUP(PlanDeCharge[[#This Row],[Projet]],ListeProjet[#All],MATCH('Plan de Charge'!B$1,ListeProjet[#Headers],0),FALSE)</f>
        <v>C1</v>
      </c>
      <c r="C283" t="s">
        <v>2</v>
      </c>
      <c r="D283" t="s">
        <v>26</v>
      </c>
      <c r="E283" t="str">
        <f>_xlfn.CONCAT(PlanDeCharge[[#This Row],[Jalon]],"-",PlanDeCharge[[#This Row],[Métier]])</f>
        <v>J1-M4</v>
      </c>
      <c r="F283" t="s">
        <v>33</v>
      </c>
      <c r="G283" s="1">
        <f>VLOOKUP(PlanDeCharge[[#This Row],[Projet]],ListeProjet[#All],MATCH($C283,ListeProjet[#Headers],0),FALSE)</f>
        <v>43787</v>
      </c>
      <c r="H283" s="1">
        <f>IF(PlanDeCharge[[#This Row],[Semaine]]="S1",PlanDeCharge[[#This Row],[Date du Jalon]]-14,PlanDeCharge[[#This Row],[Date du Jalon]]-7)</f>
        <v>43780</v>
      </c>
      <c r="I283">
        <f>VLOOKUP(PlanDeCharge[[#This Row],[Clef de recherche1]],ChargeMetier[[#All],[Clef de recherche1]:[C4]],MATCH(PlanDeCharge[[#This Row],[Classification]],ChargeMetier[[#Headers],[Clef de recherche1]:[C4]],0),FALSE)</f>
        <v>0</v>
      </c>
      <c r="J283">
        <f>PlanDeCharge[[#This Row],[Charge Jalon]]/2</f>
        <v>0</v>
      </c>
    </row>
    <row r="284" spans="1:10" x14ac:dyDescent="0.25">
      <c r="A284" t="s">
        <v>8</v>
      </c>
      <c r="B284" t="str">
        <f>VLOOKUP(PlanDeCharge[[#This Row],[Projet]],ListeProjet[#All],MATCH('Plan de Charge'!B$1,ListeProjet[#Headers],0),FALSE)</f>
        <v>C2</v>
      </c>
      <c r="C284" t="s">
        <v>2</v>
      </c>
      <c r="D284" t="s">
        <v>26</v>
      </c>
      <c r="E284" t="str">
        <f>_xlfn.CONCAT(PlanDeCharge[[#This Row],[Jalon]],"-",PlanDeCharge[[#This Row],[Métier]])</f>
        <v>J1-M4</v>
      </c>
      <c r="F284" t="s">
        <v>33</v>
      </c>
      <c r="G284" s="1">
        <f>VLOOKUP(PlanDeCharge[[#This Row],[Projet]],ListeProjet[#All],MATCH($C284,ListeProjet[#Headers],0),FALSE)</f>
        <v>43766</v>
      </c>
      <c r="H284" s="1">
        <f>IF(PlanDeCharge[[#This Row],[Semaine]]="S1",PlanDeCharge[[#This Row],[Date du Jalon]]-14,PlanDeCharge[[#This Row],[Date du Jalon]]-7)</f>
        <v>43759</v>
      </c>
      <c r="I284">
        <f>VLOOKUP(PlanDeCharge[[#This Row],[Clef de recherche1]],ChargeMetier[[#All],[Clef de recherche1]:[C4]],MATCH(PlanDeCharge[[#This Row],[Classification]],ChargeMetier[[#Headers],[Clef de recherche1]:[C4]],0),FALSE)</f>
        <v>0</v>
      </c>
      <c r="J284">
        <f>PlanDeCharge[[#This Row],[Charge Jalon]]/2</f>
        <v>0</v>
      </c>
    </row>
    <row r="285" spans="1:10" x14ac:dyDescent="0.25">
      <c r="A285" t="s">
        <v>9</v>
      </c>
      <c r="B285" t="str">
        <f>VLOOKUP(PlanDeCharge[[#This Row],[Projet]],ListeProjet[#All],MATCH('Plan de Charge'!B$1,ListeProjet[#Headers],0),FALSE)</f>
        <v>C3</v>
      </c>
      <c r="C285" t="s">
        <v>2</v>
      </c>
      <c r="D285" t="s">
        <v>26</v>
      </c>
      <c r="E285" t="str">
        <f>_xlfn.CONCAT(PlanDeCharge[[#This Row],[Jalon]],"-",PlanDeCharge[[#This Row],[Métier]])</f>
        <v>J1-M4</v>
      </c>
      <c r="F285" t="s">
        <v>33</v>
      </c>
      <c r="G285" s="1">
        <f>VLOOKUP(PlanDeCharge[[#This Row],[Projet]],ListeProjet[#All],MATCH($C285,ListeProjet[#Headers],0),FALSE)</f>
        <v>43745</v>
      </c>
      <c r="H285" s="1">
        <f>IF(PlanDeCharge[[#This Row],[Semaine]]="S1",PlanDeCharge[[#This Row],[Date du Jalon]]-14,PlanDeCharge[[#This Row],[Date du Jalon]]-7)</f>
        <v>43738</v>
      </c>
      <c r="I285">
        <f>VLOOKUP(PlanDeCharge[[#This Row],[Clef de recherche1]],ChargeMetier[[#All],[Clef de recherche1]:[C4]],MATCH(PlanDeCharge[[#This Row],[Classification]],ChargeMetier[[#Headers],[Clef de recherche1]:[C4]],0),FALSE)</f>
        <v>0</v>
      </c>
      <c r="J285">
        <f>PlanDeCharge[[#This Row],[Charge Jalon]]/2</f>
        <v>0</v>
      </c>
    </row>
    <row r="286" spans="1:10" x14ac:dyDescent="0.25">
      <c r="A286" t="s">
        <v>10</v>
      </c>
      <c r="B286" t="str">
        <f>VLOOKUP(PlanDeCharge[[#This Row],[Projet]],ListeProjet[#All],MATCH('Plan de Charge'!B$1,ListeProjet[#Headers],0),FALSE)</f>
        <v>C3</v>
      </c>
      <c r="C286" t="s">
        <v>2</v>
      </c>
      <c r="D286" t="s">
        <v>26</v>
      </c>
      <c r="E286" t="str">
        <f>_xlfn.CONCAT(PlanDeCharge[[#This Row],[Jalon]],"-",PlanDeCharge[[#This Row],[Métier]])</f>
        <v>J1-M4</v>
      </c>
      <c r="F286" t="s">
        <v>33</v>
      </c>
      <c r="G286" s="1">
        <f>VLOOKUP(PlanDeCharge[[#This Row],[Projet]],ListeProjet[#All],MATCH($C286,ListeProjet[#Headers],0),FALSE)</f>
        <v>43766</v>
      </c>
      <c r="H286" s="1">
        <f>IF(PlanDeCharge[[#This Row],[Semaine]]="S1",PlanDeCharge[[#This Row],[Date du Jalon]]-14,PlanDeCharge[[#This Row],[Date du Jalon]]-7)</f>
        <v>43759</v>
      </c>
      <c r="I286">
        <f>VLOOKUP(PlanDeCharge[[#This Row],[Clef de recherche1]],ChargeMetier[[#All],[Clef de recherche1]:[C4]],MATCH(PlanDeCharge[[#This Row],[Classification]],ChargeMetier[[#Headers],[Clef de recherche1]:[C4]],0),FALSE)</f>
        <v>0</v>
      </c>
      <c r="J286">
        <f>PlanDeCharge[[#This Row],[Charge Jalon]]/2</f>
        <v>0</v>
      </c>
    </row>
    <row r="287" spans="1:10" x14ac:dyDescent="0.25">
      <c r="A287" t="s">
        <v>11</v>
      </c>
      <c r="B287" t="str">
        <f>VLOOKUP(PlanDeCharge[[#This Row],[Projet]],ListeProjet[#All],MATCH('Plan de Charge'!B$1,ListeProjet[#Headers],0),FALSE)</f>
        <v>C2</v>
      </c>
      <c r="C287" t="s">
        <v>2</v>
      </c>
      <c r="D287" t="s">
        <v>26</v>
      </c>
      <c r="E287" t="str">
        <f>_xlfn.CONCAT(PlanDeCharge[[#This Row],[Jalon]],"-",PlanDeCharge[[#This Row],[Métier]])</f>
        <v>J1-M4</v>
      </c>
      <c r="F287" t="s">
        <v>33</v>
      </c>
      <c r="G287" s="1">
        <f>VLOOKUP(PlanDeCharge[[#This Row],[Projet]],ListeProjet[#All],MATCH($C287,ListeProjet[#Headers],0),FALSE)</f>
        <v>43549</v>
      </c>
      <c r="H287" s="1">
        <f>IF(PlanDeCharge[[#This Row],[Semaine]]="S1",PlanDeCharge[[#This Row],[Date du Jalon]]-14,PlanDeCharge[[#This Row],[Date du Jalon]]-7)</f>
        <v>43542</v>
      </c>
      <c r="I287">
        <f>VLOOKUP(PlanDeCharge[[#This Row],[Clef de recherche1]],ChargeMetier[[#All],[Clef de recherche1]:[C4]],MATCH(PlanDeCharge[[#This Row],[Classification]],ChargeMetier[[#Headers],[Clef de recherche1]:[C4]],0),FALSE)</f>
        <v>0</v>
      </c>
      <c r="J287">
        <f>PlanDeCharge[[#This Row],[Charge Jalon]]/2</f>
        <v>0</v>
      </c>
    </row>
    <row r="288" spans="1:10" x14ac:dyDescent="0.25">
      <c r="A288" t="s">
        <v>12</v>
      </c>
      <c r="B288" t="str">
        <f>VLOOKUP(PlanDeCharge[[#This Row],[Projet]],ListeProjet[#All],MATCH('Plan de Charge'!B$1,ListeProjet[#Headers],0),FALSE)</f>
        <v>C4</v>
      </c>
      <c r="C288" t="s">
        <v>2</v>
      </c>
      <c r="D288" t="s">
        <v>26</v>
      </c>
      <c r="E288" t="str">
        <f>_xlfn.CONCAT(PlanDeCharge[[#This Row],[Jalon]],"-",PlanDeCharge[[#This Row],[Métier]])</f>
        <v>J1-M4</v>
      </c>
      <c r="F288" t="s">
        <v>33</v>
      </c>
      <c r="G288" s="1">
        <f>VLOOKUP(PlanDeCharge[[#This Row],[Projet]],ListeProjet[#All],MATCH($C288,ListeProjet[#Headers],0),FALSE)</f>
        <v>43549</v>
      </c>
      <c r="H288" s="1">
        <f>IF(PlanDeCharge[[#This Row],[Semaine]]="S1",PlanDeCharge[[#This Row],[Date du Jalon]]-14,PlanDeCharge[[#This Row],[Date du Jalon]]-7)</f>
        <v>43542</v>
      </c>
      <c r="I288">
        <f>VLOOKUP(PlanDeCharge[[#This Row],[Clef de recherche1]],ChargeMetier[[#All],[Clef de recherche1]:[C4]],MATCH(PlanDeCharge[[#This Row],[Classification]],ChargeMetier[[#Headers],[Clef de recherche1]:[C4]],0),FALSE)</f>
        <v>0</v>
      </c>
      <c r="J288">
        <f>PlanDeCharge[[#This Row],[Charge Jalon]]/2</f>
        <v>0</v>
      </c>
    </row>
    <row r="289" spans="1:10" x14ac:dyDescent="0.25">
      <c r="A289" t="s">
        <v>13</v>
      </c>
      <c r="B289" t="str">
        <f>VLOOKUP(PlanDeCharge[[#This Row],[Projet]],ListeProjet[#All],MATCH('Plan de Charge'!B$1,ListeProjet[#Headers],0),FALSE)</f>
        <v>C1</v>
      </c>
      <c r="C289" t="s">
        <v>2</v>
      </c>
      <c r="D289" t="s">
        <v>26</v>
      </c>
      <c r="E289" t="str">
        <f>_xlfn.CONCAT(PlanDeCharge[[#This Row],[Jalon]],"-",PlanDeCharge[[#This Row],[Métier]])</f>
        <v>J1-M4</v>
      </c>
      <c r="F289" t="s">
        <v>33</v>
      </c>
      <c r="G289" s="1">
        <f>VLOOKUP(PlanDeCharge[[#This Row],[Projet]],ListeProjet[#All],MATCH($C289,ListeProjet[#Headers],0),FALSE)</f>
        <v>43577</v>
      </c>
      <c r="H289" s="1">
        <f>IF(PlanDeCharge[[#This Row],[Semaine]]="S1",PlanDeCharge[[#This Row],[Date du Jalon]]-14,PlanDeCharge[[#This Row],[Date du Jalon]]-7)</f>
        <v>43570</v>
      </c>
      <c r="I289">
        <f>VLOOKUP(PlanDeCharge[[#This Row],[Clef de recherche1]],ChargeMetier[[#All],[Clef de recherche1]:[C4]],MATCH(PlanDeCharge[[#This Row],[Classification]],ChargeMetier[[#Headers],[Clef de recherche1]:[C4]],0),FALSE)</f>
        <v>0</v>
      </c>
      <c r="J289">
        <f>PlanDeCharge[[#This Row],[Charge Jalon]]/2</f>
        <v>0</v>
      </c>
    </row>
    <row r="290" spans="1:10" x14ac:dyDescent="0.25">
      <c r="A290" t="s">
        <v>14</v>
      </c>
      <c r="B290" t="str">
        <f>VLOOKUP(PlanDeCharge[[#This Row],[Projet]],ListeProjet[#All],MATCH('Plan de Charge'!B$1,ListeProjet[#Headers],0),FALSE)</f>
        <v>C1</v>
      </c>
      <c r="C290" t="s">
        <v>2</v>
      </c>
      <c r="D290" t="s">
        <v>26</v>
      </c>
      <c r="E290" t="str">
        <f>_xlfn.CONCAT(PlanDeCharge[[#This Row],[Jalon]],"-",PlanDeCharge[[#This Row],[Métier]])</f>
        <v>J1-M4</v>
      </c>
      <c r="F290" t="s">
        <v>33</v>
      </c>
      <c r="G290" s="1">
        <f>VLOOKUP(PlanDeCharge[[#This Row],[Projet]],ListeProjet[#All],MATCH($C290,ListeProjet[#Headers],0),FALSE)</f>
        <v>43514</v>
      </c>
      <c r="H290" s="1">
        <f>IF(PlanDeCharge[[#This Row],[Semaine]]="S1",PlanDeCharge[[#This Row],[Date du Jalon]]-14,PlanDeCharge[[#This Row],[Date du Jalon]]-7)</f>
        <v>43507</v>
      </c>
      <c r="I290">
        <f>VLOOKUP(PlanDeCharge[[#This Row],[Clef de recherche1]],ChargeMetier[[#All],[Clef de recherche1]:[C4]],MATCH(PlanDeCharge[[#This Row],[Classification]],ChargeMetier[[#Headers],[Clef de recherche1]:[C4]],0),FALSE)</f>
        <v>0</v>
      </c>
      <c r="J290">
        <f>PlanDeCharge[[#This Row],[Charge Jalon]]/2</f>
        <v>0</v>
      </c>
    </row>
    <row r="291" spans="1:10" x14ac:dyDescent="0.25">
      <c r="A291" t="s">
        <v>19</v>
      </c>
      <c r="B291" t="str">
        <f>VLOOKUP(PlanDeCharge[[#This Row],[Projet]],ListeProjet[#All],MATCH('Plan de Charge'!B$1,ListeProjet[#Headers],0),FALSE)</f>
        <v>C2</v>
      </c>
      <c r="C291" t="s">
        <v>2</v>
      </c>
      <c r="D291" t="s">
        <v>26</v>
      </c>
      <c r="E291" t="str">
        <f>_xlfn.CONCAT(PlanDeCharge[[#This Row],[Jalon]],"-",PlanDeCharge[[#This Row],[Métier]])</f>
        <v>J1-M4</v>
      </c>
      <c r="F291" t="s">
        <v>33</v>
      </c>
      <c r="G291" s="1">
        <f>VLOOKUP(PlanDeCharge[[#This Row],[Projet]],ListeProjet[#All],MATCH($C291,ListeProjet[#Headers],0),FALSE)</f>
        <v>43577</v>
      </c>
      <c r="H291" s="1">
        <f>IF(PlanDeCharge[[#This Row],[Semaine]]="S1",PlanDeCharge[[#This Row],[Date du Jalon]]-14,PlanDeCharge[[#This Row],[Date du Jalon]]-7)</f>
        <v>43570</v>
      </c>
      <c r="I291">
        <f>VLOOKUP(PlanDeCharge[[#This Row],[Clef de recherche1]],ChargeMetier[[#All],[Clef de recherche1]:[C4]],MATCH(PlanDeCharge[[#This Row],[Classification]],ChargeMetier[[#Headers],[Clef de recherche1]:[C4]],0),FALSE)</f>
        <v>0</v>
      </c>
      <c r="J291">
        <f>PlanDeCharge[[#This Row],[Charge Jalon]]/2</f>
        <v>0</v>
      </c>
    </row>
    <row r="292" spans="1:10" x14ac:dyDescent="0.25">
      <c r="A292" t="s">
        <v>6</v>
      </c>
      <c r="B292" t="str">
        <f>VLOOKUP(PlanDeCharge[[#This Row],[Projet]],ListeProjet[#All],MATCH('Plan de Charge'!B$1,ListeProjet[#Headers],0),FALSE)</f>
        <v>C1</v>
      </c>
      <c r="C292" t="s">
        <v>3</v>
      </c>
      <c r="D292" t="s">
        <v>26</v>
      </c>
      <c r="E292" t="str">
        <f>_xlfn.CONCAT(PlanDeCharge[[#This Row],[Jalon]],"-",PlanDeCharge[[#This Row],[Métier]])</f>
        <v>J2-M4</v>
      </c>
      <c r="F292" t="s">
        <v>33</v>
      </c>
      <c r="G292" s="1">
        <f>VLOOKUP(PlanDeCharge[[#This Row],[Projet]],ListeProjet[#All],MATCH($C292,ListeProjet[#Headers],0),FALSE)</f>
        <v>43787</v>
      </c>
      <c r="H292" s="1">
        <f>IF(PlanDeCharge[[#This Row],[Semaine]]="S1",PlanDeCharge[[#This Row],[Date du Jalon]]-14,PlanDeCharge[[#This Row],[Date du Jalon]]-7)</f>
        <v>43780</v>
      </c>
      <c r="I292">
        <f>VLOOKUP(PlanDeCharge[[#This Row],[Clef de recherche1]],ChargeMetier[[#All],[Clef de recherche1]:[C4]],MATCH(PlanDeCharge[[#This Row],[Classification]],ChargeMetier[[#Headers],[Clef de recherche1]:[C4]],0),FALSE)</f>
        <v>2</v>
      </c>
      <c r="J292">
        <f>PlanDeCharge[[#This Row],[Charge Jalon]]/2</f>
        <v>1</v>
      </c>
    </row>
    <row r="293" spans="1:10" x14ac:dyDescent="0.25">
      <c r="A293" t="s">
        <v>7</v>
      </c>
      <c r="B293" t="str">
        <f>VLOOKUP(PlanDeCharge[[#This Row],[Projet]],ListeProjet[#All],MATCH('Plan de Charge'!B$1,ListeProjet[#Headers],0),FALSE)</f>
        <v>C1</v>
      </c>
      <c r="C293" t="s">
        <v>3</v>
      </c>
      <c r="D293" t="s">
        <v>26</v>
      </c>
      <c r="E293" t="str">
        <f>_xlfn.CONCAT(PlanDeCharge[[#This Row],[Jalon]],"-",PlanDeCharge[[#This Row],[Métier]])</f>
        <v>J2-M4</v>
      </c>
      <c r="F293" t="s">
        <v>33</v>
      </c>
      <c r="G293" s="1">
        <f>VLOOKUP(PlanDeCharge[[#This Row],[Projet]],ListeProjet[#All],MATCH($C293,ListeProjet[#Headers],0),FALSE)</f>
        <v>43787</v>
      </c>
      <c r="H293" s="1">
        <f>IF(PlanDeCharge[[#This Row],[Semaine]]="S1",PlanDeCharge[[#This Row],[Date du Jalon]]-14,PlanDeCharge[[#This Row],[Date du Jalon]]-7)</f>
        <v>43780</v>
      </c>
      <c r="I293">
        <f>VLOOKUP(PlanDeCharge[[#This Row],[Clef de recherche1]],ChargeMetier[[#All],[Clef de recherche1]:[C4]],MATCH(PlanDeCharge[[#This Row],[Classification]],ChargeMetier[[#Headers],[Clef de recherche1]:[C4]],0),FALSE)</f>
        <v>2</v>
      </c>
      <c r="J293">
        <f>PlanDeCharge[[#This Row],[Charge Jalon]]/2</f>
        <v>1</v>
      </c>
    </row>
    <row r="294" spans="1:10" x14ac:dyDescent="0.25">
      <c r="A294" t="s">
        <v>8</v>
      </c>
      <c r="B294" t="str">
        <f>VLOOKUP(PlanDeCharge[[#This Row],[Projet]],ListeProjet[#All],MATCH('Plan de Charge'!B$1,ListeProjet[#Headers],0),FALSE)</f>
        <v>C2</v>
      </c>
      <c r="C294" t="s">
        <v>3</v>
      </c>
      <c r="D294" t="s">
        <v>26</v>
      </c>
      <c r="E294" t="str">
        <f>_xlfn.CONCAT(PlanDeCharge[[#This Row],[Jalon]],"-",PlanDeCharge[[#This Row],[Métier]])</f>
        <v>J2-M4</v>
      </c>
      <c r="F294" t="s">
        <v>33</v>
      </c>
      <c r="G294" s="1">
        <f>VLOOKUP(PlanDeCharge[[#This Row],[Projet]],ListeProjet[#All],MATCH($C294,ListeProjet[#Headers],0),FALSE)</f>
        <v>43969</v>
      </c>
      <c r="H294" s="1">
        <f>IF(PlanDeCharge[[#This Row],[Semaine]]="S1",PlanDeCharge[[#This Row],[Date du Jalon]]-14,PlanDeCharge[[#This Row],[Date du Jalon]]-7)</f>
        <v>43962</v>
      </c>
      <c r="I294">
        <f>VLOOKUP(PlanDeCharge[[#This Row],[Clef de recherche1]],ChargeMetier[[#All],[Clef de recherche1]:[C4]],MATCH(PlanDeCharge[[#This Row],[Classification]],ChargeMetier[[#Headers],[Clef de recherche1]:[C4]],0),FALSE)</f>
        <v>0</v>
      </c>
      <c r="J294">
        <f>PlanDeCharge[[#This Row],[Charge Jalon]]/2</f>
        <v>0</v>
      </c>
    </row>
    <row r="295" spans="1:10" x14ac:dyDescent="0.25">
      <c r="A295" t="s">
        <v>9</v>
      </c>
      <c r="B295" t="str">
        <f>VLOOKUP(PlanDeCharge[[#This Row],[Projet]],ListeProjet[#All],MATCH('Plan de Charge'!B$1,ListeProjet[#Headers],0),FALSE)</f>
        <v>C3</v>
      </c>
      <c r="C295" t="s">
        <v>3</v>
      </c>
      <c r="D295" t="s">
        <v>26</v>
      </c>
      <c r="E295" t="str">
        <f>_xlfn.CONCAT(PlanDeCharge[[#This Row],[Jalon]],"-",PlanDeCharge[[#This Row],[Métier]])</f>
        <v>J2-M4</v>
      </c>
      <c r="F295" t="s">
        <v>33</v>
      </c>
      <c r="G295" s="1">
        <f>VLOOKUP(PlanDeCharge[[#This Row],[Projet]],ListeProjet[#All],MATCH($C295,ListeProjet[#Headers],0),FALSE)</f>
        <v>43759</v>
      </c>
      <c r="H295" s="1">
        <f>IF(PlanDeCharge[[#This Row],[Semaine]]="S1",PlanDeCharge[[#This Row],[Date du Jalon]]-14,PlanDeCharge[[#This Row],[Date du Jalon]]-7)</f>
        <v>43752</v>
      </c>
      <c r="I295">
        <f>VLOOKUP(PlanDeCharge[[#This Row],[Clef de recherche1]],ChargeMetier[[#All],[Clef de recherche1]:[C4]],MATCH(PlanDeCharge[[#This Row],[Classification]],ChargeMetier[[#Headers],[Clef de recherche1]:[C4]],0),FALSE)</f>
        <v>0</v>
      </c>
      <c r="J295">
        <f>PlanDeCharge[[#This Row],[Charge Jalon]]/2</f>
        <v>0</v>
      </c>
    </row>
    <row r="296" spans="1:10" x14ac:dyDescent="0.25">
      <c r="A296" t="s">
        <v>10</v>
      </c>
      <c r="B296" t="str">
        <f>VLOOKUP(PlanDeCharge[[#This Row],[Projet]],ListeProjet[#All],MATCH('Plan de Charge'!B$1,ListeProjet[#Headers],0),FALSE)</f>
        <v>C3</v>
      </c>
      <c r="C296" t="s">
        <v>3</v>
      </c>
      <c r="D296" t="s">
        <v>26</v>
      </c>
      <c r="E296" t="str">
        <f>_xlfn.CONCAT(PlanDeCharge[[#This Row],[Jalon]],"-",PlanDeCharge[[#This Row],[Métier]])</f>
        <v>J2-M4</v>
      </c>
      <c r="F296" t="s">
        <v>33</v>
      </c>
      <c r="G296" s="1">
        <f>VLOOKUP(PlanDeCharge[[#This Row],[Projet]],ListeProjet[#All],MATCH($C296,ListeProjet[#Headers],0),FALSE)</f>
        <v>43969</v>
      </c>
      <c r="H296" s="1">
        <f>IF(PlanDeCharge[[#This Row],[Semaine]]="S1",PlanDeCharge[[#This Row],[Date du Jalon]]-14,PlanDeCharge[[#This Row],[Date du Jalon]]-7)</f>
        <v>43962</v>
      </c>
      <c r="I296">
        <f>VLOOKUP(PlanDeCharge[[#This Row],[Clef de recherche1]],ChargeMetier[[#All],[Clef de recherche1]:[C4]],MATCH(PlanDeCharge[[#This Row],[Classification]],ChargeMetier[[#Headers],[Clef de recherche1]:[C4]],0),FALSE)</f>
        <v>0</v>
      </c>
      <c r="J296">
        <f>PlanDeCharge[[#This Row],[Charge Jalon]]/2</f>
        <v>0</v>
      </c>
    </row>
    <row r="297" spans="1:10" x14ac:dyDescent="0.25">
      <c r="A297" t="s">
        <v>11</v>
      </c>
      <c r="B297" t="str">
        <f>VLOOKUP(PlanDeCharge[[#This Row],[Projet]],ListeProjet[#All],MATCH('Plan de Charge'!B$1,ListeProjet[#Headers],0),FALSE)</f>
        <v>C2</v>
      </c>
      <c r="C297" t="s">
        <v>3</v>
      </c>
      <c r="D297" t="s">
        <v>26</v>
      </c>
      <c r="E297" t="str">
        <f>_xlfn.CONCAT(PlanDeCharge[[#This Row],[Jalon]],"-",PlanDeCharge[[#This Row],[Métier]])</f>
        <v>J2-M4</v>
      </c>
      <c r="F297" t="s">
        <v>33</v>
      </c>
      <c r="G297" s="1">
        <f>VLOOKUP(PlanDeCharge[[#This Row],[Projet]],ListeProjet[#All],MATCH($C297,ListeProjet[#Headers],0),FALSE)</f>
        <v>43668</v>
      </c>
      <c r="H297" s="1">
        <f>IF(PlanDeCharge[[#This Row],[Semaine]]="S1",PlanDeCharge[[#This Row],[Date du Jalon]]-14,PlanDeCharge[[#This Row],[Date du Jalon]]-7)</f>
        <v>43661</v>
      </c>
      <c r="I297">
        <f>VLOOKUP(PlanDeCharge[[#This Row],[Clef de recherche1]],ChargeMetier[[#All],[Clef de recherche1]:[C4]],MATCH(PlanDeCharge[[#This Row],[Classification]],ChargeMetier[[#Headers],[Clef de recherche1]:[C4]],0),FALSE)</f>
        <v>0</v>
      </c>
      <c r="J297">
        <f>PlanDeCharge[[#This Row],[Charge Jalon]]/2</f>
        <v>0</v>
      </c>
    </row>
    <row r="298" spans="1:10" x14ac:dyDescent="0.25">
      <c r="A298" t="s">
        <v>12</v>
      </c>
      <c r="B298" t="str">
        <f>VLOOKUP(PlanDeCharge[[#This Row],[Projet]],ListeProjet[#All],MATCH('Plan de Charge'!B$1,ListeProjet[#Headers],0),FALSE)</f>
        <v>C4</v>
      </c>
      <c r="C298" t="s">
        <v>3</v>
      </c>
      <c r="D298" t="s">
        <v>26</v>
      </c>
      <c r="E298" t="str">
        <f>_xlfn.CONCAT(PlanDeCharge[[#This Row],[Jalon]],"-",PlanDeCharge[[#This Row],[Métier]])</f>
        <v>J2-M4</v>
      </c>
      <c r="F298" t="s">
        <v>33</v>
      </c>
      <c r="G298" s="1">
        <f>VLOOKUP(PlanDeCharge[[#This Row],[Projet]],ListeProjet[#All],MATCH($C298,ListeProjet[#Headers],0),FALSE)</f>
        <v>43668</v>
      </c>
      <c r="H298" s="1">
        <f>IF(PlanDeCharge[[#This Row],[Semaine]]="S1",PlanDeCharge[[#This Row],[Date du Jalon]]-14,PlanDeCharge[[#This Row],[Date du Jalon]]-7)</f>
        <v>43661</v>
      </c>
      <c r="I298">
        <f>VLOOKUP(PlanDeCharge[[#This Row],[Clef de recherche1]],ChargeMetier[[#All],[Clef de recherche1]:[C4]],MATCH(PlanDeCharge[[#This Row],[Classification]],ChargeMetier[[#Headers],[Clef de recherche1]:[C4]],0),FALSE)</f>
        <v>0</v>
      </c>
      <c r="J298">
        <f>PlanDeCharge[[#This Row],[Charge Jalon]]/2</f>
        <v>0</v>
      </c>
    </row>
    <row r="299" spans="1:10" x14ac:dyDescent="0.25">
      <c r="A299" t="s">
        <v>13</v>
      </c>
      <c r="B299" t="str">
        <f>VLOOKUP(PlanDeCharge[[#This Row],[Projet]],ListeProjet[#All],MATCH('Plan de Charge'!B$1,ListeProjet[#Headers],0),FALSE)</f>
        <v>C1</v>
      </c>
      <c r="C299" t="s">
        <v>3</v>
      </c>
      <c r="D299" t="s">
        <v>26</v>
      </c>
      <c r="E299" t="str">
        <f>_xlfn.CONCAT(PlanDeCharge[[#This Row],[Jalon]],"-",PlanDeCharge[[#This Row],[Métier]])</f>
        <v>J2-M4</v>
      </c>
      <c r="F299" t="s">
        <v>33</v>
      </c>
      <c r="G299" s="1">
        <f>VLOOKUP(PlanDeCharge[[#This Row],[Projet]],ListeProjet[#All],MATCH($C299,ListeProjet[#Headers],0),FALSE)</f>
        <v>43612</v>
      </c>
      <c r="H299" s="1">
        <f>IF(PlanDeCharge[[#This Row],[Semaine]]="S1",PlanDeCharge[[#This Row],[Date du Jalon]]-14,PlanDeCharge[[#This Row],[Date du Jalon]]-7)</f>
        <v>43605</v>
      </c>
      <c r="I299">
        <f>VLOOKUP(PlanDeCharge[[#This Row],[Clef de recherche1]],ChargeMetier[[#All],[Clef de recherche1]:[C4]],MATCH(PlanDeCharge[[#This Row],[Classification]],ChargeMetier[[#Headers],[Clef de recherche1]:[C4]],0),FALSE)</f>
        <v>2</v>
      </c>
      <c r="J299">
        <f>PlanDeCharge[[#This Row],[Charge Jalon]]/2</f>
        <v>1</v>
      </c>
    </row>
    <row r="300" spans="1:10" x14ac:dyDescent="0.25">
      <c r="A300" t="s">
        <v>14</v>
      </c>
      <c r="B300" t="str">
        <f>VLOOKUP(PlanDeCharge[[#This Row],[Projet]],ListeProjet[#All],MATCH('Plan de Charge'!B$1,ListeProjet[#Headers],0),FALSE)</f>
        <v>C1</v>
      </c>
      <c r="C300" t="s">
        <v>3</v>
      </c>
      <c r="D300" t="s">
        <v>26</v>
      </c>
      <c r="E300" t="str">
        <f>_xlfn.CONCAT(PlanDeCharge[[#This Row],[Jalon]],"-",PlanDeCharge[[#This Row],[Métier]])</f>
        <v>J2-M4</v>
      </c>
      <c r="F300" t="s">
        <v>33</v>
      </c>
      <c r="G300" s="1">
        <f>VLOOKUP(PlanDeCharge[[#This Row],[Projet]],ListeProjet[#All],MATCH($C300,ListeProjet[#Headers],0),FALSE)</f>
        <v>43605</v>
      </c>
      <c r="H300" s="1">
        <f>IF(PlanDeCharge[[#This Row],[Semaine]]="S1",PlanDeCharge[[#This Row],[Date du Jalon]]-14,PlanDeCharge[[#This Row],[Date du Jalon]]-7)</f>
        <v>43598</v>
      </c>
      <c r="I300">
        <f>VLOOKUP(PlanDeCharge[[#This Row],[Clef de recherche1]],ChargeMetier[[#All],[Clef de recherche1]:[C4]],MATCH(PlanDeCharge[[#This Row],[Classification]],ChargeMetier[[#Headers],[Clef de recherche1]:[C4]],0),FALSE)</f>
        <v>2</v>
      </c>
      <c r="J300">
        <f>PlanDeCharge[[#This Row],[Charge Jalon]]/2</f>
        <v>1</v>
      </c>
    </row>
    <row r="301" spans="1:10" x14ac:dyDescent="0.25">
      <c r="A301" t="s">
        <v>19</v>
      </c>
      <c r="B301" t="str">
        <f>VLOOKUP(PlanDeCharge[[#This Row],[Projet]],ListeProjet[#All],MATCH('Plan de Charge'!B$1,ListeProjet[#Headers],0),FALSE)</f>
        <v>C2</v>
      </c>
      <c r="C301" t="s">
        <v>3</v>
      </c>
      <c r="D301" t="s">
        <v>26</v>
      </c>
      <c r="E301" t="str">
        <f>_xlfn.CONCAT(PlanDeCharge[[#This Row],[Jalon]],"-",PlanDeCharge[[#This Row],[Métier]])</f>
        <v>J2-M4</v>
      </c>
      <c r="F301" t="s">
        <v>33</v>
      </c>
      <c r="G301" s="1">
        <f>VLOOKUP(PlanDeCharge[[#This Row],[Projet]],ListeProjet[#All],MATCH($C301,ListeProjet[#Headers],0),FALSE)</f>
        <v>43612</v>
      </c>
      <c r="H301" s="1">
        <f>IF(PlanDeCharge[[#This Row],[Semaine]]="S1",PlanDeCharge[[#This Row],[Date du Jalon]]-14,PlanDeCharge[[#This Row],[Date du Jalon]]-7)</f>
        <v>43605</v>
      </c>
      <c r="I301">
        <f>VLOOKUP(PlanDeCharge[[#This Row],[Clef de recherche1]],ChargeMetier[[#All],[Clef de recherche1]:[C4]],MATCH(PlanDeCharge[[#This Row],[Classification]],ChargeMetier[[#Headers],[Clef de recherche1]:[C4]],0),FALSE)</f>
        <v>0</v>
      </c>
      <c r="J301">
        <f>PlanDeCharge[[#This Row],[Charge Jalon]]/2</f>
        <v>0</v>
      </c>
    </row>
    <row r="302" spans="1:10" x14ac:dyDescent="0.25">
      <c r="A302" t="s">
        <v>6</v>
      </c>
      <c r="B302" t="str">
        <f>VLOOKUP(PlanDeCharge[[#This Row],[Projet]],ListeProjet[#All],MATCH('Plan de Charge'!B$1,ListeProjet[#Headers],0),FALSE)</f>
        <v>C1</v>
      </c>
      <c r="C302" t="s">
        <v>4</v>
      </c>
      <c r="D302" t="s">
        <v>26</v>
      </c>
      <c r="E302" t="str">
        <f>_xlfn.CONCAT(PlanDeCharge[[#This Row],[Jalon]],"-",PlanDeCharge[[#This Row],[Métier]])</f>
        <v>J3-M4</v>
      </c>
      <c r="F302" t="s">
        <v>33</v>
      </c>
      <c r="G302" s="1">
        <f>VLOOKUP(PlanDeCharge[[#This Row],[Projet]],ListeProjet[#All],MATCH($C302,ListeProjet[#Headers],0),FALSE)</f>
        <v>43871</v>
      </c>
      <c r="H302" s="1">
        <f>IF(PlanDeCharge[[#This Row],[Semaine]]="S1",PlanDeCharge[[#This Row],[Date du Jalon]]-14,PlanDeCharge[[#This Row],[Date du Jalon]]-7)</f>
        <v>43864</v>
      </c>
      <c r="I302">
        <f>VLOOKUP(PlanDeCharge[[#This Row],[Clef de recherche1]],ChargeMetier[[#All],[Clef de recherche1]:[C4]],MATCH(PlanDeCharge[[#This Row],[Classification]],ChargeMetier[[#Headers],[Clef de recherche1]:[C4]],0),FALSE)</f>
        <v>8</v>
      </c>
      <c r="J302">
        <f>PlanDeCharge[[#This Row],[Charge Jalon]]/2</f>
        <v>4</v>
      </c>
    </row>
    <row r="303" spans="1:10" x14ac:dyDescent="0.25">
      <c r="A303" t="s">
        <v>7</v>
      </c>
      <c r="B303" t="str">
        <f>VLOOKUP(PlanDeCharge[[#This Row],[Projet]],ListeProjet[#All],MATCH('Plan de Charge'!B$1,ListeProjet[#Headers],0),FALSE)</f>
        <v>C1</v>
      </c>
      <c r="C303" t="s">
        <v>4</v>
      </c>
      <c r="D303" t="s">
        <v>26</v>
      </c>
      <c r="E303" t="str">
        <f>_xlfn.CONCAT(PlanDeCharge[[#This Row],[Jalon]],"-",PlanDeCharge[[#This Row],[Métier]])</f>
        <v>J3-M4</v>
      </c>
      <c r="F303" t="s">
        <v>33</v>
      </c>
      <c r="G303" s="1">
        <f>VLOOKUP(PlanDeCharge[[#This Row],[Projet]],ListeProjet[#All],MATCH($C303,ListeProjet[#Headers],0),FALSE)</f>
        <v>43871</v>
      </c>
      <c r="H303" s="1">
        <f>IF(PlanDeCharge[[#This Row],[Semaine]]="S1",PlanDeCharge[[#This Row],[Date du Jalon]]-14,PlanDeCharge[[#This Row],[Date du Jalon]]-7)</f>
        <v>43864</v>
      </c>
      <c r="I303">
        <f>VLOOKUP(PlanDeCharge[[#This Row],[Clef de recherche1]],ChargeMetier[[#All],[Clef de recherche1]:[C4]],MATCH(PlanDeCharge[[#This Row],[Classification]],ChargeMetier[[#Headers],[Clef de recherche1]:[C4]],0),FALSE)</f>
        <v>8</v>
      </c>
      <c r="J303">
        <f>PlanDeCharge[[#This Row],[Charge Jalon]]/2</f>
        <v>4</v>
      </c>
    </row>
    <row r="304" spans="1:10" x14ac:dyDescent="0.25">
      <c r="A304" t="s">
        <v>8</v>
      </c>
      <c r="B304" t="str">
        <f>VLOOKUP(PlanDeCharge[[#This Row],[Projet]],ListeProjet[#All],MATCH('Plan de Charge'!B$1,ListeProjet[#Headers],0),FALSE)</f>
        <v>C2</v>
      </c>
      <c r="C304" t="s">
        <v>4</v>
      </c>
      <c r="D304" t="s">
        <v>26</v>
      </c>
      <c r="E304" t="str">
        <f>_xlfn.CONCAT(PlanDeCharge[[#This Row],[Jalon]],"-",PlanDeCharge[[#This Row],[Métier]])</f>
        <v>J3-M4</v>
      </c>
      <c r="F304" t="s">
        <v>33</v>
      </c>
      <c r="G304" s="1">
        <f>VLOOKUP(PlanDeCharge[[#This Row],[Projet]],ListeProjet[#All],MATCH($C304,ListeProjet[#Headers],0),FALSE)</f>
        <v>44102</v>
      </c>
      <c r="H304" s="1">
        <f>IF(PlanDeCharge[[#This Row],[Semaine]]="S1",PlanDeCharge[[#This Row],[Date du Jalon]]-14,PlanDeCharge[[#This Row],[Date du Jalon]]-7)</f>
        <v>44095</v>
      </c>
      <c r="I304">
        <f>VLOOKUP(PlanDeCharge[[#This Row],[Clef de recherche1]],ChargeMetier[[#All],[Clef de recherche1]:[C4]],MATCH(PlanDeCharge[[#This Row],[Classification]],ChargeMetier[[#Headers],[Clef de recherche1]:[C4]],0),FALSE)</f>
        <v>0</v>
      </c>
      <c r="J304">
        <f>PlanDeCharge[[#This Row],[Charge Jalon]]/2</f>
        <v>0</v>
      </c>
    </row>
    <row r="305" spans="1:10" x14ac:dyDescent="0.25">
      <c r="A305" t="s">
        <v>9</v>
      </c>
      <c r="B305" t="str">
        <f>VLOOKUP(PlanDeCharge[[#This Row],[Projet]],ListeProjet[#All],MATCH('Plan de Charge'!B$1,ListeProjet[#Headers],0),FALSE)</f>
        <v>C3</v>
      </c>
      <c r="C305" t="s">
        <v>4</v>
      </c>
      <c r="D305" t="s">
        <v>26</v>
      </c>
      <c r="E305" t="str">
        <f>_xlfn.CONCAT(PlanDeCharge[[#This Row],[Jalon]],"-",PlanDeCharge[[#This Row],[Métier]])</f>
        <v>J3-M4</v>
      </c>
      <c r="F305" t="s">
        <v>33</v>
      </c>
      <c r="G305" s="1">
        <f>VLOOKUP(PlanDeCharge[[#This Row],[Projet]],ListeProjet[#All],MATCH($C305,ListeProjet[#Headers],0),FALSE)</f>
        <v>43850</v>
      </c>
      <c r="H305" s="1">
        <f>IF(PlanDeCharge[[#This Row],[Semaine]]="S1",PlanDeCharge[[#This Row],[Date du Jalon]]-14,PlanDeCharge[[#This Row],[Date du Jalon]]-7)</f>
        <v>43843</v>
      </c>
      <c r="I305">
        <f>VLOOKUP(PlanDeCharge[[#This Row],[Clef de recherche1]],ChargeMetier[[#All],[Clef de recherche1]:[C4]],MATCH(PlanDeCharge[[#This Row],[Classification]],ChargeMetier[[#Headers],[Clef de recherche1]:[C4]],0),FALSE)</f>
        <v>0</v>
      </c>
      <c r="J305">
        <f>PlanDeCharge[[#This Row],[Charge Jalon]]/2</f>
        <v>0</v>
      </c>
    </row>
    <row r="306" spans="1:10" x14ac:dyDescent="0.25">
      <c r="A306" t="s">
        <v>10</v>
      </c>
      <c r="B306" t="str">
        <f>VLOOKUP(PlanDeCharge[[#This Row],[Projet]],ListeProjet[#All],MATCH('Plan de Charge'!B$1,ListeProjet[#Headers],0),FALSE)</f>
        <v>C3</v>
      </c>
      <c r="C306" t="s">
        <v>4</v>
      </c>
      <c r="D306" t="s">
        <v>26</v>
      </c>
      <c r="E306" t="str">
        <f>_xlfn.CONCAT(PlanDeCharge[[#This Row],[Jalon]],"-",PlanDeCharge[[#This Row],[Métier]])</f>
        <v>J3-M4</v>
      </c>
      <c r="F306" t="s">
        <v>33</v>
      </c>
      <c r="G306" s="1">
        <f>VLOOKUP(PlanDeCharge[[#This Row],[Projet]],ListeProjet[#All],MATCH($C306,ListeProjet[#Headers],0),FALSE)</f>
        <v>44102</v>
      </c>
      <c r="H306" s="1">
        <f>IF(PlanDeCharge[[#This Row],[Semaine]]="S1",PlanDeCharge[[#This Row],[Date du Jalon]]-14,PlanDeCharge[[#This Row],[Date du Jalon]]-7)</f>
        <v>44095</v>
      </c>
      <c r="I306">
        <f>VLOOKUP(PlanDeCharge[[#This Row],[Clef de recherche1]],ChargeMetier[[#All],[Clef de recherche1]:[C4]],MATCH(PlanDeCharge[[#This Row],[Classification]],ChargeMetier[[#Headers],[Clef de recherche1]:[C4]],0),FALSE)</f>
        <v>0</v>
      </c>
      <c r="J306">
        <f>PlanDeCharge[[#This Row],[Charge Jalon]]/2</f>
        <v>0</v>
      </c>
    </row>
    <row r="307" spans="1:10" x14ac:dyDescent="0.25">
      <c r="A307" t="s">
        <v>11</v>
      </c>
      <c r="B307" t="str">
        <f>VLOOKUP(PlanDeCharge[[#This Row],[Projet]],ListeProjet[#All],MATCH('Plan de Charge'!B$1,ListeProjet[#Headers],0),FALSE)</f>
        <v>C2</v>
      </c>
      <c r="C307" t="s">
        <v>4</v>
      </c>
      <c r="D307" t="s">
        <v>26</v>
      </c>
      <c r="E307" t="str">
        <f>_xlfn.CONCAT(PlanDeCharge[[#This Row],[Jalon]],"-",PlanDeCharge[[#This Row],[Métier]])</f>
        <v>J3-M4</v>
      </c>
      <c r="F307" t="s">
        <v>33</v>
      </c>
      <c r="G307" s="1">
        <f>VLOOKUP(PlanDeCharge[[#This Row],[Projet]],ListeProjet[#All],MATCH($C307,ListeProjet[#Headers],0),FALSE)</f>
        <v>43885</v>
      </c>
      <c r="H307" s="1">
        <f>IF(PlanDeCharge[[#This Row],[Semaine]]="S1",PlanDeCharge[[#This Row],[Date du Jalon]]-14,PlanDeCharge[[#This Row],[Date du Jalon]]-7)</f>
        <v>43878</v>
      </c>
      <c r="I307">
        <f>VLOOKUP(PlanDeCharge[[#This Row],[Clef de recherche1]],ChargeMetier[[#All],[Clef de recherche1]:[C4]],MATCH(PlanDeCharge[[#This Row],[Classification]],ChargeMetier[[#Headers],[Clef de recherche1]:[C4]],0),FALSE)</f>
        <v>0</v>
      </c>
      <c r="J307">
        <f>PlanDeCharge[[#This Row],[Charge Jalon]]/2</f>
        <v>0</v>
      </c>
    </row>
    <row r="308" spans="1:10" x14ac:dyDescent="0.25">
      <c r="A308" t="s">
        <v>12</v>
      </c>
      <c r="B308" t="str">
        <f>VLOOKUP(PlanDeCharge[[#This Row],[Projet]],ListeProjet[#All],MATCH('Plan de Charge'!B$1,ListeProjet[#Headers],0),FALSE)</f>
        <v>C4</v>
      </c>
      <c r="C308" t="s">
        <v>4</v>
      </c>
      <c r="D308" t="s">
        <v>26</v>
      </c>
      <c r="E308" t="str">
        <f>_xlfn.CONCAT(PlanDeCharge[[#This Row],[Jalon]],"-",PlanDeCharge[[#This Row],[Métier]])</f>
        <v>J3-M4</v>
      </c>
      <c r="F308" t="s">
        <v>33</v>
      </c>
      <c r="G308" s="1">
        <f>VLOOKUP(PlanDeCharge[[#This Row],[Projet]],ListeProjet[#All],MATCH($C308,ListeProjet[#Headers],0),FALSE)</f>
        <v>43899</v>
      </c>
      <c r="H308" s="1">
        <f>IF(PlanDeCharge[[#This Row],[Semaine]]="S1",PlanDeCharge[[#This Row],[Date du Jalon]]-14,PlanDeCharge[[#This Row],[Date du Jalon]]-7)</f>
        <v>43892</v>
      </c>
      <c r="I308">
        <f>VLOOKUP(PlanDeCharge[[#This Row],[Clef de recherche1]],ChargeMetier[[#All],[Clef de recherche1]:[C4]],MATCH(PlanDeCharge[[#This Row],[Classification]],ChargeMetier[[#Headers],[Clef de recherche1]:[C4]],0),FALSE)</f>
        <v>0</v>
      </c>
      <c r="J308">
        <f>PlanDeCharge[[#This Row],[Charge Jalon]]/2</f>
        <v>0</v>
      </c>
    </row>
    <row r="309" spans="1:10" x14ac:dyDescent="0.25">
      <c r="A309" t="s">
        <v>13</v>
      </c>
      <c r="B309" t="str">
        <f>VLOOKUP(PlanDeCharge[[#This Row],[Projet]],ListeProjet[#All],MATCH('Plan de Charge'!B$1,ListeProjet[#Headers],0),FALSE)</f>
        <v>C1</v>
      </c>
      <c r="C309" t="s">
        <v>4</v>
      </c>
      <c r="D309" t="s">
        <v>26</v>
      </c>
      <c r="E309" t="str">
        <f>_xlfn.CONCAT(PlanDeCharge[[#This Row],[Jalon]],"-",PlanDeCharge[[#This Row],[Métier]])</f>
        <v>J3-M4</v>
      </c>
      <c r="F309" t="s">
        <v>33</v>
      </c>
      <c r="G309" s="1">
        <f>VLOOKUP(PlanDeCharge[[#This Row],[Projet]],ListeProjet[#All],MATCH($C309,ListeProjet[#Headers],0),FALSE)</f>
        <v>43661</v>
      </c>
      <c r="H309" s="1">
        <f>IF(PlanDeCharge[[#This Row],[Semaine]]="S1",PlanDeCharge[[#This Row],[Date du Jalon]]-14,PlanDeCharge[[#This Row],[Date du Jalon]]-7)</f>
        <v>43654</v>
      </c>
      <c r="I309">
        <f>VLOOKUP(PlanDeCharge[[#This Row],[Clef de recherche1]],ChargeMetier[[#All],[Clef de recherche1]:[C4]],MATCH(PlanDeCharge[[#This Row],[Classification]],ChargeMetier[[#Headers],[Clef de recherche1]:[C4]],0),FALSE)</f>
        <v>8</v>
      </c>
      <c r="J309">
        <f>PlanDeCharge[[#This Row],[Charge Jalon]]/2</f>
        <v>4</v>
      </c>
    </row>
    <row r="310" spans="1:10" x14ac:dyDescent="0.25">
      <c r="A310" t="s">
        <v>14</v>
      </c>
      <c r="B310" t="str">
        <f>VLOOKUP(PlanDeCharge[[#This Row],[Projet]],ListeProjet[#All],MATCH('Plan de Charge'!B$1,ListeProjet[#Headers],0),FALSE)</f>
        <v>C1</v>
      </c>
      <c r="C310" t="s">
        <v>4</v>
      </c>
      <c r="D310" t="s">
        <v>26</v>
      </c>
      <c r="E310" t="str">
        <f>_xlfn.CONCAT(PlanDeCharge[[#This Row],[Jalon]],"-",PlanDeCharge[[#This Row],[Métier]])</f>
        <v>J3-M4</v>
      </c>
      <c r="F310" t="s">
        <v>33</v>
      </c>
      <c r="G310" s="1">
        <f>VLOOKUP(PlanDeCharge[[#This Row],[Projet]],ListeProjet[#All],MATCH($C310,ListeProjet[#Headers],0),FALSE)</f>
        <v>43619</v>
      </c>
      <c r="H310" s="1">
        <f>IF(PlanDeCharge[[#This Row],[Semaine]]="S1",PlanDeCharge[[#This Row],[Date du Jalon]]-14,PlanDeCharge[[#This Row],[Date du Jalon]]-7)</f>
        <v>43612</v>
      </c>
      <c r="I310">
        <f>VLOOKUP(PlanDeCharge[[#This Row],[Clef de recherche1]],ChargeMetier[[#All],[Clef de recherche1]:[C4]],MATCH(PlanDeCharge[[#This Row],[Classification]],ChargeMetier[[#Headers],[Clef de recherche1]:[C4]],0),FALSE)</f>
        <v>8</v>
      </c>
      <c r="J310">
        <f>PlanDeCharge[[#This Row],[Charge Jalon]]/2</f>
        <v>4</v>
      </c>
    </row>
    <row r="311" spans="1:10" x14ac:dyDescent="0.25">
      <c r="A311" t="s">
        <v>19</v>
      </c>
      <c r="B311" t="str">
        <f>VLOOKUP(PlanDeCharge[[#This Row],[Projet]],ListeProjet[#All],MATCH('Plan de Charge'!B$1,ListeProjet[#Headers],0),FALSE)</f>
        <v>C2</v>
      </c>
      <c r="C311" t="s">
        <v>4</v>
      </c>
      <c r="D311" t="s">
        <v>26</v>
      </c>
      <c r="E311" t="str">
        <f>_xlfn.CONCAT(PlanDeCharge[[#This Row],[Jalon]],"-",PlanDeCharge[[#This Row],[Métier]])</f>
        <v>J3-M4</v>
      </c>
      <c r="F311" t="s">
        <v>33</v>
      </c>
      <c r="G311" s="1">
        <f>VLOOKUP(PlanDeCharge[[#This Row],[Projet]],ListeProjet[#All],MATCH($C311,ListeProjet[#Headers],0),FALSE)</f>
        <v>43661</v>
      </c>
      <c r="H311" s="1">
        <f>IF(PlanDeCharge[[#This Row],[Semaine]]="S1",PlanDeCharge[[#This Row],[Date du Jalon]]-14,PlanDeCharge[[#This Row],[Date du Jalon]]-7)</f>
        <v>43654</v>
      </c>
      <c r="I311">
        <f>VLOOKUP(PlanDeCharge[[#This Row],[Clef de recherche1]],ChargeMetier[[#All],[Clef de recherche1]:[C4]],MATCH(PlanDeCharge[[#This Row],[Classification]],ChargeMetier[[#Headers],[Clef de recherche1]:[C4]],0),FALSE)</f>
        <v>0</v>
      </c>
      <c r="J311">
        <f>PlanDeCharge[[#This Row],[Charge Jalon]]/2</f>
        <v>0</v>
      </c>
    </row>
    <row r="312" spans="1:10" x14ac:dyDescent="0.25">
      <c r="A312" t="s">
        <v>6</v>
      </c>
      <c r="B312" t="str">
        <f>VLOOKUP(PlanDeCharge[[#This Row],[Projet]],ListeProjet[#All],MATCH('Plan de Charge'!B$1,ListeProjet[#Headers],0),FALSE)</f>
        <v>C1</v>
      </c>
      <c r="C312" t="s">
        <v>5</v>
      </c>
      <c r="D312" t="s">
        <v>26</v>
      </c>
      <c r="E312" t="str">
        <f>_xlfn.CONCAT(PlanDeCharge[[#This Row],[Jalon]],"-",PlanDeCharge[[#This Row],[Métier]])</f>
        <v>J4-M4</v>
      </c>
      <c r="F312" t="s">
        <v>33</v>
      </c>
      <c r="G312" s="1">
        <f>VLOOKUP(PlanDeCharge[[#This Row],[Projet]],ListeProjet[#All],MATCH($C312,ListeProjet[#Headers],0),FALSE)</f>
        <v>43976</v>
      </c>
      <c r="H312" s="1">
        <f>IF(PlanDeCharge[[#This Row],[Semaine]]="S1",PlanDeCharge[[#This Row],[Date du Jalon]]-14,PlanDeCharge[[#This Row],[Date du Jalon]]-7)</f>
        <v>43969</v>
      </c>
      <c r="I312">
        <f>VLOOKUP(PlanDeCharge[[#This Row],[Clef de recherche1]],ChargeMetier[[#All],[Clef de recherche1]:[C4]],MATCH(PlanDeCharge[[#This Row],[Classification]],ChargeMetier[[#Headers],[Clef de recherche1]:[C4]],0),FALSE)</f>
        <v>18</v>
      </c>
      <c r="J312">
        <f>PlanDeCharge[[#This Row],[Charge Jalon]]/2</f>
        <v>9</v>
      </c>
    </row>
    <row r="313" spans="1:10" x14ac:dyDescent="0.25">
      <c r="A313" t="s">
        <v>7</v>
      </c>
      <c r="B313" t="str">
        <f>VLOOKUP(PlanDeCharge[[#This Row],[Projet]],ListeProjet[#All],MATCH('Plan de Charge'!B$1,ListeProjet[#Headers],0),FALSE)</f>
        <v>C1</v>
      </c>
      <c r="C313" t="s">
        <v>5</v>
      </c>
      <c r="D313" t="s">
        <v>26</v>
      </c>
      <c r="E313" t="str">
        <f>_xlfn.CONCAT(PlanDeCharge[[#This Row],[Jalon]],"-",PlanDeCharge[[#This Row],[Métier]])</f>
        <v>J4-M4</v>
      </c>
      <c r="F313" t="s">
        <v>33</v>
      </c>
      <c r="G313" s="1">
        <f>VLOOKUP(PlanDeCharge[[#This Row],[Projet]],ListeProjet[#All],MATCH($C313,ListeProjet[#Headers],0),FALSE)</f>
        <v>44018</v>
      </c>
      <c r="H313" s="1">
        <f>IF(PlanDeCharge[[#This Row],[Semaine]]="S1",PlanDeCharge[[#This Row],[Date du Jalon]]-14,PlanDeCharge[[#This Row],[Date du Jalon]]-7)</f>
        <v>44011</v>
      </c>
      <c r="I313">
        <f>VLOOKUP(PlanDeCharge[[#This Row],[Clef de recherche1]],ChargeMetier[[#All],[Clef de recherche1]:[C4]],MATCH(PlanDeCharge[[#This Row],[Classification]],ChargeMetier[[#Headers],[Clef de recherche1]:[C4]],0),FALSE)</f>
        <v>18</v>
      </c>
      <c r="J313">
        <f>PlanDeCharge[[#This Row],[Charge Jalon]]/2</f>
        <v>9</v>
      </c>
    </row>
    <row r="314" spans="1:10" x14ac:dyDescent="0.25">
      <c r="A314" t="s">
        <v>8</v>
      </c>
      <c r="B314" t="str">
        <f>VLOOKUP(PlanDeCharge[[#This Row],[Projet]],ListeProjet[#All],MATCH('Plan de Charge'!B$1,ListeProjet[#Headers],0),FALSE)</f>
        <v>C2</v>
      </c>
      <c r="C314" t="s">
        <v>5</v>
      </c>
      <c r="D314" t="s">
        <v>26</v>
      </c>
      <c r="E314" t="str">
        <f>_xlfn.CONCAT(PlanDeCharge[[#This Row],[Jalon]],"-",PlanDeCharge[[#This Row],[Métier]])</f>
        <v>J4-M4</v>
      </c>
      <c r="F314" t="s">
        <v>33</v>
      </c>
      <c r="G314" s="1">
        <f>VLOOKUP(PlanDeCharge[[#This Row],[Projet]],ListeProjet[#All],MATCH($C314,ListeProjet[#Headers],0),FALSE)</f>
        <v>44211</v>
      </c>
      <c r="H314" s="1">
        <f>IF(PlanDeCharge[[#This Row],[Semaine]]="S1",PlanDeCharge[[#This Row],[Date du Jalon]]-14,PlanDeCharge[[#This Row],[Date du Jalon]]-7)</f>
        <v>44204</v>
      </c>
      <c r="I314">
        <f>VLOOKUP(PlanDeCharge[[#This Row],[Clef de recherche1]],ChargeMetier[[#All],[Clef de recherche1]:[C4]],MATCH(PlanDeCharge[[#This Row],[Classification]],ChargeMetier[[#Headers],[Clef de recherche1]:[C4]],0),FALSE)</f>
        <v>0</v>
      </c>
      <c r="J314">
        <f>PlanDeCharge[[#This Row],[Charge Jalon]]/2</f>
        <v>0</v>
      </c>
    </row>
    <row r="315" spans="1:10" x14ac:dyDescent="0.25">
      <c r="A315" t="s">
        <v>9</v>
      </c>
      <c r="B315" t="str">
        <f>VLOOKUP(PlanDeCharge[[#This Row],[Projet]],ListeProjet[#All],MATCH('Plan de Charge'!B$1,ListeProjet[#Headers],0),FALSE)</f>
        <v>C3</v>
      </c>
      <c r="C315" t="s">
        <v>5</v>
      </c>
      <c r="D315" t="s">
        <v>26</v>
      </c>
      <c r="E315" t="str">
        <f>_xlfn.CONCAT(PlanDeCharge[[#This Row],[Jalon]],"-",PlanDeCharge[[#This Row],[Métier]])</f>
        <v>J4-M4</v>
      </c>
      <c r="F315" t="s">
        <v>33</v>
      </c>
      <c r="G315" s="1">
        <f>VLOOKUP(PlanDeCharge[[#This Row],[Projet]],ListeProjet[#All],MATCH($C315,ListeProjet[#Headers],0),FALSE)</f>
        <v>43980</v>
      </c>
      <c r="H315" s="1">
        <f>IF(PlanDeCharge[[#This Row],[Semaine]]="S1",PlanDeCharge[[#This Row],[Date du Jalon]]-14,PlanDeCharge[[#This Row],[Date du Jalon]]-7)</f>
        <v>43973</v>
      </c>
      <c r="I315">
        <f>VLOOKUP(PlanDeCharge[[#This Row],[Clef de recherche1]],ChargeMetier[[#All],[Clef de recherche1]:[C4]],MATCH(PlanDeCharge[[#This Row],[Classification]],ChargeMetier[[#Headers],[Clef de recherche1]:[C4]],0),FALSE)</f>
        <v>0</v>
      </c>
      <c r="J315">
        <f>PlanDeCharge[[#This Row],[Charge Jalon]]/2</f>
        <v>0</v>
      </c>
    </row>
    <row r="316" spans="1:10" x14ac:dyDescent="0.25">
      <c r="A316" t="s">
        <v>10</v>
      </c>
      <c r="B316" t="str">
        <f>VLOOKUP(PlanDeCharge[[#This Row],[Projet]],ListeProjet[#All],MATCH('Plan de Charge'!B$1,ListeProjet[#Headers],0),FALSE)</f>
        <v>C3</v>
      </c>
      <c r="C316" t="s">
        <v>5</v>
      </c>
      <c r="D316" t="s">
        <v>26</v>
      </c>
      <c r="E316" t="str">
        <f>_xlfn.CONCAT(PlanDeCharge[[#This Row],[Jalon]],"-",PlanDeCharge[[#This Row],[Métier]])</f>
        <v>J4-M4</v>
      </c>
      <c r="F316" t="s">
        <v>33</v>
      </c>
      <c r="G316" s="1">
        <f>VLOOKUP(PlanDeCharge[[#This Row],[Projet]],ListeProjet[#All],MATCH($C316,ListeProjet[#Headers],0),FALSE)</f>
        <v>44135</v>
      </c>
      <c r="H316" s="1">
        <f>IF(PlanDeCharge[[#This Row],[Semaine]]="S1",PlanDeCharge[[#This Row],[Date du Jalon]]-14,PlanDeCharge[[#This Row],[Date du Jalon]]-7)</f>
        <v>44128</v>
      </c>
      <c r="I316">
        <f>VLOOKUP(PlanDeCharge[[#This Row],[Clef de recherche1]],ChargeMetier[[#All],[Clef de recherche1]:[C4]],MATCH(PlanDeCharge[[#This Row],[Classification]],ChargeMetier[[#Headers],[Clef de recherche1]:[C4]],0),FALSE)</f>
        <v>0</v>
      </c>
      <c r="J316">
        <f>PlanDeCharge[[#This Row],[Charge Jalon]]/2</f>
        <v>0</v>
      </c>
    </row>
    <row r="317" spans="1:10" x14ac:dyDescent="0.25">
      <c r="A317" t="s">
        <v>11</v>
      </c>
      <c r="B317" t="str">
        <f>VLOOKUP(PlanDeCharge[[#This Row],[Projet]],ListeProjet[#All],MATCH('Plan de Charge'!B$1,ListeProjet[#Headers],0),FALSE)</f>
        <v>C2</v>
      </c>
      <c r="C317" t="s">
        <v>5</v>
      </c>
      <c r="D317" t="s">
        <v>26</v>
      </c>
      <c r="E317" t="str">
        <f>_xlfn.CONCAT(PlanDeCharge[[#This Row],[Jalon]],"-",PlanDeCharge[[#This Row],[Métier]])</f>
        <v>J4-M4</v>
      </c>
      <c r="F317" t="s">
        <v>33</v>
      </c>
      <c r="G317" s="1">
        <f>VLOOKUP(PlanDeCharge[[#This Row],[Projet]],ListeProjet[#All],MATCH($C317,ListeProjet[#Headers],0),FALSE)</f>
        <v>43966</v>
      </c>
      <c r="H317" s="1">
        <f>IF(PlanDeCharge[[#This Row],[Semaine]]="S1",PlanDeCharge[[#This Row],[Date du Jalon]]-14,PlanDeCharge[[#This Row],[Date du Jalon]]-7)</f>
        <v>43959</v>
      </c>
      <c r="I317">
        <f>VLOOKUP(PlanDeCharge[[#This Row],[Clef de recherche1]],ChargeMetier[[#All],[Clef de recherche1]:[C4]],MATCH(PlanDeCharge[[#This Row],[Classification]],ChargeMetier[[#Headers],[Clef de recherche1]:[C4]],0),FALSE)</f>
        <v>0</v>
      </c>
      <c r="J317">
        <f>PlanDeCharge[[#This Row],[Charge Jalon]]/2</f>
        <v>0</v>
      </c>
    </row>
    <row r="318" spans="1:10" x14ac:dyDescent="0.25">
      <c r="A318" t="s">
        <v>12</v>
      </c>
      <c r="B318" t="str">
        <f>VLOOKUP(PlanDeCharge[[#This Row],[Projet]],ListeProjet[#All],MATCH('Plan de Charge'!B$1,ListeProjet[#Headers],0),FALSE)</f>
        <v>C4</v>
      </c>
      <c r="C318" t="s">
        <v>5</v>
      </c>
      <c r="D318" t="s">
        <v>26</v>
      </c>
      <c r="E318" t="str">
        <f>_xlfn.CONCAT(PlanDeCharge[[#This Row],[Jalon]],"-",PlanDeCharge[[#This Row],[Métier]])</f>
        <v>J4-M4</v>
      </c>
      <c r="F318" t="s">
        <v>33</v>
      </c>
      <c r="G318" s="1">
        <f>VLOOKUP(PlanDeCharge[[#This Row],[Projet]],ListeProjet[#All],MATCH($C318,ListeProjet[#Headers],0),FALSE)</f>
        <v>44351</v>
      </c>
      <c r="H318" s="1">
        <f>IF(PlanDeCharge[[#This Row],[Semaine]]="S1",PlanDeCharge[[#This Row],[Date du Jalon]]-14,PlanDeCharge[[#This Row],[Date du Jalon]]-7)</f>
        <v>44344</v>
      </c>
      <c r="I318">
        <f>VLOOKUP(PlanDeCharge[[#This Row],[Clef de recherche1]],ChargeMetier[[#All],[Clef de recherche1]:[C4]],MATCH(PlanDeCharge[[#This Row],[Classification]],ChargeMetier[[#Headers],[Clef de recherche1]:[C4]],0),FALSE)</f>
        <v>0</v>
      </c>
      <c r="J318">
        <f>PlanDeCharge[[#This Row],[Charge Jalon]]/2</f>
        <v>0</v>
      </c>
    </row>
    <row r="319" spans="1:10" x14ac:dyDescent="0.25">
      <c r="A319" t="s">
        <v>13</v>
      </c>
      <c r="B319" t="str">
        <f>VLOOKUP(PlanDeCharge[[#This Row],[Projet]],ListeProjet[#All],MATCH('Plan de Charge'!B$1,ListeProjet[#Headers],0),FALSE)</f>
        <v>C1</v>
      </c>
      <c r="C319" t="s">
        <v>5</v>
      </c>
      <c r="D319" t="s">
        <v>26</v>
      </c>
      <c r="E319" t="str">
        <f>_xlfn.CONCAT(PlanDeCharge[[#This Row],[Jalon]],"-",PlanDeCharge[[#This Row],[Métier]])</f>
        <v>J4-M4</v>
      </c>
      <c r="F319" t="s">
        <v>33</v>
      </c>
      <c r="G319" s="1">
        <f>VLOOKUP(PlanDeCharge[[#This Row],[Projet]],ListeProjet[#All],MATCH($C319,ListeProjet[#Headers],0),FALSE)</f>
        <v>43910</v>
      </c>
      <c r="H319" s="1">
        <f>IF(PlanDeCharge[[#This Row],[Semaine]]="S1",PlanDeCharge[[#This Row],[Date du Jalon]]-14,PlanDeCharge[[#This Row],[Date du Jalon]]-7)</f>
        <v>43903</v>
      </c>
      <c r="I319">
        <f>VLOOKUP(PlanDeCharge[[#This Row],[Clef de recherche1]],ChargeMetier[[#All],[Clef de recherche1]:[C4]],MATCH(PlanDeCharge[[#This Row],[Classification]],ChargeMetier[[#Headers],[Clef de recherche1]:[C4]],0),FALSE)</f>
        <v>18</v>
      </c>
      <c r="J319">
        <f>PlanDeCharge[[#This Row],[Charge Jalon]]/2</f>
        <v>9</v>
      </c>
    </row>
    <row r="320" spans="1:10" x14ac:dyDescent="0.25">
      <c r="A320" t="s">
        <v>14</v>
      </c>
      <c r="B320" t="str">
        <f>VLOOKUP(PlanDeCharge[[#This Row],[Projet]],ListeProjet[#All],MATCH('Plan de Charge'!B$1,ListeProjet[#Headers],0),FALSE)</f>
        <v>C1</v>
      </c>
      <c r="C320" t="s">
        <v>5</v>
      </c>
      <c r="D320" t="s">
        <v>26</v>
      </c>
      <c r="E320" t="str">
        <f>_xlfn.CONCAT(PlanDeCharge[[#This Row],[Jalon]],"-",PlanDeCharge[[#This Row],[Métier]])</f>
        <v>J4-M4</v>
      </c>
      <c r="F320" t="s">
        <v>33</v>
      </c>
      <c r="G320" s="1">
        <f>VLOOKUP(PlanDeCharge[[#This Row],[Projet]],ListeProjet[#All],MATCH($C320,ListeProjet[#Headers],0),FALSE)</f>
        <v>43791</v>
      </c>
      <c r="H320" s="1">
        <f>IF(PlanDeCharge[[#This Row],[Semaine]]="S1",PlanDeCharge[[#This Row],[Date du Jalon]]-14,PlanDeCharge[[#This Row],[Date du Jalon]]-7)</f>
        <v>43784</v>
      </c>
      <c r="I320">
        <f>VLOOKUP(PlanDeCharge[[#This Row],[Clef de recherche1]],ChargeMetier[[#All],[Clef de recherche1]:[C4]],MATCH(PlanDeCharge[[#This Row],[Classification]],ChargeMetier[[#Headers],[Clef de recherche1]:[C4]],0),FALSE)</f>
        <v>18</v>
      </c>
      <c r="J320">
        <f>PlanDeCharge[[#This Row],[Charge Jalon]]/2</f>
        <v>9</v>
      </c>
    </row>
    <row r="321" spans="1:10" x14ac:dyDescent="0.25">
      <c r="A321" t="s">
        <v>19</v>
      </c>
      <c r="B321" t="str">
        <f>VLOOKUP(PlanDeCharge[[#This Row],[Projet]],ListeProjet[#All],MATCH('Plan de Charge'!B$1,ListeProjet[#Headers],0),FALSE)</f>
        <v>C2</v>
      </c>
      <c r="C321" t="s">
        <v>5</v>
      </c>
      <c r="D321" t="s">
        <v>26</v>
      </c>
      <c r="E321" t="str">
        <f>_xlfn.CONCAT(PlanDeCharge[[#This Row],[Jalon]],"-",PlanDeCharge[[#This Row],[Métier]])</f>
        <v>J4-M4</v>
      </c>
      <c r="F321" t="s">
        <v>33</v>
      </c>
      <c r="G321" s="1">
        <f>VLOOKUP(PlanDeCharge[[#This Row],[Projet]],ListeProjet[#All],MATCH($C321,ListeProjet[#Headers],0),FALSE)</f>
        <v>43952</v>
      </c>
      <c r="H321" s="1">
        <f>IF(PlanDeCharge[[#This Row],[Semaine]]="S1",PlanDeCharge[[#This Row],[Date du Jalon]]-14,PlanDeCharge[[#This Row],[Date du Jalon]]-7)</f>
        <v>43945</v>
      </c>
      <c r="I321">
        <f>VLOOKUP(PlanDeCharge[[#This Row],[Clef de recherche1]],ChargeMetier[[#All],[Clef de recherche1]:[C4]],MATCH(PlanDeCharge[[#This Row],[Classification]],ChargeMetier[[#Headers],[Clef de recherche1]:[C4]],0),FALSE)</f>
        <v>0</v>
      </c>
      <c r="J321">
        <f>PlanDeCharge[[#This Row],[Charge Jalon]]/2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CDED10-0F67-42E0-8EFC-1F1DD735E220}">
  <sheetPr>
    <tabColor rgb="FF00B0F0"/>
  </sheetPr>
  <dimension ref="A1:F19"/>
  <sheetViews>
    <sheetView workbookViewId="0">
      <selection activeCell="E7" sqref="E7"/>
    </sheetView>
  </sheetViews>
  <sheetFormatPr baseColWidth="10" defaultRowHeight="15" x14ac:dyDescent="0.25"/>
  <cols>
    <col min="1" max="1" width="25.42578125" bestFit="1" customWidth="1"/>
    <col min="2" max="2" width="23.85546875" bestFit="1" customWidth="1"/>
    <col min="3" max="5" width="4" bestFit="1" customWidth="1"/>
    <col min="6" max="6" width="12.5703125" bestFit="1" customWidth="1"/>
    <col min="7" max="24" width="6.140625" customWidth="1"/>
  </cols>
  <sheetData>
    <row r="1" spans="1:6" x14ac:dyDescent="0.25">
      <c r="A1" s="2" t="s">
        <v>1</v>
      </c>
      <c r="B1" t="s">
        <v>46</v>
      </c>
    </row>
    <row r="2" spans="1:6" x14ac:dyDescent="0.25">
      <c r="A2" s="2" t="s">
        <v>20</v>
      </c>
      <c r="B2" t="s">
        <v>46</v>
      </c>
    </row>
    <row r="4" spans="1:6" x14ac:dyDescent="0.25">
      <c r="A4" s="2" t="s">
        <v>44</v>
      </c>
      <c r="B4" s="2" t="s">
        <v>45</v>
      </c>
    </row>
    <row r="5" spans="1:6" x14ac:dyDescent="0.25">
      <c r="A5" s="2" t="s">
        <v>35</v>
      </c>
      <c r="B5" t="s">
        <v>23</v>
      </c>
      <c r="C5" t="s">
        <v>24</v>
      </c>
      <c r="D5" t="s">
        <v>25</v>
      </c>
      <c r="E5" t="s">
        <v>26</v>
      </c>
      <c r="F5" t="s">
        <v>36</v>
      </c>
    </row>
    <row r="6" spans="1:6" x14ac:dyDescent="0.25">
      <c r="A6" s="3" t="s">
        <v>37</v>
      </c>
      <c r="B6" s="5">
        <v>160</v>
      </c>
      <c r="C6" s="5">
        <v>177</v>
      </c>
      <c r="D6" s="5">
        <v>185</v>
      </c>
      <c r="E6" s="5">
        <v>42</v>
      </c>
      <c r="F6" s="5">
        <v>564</v>
      </c>
    </row>
    <row r="7" spans="1:6" x14ac:dyDescent="0.25">
      <c r="A7" s="4" t="s">
        <v>38</v>
      </c>
      <c r="B7" s="5">
        <v>2</v>
      </c>
      <c r="C7" s="5">
        <v>4</v>
      </c>
      <c r="D7" s="5">
        <v>11</v>
      </c>
      <c r="E7" s="5">
        <v>0</v>
      </c>
      <c r="F7" s="5">
        <v>17</v>
      </c>
    </row>
    <row r="8" spans="1:6" x14ac:dyDescent="0.25">
      <c r="A8" s="4" t="s">
        <v>39</v>
      </c>
      <c r="B8" s="5">
        <v>58</v>
      </c>
      <c r="C8" s="5">
        <v>59</v>
      </c>
      <c r="D8" s="5">
        <v>67</v>
      </c>
      <c r="E8" s="5">
        <v>12</v>
      </c>
      <c r="F8" s="5">
        <v>196</v>
      </c>
    </row>
    <row r="9" spans="1:6" x14ac:dyDescent="0.25">
      <c r="A9" s="4" t="s">
        <v>40</v>
      </c>
      <c r="B9" s="5">
        <v>46</v>
      </c>
      <c r="C9" s="5">
        <v>39</v>
      </c>
      <c r="D9" s="5">
        <v>61</v>
      </c>
      <c r="E9" s="5">
        <v>8</v>
      </c>
      <c r="F9" s="5">
        <v>154</v>
      </c>
    </row>
    <row r="10" spans="1:6" x14ac:dyDescent="0.25">
      <c r="A10" s="4" t="s">
        <v>41</v>
      </c>
      <c r="B10" s="5">
        <v>54</v>
      </c>
      <c r="C10" s="5">
        <v>75</v>
      </c>
      <c r="D10" s="5">
        <v>46</v>
      </c>
      <c r="E10" s="5">
        <v>22</v>
      </c>
      <c r="F10" s="5">
        <v>197</v>
      </c>
    </row>
    <row r="11" spans="1:6" x14ac:dyDescent="0.25">
      <c r="A11" s="3" t="s">
        <v>42</v>
      </c>
      <c r="B11" s="5">
        <v>119</v>
      </c>
      <c r="C11" s="5">
        <v>204</v>
      </c>
      <c r="D11" s="5">
        <v>132</v>
      </c>
      <c r="E11" s="5">
        <v>70</v>
      </c>
      <c r="F11" s="5">
        <v>525</v>
      </c>
    </row>
    <row r="12" spans="1:6" x14ac:dyDescent="0.25">
      <c r="A12" s="4" t="s">
        <v>38</v>
      </c>
      <c r="B12" s="5">
        <v>53</v>
      </c>
      <c r="C12" s="5">
        <v>72</v>
      </c>
      <c r="D12" s="5">
        <v>95</v>
      </c>
      <c r="E12" s="5">
        <v>34</v>
      </c>
      <c r="F12" s="5">
        <v>254</v>
      </c>
    </row>
    <row r="13" spans="1:6" x14ac:dyDescent="0.25">
      <c r="A13" s="4" t="s">
        <v>39</v>
      </c>
      <c r="B13" s="5">
        <v>45</v>
      </c>
      <c r="C13" s="5">
        <v>91</v>
      </c>
      <c r="D13" s="5">
        <v>12</v>
      </c>
      <c r="E13" s="5">
        <v>36</v>
      </c>
      <c r="F13" s="5">
        <v>184</v>
      </c>
    </row>
    <row r="14" spans="1:6" x14ac:dyDescent="0.25">
      <c r="A14" s="4" t="s">
        <v>40</v>
      </c>
      <c r="B14" s="5">
        <v>18</v>
      </c>
      <c r="C14" s="5">
        <v>23</v>
      </c>
      <c r="D14" s="5">
        <v>25</v>
      </c>
      <c r="E14" s="5">
        <v>0</v>
      </c>
      <c r="F14" s="5">
        <v>66</v>
      </c>
    </row>
    <row r="15" spans="1:6" x14ac:dyDescent="0.25">
      <c r="A15" s="4" t="s">
        <v>41</v>
      </c>
      <c r="B15" s="5">
        <v>3</v>
      </c>
      <c r="C15" s="5">
        <v>18</v>
      </c>
      <c r="D15" s="5">
        <v>0</v>
      </c>
      <c r="E15" s="5">
        <v>0</v>
      </c>
      <c r="F15" s="5">
        <v>21</v>
      </c>
    </row>
    <row r="16" spans="1:6" x14ac:dyDescent="0.25">
      <c r="A16" s="3" t="s">
        <v>43</v>
      </c>
      <c r="B16" s="5">
        <v>6</v>
      </c>
      <c r="C16" s="5">
        <v>15</v>
      </c>
      <c r="D16" s="5">
        <v>0</v>
      </c>
      <c r="E16" s="5">
        <v>0</v>
      </c>
      <c r="F16" s="5">
        <v>21</v>
      </c>
    </row>
    <row r="17" spans="1:6" x14ac:dyDescent="0.25">
      <c r="A17" s="4" t="s">
        <v>38</v>
      </c>
      <c r="B17" s="5">
        <v>3</v>
      </c>
      <c r="C17" s="5">
        <v>9</v>
      </c>
      <c r="D17" s="5">
        <v>0</v>
      </c>
      <c r="E17" s="5">
        <v>0</v>
      </c>
      <c r="F17" s="5">
        <v>12</v>
      </c>
    </row>
    <row r="18" spans="1:6" x14ac:dyDescent="0.25">
      <c r="A18" s="4" t="s">
        <v>39</v>
      </c>
      <c r="B18" s="5">
        <v>3</v>
      </c>
      <c r="C18" s="5">
        <v>6</v>
      </c>
      <c r="D18" s="5">
        <v>0</v>
      </c>
      <c r="E18" s="5">
        <v>0</v>
      </c>
      <c r="F18" s="5">
        <v>9</v>
      </c>
    </row>
    <row r="19" spans="1:6" x14ac:dyDescent="0.25">
      <c r="A19" s="3" t="s">
        <v>36</v>
      </c>
      <c r="B19" s="5">
        <v>285</v>
      </c>
      <c r="C19" s="5">
        <v>396</v>
      </c>
      <c r="D19" s="5">
        <v>317</v>
      </c>
      <c r="E19" s="5">
        <v>112</v>
      </c>
      <c r="F19" s="5">
        <v>1110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de Projet</vt:lpstr>
      <vt:lpstr>Charge Métier</vt:lpstr>
      <vt:lpstr>Plan de Charge</vt:lpstr>
      <vt:lpstr>GCD 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AUDAT Baptiste</dc:creator>
  <cp:lastModifiedBy>AUDAT Baptiste</cp:lastModifiedBy>
  <dcterms:created xsi:type="dcterms:W3CDTF">2019-07-03T12:42:57Z</dcterms:created>
  <dcterms:modified xsi:type="dcterms:W3CDTF">2019-07-03T15:01:05Z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5eeb3e6-85f8-4106-953e-4f1eacb9bdc3_Enabled">
    <vt:lpwstr>True</vt:lpwstr>
  </property>
  <property fmtid="{D5CDD505-2E9C-101B-9397-08002B2CF9AE}" pid="3" name="MSIP_Label_a5eeb3e6-85f8-4106-953e-4f1eacb9bdc3_SiteId">
    <vt:lpwstr>d6b0bbee-7cd9-4d60-bce6-4a67b543e2ae</vt:lpwstr>
  </property>
  <property fmtid="{D5CDD505-2E9C-101B-9397-08002B2CF9AE}" pid="4" name="MSIP_Label_a5eeb3e6-85f8-4106-953e-4f1eacb9bdc3_Owner">
    <vt:lpwstr>baptiste.audat-extern@renault.com</vt:lpwstr>
  </property>
  <property fmtid="{D5CDD505-2E9C-101B-9397-08002B2CF9AE}" pid="5" name="MSIP_Label_a5eeb3e6-85f8-4106-953e-4f1eacb9bdc3_SetDate">
    <vt:lpwstr>2019-07-03T12:56:10.5306087Z</vt:lpwstr>
  </property>
  <property fmtid="{D5CDD505-2E9C-101B-9397-08002B2CF9AE}" pid="6" name="MSIP_Label_a5eeb3e6-85f8-4106-953e-4f1eacb9bdc3_Name">
    <vt:lpwstr>Confidential C</vt:lpwstr>
  </property>
  <property fmtid="{D5CDD505-2E9C-101B-9397-08002B2CF9AE}" pid="7" name="MSIP_Label_a5eeb3e6-85f8-4106-953e-4f1eacb9bdc3_Application">
    <vt:lpwstr>Microsoft Azure Information Protection</vt:lpwstr>
  </property>
  <property fmtid="{D5CDD505-2E9C-101B-9397-08002B2CF9AE}" pid="8" name="MSIP_Label_a5eeb3e6-85f8-4106-953e-4f1eacb9bdc3_Extended_MSFT_Method">
    <vt:lpwstr>Automatic</vt:lpwstr>
  </property>
  <property fmtid="{D5CDD505-2E9C-101B-9397-08002B2CF9AE}" pid="9" name="MSIP_Label_fd1c0902-ed92-4fed-896d-2e7725de02d4_Enabled">
    <vt:lpwstr>True</vt:lpwstr>
  </property>
  <property fmtid="{D5CDD505-2E9C-101B-9397-08002B2CF9AE}" pid="10" name="MSIP_Label_fd1c0902-ed92-4fed-896d-2e7725de02d4_SiteId">
    <vt:lpwstr>d6b0bbee-7cd9-4d60-bce6-4a67b543e2ae</vt:lpwstr>
  </property>
  <property fmtid="{D5CDD505-2E9C-101B-9397-08002B2CF9AE}" pid="11" name="MSIP_Label_fd1c0902-ed92-4fed-896d-2e7725de02d4_Owner">
    <vt:lpwstr>baptiste.audat-extern@renault.com</vt:lpwstr>
  </property>
  <property fmtid="{D5CDD505-2E9C-101B-9397-08002B2CF9AE}" pid="12" name="MSIP_Label_fd1c0902-ed92-4fed-896d-2e7725de02d4_SetDate">
    <vt:lpwstr>2019-07-03T12:56:10.5306087Z</vt:lpwstr>
  </property>
  <property fmtid="{D5CDD505-2E9C-101B-9397-08002B2CF9AE}" pid="13" name="MSIP_Label_fd1c0902-ed92-4fed-896d-2e7725de02d4_Name">
    <vt:lpwstr>Accessible to everybody</vt:lpwstr>
  </property>
  <property fmtid="{D5CDD505-2E9C-101B-9397-08002B2CF9AE}" pid="14" name="MSIP_Label_fd1c0902-ed92-4fed-896d-2e7725de02d4_Application">
    <vt:lpwstr>Microsoft Azure Information Protection</vt:lpwstr>
  </property>
  <property fmtid="{D5CDD505-2E9C-101B-9397-08002B2CF9AE}" pid="15" name="MSIP_Label_fd1c0902-ed92-4fed-896d-2e7725de02d4_Parent">
    <vt:lpwstr>a5eeb3e6-85f8-4106-953e-4f1eacb9bdc3</vt:lpwstr>
  </property>
  <property fmtid="{D5CDD505-2E9C-101B-9397-08002B2CF9AE}" pid="16" name="MSIP_Label_fd1c0902-ed92-4fed-896d-2e7725de02d4_Extended_MSFT_Method">
    <vt:lpwstr>Automatic</vt:lpwstr>
  </property>
  <property fmtid="{D5CDD505-2E9C-101B-9397-08002B2CF9AE}" pid="17" name="Sensitivity">
    <vt:lpwstr>Confidential C Accessible to everybody</vt:lpwstr>
  </property>
</Properties>
</file>