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726"/>
  <workbookPr/>
  <mc:AlternateContent xmlns:mc="http://schemas.openxmlformats.org/markup-compatibility/2006">
    <mc:Choice Requires="x15">
      <x15ac:absPath xmlns:x15ac="http://schemas.microsoft.com/office/spreadsheetml/2010/11/ac" url="C:\Users\stany.obogho\Downloads\"/>
    </mc:Choice>
  </mc:AlternateContent>
  <bookViews>
    <workbookView xWindow="0" yWindow="0" windowWidth="25770" windowHeight="11970"/>
  </bookViews>
  <sheets>
    <sheet name="Juin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1" l="1"/>
  <c r="C21" i="1" l="1"/>
  <c r="C35" i="1" l="1"/>
  <c r="C37" i="1" s="1"/>
  <c r="C39" i="1" s="1"/>
  <c r="C44" i="1" l="1"/>
  <c r="C45" i="1" l="1"/>
  <c r="C46" i="1" s="1"/>
  <c r="C50" i="1" s="1"/>
  <c r="C51" i="1" s="1"/>
  <c r="C53" i="1" s="1"/>
  <c r="C55" i="1" s="1"/>
  <c r="C58" i="1" s="1"/>
</calcChain>
</file>

<file path=xl/sharedStrings.xml><?xml version="1.0" encoding="utf-8"?>
<sst xmlns="http://schemas.openxmlformats.org/spreadsheetml/2006/main" count="46" uniqueCount="46">
  <si>
    <t>Salaire de base</t>
  </si>
  <si>
    <t>Indemnité de transport</t>
  </si>
  <si>
    <t>Indemnité de logement</t>
  </si>
  <si>
    <t>Détermination de la base de calcul de la CNSS :</t>
  </si>
  <si>
    <t>La base de la CNSS inclut tous les élement du salaire. L'indemnité de transport est exonérée CNSS à hauteur de 35 000 FCFA;</t>
  </si>
  <si>
    <r>
      <t xml:space="preserve">D'oû </t>
    </r>
    <r>
      <rPr>
        <b/>
        <sz val="11"/>
        <color theme="1"/>
        <rFont val="Calibri"/>
        <family val="2"/>
        <scheme val="minor"/>
      </rPr>
      <t>base CNSS</t>
    </r>
    <r>
      <rPr>
        <sz val="11"/>
        <color theme="1"/>
        <rFont val="Calibri"/>
        <family val="2"/>
        <scheme val="minor"/>
      </rPr>
      <t xml:space="preserve"> =</t>
    </r>
  </si>
  <si>
    <t>Taux CNSS salariale</t>
  </si>
  <si>
    <t>Montant de la CNSS salariale</t>
  </si>
  <si>
    <t>Détermination de la base de la CNAMGS</t>
  </si>
  <si>
    <r>
      <t xml:space="preserve">D'oû </t>
    </r>
    <r>
      <rPr>
        <b/>
        <sz val="11"/>
        <color theme="1"/>
        <rFont val="Calibri"/>
        <family val="2"/>
        <scheme val="minor"/>
      </rPr>
      <t>base CNAMGS</t>
    </r>
    <r>
      <rPr>
        <sz val="11"/>
        <color theme="1"/>
        <rFont val="Calibri"/>
        <family val="2"/>
        <scheme val="minor"/>
      </rPr>
      <t xml:space="preserve"> =</t>
    </r>
  </si>
  <si>
    <t>Montant CNAMGS salariale</t>
  </si>
  <si>
    <t>Taux CNAMGS salariale =</t>
  </si>
  <si>
    <t>Détermination de la base de la TCS</t>
  </si>
  <si>
    <t>Part du revenu exonérée de la TCS</t>
  </si>
  <si>
    <t>Salaire brut imposable =</t>
  </si>
  <si>
    <r>
      <t xml:space="preserve"> = salaire de base + part de l'indemnité de logement dépassant le plafond + part de l'indemnité de transport dépassant le plafond </t>
    </r>
    <r>
      <rPr>
        <b/>
        <i/>
        <sz val="11"/>
        <color rgb="FFFF0000"/>
        <rFont val="Calibri"/>
        <family val="2"/>
        <scheme val="minor"/>
      </rPr>
      <t xml:space="preserve">- </t>
    </r>
    <r>
      <rPr>
        <i/>
        <sz val="11"/>
        <rFont val="Calibri"/>
        <family val="2"/>
        <scheme val="minor"/>
      </rPr>
      <t>cotisation CNSS - cotisation CNAMGS</t>
    </r>
  </si>
  <si>
    <t xml:space="preserve"> cf. code général des impôts</t>
  </si>
  <si>
    <r>
      <t xml:space="preserve">D'oû </t>
    </r>
    <r>
      <rPr>
        <b/>
        <sz val="11"/>
        <color theme="1"/>
        <rFont val="Calibri"/>
        <family val="2"/>
        <scheme val="minor"/>
      </rPr>
      <t>base TCS</t>
    </r>
    <r>
      <rPr>
        <sz val="11"/>
        <color theme="1"/>
        <rFont val="Calibri"/>
        <family val="2"/>
        <scheme val="minor"/>
      </rPr>
      <t xml:space="preserve"> =</t>
    </r>
  </si>
  <si>
    <t xml:space="preserve">Taux TCS = </t>
  </si>
  <si>
    <t>Montant TCS</t>
  </si>
  <si>
    <t>Détermination de la base de l'IRPP</t>
  </si>
  <si>
    <t xml:space="preserve">Base IRPP = </t>
  </si>
  <si>
    <t xml:space="preserve"> = Salaire brut imposable mois la TCS</t>
  </si>
  <si>
    <t>Base après abattement de 20%</t>
  </si>
  <si>
    <t xml:space="preserve">  L'abbattement est plafonné à 10 000 000 par an ou 833 333 par mois</t>
  </si>
  <si>
    <t>célibataire sans enfant</t>
  </si>
  <si>
    <t>Quotient familial</t>
  </si>
  <si>
    <t>Abattement pour frais professionnels de 20%</t>
  </si>
  <si>
    <t>Montant IRRP pour 1 part</t>
  </si>
  <si>
    <t>appliquer le barème de l'IRPP</t>
  </si>
  <si>
    <t>Nombre de parts fiscales</t>
  </si>
  <si>
    <t>Montant IRRP pour toutes les parts</t>
  </si>
  <si>
    <t>Impôt pour une part x nombre de parts.</t>
  </si>
  <si>
    <t>Heures sup</t>
  </si>
  <si>
    <t>Heures Hebdo</t>
  </si>
  <si>
    <t>Prime d'ancienetté</t>
  </si>
  <si>
    <t>Prime de chantier</t>
  </si>
  <si>
    <t>Confort domestique</t>
  </si>
  <si>
    <t>Prome de Gaz</t>
  </si>
  <si>
    <t>Indemnité de congé</t>
  </si>
  <si>
    <t>Salaire de brute</t>
  </si>
  <si>
    <t>Total impots</t>
  </si>
  <si>
    <t>Salaire Net</t>
  </si>
  <si>
    <t>Quinzaine</t>
  </si>
  <si>
    <t>Plafonf CNAMGS=25000000</t>
  </si>
  <si>
    <t>Plafonf CNSS=1500000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</si>
</sst>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1"/>
      <color rgb="FF00B05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i/>
      <sz val="1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4">
    <xf numFmtId="0" fontId="0" fillId="0" borderId="0" xfId="0"/>
    <xf numFmtId="3" fontId="0" fillId="0" borderId="0" xfId="0" applyNumberFormat="1"/>
    <xf numFmtId="0" fontId="3" fillId="0" borderId="0" xfId="0" applyFont="1"/>
    <xf numFmtId="9" fontId="0" fillId="0" borderId="0" xfId="1" applyFont="1"/>
    <xf numFmtId="10" fontId="0" fillId="0" borderId="0" xfId="1" applyNumberFormat="1" applyFont="1"/>
    <xf numFmtId="0" fontId="4" fillId="0" borderId="0" xfId="0" applyFont="1"/>
    <xf numFmtId="0" fontId="5" fillId="0" borderId="0" xfId="0" applyFont="1"/>
    <xf numFmtId="3" fontId="5" fillId="0" borderId="0" xfId="0" applyNumberFormat="1" applyFont="1"/>
    <xf numFmtId="0" fontId="6" fillId="0" borderId="0" xfId="0" applyFont="1"/>
    <xf numFmtId="0" fontId="7" fillId="0" borderId="0" xfId="0" applyFont="1"/>
    <xf numFmtId="3" fontId="3" fillId="2" borderId="0" xfId="0" applyNumberFormat="1" applyFont="1" applyFill="1"/>
    <xf numFmtId="3" fontId="3" fillId="2" borderId="2" xfId="0" applyNumberFormat="1" applyFont="1" applyFill="1" applyBorder="1"/>
    <xf numFmtId="0" fontId="3" fillId="0" borderId="1" xfId="0" applyFont="1" applyBorder="1"/>
    <xf numFmtId="3" fontId="2" fillId="0" borderId="0" xfId="0" applyNumberFormat="1" applyFont="1"/>
    <xf numFmtId="164" fontId="0" fillId="0" borderId="0" xfId="0" applyNumberFormat="1"/>
    <xf numFmtId="0" fontId="11" fillId="0" borderId="3" xfId="0" applyFont="1" applyBorder="1"/>
    <xf numFmtId="0" fontId="11" fillId="0" borderId="4" xfId="0" applyFont="1" applyBorder="1"/>
    <xf numFmtId="0" fontId="10" fillId="0" borderId="5" xfId="0" applyFont="1" applyBorder="1"/>
    <xf numFmtId="3" fontId="0" fillId="0" borderId="9" xfId="0" applyNumberFormat="1" applyBorder="1"/>
    <xf numFmtId="3" fontId="0" fillId="0" borderId="10" xfId="0" applyNumberFormat="1" applyBorder="1"/>
    <xf numFmtId="3" fontId="3" fillId="0" borderId="11" xfId="0" applyNumberFormat="1" applyFont="1" applyBorder="1"/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58"/>
  <sheetViews>
    <sheetView showGridLines="0" tabSelected="1" workbookViewId="0">
      <selection activeCell="B15" sqref="B15"/>
    </sheetView>
  </sheetViews>
  <sheetFormatPr defaultColWidth="11.42578125" defaultRowHeight="15" x14ac:dyDescent="0.25"/>
  <cols>
    <col min="2" max="2" width="61.85546875" customWidth="1"/>
    <col min="3" max="3" width="11.42578125" style="1"/>
  </cols>
  <sheetData>
    <row r="2" spans="2:18" ht="15.75" thickBot="1" x14ac:dyDescent="0.3"/>
    <row r="3" spans="2:18" x14ac:dyDescent="0.25">
      <c r="B3" s="15" t="s">
        <v>0</v>
      </c>
      <c r="C3" s="18">
        <v>450000</v>
      </c>
      <c r="D3" s="21"/>
    </row>
    <row r="4" spans="2:18" x14ac:dyDescent="0.25">
      <c r="B4" s="16" t="s">
        <v>33</v>
      </c>
      <c r="C4" s="19">
        <v>45693</v>
      </c>
      <c r="D4" s="22"/>
    </row>
    <row r="5" spans="2:18" x14ac:dyDescent="0.25">
      <c r="B5" s="16" t="s">
        <v>34</v>
      </c>
      <c r="C5" s="19">
        <v>168240</v>
      </c>
      <c r="D5" s="22"/>
    </row>
    <row r="6" spans="2:18" x14ac:dyDescent="0.25">
      <c r="B6" s="16" t="s">
        <v>35</v>
      </c>
      <c r="C6" s="19">
        <v>13500</v>
      </c>
      <c r="D6" s="22"/>
    </row>
    <row r="7" spans="2:18" x14ac:dyDescent="0.25">
      <c r="B7" s="16" t="s">
        <v>36</v>
      </c>
      <c r="C7" s="19">
        <v>405000</v>
      </c>
      <c r="D7" s="22"/>
    </row>
    <row r="8" spans="2:18" s="2" customFormat="1" x14ac:dyDescent="0.25">
      <c r="B8" s="16" t="s">
        <v>2</v>
      </c>
      <c r="C8" s="19">
        <v>175000</v>
      </c>
      <c r="D8" s="22"/>
      <c r="E8"/>
      <c r="F8"/>
      <c r="G8"/>
      <c r="H8"/>
      <c r="I8"/>
      <c r="J8"/>
      <c r="K8"/>
      <c r="L8"/>
      <c r="M8"/>
      <c r="N8"/>
      <c r="O8"/>
      <c r="P8"/>
      <c r="Q8"/>
      <c r="R8"/>
    </row>
    <row r="9" spans="2:18" x14ac:dyDescent="0.25">
      <c r="B9" s="16" t="s">
        <v>37</v>
      </c>
      <c r="C9" s="19">
        <v>30000</v>
      </c>
      <c r="D9" s="22"/>
      <c r="P9" s="2"/>
      <c r="Q9" s="2"/>
      <c r="R9" s="2"/>
    </row>
    <row r="10" spans="2:18" x14ac:dyDescent="0.25">
      <c r="B10" s="16" t="s">
        <v>38</v>
      </c>
      <c r="C10" s="19">
        <v>21000</v>
      </c>
      <c r="D10" s="22"/>
      <c r="P10" s="2"/>
      <c r="Q10" s="2"/>
      <c r="R10" s="2"/>
    </row>
    <row r="11" spans="2:18" x14ac:dyDescent="0.25">
      <c r="B11" s="16" t="s">
        <v>1</v>
      </c>
      <c r="C11" s="19">
        <v>100000</v>
      </c>
      <c r="D11" s="22"/>
    </row>
    <row r="12" spans="2:18" x14ac:dyDescent="0.25">
      <c r="B12" s="16" t="s">
        <v>39</v>
      </c>
      <c r="C12" s="19">
        <v>1416813</v>
      </c>
      <c r="D12" s="22"/>
      <c r="N12" s="2"/>
      <c r="O12" s="2"/>
    </row>
    <row r="13" spans="2:18" ht="15.75" thickBot="1" x14ac:dyDescent="0.3">
      <c r="B13" s="17" t="s">
        <v>40</v>
      </c>
      <c r="C13" s="20">
        <f>SUM(C3:C12)</f>
        <v>2825246</v>
      </c>
      <c r="D13" s="23"/>
      <c r="E13" s="2"/>
      <c r="F13" s="2"/>
      <c r="G13" s="2"/>
      <c r="H13" s="2"/>
      <c r="I13" s="2"/>
      <c r="J13" s="2"/>
      <c r="K13" s="2"/>
      <c r="L13" s="2"/>
      <c r="M13" s="2"/>
    </row>
    <row r="14" spans="2:18" s="6" customFormat="1" x14ac:dyDescent="0.25">
      <c r="B14"/>
      <c r="C14" s="1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</row>
    <row r="15" spans="2:18" s="6" customFormat="1" x14ac:dyDescent="0.25">
      <c r="B15"/>
      <c r="C15" s="1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</row>
    <row r="16" spans="2:18" x14ac:dyDescent="0.25">
      <c r="P16" s="6"/>
      <c r="Q16" s="6"/>
      <c r="R16" s="6"/>
    </row>
    <row r="17" spans="2:18" x14ac:dyDescent="0.25">
      <c r="B17" s="8" t="s">
        <v>3</v>
      </c>
      <c r="P17" s="6"/>
      <c r="Q17" s="6"/>
      <c r="R17" s="6"/>
    </row>
    <row r="18" spans="2:18" x14ac:dyDescent="0.25">
      <c r="B18" s="8"/>
      <c r="N18" s="6"/>
      <c r="O18" s="6"/>
    </row>
    <row r="19" spans="2:18" x14ac:dyDescent="0.25">
      <c r="B19" s="6" t="s">
        <v>4</v>
      </c>
      <c r="C19" s="7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</row>
    <row r="20" spans="2:18" x14ac:dyDescent="0.25">
      <c r="B20" s="6"/>
      <c r="C20" s="7"/>
      <c r="D20" s="6"/>
      <c r="E20" s="6"/>
      <c r="F20" s="6"/>
      <c r="G20" s="6"/>
      <c r="H20" s="6"/>
      <c r="I20" s="6"/>
      <c r="J20" s="6"/>
      <c r="K20" s="6"/>
      <c r="L20" s="6"/>
      <c r="M20" s="6"/>
    </row>
    <row r="21" spans="2:18" x14ac:dyDescent="0.25">
      <c r="B21" t="s">
        <v>5</v>
      </c>
      <c r="C21" s="1">
        <f>C13</f>
        <v>2825246</v>
      </c>
      <c r="D21" s="9" t="s">
        <v>45</v>
      </c>
      <c r="F21" s="5"/>
    </row>
    <row r="22" spans="2:18" x14ac:dyDescent="0.25">
      <c r="B22" t="s">
        <v>6</v>
      </c>
      <c r="C22" s="4">
        <v>2.5000000000000001E-2</v>
      </c>
    </row>
    <row r="23" spans="2:18" x14ac:dyDescent="0.25">
      <c r="B23" t="s">
        <v>7</v>
      </c>
      <c r="C23" s="10"/>
    </row>
    <row r="26" spans="2:18" x14ac:dyDescent="0.25">
      <c r="B26" s="8" t="s">
        <v>8</v>
      </c>
      <c r="F26" s="1"/>
    </row>
    <row r="29" spans="2:18" x14ac:dyDescent="0.25">
      <c r="B29" t="s">
        <v>9</v>
      </c>
      <c r="C29" s="13">
        <v>2500000</v>
      </c>
      <c r="D29" s="9" t="s">
        <v>44</v>
      </c>
    </row>
    <row r="30" spans="2:18" x14ac:dyDescent="0.25">
      <c r="B30" t="s">
        <v>11</v>
      </c>
      <c r="C30" s="3">
        <v>0.02</v>
      </c>
    </row>
    <row r="31" spans="2:18" x14ac:dyDescent="0.25">
      <c r="B31" t="s">
        <v>10</v>
      </c>
      <c r="C31" s="10"/>
    </row>
    <row r="33" spans="2:4" x14ac:dyDescent="0.25">
      <c r="B33" s="8" t="s">
        <v>12</v>
      </c>
    </row>
    <row r="35" spans="2:4" x14ac:dyDescent="0.25">
      <c r="B35" t="s">
        <v>14</v>
      </c>
      <c r="C35" s="1">
        <f>C13-C23-C31</f>
        <v>2825246</v>
      </c>
      <c r="D35" s="9" t="s">
        <v>15</v>
      </c>
    </row>
    <row r="36" spans="2:4" x14ac:dyDescent="0.25">
      <c r="B36" t="s">
        <v>13</v>
      </c>
      <c r="C36" s="1">
        <v>150000</v>
      </c>
      <c r="D36" t="s">
        <v>16</v>
      </c>
    </row>
    <row r="37" spans="2:4" x14ac:dyDescent="0.25">
      <c r="B37" t="s">
        <v>17</v>
      </c>
      <c r="C37" s="1">
        <f>C35-C36</f>
        <v>2675246</v>
      </c>
    </row>
    <row r="38" spans="2:4" x14ac:dyDescent="0.25">
      <c r="B38" t="s">
        <v>18</v>
      </c>
      <c r="C38" s="3">
        <v>0.05</v>
      </c>
    </row>
    <row r="39" spans="2:4" x14ac:dyDescent="0.25">
      <c r="B39" t="s">
        <v>19</v>
      </c>
      <c r="C39" s="10">
        <f>C37*C38</f>
        <v>133762.30000000002</v>
      </c>
    </row>
    <row r="42" spans="2:4" x14ac:dyDescent="0.25">
      <c r="B42" s="8" t="s">
        <v>20</v>
      </c>
    </row>
    <row r="44" spans="2:4" x14ac:dyDescent="0.25">
      <c r="B44" t="s">
        <v>21</v>
      </c>
      <c r="C44" s="1">
        <f>C35-C39</f>
        <v>2691483.7</v>
      </c>
      <c r="D44" s="9" t="s">
        <v>22</v>
      </c>
    </row>
    <row r="45" spans="2:4" x14ac:dyDescent="0.25">
      <c r="B45" t="s">
        <v>27</v>
      </c>
      <c r="C45" s="1">
        <f>-IF(C44*20%&gt;=833333,833333,C44*20%)</f>
        <v>-538296.74000000011</v>
      </c>
      <c r="D45" t="s">
        <v>24</v>
      </c>
    </row>
    <row r="46" spans="2:4" x14ac:dyDescent="0.25">
      <c r="B46" t="s">
        <v>23</v>
      </c>
      <c r="C46" s="1">
        <f>C44+C45</f>
        <v>2153186.96</v>
      </c>
    </row>
    <row r="48" spans="2:4" x14ac:dyDescent="0.25">
      <c r="B48" t="s">
        <v>30</v>
      </c>
      <c r="C48" s="14">
        <v>2.5</v>
      </c>
      <c r="D48" s="5" t="s">
        <v>25</v>
      </c>
    </row>
    <row r="50" spans="2:4" x14ac:dyDescent="0.25">
      <c r="B50" t="s">
        <v>26</v>
      </c>
      <c r="C50" s="1">
        <f>C46/C48</f>
        <v>861274.78399999999</v>
      </c>
    </row>
    <row r="51" spans="2:4" x14ac:dyDescent="0.25">
      <c r="B51" t="s">
        <v>28</v>
      </c>
      <c r="C51" s="10">
        <f>IF(C50&gt;916667,C50*35%-139083,IF(C50&gt;625000,C50*30%-93250,IF(C50&gt;430000,C50*25%-62000,IF(C50&gt;300000,C50*20%-40500,IF(C50&gt;225000,C50*15%-25500,IF(C50&gt;160000,C50*10%-14250,IF(C50&gt;125000,C50*5%-6250,0)))))))</f>
        <v>165132.43519999998</v>
      </c>
      <c r="D51" s="9" t="s">
        <v>29</v>
      </c>
    </row>
    <row r="53" spans="2:4" x14ac:dyDescent="0.25">
      <c r="B53" t="s">
        <v>31</v>
      </c>
      <c r="C53" s="10">
        <f>C51*C48</f>
        <v>412831.08799999993</v>
      </c>
      <c r="D53" s="9" t="s">
        <v>32</v>
      </c>
    </row>
    <row r="55" spans="2:4" x14ac:dyDescent="0.25">
      <c r="B55" s="2" t="s">
        <v>41</v>
      </c>
      <c r="C55" s="10">
        <f>C23+C31+C39+C53</f>
        <v>546593.38799999992</v>
      </c>
    </row>
    <row r="57" spans="2:4" ht="15.75" thickBot="1" x14ac:dyDescent="0.3">
      <c r="B57" s="2" t="s">
        <v>43</v>
      </c>
      <c r="C57" s="10">
        <v>350000</v>
      </c>
    </row>
    <row r="58" spans="2:4" ht="15.75" thickBot="1" x14ac:dyDescent="0.3">
      <c r="B58" s="12" t="s">
        <v>42</v>
      </c>
      <c r="C58" s="11">
        <f>C13-C55-C57</f>
        <v>1928652.6120000002</v>
      </c>
    </row>
  </sheetData>
  <mergeCells count="1">
    <mergeCell ref="D3:D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Juin</vt:lpstr>
    </vt:vector>
  </TitlesOfParts>
  <Company>xxxxx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www.impots-et-taxes.com</dc:creator>
  <cp:lastModifiedBy>Stany Obogho</cp:lastModifiedBy>
  <dcterms:created xsi:type="dcterms:W3CDTF">2017-02-23T13:38:27Z</dcterms:created>
  <dcterms:modified xsi:type="dcterms:W3CDTF">2019-07-03T09:25:20Z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