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worksheets/sheet120.xml" ContentType="application/vnd.openxmlformats-officedocument.spreadsheetml.worksheet+xml"/>
  <Override PartName="/xl/worksheets/sheet121.xml" ContentType="application/vnd.openxmlformats-officedocument.spreadsheetml.worksheet+xml"/>
  <Override PartName="/xl/worksheets/sheet122.xml" ContentType="application/vnd.openxmlformats-officedocument.spreadsheetml.worksheet+xml"/>
  <Override PartName="/xl/worksheets/sheet123.xml" ContentType="application/vnd.openxmlformats-officedocument.spreadsheetml.worksheet+xml"/>
  <Override PartName="/xl/worksheets/sheet124.xml" ContentType="application/vnd.openxmlformats-officedocument.spreadsheetml.worksheet+xml"/>
  <Override PartName="/xl/worksheets/sheet125.xml" ContentType="application/vnd.openxmlformats-officedocument.spreadsheetml.worksheet+xml"/>
  <Override PartName="/xl/worksheets/sheet126.xml" ContentType="application/vnd.openxmlformats-officedocument.spreadsheetml.worksheet+xml"/>
  <Override PartName="/xl/worksheets/sheet127.xml" ContentType="application/vnd.openxmlformats-officedocument.spreadsheetml.worksheet+xml"/>
  <Override PartName="/xl/worksheets/sheet128.xml" ContentType="application/vnd.openxmlformats-officedocument.spreadsheetml.worksheet+xml"/>
  <Override PartName="/xl/worksheets/sheet129.xml" ContentType="application/vnd.openxmlformats-officedocument.spreadsheetml.worksheet+xml"/>
  <Override PartName="/xl/worksheets/sheet130.xml" ContentType="application/vnd.openxmlformats-officedocument.spreadsheetml.worksheet+xml"/>
  <Override PartName="/xl/worksheets/sheet131.xml" ContentType="application/vnd.openxmlformats-officedocument.spreadsheetml.worksheet+xml"/>
  <Override PartName="/xl/worksheets/sheet132.xml" ContentType="application/vnd.openxmlformats-officedocument.spreadsheetml.worksheet+xml"/>
  <Override PartName="/xl/worksheets/sheet133.xml" ContentType="application/vnd.openxmlformats-officedocument.spreadsheetml.worksheet+xml"/>
  <Override PartName="/xl/worksheets/sheet134.xml" ContentType="application/vnd.openxmlformats-officedocument.spreadsheetml.worksheet+xml"/>
  <Override PartName="/xl/worksheets/sheet135.xml" ContentType="application/vnd.openxmlformats-officedocument.spreadsheetml.worksheet+xml"/>
  <Override PartName="/xl/worksheets/sheet136.xml" ContentType="application/vnd.openxmlformats-officedocument.spreadsheetml.worksheet+xml"/>
  <Override PartName="/xl/worksheets/sheet137.xml" ContentType="application/vnd.openxmlformats-officedocument.spreadsheetml.worksheet+xml"/>
  <Override PartName="/xl/worksheets/sheet138.xml" ContentType="application/vnd.openxmlformats-officedocument.spreadsheetml.worksheet+xml"/>
  <Override PartName="/xl/worksheets/sheet139.xml" ContentType="application/vnd.openxmlformats-officedocument.spreadsheetml.worksheet+xml"/>
  <Override PartName="/xl/worksheets/sheet140.xml" ContentType="application/vnd.openxmlformats-officedocument.spreadsheetml.worksheet+xml"/>
  <Override PartName="/xl/worksheets/sheet141.xml" ContentType="application/vnd.openxmlformats-officedocument.spreadsheetml.worksheet+xml"/>
  <Override PartName="/xl/worksheets/sheet142.xml" ContentType="application/vnd.openxmlformats-officedocument.spreadsheetml.worksheet+xml"/>
  <Override PartName="/xl/worksheets/sheet143.xml" ContentType="application/vnd.openxmlformats-officedocument.spreadsheetml.worksheet+xml"/>
  <Override PartName="/xl/worksheets/sheet144.xml" ContentType="application/vnd.openxmlformats-officedocument.spreadsheetml.worksheet+xml"/>
  <Override PartName="/xl/worksheets/sheet145.xml" ContentType="application/vnd.openxmlformats-officedocument.spreadsheetml.worksheet+xml"/>
  <Override PartName="/xl/worksheets/sheet146.xml" ContentType="application/vnd.openxmlformats-officedocument.spreadsheetml.worksheet+xml"/>
  <Override PartName="/xl/worksheets/sheet147.xml" ContentType="application/vnd.openxmlformats-officedocument.spreadsheetml.worksheet+xml"/>
  <Override PartName="/xl/worksheets/sheet148.xml" ContentType="application/vnd.openxmlformats-officedocument.spreadsheetml.worksheet+xml"/>
  <Override PartName="/xl/worksheets/sheet149.xml" ContentType="application/vnd.openxmlformats-officedocument.spreadsheetml.worksheet+xml"/>
  <Override PartName="/xl/worksheets/sheet150.xml" ContentType="application/vnd.openxmlformats-officedocument.spreadsheetml.worksheet+xml"/>
  <Override PartName="/xl/worksheets/sheet15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xl/drawings/drawing21.xml" ContentType="application/vnd.openxmlformats-officedocument.drawing+xml"/>
  <Override PartName="/xl/drawings/drawing22.xml" ContentType="application/vnd.openxmlformats-officedocument.drawing+xml"/>
  <Override PartName="/xl/drawings/drawing23.xml" ContentType="application/vnd.openxmlformats-officedocument.drawing+xml"/>
  <Override PartName="/xl/drawings/drawing24.xml" ContentType="application/vnd.openxmlformats-officedocument.drawing+xml"/>
  <Override PartName="/xl/drawings/drawing25.xml" ContentType="application/vnd.openxmlformats-officedocument.drawing+xml"/>
  <Override PartName="/xl/drawings/drawing26.xml" ContentType="application/vnd.openxmlformats-officedocument.drawing+xml"/>
  <Override PartName="/xl/drawings/drawing27.xml" ContentType="application/vnd.openxmlformats-officedocument.drawing+xml"/>
  <Override PartName="/xl/drawings/drawing28.xml" ContentType="application/vnd.openxmlformats-officedocument.drawing+xml"/>
  <Override PartName="/xl/drawings/drawing29.xml" ContentType="application/vnd.openxmlformats-officedocument.drawing+xml"/>
  <Override PartName="/xl/drawings/drawing30.xml" ContentType="application/vnd.openxmlformats-officedocument.drawing+xml"/>
  <Override PartName="/xl/drawings/drawing31.xml" ContentType="application/vnd.openxmlformats-officedocument.drawing+xml"/>
  <Override PartName="/xl/drawings/drawing32.xml" ContentType="application/vnd.openxmlformats-officedocument.drawing+xml"/>
  <Override PartName="/xl/drawings/drawing33.xml" ContentType="application/vnd.openxmlformats-officedocument.drawing+xml"/>
  <Override PartName="/xl/drawings/drawing34.xml" ContentType="application/vnd.openxmlformats-officedocument.drawing+xml"/>
  <Override PartName="/xl/drawings/drawing35.xml" ContentType="application/vnd.openxmlformats-officedocument.drawing+xml"/>
  <Override PartName="/xl/drawings/drawing36.xml" ContentType="application/vnd.openxmlformats-officedocument.drawing+xml"/>
  <Override PartName="/xl/drawings/drawing37.xml" ContentType="application/vnd.openxmlformats-officedocument.drawing+xml"/>
  <Override PartName="/xl/drawings/drawing38.xml" ContentType="application/vnd.openxmlformats-officedocument.drawing+xml"/>
  <Override PartName="/xl/drawings/drawing39.xml" ContentType="application/vnd.openxmlformats-officedocument.drawing+xml"/>
  <Override PartName="/xl/drawings/drawing40.xml" ContentType="application/vnd.openxmlformats-officedocument.drawing+xml"/>
  <Override PartName="/xl/drawings/drawing41.xml" ContentType="application/vnd.openxmlformats-officedocument.drawing+xml"/>
  <Override PartName="/xl/drawings/drawing42.xml" ContentType="application/vnd.openxmlformats-officedocument.drawing+xml"/>
  <Override PartName="/xl/drawings/drawing43.xml" ContentType="application/vnd.openxmlformats-officedocument.drawing+xml"/>
  <Override PartName="/xl/drawings/drawing44.xml" ContentType="application/vnd.openxmlformats-officedocument.drawing+xml"/>
  <Override PartName="/xl/drawings/drawing45.xml" ContentType="application/vnd.openxmlformats-officedocument.drawing+xml"/>
  <Override PartName="/xl/drawings/drawing46.xml" ContentType="application/vnd.openxmlformats-officedocument.drawing+xml"/>
  <Override PartName="/xl/drawings/drawing47.xml" ContentType="application/vnd.openxmlformats-officedocument.drawing+xml"/>
  <Override PartName="/xl/drawings/drawing48.xml" ContentType="application/vnd.openxmlformats-officedocument.drawing+xml"/>
  <Override PartName="/xl/drawings/drawing49.xml" ContentType="application/vnd.openxmlformats-officedocument.drawing+xml"/>
  <Override PartName="/xl/drawings/drawing50.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09"/>
  <workbookPr codeName="ThisWorkbook" defaultThemeVersion="166925"/>
  <mc:AlternateContent xmlns:mc="http://schemas.openxmlformats.org/markup-compatibility/2006">
    <mc:Choice Requires="x15">
      <x15ac:absPath xmlns:x15ac="http://schemas.microsoft.com/office/spreadsheetml/2010/11/ac" url="/Users/renaud/Downloads/"/>
    </mc:Choice>
  </mc:AlternateContent>
  <xr:revisionPtr revIDLastSave="0" documentId="8_{BB5A308F-C97C-114F-B883-A9EED93F638F}" xr6:coauthVersionLast="43" xr6:coauthVersionMax="43" xr10:uidLastSave="{00000000-0000-0000-0000-000000000000}"/>
  <bookViews>
    <workbookView xWindow="0" yWindow="0" windowWidth="28800" windowHeight="18000" xr2:uid="{00000000-000D-0000-FFFF-FFFF00000000}"/>
  </bookViews>
  <sheets>
    <sheet name="Feuil1" sheetId="151" r:id="rId1"/>
    <sheet name="1" sheetId="1" r:id="rId2"/>
    <sheet name="2" sheetId="2" r:id="rId3"/>
    <sheet name="3" sheetId="3" r:id="rId4"/>
    <sheet name="4" sheetId="4" r:id="rId5"/>
    <sheet name="5" sheetId="5" r:id="rId6"/>
    <sheet name="6" sheetId="6" r:id="rId7"/>
    <sheet name="7" sheetId="7" r:id="rId8"/>
    <sheet name="8" sheetId="8" r:id="rId9"/>
    <sheet name="9" sheetId="9" r:id="rId10"/>
    <sheet name="10" sheetId="10" r:id="rId11"/>
    <sheet name="11" sheetId="11" r:id="rId12"/>
    <sheet name="12" sheetId="12" r:id="rId13"/>
    <sheet name="13" sheetId="13" r:id="rId14"/>
    <sheet name="14" sheetId="14" r:id="rId15"/>
    <sheet name="15" sheetId="15" r:id="rId16"/>
    <sheet name="16" sheetId="16" r:id="rId17"/>
    <sheet name="17" sheetId="17" r:id="rId18"/>
    <sheet name="18" sheetId="18" r:id="rId19"/>
    <sheet name="19" sheetId="19" r:id="rId20"/>
    <sheet name="20" sheetId="20" r:id="rId21"/>
    <sheet name="21" sheetId="21" r:id="rId22"/>
    <sheet name="22" sheetId="22" r:id="rId23"/>
    <sheet name="23" sheetId="23" r:id="rId24"/>
    <sheet name="24" sheetId="24" r:id="rId25"/>
    <sheet name="25" sheetId="25" r:id="rId26"/>
    <sheet name="26" sheetId="26" r:id="rId27"/>
    <sheet name="27" sheetId="27" r:id="rId28"/>
    <sheet name="28" sheetId="28" r:id="rId29"/>
    <sheet name="29" sheetId="29" r:id="rId30"/>
    <sheet name="30" sheetId="30" r:id="rId31"/>
    <sheet name="31" sheetId="31" r:id="rId32"/>
    <sheet name="32" sheetId="32" r:id="rId33"/>
    <sheet name="33" sheetId="33" r:id="rId34"/>
    <sheet name="34" sheetId="34" r:id="rId35"/>
    <sheet name="35" sheetId="35" r:id="rId36"/>
    <sheet name="36" sheetId="36" r:id="rId37"/>
    <sheet name="37" sheetId="37" r:id="rId38"/>
    <sheet name="38" sheetId="38" r:id="rId39"/>
    <sheet name="39" sheetId="39" r:id="rId40"/>
    <sheet name="40" sheetId="40" r:id="rId41"/>
    <sheet name="41" sheetId="41" r:id="rId42"/>
    <sheet name="42" sheetId="42" r:id="rId43"/>
    <sheet name="43" sheetId="43" r:id="rId44"/>
    <sheet name="44" sheetId="44" r:id="rId45"/>
    <sheet name="45" sheetId="45" r:id="rId46"/>
    <sheet name="46" sheetId="46" r:id="rId47"/>
    <sheet name="47" sheetId="47" r:id="rId48"/>
    <sheet name="48" sheetId="48" r:id="rId49"/>
    <sheet name="49" sheetId="49" r:id="rId50"/>
    <sheet name="50" sheetId="50" r:id="rId51"/>
    <sheet name="51" sheetId="51" r:id="rId52"/>
    <sheet name="52" sheetId="52" r:id="rId53"/>
    <sheet name="53" sheetId="53" r:id="rId54"/>
    <sheet name="54" sheetId="54" r:id="rId55"/>
    <sheet name="55" sheetId="55" r:id="rId56"/>
    <sheet name="56" sheetId="56" r:id="rId57"/>
    <sheet name="57" sheetId="57" r:id="rId58"/>
    <sheet name="58" sheetId="58" r:id="rId59"/>
    <sheet name="59" sheetId="59" r:id="rId60"/>
    <sheet name="60" sheetId="60" r:id="rId61"/>
    <sheet name="61" sheetId="61" r:id="rId62"/>
    <sheet name="62" sheetId="62" r:id="rId63"/>
    <sheet name="63" sheetId="63" r:id="rId64"/>
    <sheet name="64" sheetId="64" r:id="rId65"/>
    <sheet name="65" sheetId="65" r:id="rId66"/>
    <sheet name="66" sheetId="66" r:id="rId67"/>
    <sheet name="67" sheetId="67" r:id="rId68"/>
    <sheet name="68" sheetId="68" r:id="rId69"/>
    <sheet name="69" sheetId="69" r:id="rId70"/>
    <sheet name="70" sheetId="70" r:id="rId71"/>
    <sheet name="71" sheetId="71" r:id="rId72"/>
    <sheet name="72" sheetId="72" r:id="rId73"/>
    <sheet name="73" sheetId="73" r:id="rId74"/>
    <sheet name="74" sheetId="74" r:id="rId75"/>
    <sheet name="75" sheetId="75" r:id="rId76"/>
    <sheet name="76" sheetId="76" r:id="rId77"/>
    <sheet name="77" sheetId="77" r:id="rId78"/>
    <sheet name="78" sheetId="78" r:id="rId79"/>
    <sheet name="79" sheetId="79" r:id="rId80"/>
    <sheet name="80" sheetId="80" r:id="rId81"/>
    <sheet name="81" sheetId="81" r:id="rId82"/>
    <sheet name="82" sheetId="82" r:id="rId83"/>
    <sheet name="83" sheetId="83" r:id="rId84"/>
    <sheet name="84" sheetId="84" r:id="rId85"/>
    <sheet name="85" sheetId="85" r:id="rId86"/>
    <sheet name="86" sheetId="86" r:id="rId87"/>
    <sheet name="87" sheetId="87" r:id="rId88"/>
    <sheet name="88" sheetId="88" r:id="rId89"/>
    <sheet name="89" sheetId="89" r:id="rId90"/>
    <sheet name="90" sheetId="90" r:id="rId91"/>
    <sheet name="91" sheetId="91" r:id="rId92"/>
    <sheet name="92" sheetId="92" r:id="rId93"/>
    <sheet name="93" sheetId="93" r:id="rId94"/>
    <sheet name="94" sheetId="94" r:id="rId95"/>
    <sheet name="95" sheetId="95" r:id="rId96"/>
    <sheet name="96" sheetId="96" r:id="rId97"/>
    <sheet name="97" sheetId="97" r:id="rId98"/>
    <sheet name="98" sheetId="98" r:id="rId99"/>
    <sheet name="99" sheetId="99" r:id="rId100"/>
    <sheet name="100" sheetId="100" r:id="rId101"/>
    <sheet name="101" sheetId="101" r:id="rId102"/>
    <sheet name="102" sheetId="102" r:id="rId103"/>
    <sheet name="103" sheetId="103" r:id="rId104"/>
    <sheet name="104" sheetId="104" r:id="rId105"/>
    <sheet name="105" sheetId="105" r:id="rId106"/>
    <sheet name="106" sheetId="106" r:id="rId107"/>
    <sheet name="107" sheetId="107" r:id="rId108"/>
    <sheet name="108" sheetId="108" r:id="rId109"/>
    <sheet name="109" sheetId="109" r:id="rId110"/>
    <sheet name="110" sheetId="110" r:id="rId111"/>
    <sheet name="111" sheetId="111" r:id="rId112"/>
    <sheet name="112" sheetId="112" r:id="rId113"/>
    <sheet name="113" sheetId="113" r:id="rId114"/>
    <sheet name="114" sheetId="114" r:id="rId115"/>
    <sheet name="115" sheetId="115" r:id="rId116"/>
    <sheet name="116" sheetId="116" r:id="rId117"/>
    <sheet name="117" sheetId="117" r:id="rId118"/>
    <sheet name="118" sheetId="118" r:id="rId119"/>
    <sheet name="119" sheetId="119" r:id="rId120"/>
    <sheet name="120" sheetId="120" r:id="rId121"/>
    <sheet name="121" sheetId="121" r:id="rId122"/>
    <sheet name="122" sheetId="122" r:id="rId123"/>
    <sheet name="123" sheetId="123" r:id="rId124"/>
    <sheet name="124" sheetId="124" r:id="rId125"/>
    <sheet name="125" sheetId="125" r:id="rId126"/>
    <sheet name="126" sheetId="126" r:id="rId127"/>
    <sheet name="127" sheetId="127" r:id="rId128"/>
    <sheet name="128" sheetId="128" r:id="rId129"/>
    <sheet name="129" sheetId="129" r:id="rId130"/>
    <sheet name="130" sheetId="130" r:id="rId131"/>
    <sheet name="131" sheetId="131" r:id="rId132"/>
    <sheet name="132" sheetId="132" r:id="rId133"/>
    <sheet name="133" sheetId="133" r:id="rId134"/>
    <sheet name="134" sheetId="134" r:id="rId135"/>
    <sheet name="135" sheetId="135" r:id="rId136"/>
    <sheet name="136" sheetId="136" r:id="rId137"/>
    <sheet name="137" sheetId="137" r:id="rId138"/>
    <sheet name="138" sheetId="138" r:id="rId139"/>
    <sheet name="139" sheetId="139" r:id="rId140"/>
    <sheet name="140" sheetId="140" r:id="rId141"/>
    <sheet name="141" sheetId="141" r:id="rId142"/>
    <sheet name="142" sheetId="142" r:id="rId143"/>
    <sheet name="143" sheetId="143" r:id="rId144"/>
    <sheet name="144" sheetId="144" r:id="rId145"/>
    <sheet name="145" sheetId="145" r:id="rId146"/>
    <sheet name="146" sheetId="146" r:id="rId147"/>
    <sheet name="147" sheetId="147" r:id="rId148"/>
    <sheet name="148" sheetId="148" r:id="rId149"/>
    <sheet name="149" sheetId="149" r:id="rId150"/>
    <sheet name="150" sheetId="150" r:id="rId15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I51" i="151" l="1"/>
  <c r="I50" i="151"/>
  <c r="I49" i="151"/>
  <c r="I48" i="151"/>
  <c r="I47" i="151"/>
  <c r="I46" i="151"/>
  <c r="I45" i="151"/>
  <c r="I44" i="151"/>
  <c r="I43" i="151"/>
  <c r="I42" i="151"/>
  <c r="I41" i="151"/>
  <c r="I40" i="151"/>
  <c r="I39" i="151"/>
  <c r="I38" i="151"/>
  <c r="I37" i="151"/>
  <c r="I36" i="151"/>
  <c r="I35" i="151"/>
  <c r="I34" i="151"/>
  <c r="I33" i="151"/>
  <c r="I32" i="151"/>
  <c r="I31" i="151"/>
  <c r="I30" i="151"/>
  <c r="I29" i="151"/>
  <c r="I28" i="151"/>
  <c r="I27" i="151"/>
  <c r="I26" i="151"/>
  <c r="I25" i="151"/>
  <c r="I24" i="151"/>
  <c r="I23" i="151"/>
  <c r="I22" i="151"/>
  <c r="I21" i="151"/>
  <c r="I20" i="151"/>
  <c r="I19" i="151"/>
  <c r="I18" i="151"/>
  <c r="I17" i="151"/>
  <c r="I16" i="151"/>
  <c r="I15" i="151"/>
  <c r="I14" i="151"/>
  <c r="I13" i="151"/>
  <c r="I12" i="151"/>
  <c r="I11" i="151"/>
  <c r="I10" i="151"/>
  <c r="I9" i="151"/>
  <c r="I8" i="151"/>
  <c r="I7" i="151"/>
  <c r="I6" i="151"/>
  <c r="I5" i="151"/>
  <c r="I4" i="151"/>
  <c r="I3" i="151"/>
  <c r="I2" i="151"/>
  <c r="K7" i="151" a="1"/>
  <c r="K15" i="151" a="1"/>
  <c r="K23" i="151" a="1"/>
  <c r="K31" i="151" a="1"/>
  <c r="K39" i="151" a="1"/>
  <c r="K47" i="151" a="1"/>
  <c r="K8" i="151" a="1"/>
  <c r="K22" i="151" a="1"/>
  <c r="K38" i="151" a="1"/>
  <c r="K6" i="151" a="1"/>
  <c r="K24" i="151" a="1"/>
  <c r="K40" i="151" a="1"/>
  <c r="J3" i="151"/>
  <c r="J19" i="151"/>
  <c r="J35" i="151"/>
  <c r="J51" i="151"/>
  <c r="J44" i="151"/>
  <c r="J29" i="151"/>
  <c r="J14" i="151"/>
  <c r="J46" i="151"/>
  <c r="J16" i="151"/>
  <c r="J48" i="151"/>
  <c r="J33" i="151"/>
  <c r="J18" i="151"/>
  <c r="J50" i="151"/>
  <c r="K17" i="151" a="1"/>
  <c r="K25" i="151" a="1"/>
  <c r="K33" i="151" a="1"/>
  <c r="K41" i="151" a="1"/>
  <c r="K49" i="151" a="1"/>
  <c r="K26" i="151" a="1"/>
  <c r="K42" i="151" a="1"/>
  <c r="K28" i="151" a="1"/>
  <c r="J7" i="151"/>
  <c r="J39" i="151"/>
  <c r="J20" i="151"/>
  <c r="J37" i="151"/>
  <c r="J4" i="151"/>
  <c r="J5" i="151"/>
  <c r="J26" i="151"/>
  <c r="K3" i="151" a="1"/>
  <c r="K11" i="151" a="1"/>
  <c r="K19" i="151" a="1"/>
  <c r="K27" i="151" a="1"/>
  <c r="K35" i="151" a="1"/>
  <c r="K43" i="151" a="1"/>
  <c r="K51" i="151" a="1"/>
  <c r="K14" i="151" a="1"/>
  <c r="K30" i="151" a="1"/>
  <c r="K46" i="151" a="1"/>
  <c r="K16" i="151" a="1"/>
  <c r="K32" i="151" a="1"/>
  <c r="K48" i="151" a="1"/>
  <c r="J11" i="151"/>
  <c r="J27" i="151"/>
  <c r="J32" i="151"/>
  <c r="J13" i="151"/>
  <c r="J30" i="151"/>
  <c r="J28" i="151"/>
  <c r="J49" i="151"/>
  <c r="K5" i="151" a="1"/>
  <c r="K13" i="151" a="1"/>
  <c r="K21" i="151" a="1"/>
  <c r="K29" i="151" a="1"/>
  <c r="K37" i="151" a="1"/>
  <c r="K45" i="151" a="1"/>
  <c r="K4" i="151" a="1"/>
  <c r="K34" i="151" a="1"/>
  <c r="K50" i="151" a="1"/>
  <c r="K36" i="151" a="1"/>
  <c r="J15" i="151"/>
  <c r="J40" i="151"/>
  <c r="J6" i="151"/>
  <c r="J36" i="151"/>
  <c r="J42" i="151"/>
  <c r="K9" i="151" a="1"/>
  <c r="K10" i="151" a="1"/>
  <c r="K12" i="151" a="1"/>
  <c r="K44" i="151" a="1"/>
  <c r="J23" i="151"/>
  <c r="J9" i="151"/>
  <c r="J22" i="151"/>
  <c r="J24" i="151"/>
  <c r="J41" i="151"/>
  <c r="J2" i="151"/>
  <c r="K20" i="151" a="1"/>
  <c r="K2" i="151" a="1"/>
  <c r="J47" i="151"/>
  <c r="J38" i="151"/>
  <c r="J25" i="151"/>
  <c r="J43" i="151"/>
  <c r="J45" i="151"/>
  <c r="J8" i="151"/>
  <c r="J17" i="151"/>
  <c r="J34" i="151"/>
  <c r="K18" i="151" a="1"/>
  <c r="J31" i="151"/>
  <c r="J21" i="151"/>
  <c r="J12" i="151"/>
  <c r="J10" i="151"/>
  <c r="K48" i="151" l="1"/>
  <c r="K44" i="151"/>
  <c r="K40" i="151"/>
  <c r="K36" i="151"/>
  <c r="K32" i="151"/>
  <c r="K28" i="151"/>
  <c r="K24" i="151"/>
  <c r="K18" i="151"/>
  <c r="K16" i="151"/>
  <c r="K12" i="151"/>
  <c r="K6" i="151"/>
  <c r="K50" i="151"/>
  <c r="K46" i="151"/>
  <c r="K42" i="151"/>
  <c r="K38" i="151"/>
  <c r="K34" i="151"/>
  <c r="K30" i="151"/>
  <c r="K26" i="151"/>
  <c r="K22" i="151"/>
  <c r="K20" i="151"/>
  <c r="K14" i="151"/>
  <c r="K10" i="151"/>
  <c r="K8" i="151"/>
  <c r="K4" i="151"/>
  <c r="K51" i="151"/>
  <c r="K49" i="151"/>
  <c r="K47" i="151"/>
  <c r="K45" i="151"/>
  <c r="K43" i="151"/>
  <c r="K41" i="151"/>
  <c r="K39" i="151"/>
  <c r="K37" i="151"/>
  <c r="K35" i="151"/>
  <c r="K33" i="151"/>
  <c r="K31" i="151"/>
  <c r="K29" i="151"/>
  <c r="K27" i="151"/>
  <c r="K25" i="151"/>
  <c r="K23" i="151"/>
  <c r="K21" i="151"/>
  <c r="K19" i="151"/>
  <c r="K17" i="151"/>
  <c r="K15" i="151"/>
  <c r="K13" i="151"/>
  <c r="K11" i="151"/>
  <c r="K9" i="151"/>
  <c r="K7" i="151"/>
  <c r="K5" i="151"/>
  <c r="K3" i="151"/>
  <c r="K2" i="151"/>
  <c r="D12" i="1"/>
  <c r="D12" i="150"/>
  <c r="D12" i="149"/>
  <c r="D12" i="148"/>
  <c r="D13" i="1"/>
  <c r="D13" i="150"/>
  <c r="D12" i="2"/>
  <c r="D12" i="4"/>
  <c r="D12" i="5"/>
  <c r="D12" i="7"/>
  <c r="D12" i="8"/>
  <c r="D12" i="9"/>
  <c r="D12" i="10"/>
  <c r="D12" i="11"/>
  <c r="D12" i="14"/>
  <c r="D12" i="15"/>
  <c r="D12" i="16"/>
  <c r="D12" i="17"/>
  <c r="D12" i="19"/>
  <c r="D12" i="20"/>
  <c r="D12" i="22"/>
  <c r="D12" i="23"/>
  <c r="D12" i="24"/>
  <c r="D12" i="25"/>
  <c r="D12" i="26"/>
  <c r="D12" i="28"/>
  <c r="D12" i="29"/>
  <c r="D12" i="30"/>
  <c r="D12" i="31"/>
  <c r="D12" i="32"/>
  <c r="D12" i="33"/>
  <c r="D12" i="34"/>
  <c r="D12" i="35"/>
  <c r="D12" i="37"/>
  <c r="D12" i="38"/>
  <c r="D12" i="43"/>
  <c r="D12" i="44"/>
  <c r="D12" i="46"/>
  <c r="D12" i="47"/>
  <c r="D12" i="49"/>
  <c r="D12" i="50"/>
  <c r="D12" i="52"/>
  <c r="D12" i="53"/>
  <c r="D12" i="55"/>
  <c r="D12" i="56"/>
  <c r="D12" i="59"/>
  <c r="D12" i="61"/>
  <c r="D12" i="62"/>
  <c r="D12" i="63"/>
  <c r="D12" i="64"/>
  <c r="D12" i="65"/>
  <c r="D12" i="67"/>
  <c r="D12" i="68"/>
  <c r="D12" i="70"/>
  <c r="D12" i="71"/>
  <c r="D12" i="72"/>
  <c r="D12" i="73"/>
  <c r="D12" i="74"/>
  <c r="D12" i="77"/>
  <c r="D12" i="79"/>
  <c r="D12" i="80"/>
  <c r="D12" i="82"/>
  <c r="D12" i="83"/>
  <c r="D12" i="85"/>
  <c r="D12" i="86"/>
  <c r="D12" i="88"/>
  <c r="D12" i="89"/>
  <c r="D12" i="91"/>
  <c r="D12" i="92"/>
  <c r="D12" i="94"/>
  <c r="D12" i="95"/>
  <c r="D12" i="96"/>
  <c r="D12" i="97"/>
  <c r="D12" i="98"/>
  <c r="D12" i="100"/>
  <c r="D12" i="101"/>
  <c r="D12" i="103"/>
  <c r="D12" i="104"/>
  <c r="D12" i="105"/>
  <c r="D12" i="106"/>
  <c r="D12" i="107"/>
  <c r="D12" i="108"/>
  <c r="D12" i="109"/>
  <c r="D12" i="110"/>
  <c r="D12" i="112"/>
  <c r="D12" i="113"/>
  <c r="D12" i="115"/>
  <c r="D12" i="116"/>
  <c r="D12" i="118"/>
  <c r="D12" i="119"/>
  <c r="D12" i="121"/>
  <c r="D12" i="122"/>
  <c r="D12" i="124"/>
  <c r="D12" i="125"/>
  <c r="D12" i="127"/>
  <c r="D12" i="128"/>
  <c r="D12" i="129"/>
  <c r="D12" i="130"/>
  <c r="D12" i="131"/>
  <c r="D12" i="133"/>
  <c r="D12" i="134"/>
  <c r="D12" i="137"/>
  <c r="D12" i="139"/>
  <c r="D12" i="140"/>
  <c r="D12" i="142"/>
  <c r="D12" i="143"/>
  <c r="D12" i="146"/>
  <c r="C14" i="1"/>
  <c r="H2" i="151" s="1"/>
  <c r="C14" i="4"/>
  <c r="H3" i="151" s="1"/>
  <c r="C14" i="7"/>
  <c r="H4" i="151" s="1"/>
  <c r="C13" i="10"/>
  <c r="H5" i="151" s="1"/>
  <c r="C16" i="13"/>
  <c r="H6" i="151" s="1"/>
  <c r="C14" i="16"/>
  <c r="H7" i="151" s="1"/>
  <c r="C14" i="19"/>
  <c r="H8" i="151" s="1"/>
  <c r="C14" i="22"/>
  <c r="H9" i="151" s="1"/>
  <c r="C14" i="25"/>
  <c r="H10" i="151" s="1"/>
  <c r="C14" i="28"/>
  <c r="H11" i="151" s="1"/>
  <c r="C14" i="31"/>
  <c r="H12" i="151" s="1"/>
  <c r="C14" i="34"/>
  <c r="H13" i="151" s="1"/>
  <c r="C14" i="37"/>
  <c r="H14" i="151" s="1"/>
  <c r="C16" i="40"/>
  <c r="H15" i="151" s="1"/>
  <c r="C14" i="43"/>
  <c r="H16" i="151" s="1"/>
  <c r="C14" i="46"/>
  <c r="H17" i="151" s="1"/>
  <c r="C14" i="49"/>
  <c r="H18" i="151" s="1"/>
  <c r="C14" i="52"/>
  <c r="H19" i="151" s="1"/>
  <c r="C14" i="55"/>
  <c r="H20" i="151" s="1"/>
  <c r="C16" i="58"/>
  <c r="H21" i="151" s="1"/>
  <c r="C14" i="61"/>
  <c r="H22" i="151" s="1"/>
  <c r="C14" i="64"/>
  <c r="H23" i="151" s="1"/>
  <c r="C14" i="67"/>
  <c r="H24" i="151" s="1"/>
  <c r="C14" i="70"/>
  <c r="H25" i="151" s="1"/>
  <c r="C14" i="73"/>
  <c r="H26" i="151" s="1"/>
  <c r="C16" i="76"/>
  <c r="H27" i="151" s="1"/>
  <c r="C14" i="79"/>
  <c r="H28" i="151" s="1"/>
  <c r="C14" i="82"/>
  <c r="H29" i="151" s="1"/>
  <c r="C14" i="85"/>
  <c r="H30" i="151" s="1"/>
  <c r="C14" i="88"/>
  <c r="H31" i="151" s="1"/>
  <c r="C14" i="91"/>
  <c r="H32" i="151" s="1"/>
  <c r="C14" i="94"/>
  <c r="H33" i="151" s="1"/>
  <c r="C14" i="97"/>
  <c r="H34" i="151" s="1"/>
  <c r="C14" i="100"/>
  <c r="H35" i="151" s="1"/>
  <c r="C14" i="103"/>
  <c r="H36" i="151" s="1"/>
  <c r="C14" i="106"/>
  <c r="H37" i="151" s="1"/>
  <c r="C14" i="109"/>
  <c r="H38" i="151" s="1"/>
  <c r="C14" i="112"/>
  <c r="H39" i="151" s="1"/>
  <c r="C14" i="115"/>
  <c r="H40" i="151" s="1"/>
  <c r="C14" i="118"/>
  <c r="H41" i="151" s="1"/>
  <c r="C14" i="121"/>
  <c r="H42" i="151" s="1"/>
  <c r="C14" i="124"/>
  <c r="H43" i="151" s="1"/>
  <c r="C14" i="127"/>
  <c r="H44" i="151" s="1"/>
  <c r="C14" i="130"/>
  <c r="H45" i="151" s="1"/>
  <c r="C14" i="133"/>
  <c r="H46" i="151" s="1"/>
  <c r="C16" i="136"/>
  <c r="H47" i="151" s="1"/>
  <c r="C14" i="139"/>
  <c r="H48" i="151" s="1"/>
  <c r="C14" i="142"/>
  <c r="H49" i="151" s="1"/>
  <c r="C16" i="145"/>
  <c r="H50" i="151" s="1"/>
  <c r="C14" i="148"/>
  <c r="H51" i="151" s="1"/>
  <c r="F15" i="151"/>
  <c r="F21" i="151"/>
  <c r="F42" i="151"/>
  <c r="F28" i="151"/>
  <c r="F25" i="151"/>
  <c r="F38" i="151"/>
  <c r="E18" i="151" a="1"/>
  <c r="E34" i="151" a="1"/>
  <c r="E19" i="151" a="1"/>
  <c r="E35" i="151" a="1"/>
  <c r="E51" i="151" a="1"/>
  <c r="E5" i="151" a="1"/>
  <c r="D38" i="151"/>
  <c r="D22" i="151"/>
  <c r="D6" i="151"/>
  <c r="G18" i="151"/>
  <c r="D23" i="151"/>
  <c r="G29" i="151"/>
  <c r="D41" i="151"/>
  <c r="F3" i="151"/>
  <c r="F19" i="151"/>
  <c r="F35" i="151"/>
  <c r="F51" i="151"/>
  <c r="F29" i="151"/>
  <c r="F18" i="151"/>
  <c r="F50" i="151"/>
  <c r="F16" i="151"/>
  <c r="F32" i="151"/>
  <c r="F48" i="151"/>
  <c r="F33" i="151"/>
  <c r="F14" i="151"/>
  <c r="F46" i="151"/>
  <c r="E3" i="151" a="1"/>
  <c r="E12" i="151" a="1"/>
  <c r="E20" i="151" a="1"/>
  <c r="E28" i="151" a="1"/>
  <c r="E36" i="151" a="1"/>
  <c r="E13" i="151" a="1"/>
  <c r="E21" i="151" a="1"/>
  <c r="E29" i="151" a="1"/>
  <c r="E37" i="151" a="1"/>
  <c r="E45" i="151" a="1"/>
  <c r="E38" i="151" a="1"/>
  <c r="E46" i="151" a="1"/>
  <c r="G51" i="151"/>
  <c r="G43" i="151"/>
  <c r="G35" i="151"/>
  <c r="G27" i="151"/>
  <c r="G19" i="151"/>
  <c r="G11" i="151"/>
  <c r="G3" i="151"/>
  <c r="D48" i="151"/>
  <c r="D35" i="151"/>
  <c r="G24" i="151"/>
  <c r="D16" i="151"/>
  <c r="D3" i="151"/>
  <c r="G41" i="151"/>
  <c r="D33" i="151"/>
  <c r="G22" i="151"/>
  <c r="G9" i="151"/>
  <c r="G49" i="151"/>
  <c r="D40" i="151"/>
  <c r="D27" i="151"/>
  <c r="G16" i="151"/>
  <c r="D8" i="151"/>
  <c r="D47" i="151"/>
  <c r="G36" i="151"/>
  <c r="D28" i="151"/>
  <c r="D15" i="151"/>
  <c r="F37" i="151"/>
  <c r="F20" i="151"/>
  <c r="F9" i="151"/>
  <c r="F22" i="151"/>
  <c r="E6" i="151" a="1"/>
  <c r="E14" i="151" a="1"/>
  <c r="E30" i="151" a="1"/>
  <c r="E15" i="151" a="1"/>
  <c r="E31" i="151" a="1"/>
  <c r="E47" i="151" a="1"/>
  <c r="E48" i="151" a="1"/>
  <c r="D42" i="151"/>
  <c r="D26" i="151"/>
  <c r="D10" i="151"/>
  <c r="D45" i="151"/>
  <c r="G21" i="151"/>
  <c r="D13" i="151"/>
  <c r="D39" i="151"/>
  <c r="D20" i="151"/>
  <c r="G45" i="151"/>
  <c r="G26" i="151"/>
  <c r="D5" i="151"/>
  <c r="G33" i="151"/>
  <c r="G14" i="151"/>
  <c r="G37" i="151"/>
  <c r="D36" i="151"/>
  <c r="G42" i="151"/>
  <c r="G48" i="151"/>
  <c r="D9" i="151"/>
  <c r="F7" i="151"/>
  <c r="F23" i="151"/>
  <c r="F39" i="151"/>
  <c r="F5" i="151"/>
  <c r="F26" i="151"/>
  <c r="F4" i="151"/>
  <c r="F36" i="151"/>
  <c r="F41" i="151"/>
  <c r="F2" i="151"/>
  <c r="E22" i="151" a="1"/>
  <c r="E7" i="151" a="1"/>
  <c r="E23" i="151" a="1"/>
  <c r="E39" i="151" a="1"/>
  <c r="E40" i="151" a="1"/>
  <c r="D50" i="151"/>
  <c r="D34" i="151"/>
  <c r="D18" i="151"/>
  <c r="D2" i="151"/>
  <c r="G34" i="151"/>
  <c r="G2" i="151"/>
  <c r="G28" i="151"/>
  <c r="D7" i="151"/>
  <c r="D37" i="151"/>
  <c r="G13" i="151"/>
  <c r="G46" i="151"/>
  <c r="D25" i="151"/>
  <c r="D49" i="151"/>
  <c r="G5" i="151"/>
  <c r="G12" i="151"/>
  <c r="D21" i="151"/>
  <c r="G30" i="151"/>
  <c r="F11" i="151"/>
  <c r="F27" i="151"/>
  <c r="F43" i="151"/>
  <c r="F13" i="151"/>
  <c r="F45" i="151"/>
  <c r="F34" i="151"/>
  <c r="F8" i="151"/>
  <c r="F24" i="151"/>
  <c r="F40" i="151"/>
  <c r="F17" i="151"/>
  <c r="F49" i="151"/>
  <c r="F30" i="151"/>
  <c r="E2" i="151" a="1"/>
  <c r="E8" i="151" a="1"/>
  <c r="E16" i="151" a="1"/>
  <c r="E24" i="151" a="1"/>
  <c r="E32" i="151" a="1"/>
  <c r="E9" i="151" a="1"/>
  <c r="E17" i="151" a="1"/>
  <c r="E25" i="151" a="1"/>
  <c r="E33" i="151" a="1"/>
  <c r="E41" i="151" a="1"/>
  <c r="E49" i="151" a="1"/>
  <c r="E42" i="151" a="1"/>
  <c r="E50" i="151" a="1"/>
  <c r="G47" i="151"/>
  <c r="G39" i="151"/>
  <c r="G31" i="151"/>
  <c r="G23" i="151"/>
  <c r="G15" i="151"/>
  <c r="G7" i="151"/>
  <c r="G50" i="151"/>
  <c r="G40" i="151"/>
  <c r="D32" i="151"/>
  <c r="D19" i="151"/>
  <c r="G8" i="151"/>
  <c r="G4" i="151"/>
  <c r="G38" i="151"/>
  <c r="G25" i="151"/>
  <c r="D17" i="151"/>
  <c r="G6" i="151"/>
  <c r="D43" i="151"/>
  <c r="G32" i="151"/>
  <c r="D24" i="151"/>
  <c r="D11" i="151"/>
  <c r="D51" i="151"/>
  <c r="D44" i="151"/>
  <c r="D31" i="151"/>
  <c r="G20" i="151"/>
  <c r="D12" i="151"/>
  <c r="F31" i="151"/>
  <c r="F47" i="151"/>
  <c r="F10" i="151"/>
  <c r="F12" i="151"/>
  <c r="F44" i="151"/>
  <c r="F6" i="151"/>
  <c r="E4" i="151" a="1"/>
  <c r="E10" i="151" a="1"/>
  <c r="E26" i="151" a="1"/>
  <c r="E11" i="151" a="1"/>
  <c r="E27" i="151" a="1"/>
  <c r="E43" i="151" a="1"/>
  <c r="E44" i="151" a="1"/>
  <c r="D46" i="151"/>
  <c r="D30" i="151"/>
  <c r="D14" i="151"/>
  <c r="D29" i="151"/>
  <c r="G44" i="151"/>
  <c r="D4" i="151"/>
  <c r="G10" i="151"/>
  <c r="G17" i="151"/>
  <c r="E3" i="151" l="1"/>
  <c r="E4" i="151"/>
  <c r="E2" i="151"/>
  <c r="E50" i="151"/>
  <c r="E48" i="151"/>
  <c r="E46" i="151"/>
  <c r="E44" i="151"/>
  <c r="E42" i="151"/>
  <c r="E40" i="151"/>
  <c r="E38" i="151"/>
  <c r="E51" i="151"/>
  <c r="E49" i="151"/>
  <c r="E47" i="151"/>
  <c r="E45" i="151"/>
  <c r="E43" i="151"/>
  <c r="E41" i="151"/>
  <c r="E39" i="151"/>
  <c r="E37" i="151"/>
  <c r="E35" i="151"/>
  <c r="E33" i="151"/>
  <c r="E31" i="151"/>
  <c r="E29" i="151"/>
  <c r="E27" i="151"/>
  <c r="E25" i="151"/>
  <c r="E23" i="151"/>
  <c r="E21" i="151"/>
  <c r="E19" i="151"/>
  <c r="E17" i="151"/>
  <c r="E15" i="151"/>
  <c r="E13" i="151"/>
  <c r="E11" i="151"/>
  <c r="E9" i="151"/>
  <c r="E7" i="151"/>
  <c r="E36" i="151"/>
  <c r="E34" i="151"/>
  <c r="E32" i="151"/>
  <c r="E30" i="151"/>
  <c r="E28" i="151"/>
  <c r="E26" i="151"/>
  <c r="E24" i="151"/>
  <c r="E22" i="151"/>
  <c r="E20" i="151"/>
  <c r="E18" i="151"/>
  <c r="E16" i="151"/>
  <c r="E14" i="151"/>
  <c r="E12" i="151"/>
  <c r="E10" i="151"/>
  <c r="E8" i="151"/>
  <c r="E6" i="151"/>
  <c r="E5" i="15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<sst xmlns="http://schemas.openxmlformats.org/spreadsheetml/2006/main" count="5002" uniqueCount="2412">
  <si>
    <t>5 8EME CORNERS</t>
  </si>
  <si>
    <t>27440 BACQUEVILLE</t>
  </si>
  <si>
    <t>Numéro Siren</t>
  </si>
  <si>
    <t>445238348</t>
  </si>
  <si>
    <t>Statut</t>
  </si>
  <si>
    <t>Actif</t>
  </si>
  <si>
    <t>Cette entreprise n'est pas cotée.</t>
  </si>
  <si>
    <t>The Global Ultimate Owner of this controlled subsidiary is MR FRANCK MESNEL</t>
  </si>
  <si>
    <t>Adresse &amp; contact</t>
  </si>
  <si>
    <t>38 RUE DE L EGALITE</t>
  </si>
  <si>
    <t>Numéro de téléphone</t>
  </si>
  <si>
    <t>02 32 49 82 99</t>
  </si>
  <si>
    <t>Numéro de fax</t>
  </si>
  <si>
    <t>02 32 48 73 84</t>
  </si>
  <si>
    <t>FRANCE</t>
  </si>
  <si>
    <t>Site internet</t>
  </si>
  <si>
    <t>Taille &amp; activité principale</t>
  </si>
  <si>
    <t>Chiffre d'affaires (2013)</t>
  </si>
  <si>
    <t> EUR</t>
  </si>
  <si>
    <t>Nombre d'employés (2013)</t>
  </si>
  <si>
    <t>42</t>
  </si>
  <si>
    <t>Bénéfice ou perte (2013)</t>
  </si>
  <si>
    <t>Nbre d'entreprises dans le groupe</t>
  </si>
  <si>
    <t>9</t>
  </si>
  <si>
    <t>Total du bilan (2013)</t>
  </si>
  <si>
    <t>Nombre d'actionnaires</t>
  </si>
  <si>
    <t>1</t>
  </si>
  <si>
    <t>Capital social (2013)</t>
  </si>
  <si>
    <t>Nombre de filiales</t>
  </si>
  <si>
    <t>0</t>
  </si>
  <si>
    <t>Nombre d'ES</t>
  </si>
  <si>
    <t>NAF Révision 2</t>
  </si>
  <si>
    <t>7830Z Autre mise à disposition de ressources humaines</t>
  </si>
  <si>
    <t>Position</t>
  </si>
  <si>
    <t>Prestataire de service</t>
  </si>
  <si>
    <t>Marché</t>
  </si>
  <si>
    <t>Local</t>
  </si>
  <si>
    <t>Description de l'activité</t>
  </si>
  <si>
    <t>Exploitation de toutes activités se rapportant à la vente et à la distribution de vêtements et à tous produits accessoires , la prestation de tous services y afférants.</t>
  </si>
  <si>
    <t>Dirigeants &amp; Contacts actuels</t>
  </si>
  <si>
    <t>Direction</t>
  </si>
  <si>
    <t>Nom</t>
  </si>
  <si>
    <t>Intitulé de la fonction</t>
  </si>
  <si>
    <t>Dép.</t>
  </si>
  <si>
    <t>Source</t>
  </si>
  <si>
    <t>1. </t>
  </si>
  <si>
    <t>M. Herve Bertrand Nicolas Godest</t>
  </si>
  <si>
    <t>-</t>
  </si>
  <si>
    <t>Gérant (depuis 30/06/2006)</t>
  </si>
  <si>
    <t>SenMan</t>
  </si>
  <si>
    <t>SC</t>
  </si>
  <si>
    <t>P049534309</t>
  </si>
  <si>
    <t>2. </t>
  </si>
  <si>
    <t>M. Franck Pierre Mesnel</t>
  </si>
  <si>
    <t>Gérant</t>
  </si>
  <si>
    <t>P046345302</t>
  </si>
  <si>
    <t>3. </t>
  </si>
  <si>
    <t>Mme Solene Muller</t>
  </si>
  <si>
    <t>Directeur Ressources Humaines</t>
  </si>
  <si>
    <t>HR</t>
  </si>
  <si>
    <t>P421080626</t>
  </si>
  <si>
    <t>A B V V AUTOMOBILES</t>
  </si>
  <si>
    <t>95500 GONESSE</t>
  </si>
  <si>
    <t>320496367</t>
  </si>
  <si>
    <t>This company is the Global Ultimate Owner of the Corporate Group</t>
  </si>
  <si>
    <t>2 RUE DE LA LIBERTE</t>
  </si>
  <si>
    <t>01 39 87 08 44</t>
  </si>
  <si>
    <t>01 39 87 58 67</t>
  </si>
  <si>
    <t>Chiffre d'affaires (2017)</t>
  </si>
  <si>
    <t>Nombre d'employés (2017)</t>
  </si>
  <si>
    <t>36</t>
  </si>
  <si>
    <t>Bénéfice ou perte (2017)</t>
  </si>
  <si>
    <t>Total du bilan (2017)</t>
  </si>
  <si>
    <t>Capital social (2017)</t>
  </si>
  <si>
    <t>3</t>
  </si>
  <si>
    <t>4511Z Commerce de voitures et de véhicules automobiles légers</t>
  </si>
  <si>
    <t>Détaillant</t>
  </si>
  <si>
    <t>National</t>
  </si>
  <si>
    <t>Organes de contrôle</t>
  </si>
  <si>
    <t>Organe</t>
  </si>
  <si>
    <t>BVAV FINANCIAL</t>
  </si>
  <si>
    <t>Président (depuis 17/04/2013)</t>
  </si>
  <si>
    <t>BoD</t>
  </si>
  <si>
    <t>C145736207</t>
  </si>
  <si>
    <t>Mme Fatima Costa</t>
  </si>
  <si>
    <t>Directeur Administratif et Financier</t>
  </si>
  <si>
    <t>FinAcc, AdmDep</t>
  </si>
  <si>
    <t>P051793721</t>
  </si>
  <si>
    <t>M. Romain Delcastillo</t>
  </si>
  <si>
    <t>Directeur des Ventes</t>
  </si>
  <si>
    <t>Sales</t>
  </si>
  <si>
    <t>P498455430</t>
  </si>
  <si>
    <t>M. Georges Cabrita</t>
  </si>
  <si>
    <t>Directeur de l'après-vente</t>
  </si>
  <si>
    <t>P435758448</t>
  </si>
  <si>
    <t>4. </t>
  </si>
  <si>
    <t>M. Philippe Pagard</t>
  </si>
  <si>
    <t>Directeur Atelier</t>
  </si>
  <si>
    <t>OthDep</t>
  </si>
  <si>
    <t>P498455437</t>
  </si>
  <si>
    <t>A M P E R E INDUSTRIE</t>
  </si>
  <si>
    <t>95310 ST-OUEN-L'AUMONE</t>
  </si>
  <si>
    <t>378205355</t>
  </si>
  <si>
    <t>The Global Ultimate Owner of this controlled subsidiary is MR JEAN-PAUL RECH</t>
  </si>
  <si>
    <t>NUM VOIE 5 7 ZI DES BETHU</t>
  </si>
  <si>
    <t>01 34 32 38 00</t>
  </si>
  <si>
    <t>5 RUE DE BRETAGNE</t>
  </si>
  <si>
    <t>01 30 37 14 96</t>
  </si>
  <si>
    <t>BP 9177</t>
  </si>
  <si>
    <t>46</t>
  </si>
  <si>
    <t>26</t>
  </si>
  <si>
    <t>4672Z Commerce de gros (commerce interentreprises) de minerais et métaux</t>
  </si>
  <si>
    <t>Grossiste</t>
  </si>
  <si>
    <t>Négoce import export de métaux, anodes, sels métalliques, produits chimiques</t>
  </si>
  <si>
    <t>cie D INVESTISSEMENTS INDUSTRIELS ET COMMERCIAUX - C I I C</t>
  </si>
  <si>
    <t>Président</t>
  </si>
  <si>
    <t>CVA0193277</t>
  </si>
  <si>
    <t>M. Philippe Rech</t>
  </si>
  <si>
    <t>P051740219</t>
  </si>
  <si>
    <t>M. Francois Rech</t>
  </si>
  <si>
    <t>Directeur Général (depuis 11/04/2011)</t>
  </si>
  <si>
    <t>P051995887</t>
  </si>
  <si>
    <t>Mme Michele Lecam</t>
  </si>
  <si>
    <t>Directeur Environnement</t>
  </si>
  <si>
    <t>P435725651</t>
  </si>
  <si>
    <t>A S PLUS</t>
  </si>
  <si>
    <t>95370 MONTIGNY LES CORMEILLES</t>
  </si>
  <si>
    <t>492155627</t>
  </si>
  <si>
    <t>Cette entreprise n'est pas liée à d'autres entreprises.</t>
  </si>
  <si>
    <t>35 RUE PIERRE CARLIER</t>
  </si>
  <si>
    <t>01 34 10 05 54</t>
  </si>
  <si>
    <t>01 70 24 77 85</t>
  </si>
  <si>
    <t>n.d.</t>
  </si>
  <si>
    <t>55</t>
  </si>
  <si>
    <t>8121Z Nettoyage courant des bâtiments</t>
  </si>
  <si>
    <t>Nettoyage d'espace verts, manutention, peinture et toutes autres activités ayant un rapport de près ou de loin avec l'activité principale.</t>
  </si>
  <si>
    <t>M. Georges Alberto</t>
  </si>
  <si>
    <t>Gérant (depuis 09/10/2006)</t>
  </si>
  <si>
    <t>P015479299</t>
  </si>
  <si>
    <t>Mme Sylvia Goncalves Alves</t>
  </si>
  <si>
    <t>Directeur des Services généraux</t>
  </si>
  <si>
    <t>P111783556</t>
  </si>
  <si>
    <t>A.T.C. TP</t>
  </si>
  <si>
    <t>95450 VIGNY</t>
  </si>
  <si>
    <t>353413552</t>
  </si>
  <si>
    <t>The Global Ultimate Owner of this controlled subsidiary is MR THIERRY CORDIER</t>
  </si>
  <si>
    <t>En vertu de l’article L232-25 du Code du Commerce, cette entreprise a demandé la confidentialité de ses comptes annuels suivants: comptes sociaux au 31/12/2017.</t>
  </si>
  <si>
    <t>22 RUE LA CROIX JACQUEBOT</t>
  </si>
  <si>
    <t>01 34 43 04 40</t>
  </si>
  <si>
    <t>01 34 43 03 31</t>
  </si>
  <si>
    <t>28</t>
  </si>
  <si>
    <t>2</t>
  </si>
  <si>
    <t>4312A Travaux de terrassement courants et travaux préparatoires</t>
  </si>
  <si>
    <t>Entrepreneur</t>
  </si>
  <si>
    <t>Études, réalisation de toutes opérations sur immeubles bâtis ou non , commerce, lotissement, transactions, courtage, marchand de biens, promotions immobilières, revalorisation de biens et d'immeubles par l'emploi sur les chantiers de techniques contemporaines .</t>
  </si>
  <si>
    <t>= également actionnaire</t>
  </si>
  <si>
    <t>M. Thierry Cordier</t>
  </si>
  <si>
    <t>Président (depuis 29/09/2005)</t>
  </si>
  <si>
    <t>P052531281</t>
  </si>
  <si>
    <t>CORDIER FINANCES</t>
  </si>
  <si>
    <t>C097418345</t>
  </si>
  <si>
    <t>Mme Katia Rammaert</t>
  </si>
  <si>
    <t>Directeur du Personnel</t>
  </si>
  <si>
    <t>P076916195</t>
  </si>
  <si>
    <t>M. Cyril Leger</t>
  </si>
  <si>
    <t>Directeur Technique</t>
  </si>
  <si>
    <t>R&amp;D</t>
  </si>
  <si>
    <t>P080296380</t>
  </si>
  <si>
    <t>Directeur d'Exploitation</t>
  </si>
  <si>
    <t>Oper</t>
  </si>
  <si>
    <t>A2CS</t>
  </si>
  <si>
    <t>95470 ST WITZ</t>
  </si>
  <si>
    <t>442238986</t>
  </si>
  <si>
    <t>This company is Independent (but not the Global Ultimate Owner of a Corporate Group)</t>
  </si>
  <si>
    <t>4 ROUTE DE MOIMONT</t>
  </si>
  <si>
    <t>01 34 68 18 50</t>
  </si>
  <si>
    <t>01 34 72 30 27</t>
  </si>
  <si>
    <t>Chiffre d'affaires (2018)</t>
  </si>
  <si>
    <t>Nombre d'employés (2018)</t>
  </si>
  <si>
    <t>20</t>
  </si>
  <si>
    <t>Bénéfice ou perte (2018)</t>
  </si>
  <si>
    <t>Total du bilan (2018)</t>
  </si>
  <si>
    <t>Capital social (2018)</t>
  </si>
  <si>
    <t>4321A Travaux d'installation électrique dans tous locaux</t>
  </si>
  <si>
    <t>Conception, application, réalisation de courant faible et fort , achat, vente, import-export de matériel, concept, études de technologies pour la protection des biens et des personnes. Réalisation d'immeubles haute technologie. Réalisation de circulation des fluides et des personnes. Climatisation, alarmes, matériel de lutte contre l'incendie, contrôle d'accès, achat, vente, exportation de tout matériel software et hardware pour tout bâtiment industriel, commercial, privé et toute exploitation du matériel par des personnes physiques. Intégration, maintenance de tous systèmes et produits. Remise à niveau et aux normes desdits produits. Réparation, rénovation de tous systèmes et produits .</t>
  </si>
  <si>
    <t>M. Thierry Le Saux</t>
  </si>
  <si>
    <t>Gérant (depuis 03/06/2002)</t>
  </si>
  <si>
    <t>P003102350</t>
  </si>
  <si>
    <t>M. Bruno Meslin</t>
  </si>
  <si>
    <t>P003102351</t>
  </si>
  <si>
    <t>M. Stephane Bezannier</t>
  </si>
  <si>
    <t>Chargé d'affaires</t>
  </si>
  <si>
    <t>P435992083</t>
  </si>
  <si>
    <t>AAF FRANCE</t>
  </si>
  <si>
    <t>27620 GASNY</t>
  </si>
  <si>
    <t>775574213</t>
  </si>
  <si>
    <t>The Global Ultimate Owner of this controlled subsidiary is DAIKIN HOLDINGS AMERICA INC.</t>
  </si>
  <si>
    <t>RUE WILLIAM DIAN</t>
  </si>
  <si>
    <t>02 32 53 60 60</t>
  </si>
  <si>
    <t>BP 3</t>
  </si>
  <si>
    <t>02 32 52 19 17</t>
  </si>
  <si>
    <t>183</t>
  </si>
  <si>
    <t>17</t>
  </si>
  <si>
    <t>7</t>
  </si>
  <si>
    <t>2825Z Fabrication d'équipements aérauliques et frigorifiques industriels</t>
  </si>
  <si>
    <t>Fabricant</t>
  </si>
  <si>
    <t>International</t>
  </si>
  <si>
    <t>La fabrication et le commerce de tout equipement, produit et machine notamment pour le traitement de l'air et pour la manutention et la fourniture de tout service relatif à cet objet y compris l'ingéniérie.</t>
  </si>
  <si>
    <t>M. Darren Allsopp</t>
  </si>
  <si>
    <t>Président (depuis 02/07/2012)</t>
  </si>
  <si>
    <t>P008944289</t>
  </si>
  <si>
    <t>M. Victor Boulle</t>
  </si>
  <si>
    <t>Directeur</t>
  </si>
  <si>
    <t>P452727543</t>
  </si>
  <si>
    <t>Mme Sophie Comity</t>
  </si>
  <si>
    <t>P436286248</t>
  </si>
  <si>
    <t>M. Bruno Vincent</t>
  </si>
  <si>
    <t>Directeur des Études</t>
  </si>
  <si>
    <t>SenMan, OthDep</t>
  </si>
  <si>
    <t>P436286267</t>
  </si>
  <si>
    <t>M. Gerard Jean</t>
  </si>
  <si>
    <t>P081292413</t>
  </si>
  <si>
    <t>Directeur Informatique</t>
  </si>
  <si>
    <t>IT&amp;IS</t>
  </si>
  <si>
    <t>5. </t>
  </si>
  <si>
    <t>Mme Jessica De Araujo</t>
  </si>
  <si>
    <t>Directeur Comptabilité Gestion</t>
  </si>
  <si>
    <t>FinAcc</t>
  </si>
  <si>
    <t>P452727541</t>
  </si>
  <si>
    <t>6. </t>
  </si>
  <si>
    <t>Mme Caroline Pichot</t>
  </si>
  <si>
    <t>P112195263</t>
  </si>
  <si>
    <t>7. </t>
  </si>
  <si>
    <t>M. Bertrand Delabarthe</t>
  </si>
  <si>
    <t>-</t>
  </si>
  <si>
    <t>Directeur Commercial</t>
  </si>
  <si>
    <t>Sales</t>
  </si>
  <si>
    <t>SC</t>
  </si>
  <si>
    <t>P112195267</t>
  </si>
  <si>
    <t>Directeur Marketing</t>
  </si>
  <si>
    <t>MarkAdv</t>
  </si>
  <si>
    <t>8. </t>
  </si>
  <si>
    <t>M. Wilfrant Tanguila</t>
  </si>
  <si>
    <t>Directeur de la Logistique</t>
  </si>
  <si>
    <t>Oper</t>
  </si>
  <si>
    <t>P112195264</t>
  </si>
  <si>
    <t>Directeur des Achats</t>
  </si>
  <si>
    <t>Proc</t>
  </si>
  <si>
    <t>9. </t>
  </si>
  <si>
    <t>M. Boris Docaigne</t>
  </si>
  <si>
    <t>Directeur Qualité</t>
  </si>
  <si>
    <t>Qual</t>
  </si>
  <si>
    <t>P435700879</t>
  </si>
  <si>
    <t>10. </t>
  </si>
  <si>
    <t>M. Smail Fortas</t>
  </si>
  <si>
    <t>Directeur de Département</t>
  </si>
  <si>
    <t>OthDep</t>
  </si>
  <si>
    <t>P436286249</t>
  </si>
  <si>
    <t>11. </t>
  </si>
  <si>
    <t>M. Justin O'Flinn</t>
  </si>
  <si>
    <t>Directeur des Travaux</t>
  </si>
  <si>
    <t>P452727542</t>
  </si>
  <si>
    <t>AASSET SECURITY</t>
  </si>
  <si>
    <t>95100 ARGENTEUIL</t>
  </si>
  <si>
    <t>Numéro Siren</t>
  </si>
  <si>
    <t>331232132</t>
  </si>
  <si>
    <t>Statut</t>
  </si>
  <si>
    <t>Actif</t>
  </si>
  <si>
    <t>Cette entreprise n'est pas cotée.</t>
  </si>
  <si>
    <t>The Global Ultimate Owner of this controlled subsidiary is TKH GROUP N.V.</t>
  </si>
  <si>
    <t>Adresse &amp; contact</t>
  </si>
  <si>
    <t>153 RUE MICHEL CARRE</t>
  </si>
  <si>
    <t>Numéro de téléphone</t>
  </si>
  <si>
    <t>01 30 76 30 30</t>
  </si>
  <si>
    <t>Numéro de fax</t>
  </si>
  <si>
    <t>01 30 76 25 74</t>
  </si>
  <si>
    <t>FRANCE</t>
  </si>
  <si>
    <t>Site internet</t>
  </si>
  <si>
    <t>Taille &amp; activité principale</t>
  </si>
  <si>
    <t>Chiffre d'affaires (2017)</t>
  </si>
  <si>
    <t> EUR</t>
  </si>
  <si>
    <t>Nombre d'employés (2017)</t>
  </si>
  <si>
    <t>35</t>
  </si>
  <si>
    <t>Bénéfice ou perte (2017)</t>
  </si>
  <si>
    <t>Nbre d'entreprises dans le groupe</t>
  </si>
  <si>
    <t>171</t>
  </si>
  <si>
    <t>Total du bilan (2017)</t>
  </si>
  <si>
    <t>Nombre d'actionnaires</t>
  </si>
  <si>
    <t>1</t>
  </si>
  <si>
    <t>Capital social (2017)</t>
  </si>
  <si>
    <t>Nombre de filiales</t>
  </si>
  <si>
    <t>0</t>
  </si>
  <si>
    <t>NAF Révision 2</t>
  </si>
  <si>
    <t>4669A Commerce de gros (commerce interentreprises) de matériel électrique</t>
  </si>
  <si>
    <t>Position</t>
  </si>
  <si>
    <t>Grossiste</t>
  </si>
  <si>
    <t>Marché</t>
  </si>
  <si>
    <t>National</t>
  </si>
  <si>
    <t>Description de l'activité</t>
  </si>
  <si>
    <t>Achat, vente, importation, exportation de produits et materiels electroniques, video, interphonie</t>
  </si>
  <si>
    <t>Dirigeants &amp; Contacts actuels</t>
  </si>
  <si>
    <t>Organes de contrôle</t>
  </si>
  <si>
    <t>Nom</t>
  </si>
  <si>
    <t>Intitulé de la fonction</t>
  </si>
  <si>
    <t>Organe</t>
  </si>
  <si>
    <t>Source</t>
  </si>
  <si>
    <t>1. </t>
  </si>
  <si>
    <t>M. Rene Scetbon</t>
  </si>
  <si>
    <t>Président (depuis 10/03/2017)</t>
  </si>
  <si>
    <t>BoD</t>
  </si>
  <si>
    <t>P006766741</t>
  </si>
  <si>
    <t>2. </t>
  </si>
  <si>
    <t>M. Pascal Atger</t>
  </si>
  <si>
    <t>Conseiller du Comité Direction</t>
  </si>
  <si>
    <t>ExeB</t>
  </si>
  <si>
    <t>P435666855</t>
  </si>
  <si>
    <t>Direction</t>
  </si>
  <si>
    <t>Dép.</t>
  </si>
  <si>
    <t>M. Loic Lozat</t>
  </si>
  <si>
    <t>Directeur</t>
  </si>
  <si>
    <t>SenMan</t>
  </si>
  <si>
    <t>P435666854</t>
  </si>
  <si>
    <t>M. Laurent Scetbon</t>
  </si>
  <si>
    <t>P002993464</t>
  </si>
  <si>
    <t>3. </t>
  </si>
  <si>
    <t>Mme Aurelia Habbadou</t>
  </si>
  <si>
    <t>Secrétaire</t>
  </si>
  <si>
    <t>P435666845</t>
  </si>
  <si>
    <t>4. </t>
  </si>
  <si>
    <t>M. Thomas Andreault</t>
  </si>
  <si>
    <t>Directeur Administratif et Financier</t>
  </si>
  <si>
    <t>FinAcc, AdmDep</t>
  </si>
  <si>
    <t>P294425287</t>
  </si>
  <si>
    <t>5. </t>
  </si>
  <si>
    <t>Mme Marie Elmoznino</t>
  </si>
  <si>
    <t>P079517640</t>
  </si>
  <si>
    <t>6. </t>
  </si>
  <si>
    <t>M. Alain Grinbaum</t>
  </si>
  <si>
    <t>-</t>
  </si>
  <si>
    <t>Directeur Commercial</t>
  </si>
  <si>
    <t>Sales</t>
  </si>
  <si>
    <t>SC</t>
  </si>
  <si>
    <t>P276263439</t>
  </si>
  <si>
    <t>7. </t>
  </si>
  <si>
    <t>M. Christophe Gateau</t>
  </si>
  <si>
    <t>Directeur de l'après-vente</t>
  </si>
  <si>
    <t>P435666858</t>
  </si>
  <si>
    <t>8. </t>
  </si>
  <si>
    <t>M. Benoit Thune</t>
  </si>
  <si>
    <t>P435666820</t>
  </si>
  <si>
    <t>9. </t>
  </si>
  <si>
    <t>M. Albert Szlachter</t>
  </si>
  <si>
    <t>Directeur Technique</t>
  </si>
  <si>
    <t>R&amp;D</t>
  </si>
  <si>
    <t>P002993465</t>
  </si>
  <si>
    <t>10. </t>
  </si>
  <si>
    <t>M. Michel Barbier</t>
  </si>
  <si>
    <t>Directeur de Produit</t>
  </si>
  <si>
    <t>PMPMan</t>
  </si>
  <si>
    <t>P435666837</t>
  </si>
  <si>
    <t>11. </t>
  </si>
  <si>
    <t>M. Mohamed Bijarch</t>
  </si>
  <si>
    <t>Directeur de la Logistique</t>
  </si>
  <si>
    <t>Oper</t>
  </si>
  <si>
    <t>P435666792</t>
  </si>
  <si>
    <t>12. </t>
  </si>
  <si>
    <t>M. Rene Scetbon</t>
  </si>
  <si>
    <t>Directeur Études et Développement</t>
  </si>
  <si>
    <t>OthDep</t>
  </si>
  <si>
    <t>P006766741</t>
  </si>
  <si>
    <t>ABB INDUSTRIAL SOLUTIONS FRANCE SAS</t>
  </si>
  <si>
    <t>95800 CERGY</t>
  </si>
  <si>
    <t>Numéro Siren</t>
  </si>
  <si>
    <t>328611900</t>
  </si>
  <si>
    <t>Statut</t>
  </si>
  <si>
    <t>Actif</t>
  </si>
  <si>
    <t>Cette entreprise n'est pas cotée.</t>
  </si>
  <si>
    <t>The Global Ultimate Owner of this controlled subsidiary is ABB LTD</t>
  </si>
  <si>
    <t>Adresse &amp; contact</t>
  </si>
  <si>
    <t>7 BOULEVARD D OSNY</t>
  </si>
  <si>
    <t>Numéro de téléphone</t>
  </si>
  <si>
    <t>01 34 40 25 25</t>
  </si>
  <si>
    <t>Numéro de fax</t>
  </si>
  <si>
    <t>01 34 40 24 24</t>
  </si>
  <si>
    <t>FRANCE</t>
  </si>
  <si>
    <t>Site internet</t>
  </si>
  <si>
    <t>Taille &amp; activité principale</t>
  </si>
  <si>
    <t>Chiffre d'affaires (2017)</t>
  </si>
  <si>
    <t> EUR</t>
  </si>
  <si>
    <t>Nombre d'employés (2017)</t>
  </si>
  <si>
    <t>66</t>
  </si>
  <si>
    <t>Bénéfice ou perte (2017)</t>
  </si>
  <si>
    <t>Nbre d'entreprises dans le groupe</t>
  </si>
  <si>
    <t>704</t>
  </si>
  <si>
    <t>Total du bilan (2017)</t>
  </si>
  <si>
    <t>Nombre d'actionnaires</t>
  </si>
  <si>
    <t>1</t>
  </si>
  <si>
    <t>Capital social (2017)</t>
  </si>
  <si>
    <t>Nombre de filiales</t>
  </si>
  <si>
    <t>4</t>
  </si>
  <si>
    <t>NAF Révision 2</t>
  </si>
  <si>
    <t>4669A Commerce de gros (commerce interentreprises) de matériel électrique</t>
  </si>
  <si>
    <t>Position</t>
  </si>
  <si>
    <t>Grossiste</t>
  </si>
  <si>
    <t>Marché</t>
  </si>
  <si>
    <t>International</t>
  </si>
  <si>
    <t>Description de l'activité</t>
  </si>
  <si>
    <t>Vente d'appareillage électrique du bâtiment et fabrication.</t>
  </si>
  <si>
    <t>Dirigeants &amp; Contacts actuels</t>
  </si>
  <si>
    <t>Organes de contrôle</t>
  </si>
  <si>
    <t>Nom</t>
  </si>
  <si>
    <t>Intitulé de la fonction</t>
  </si>
  <si>
    <t>Organe</t>
  </si>
  <si>
    <t>Source</t>
  </si>
  <si>
    <t>1. </t>
  </si>
  <si>
    <t>M. Jacques Joseph Mulbert</t>
  </si>
  <si>
    <t>Président (depuis 30/06/2018)</t>
  </si>
  <si>
    <t>BoD</t>
  </si>
  <si>
    <t>P043514759</t>
  </si>
  <si>
    <t>Direction</t>
  </si>
  <si>
    <t>Dép.</t>
  </si>
  <si>
    <t>M. Noel Hupont</t>
  </si>
  <si>
    <t>Directeur Général (depuis 31/08/2018)</t>
  </si>
  <si>
    <t>SenMan</t>
  </si>
  <si>
    <t>P448053572</t>
  </si>
  <si>
    <t>2. </t>
  </si>
  <si>
    <t>M. Antonio Martinez Reina</t>
  </si>
  <si>
    <t>Directeur Général (depuis 30/06/2018)</t>
  </si>
  <si>
    <t>P445961047</t>
  </si>
  <si>
    <t>3. </t>
  </si>
  <si>
    <t>Mme Mireille Gueye-Brido</t>
  </si>
  <si>
    <t>Directeur Administratif et Financier</t>
  </si>
  <si>
    <t>FinAcc, AdmDep</t>
  </si>
  <si>
    <t>P237578836</t>
  </si>
  <si>
    <t>4. </t>
  </si>
  <si>
    <t>M. Yann Pitrou</t>
  </si>
  <si>
    <t>P246864579</t>
  </si>
  <si>
    <t>5. </t>
  </si>
  <si>
    <t>M. Frederic Schekler</t>
  </si>
  <si>
    <t>P152410187</t>
  </si>
  <si>
    <t>Mme Caroline Buisson</t>
  </si>
  <si>
    <t>Directeur Marketing</t>
  </si>
  <si>
    <t>MarkAdv</t>
  </si>
  <si>
    <t>P192094074</t>
  </si>
  <si>
    <t>ABENA-FRANTEX</t>
  </si>
  <si>
    <t>60180 NOGENT SUR OISE</t>
  </si>
  <si>
    <t>998299804</t>
  </si>
  <si>
    <t>The Global Ultimate Owner of this controlled subsidiary is ABENA HOLDING A/S</t>
  </si>
  <si>
    <t>ZONE INDUSTRIELLE SUD</t>
  </si>
  <si>
    <t>03 44 65 68 80</t>
  </si>
  <si>
    <t>5 RUE THOMAS EDISON</t>
  </si>
  <si>
    <t>03 44 65 68 98</t>
  </si>
  <si>
    <t>CS 60118 NOGENT SUR OISE</t>
  </si>
  <si>
    <t>60107 CREIL CEDEX 1</t>
  </si>
  <si>
    <t>Chiffre d'affaires (2018)</t>
  </si>
  <si>
    <t>Nombre d'employés (2018)</t>
  </si>
  <si>
    <t>167</t>
  </si>
  <si>
    <t>Bénéfice ou perte (2018)</t>
  </si>
  <si>
    <t>59</t>
  </si>
  <si>
    <t>Total du bilan (2018)</t>
  </si>
  <si>
    <t>8</t>
  </si>
  <si>
    <t>Capital social (2018)</t>
  </si>
  <si>
    <t>2</t>
  </si>
  <si>
    <t>4641Z Commerce de gros (commerce interentreprises) de textiles</t>
  </si>
  <si>
    <t>National</t>
  </si>
  <si>
    <t>Fabrication, transformation, vente du voile, du non tissé sous toutes ses formes et applications. Création, acquisition, location, prise à bail, installation, exploitation de tous établissements, usines, ateliers se rapportant à ces activités, prise, acquisition, exploitation ou cession de tous procédés, brevets concernant ces activités.</t>
  </si>
  <si>
    <t>= également actionnaire</t>
  </si>
  <si>
    <t>M. Olivier Barbet Maillot</t>
  </si>
  <si>
    <t>Président du Conseil d'administration</t>
  </si>
  <si>
    <t>P080091751</t>
  </si>
  <si>
    <t>M. Francois Barbet Maillot</t>
  </si>
  <si>
    <t>Administrateur</t>
  </si>
  <si>
    <t>P051772963</t>
  </si>
  <si>
    <t>M. Arne Terp-Nielsen</t>
  </si>
  <si>
    <t>P041381255</t>
  </si>
  <si>
    <t>M. Preben Terp-Nielsen</t>
  </si>
  <si>
    <t>P002043554</t>
  </si>
  <si>
    <t>M. Bjarne Debel Thomsen</t>
  </si>
  <si>
    <t>P043441195</t>
  </si>
  <si>
    <t>Directeur Général</t>
  </si>
  <si>
    <t>2. </t>
  </si>
  <si>
    <t>Mme Maryse Lamboray</t>
  </si>
  <si>
    <t>-</t>
  </si>
  <si>
    <t>Directeur Comptabilité Gestion</t>
  </si>
  <si>
    <t>FinAcc</t>
  </si>
  <si>
    <t>SC</t>
  </si>
  <si>
    <t>P080091752</t>
  </si>
  <si>
    <t>Directeur du Personnel</t>
  </si>
  <si>
    <t>HR</t>
  </si>
  <si>
    <t>3. </t>
  </si>
  <si>
    <t>M. Emmanuel Willepotte</t>
  </si>
  <si>
    <t>Directeur de la Logistique</t>
  </si>
  <si>
    <t>Oper</t>
  </si>
  <si>
    <t>P280064585</t>
  </si>
  <si>
    <t>4. </t>
  </si>
  <si>
    <t>M. Gieffrey Greffier</t>
  </si>
  <si>
    <t>Directeur Informatique</t>
  </si>
  <si>
    <t>IT&amp;IS</t>
  </si>
  <si>
    <t>P380063660</t>
  </si>
  <si>
    <t>ACER COMPUTER FRANCE</t>
  </si>
  <si>
    <t>95700 ROISSY EN FRANCE</t>
  </si>
  <si>
    <t>Numéro Siren</t>
  </si>
  <si>
    <t>378955207</t>
  </si>
  <si>
    <t>Statut</t>
  </si>
  <si>
    <t>Actif</t>
  </si>
  <si>
    <t>Cette entreprise n'est pas cotée.</t>
  </si>
  <si>
    <t>The Global Ultimate Owner of this controlled subsidiary is ACER INC.</t>
  </si>
  <si>
    <t>Adresse &amp; contact</t>
  </si>
  <si>
    <t>PARC REFLET BTB PARIS NORD</t>
  </si>
  <si>
    <t>Numéro de téléphone</t>
  </si>
  <si>
    <t>01 48 63 51 00</t>
  </si>
  <si>
    <t>165 AVENUE DU BOIS DE LA PIE</t>
  </si>
  <si>
    <t>Numéro de fax</t>
  </si>
  <si>
    <t>01 48 63 52 52</t>
  </si>
  <si>
    <t>BP 51301</t>
  </si>
  <si>
    <t>Site internet</t>
  </si>
  <si>
    <t>FRANCE</t>
  </si>
  <si>
    <t>Taille &amp; activité principale</t>
  </si>
  <si>
    <t>Chiffre d'affaires (2017)</t>
  </si>
  <si>
    <t> EUR</t>
  </si>
  <si>
    <t>Nombre d'employés (2017)</t>
  </si>
  <si>
    <t>133</t>
  </si>
  <si>
    <t>Bénéfice ou perte (2017)</t>
  </si>
  <si>
    <t>Nbre d'entreprises dans le groupe</t>
  </si>
  <si>
    <t>159</t>
  </si>
  <si>
    <t>Total du bilan (2017)</t>
  </si>
  <si>
    <t>Nombre d'actionnaires</t>
  </si>
  <si>
    <t>2</t>
  </si>
  <si>
    <t>Capital social (2017)</t>
  </si>
  <si>
    <t>Nombre de filiales</t>
  </si>
  <si>
    <t>0</t>
  </si>
  <si>
    <t>1</t>
  </si>
  <si>
    <t>NAF Révision 2</t>
  </si>
  <si>
    <t>4651Z Commerce de gros (commerce interentreprises) d'ordinateurs, d'équipements informatiques périphériques et de logiciels</t>
  </si>
  <si>
    <t>Position</t>
  </si>
  <si>
    <t>Grossiste</t>
  </si>
  <si>
    <t>Marché</t>
  </si>
  <si>
    <t>National</t>
  </si>
  <si>
    <t>Description de l'activité</t>
  </si>
  <si>
    <t>Importation vente et location de matériels informatiques d'appareils périphériques et de matériels similaires ou connexes toutes prestations de services concernant tous matériels ou appareils informatiques électroniques électriques ou Électromécaniques.</t>
  </si>
  <si>
    <t>Dirigeants &amp; Contacts actuels</t>
  </si>
  <si>
    <t>Organes de contrôle</t>
  </si>
  <si>
    <t>Nom</t>
  </si>
  <si>
    <t>Intitulé de la fonction</t>
  </si>
  <si>
    <t>Organe</t>
  </si>
  <si>
    <t>Source</t>
  </si>
  <si>
    <t>1. </t>
  </si>
  <si>
    <t>M. Jean-Luc Gaston Bayel</t>
  </si>
  <si>
    <t>Administrateur;Président (depuis 29/11/2016)</t>
  </si>
  <si>
    <t>BoD</t>
  </si>
  <si>
    <t>P078419222</t>
  </si>
  <si>
    <t>M. Angelo D Ambrosio</t>
  </si>
  <si>
    <t>Administrateur (depuis 20/04/2015)</t>
  </si>
  <si>
    <t>P249389885</t>
  </si>
  <si>
    <t>M. Emmanuel, Pierre, Marie Fromont</t>
  </si>
  <si>
    <t>P048822556</t>
  </si>
  <si>
    <t>M. Tai-chi Shih</t>
  </si>
  <si>
    <t>P212476256</t>
  </si>
  <si>
    <t>Direction</t>
  </si>
  <si>
    <t>Dép.</t>
  </si>
  <si>
    <t>Directeur Général (depuis 20/04/2015)</t>
  </si>
  <si>
    <t>SenMan</t>
  </si>
  <si>
    <t>M. Julien Rochat</t>
  </si>
  <si>
    <t>Directeur Administratif et Financier</t>
  </si>
  <si>
    <t>FinAcc, AdmDep</t>
  </si>
  <si>
    <t>P237554811</t>
  </si>
  <si>
    <t>5. </t>
  </si>
  <si>
    <t>M. Fabrice Massin</t>
  </si>
  <si>
    <t>Directeur Marketing</t>
  </si>
  <si>
    <t>MarkAdv</t>
  </si>
  <si>
    <t>P237554441</t>
  </si>
  <si>
    <t>6. </t>
  </si>
  <si>
    <t>M. Yannick Durand</t>
  </si>
  <si>
    <t>-</t>
  </si>
  <si>
    <t>Directeur Technique</t>
  </si>
  <si>
    <t>R&amp;D</t>
  </si>
  <si>
    <t>SC</t>
  </si>
  <si>
    <t>P287613428</t>
  </si>
  <si>
    <t>ACERINOX FRANCE</t>
  </si>
  <si>
    <t>95500 GONESSE</t>
  </si>
  <si>
    <t>Numéro Siren</t>
  </si>
  <si>
    <t>303513402</t>
  </si>
  <si>
    <t>Statut</t>
  </si>
  <si>
    <t>Actif</t>
  </si>
  <si>
    <t>Cette entreprise n'est pas cotée.</t>
  </si>
  <si>
    <t>The Global Ultimate Owner of this controlled subsidiary is ACERINOX, S.A.</t>
  </si>
  <si>
    <t>Adresse &amp; contact</t>
  </si>
  <si>
    <t>5 RUE GAY LUSSAC</t>
  </si>
  <si>
    <t>Numéro de téléphone</t>
  </si>
  <si>
    <t>01 39 87 66 56</t>
  </si>
  <si>
    <t>CS 30089</t>
  </si>
  <si>
    <t>Numéro de fax</t>
  </si>
  <si>
    <t>01 34 53 83 37</t>
  </si>
  <si>
    <t>95503 GONESSE CEDEX</t>
  </si>
  <si>
    <t>Site internet</t>
  </si>
  <si>
    <t>FRANCE</t>
  </si>
  <si>
    <t>Taille &amp; activité principale</t>
  </si>
  <si>
    <t>Chiffre d'affaires (2017)</t>
  </si>
  <si>
    <t> EUR</t>
  </si>
  <si>
    <t>Nombre d'employés (2017)</t>
  </si>
  <si>
    <t>26</t>
  </si>
  <si>
    <t>Bénéfice ou perte (2017)</t>
  </si>
  <si>
    <t>Nbre d'entreprises dans le groupe</t>
  </si>
  <si>
    <t>53</t>
  </si>
  <si>
    <t>Total du bilan (2017)</t>
  </si>
  <si>
    <t>Nombre d'actionnaires</t>
  </si>
  <si>
    <t>1</t>
  </si>
  <si>
    <t>Capital social (2017)</t>
  </si>
  <si>
    <t>Nombre de filiales</t>
  </si>
  <si>
    <t>0</t>
  </si>
  <si>
    <t>Nombre d'ES</t>
  </si>
  <si>
    <t>NAF Révision 2</t>
  </si>
  <si>
    <t>4672Z Commerce de gros (commerce interentreprises) de minerais et métaux</t>
  </si>
  <si>
    <t>Position</t>
  </si>
  <si>
    <t>Grossiste</t>
  </si>
  <si>
    <t>Marché</t>
  </si>
  <si>
    <t>National</t>
  </si>
  <si>
    <t>Description de l'activité</t>
  </si>
  <si>
    <t>Importation et distribution de métaux, négoce d'aciers inoxydables.</t>
  </si>
  <si>
    <t>Dirigeants &amp; Contacts actuels</t>
  </si>
  <si>
    <t>Organes de contrôle</t>
  </si>
  <si>
    <t>Nom</t>
  </si>
  <si>
    <t>Intitulé de la fonction</t>
  </si>
  <si>
    <t>Organe</t>
  </si>
  <si>
    <t>Source</t>
  </si>
  <si>
    <t>1. </t>
  </si>
  <si>
    <t>M. Luis Gimeno Valledor</t>
  </si>
  <si>
    <t>Président (depuis 19/01/2009)</t>
  </si>
  <si>
    <t>BoD</t>
  </si>
  <si>
    <t>P042121032</t>
  </si>
  <si>
    <t>Direction</t>
  </si>
  <si>
    <t>Dép.</t>
  </si>
  <si>
    <t>M. Juan Santiago Roxan Arroyo</t>
  </si>
  <si>
    <t>Directeur Général (depuis 10/05/2017)</t>
  </si>
  <si>
    <t>SenMan</t>
  </si>
  <si>
    <t>P215587086</t>
  </si>
  <si>
    <t>2. </t>
  </si>
  <si>
    <t>M. Denis Tapia</t>
  </si>
  <si>
    <t>Directeur Administratif et Financier</t>
  </si>
  <si>
    <t>FinAcc, AdmDep</t>
  </si>
  <si>
    <t>P077258323</t>
  </si>
  <si>
    <t>Directeur Ressources Humaines</t>
  </si>
  <si>
    <t>HR</t>
  </si>
  <si>
    <t>3. </t>
  </si>
  <si>
    <t>M. Philippe Audeon</t>
  </si>
  <si>
    <t>Directeur Commercial</t>
  </si>
  <si>
    <t>Sales</t>
  </si>
  <si>
    <t>P119045166</t>
  </si>
  <si>
    <t>4. </t>
  </si>
  <si>
    <t>M. Cedric Froment</t>
  </si>
  <si>
    <t>Directeur de la Production</t>
  </si>
  <si>
    <t>Oper</t>
  </si>
  <si>
    <t>P444782350</t>
  </si>
  <si>
    <t>Directeur Qualité</t>
  </si>
  <si>
    <t>Qual</t>
  </si>
  <si>
    <t>5. </t>
  </si>
  <si>
    <t>M. Jean-Michel Bouillot</t>
  </si>
  <si>
    <t>Directeur Informatique</t>
  </si>
  <si>
    <t>IT&amp;IS</t>
  </si>
  <si>
    <t>P077258325</t>
  </si>
  <si>
    <t>ACFT BUREAU D'ETUDES</t>
  </si>
  <si>
    <t>27170 BARC</t>
  </si>
  <si>
    <t>494897556</t>
  </si>
  <si>
    <t>The Global Ultimate Owner of this controlled subsidiary is MR FRANCESCO TENUTA</t>
  </si>
  <si>
    <t>18 RUE DE L EGLISE</t>
  </si>
  <si>
    <t>02 32 44 31 51</t>
  </si>
  <si>
    <t>02 53 59 63 41</t>
  </si>
  <si>
    <t>28</t>
  </si>
  <si>
    <t>2</t>
  </si>
  <si>
    <t>3</t>
  </si>
  <si>
    <t>7112B Ingénierie, études techniques</t>
  </si>
  <si>
    <t>Prestataire de service</t>
  </si>
  <si>
    <t>Cabinet d'études techniques.</t>
  </si>
  <si>
    <t>= également actionnaire</t>
  </si>
  <si>
    <t>M. Francesco Tenuta</t>
  </si>
  <si>
    <t>Gérant (depuis 20/03/2007)</t>
  </si>
  <si>
    <t>P075717206</t>
  </si>
  <si>
    <t>Mme Evelyne Tenuta</t>
  </si>
  <si>
    <t>Directeur Comptabilité Gestion</t>
  </si>
  <si>
    <t>FinAcc</t>
  </si>
  <si>
    <t>P102060917</t>
  </si>
  <si>
    <t>M. Stephane Lelong</t>
  </si>
  <si>
    <t>P468803804</t>
  </si>
  <si>
    <t>ACIER DISTRIBUTION</t>
  </si>
  <si>
    <t>61450 LA FERRIERE AUX ETANGS</t>
  </si>
  <si>
    <t>493286348</t>
  </si>
  <si>
    <t>This company is Independent (but not the Global Ultimate Owner of a Corporate Group)</t>
  </si>
  <si>
    <t>En vertu de l’article L232-25 du Code du Commerce, cette entreprise a demandé la confidentialité de ses comptes annuels suivants: comptes sociaux au 31/12/2017 et au 31/12/2016.</t>
  </si>
  <si>
    <t>LIEU DIT LE PONT NORD</t>
  </si>
  <si>
    <t>02 33 37 27 94</t>
  </si>
  <si>
    <t>02 33 37 45 52</t>
  </si>
  <si>
    <t>n.d.</t>
  </si>
  <si>
    <t>Détails Type d’établissement</t>
  </si>
  <si>
    <t>ES jusqu'au 02/11/2013</t>
  </si>
  <si>
    <t>27</t>
  </si>
  <si>
    <t>Achat, vente, commercialisation de métaux, aciers et fournitures industrielles. Vente et pose de clôtures, portails, automatismes et glissières de sécurité.</t>
  </si>
  <si>
    <t>M. Ghislain Bisson</t>
  </si>
  <si>
    <t>Gérant</t>
  </si>
  <si>
    <t>P066170760</t>
  </si>
  <si>
    <t>ACIERS DE CONSTRUCTION RATIONALISES</t>
  </si>
  <si>
    <t>60100 CREIL</t>
  </si>
  <si>
    <t>572213742</t>
  </si>
  <si>
    <t>The Global Ultimate Owner of this controlled subsidiary is RIVA FORNI ELETTRICI S.P.A.</t>
  </si>
  <si>
    <t>14 RUE DES USINES</t>
  </si>
  <si>
    <t>03 44 61 77 00</t>
  </si>
  <si>
    <t>03 44 24 73 32</t>
  </si>
  <si>
    <t>138</t>
  </si>
  <si>
    <t>32</t>
  </si>
  <si>
    <t>4</t>
  </si>
  <si>
    <t>2593Z Fabrication d'articles en fils métalliques, de chaînes et de ressorts</t>
  </si>
  <si>
    <t>Fabricant</t>
  </si>
  <si>
    <t>Production et négoce de produits sidérurgiques.</t>
  </si>
  <si>
    <t>M. Riva Acier</t>
  </si>
  <si>
    <t>Président</t>
  </si>
  <si>
    <t>P462168178</t>
  </si>
  <si>
    <t>M. Angelo Ippoliti</t>
  </si>
  <si>
    <t>Directeur Général (depuis 03/10/2018)</t>
  </si>
  <si>
    <t>P344691656</t>
  </si>
  <si>
    <t>M. Damien Peraudin</t>
  </si>
  <si>
    <t>P153093073</t>
  </si>
  <si>
    <t>M. Denis Pierreau</t>
  </si>
  <si>
    <t>P006369732</t>
  </si>
  <si>
    <t>M. Jean Prud'Homme</t>
  </si>
  <si>
    <t>P075846851</t>
  </si>
  <si>
    <t>M. Christophe Choron</t>
  </si>
  <si>
    <t>Directeur d'usine</t>
  </si>
  <si>
    <t>P238300633</t>
  </si>
  <si>
    <t>M. Gerard Delacour</t>
  </si>
  <si>
    <t>P429971059</t>
  </si>
  <si>
    <t>ACO</t>
  </si>
  <si>
    <t>27940 NOTRE-DAME-DE-L'ISLE</t>
  </si>
  <si>
    <t>732016399</t>
  </si>
  <si>
    <t>The Global Ultimate Owner of this controlled subsidiary is MR IVER AHLMANN THOMAS</t>
  </si>
  <si>
    <t>LE QUAI A BOIS</t>
  </si>
  <si>
    <t>02 32 51 30 55</t>
  </si>
  <si>
    <t>BP 85</t>
  </si>
  <si>
    <t>02 32 51 50 82</t>
  </si>
  <si>
    <t>Chiffre d'affaires (2008)</t>
  </si>
  <si>
    <t>Nombre d'employés (2008)</t>
  </si>
  <si>
    <t>110</t>
  </si>
  <si>
    <t>Bénéfice ou perte (2008)</t>
  </si>
  <si>
    <t>80</t>
  </si>
  <si>
    <t>Total du bilan (2008)</t>
  </si>
  <si>
    <t>Capital social (2008)</t>
  </si>
  <si>
    <t>2223Z Fabrication d'éléments en matières plastiques pour la construction</t>
  </si>
  <si>
    <t>Achat, production, vente de matériaux de construction dans un contexte de recherche et d'échanges internationaux.</t>
  </si>
  <si>
    <t>M. Jens Uwe Paasch</t>
  </si>
  <si>
    <t>Président (depuis 16/03/2015)</t>
  </si>
  <si>
    <t>P043451140</t>
  </si>
  <si>
    <t>M. Francois Desebbe</t>
  </si>
  <si>
    <t>Directeur Général (depuis 11/04/2014)</t>
  </si>
  <si>
    <t>P008822395</t>
  </si>
  <si>
    <t>Mme Delphine Bihour</t>
  </si>
  <si>
    <t>Secrétaire</t>
  </si>
  <si>
    <t>P435694661</t>
  </si>
  <si>
    <t>Mme Claire Ducreux</t>
  </si>
  <si>
    <t>Directeur de la Communication</t>
  </si>
  <si>
    <t>P498591155</t>
  </si>
  <si>
    <t>Directeur Marketing</t>
  </si>
  <si>
    <t>MarkAdv</t>
  </si>
  <si>
    <t>Mme Annick Gentil</t>
  </si>
  <si>
    <t>P081195150</t>
  </si>
  <si>
    <t>M. Thierry Levaux</t>
  </si>
  <si>
    <t>P294430292</t>
  </si>
  <si>
    <t>M. Jean-Jacques Bertet</t>
  </si>
  <si>
    <t>P081195149</t>
  </si>
  <si>
    <t>7. </t>
  </si>
  <si>
    <t>M. Jerome Folloppe</t>
  </si>
  <si>
    <t>-</t>
  </si>
  <si>
    <t>Directeur de la Production</t>
  </si>
  <si>
    <t>Oper</t>
  </si>
  <si>
    <t>SC</t>
  </si>
  <si>
    <t>P238106965</t>
  </si>
  <si>
    <t>8. </t>
  </si>
  <si>
    <t>Mme Sandrine Gravot</t>
  </si>
  <si>
    <t>Directeur Qualité</t>
  </si>
  <si>
    <t>Qual</t>
  </si>
  <si>
    <t>P435694660</t>
  </si>
  <si>
    <t>9. </t>
  </si>
  <si>
    <t>Mme Marie-Carmen Gomez-Serrano</t>
  </si>
  <si>
    <t>Directeur des Achats</t>
  </si>
  <si>
    <t>Proc</t>
  </si>
  <si>
    <t>P294430291</t>
  </si>
  <si>
    <t>10. </t>
  </si>
  <si>
    <t>Mme Catherine Signol</t>
  </si>
  <si>
    <t>Assistant de Direction</t>
  </si>
  <si>
    <t>OthDep</t>
  </si>
  <si>
    <t>P435694659</t>
  </si>
  <si>
    <t>ADIAMIX</t>
  </si>
  <si>
    <t>61000 ALENCON</t>
  </si>
  <si>
    <t>Numéro Siren</t>
  </si>
  <si>
    <t>440841781</t>
  </si>
  <si>
    <t>Statut</t>
  </si>
  <si>
    <t>Actif</t>
  </si>
  <si>
    <t>Cette entreprise n'est pas cotée.</t>
  </si>
  <si>
    <t>The Global Ultimate Owner of this controlled subsidiary is DIAM MANAGEMENT</t>
  </si>
  <si>
    <t>Adresse &amp; contact</t>
  </si>
  <si>
    <t>18 RUE DU CHANVRE A TISSER</t>
  </si>
  <si>
    <t>Numéro de téléphone</t>
  </si>
  <si>
    <t>02 33 80 09 99</t>
  </si>
  <si>
    <t>Numéro de fax</t>
  </si>
  <si>
    <t>02 33 80 09 71</t>
  </si>
  <si>
    <t>FRANCE</t>
  </si>
  <si>
    <t>Site internet</t>
  </si>
  <si>
    <t>Taille &amp; activité principale</t>
  </si>
  <si>
    <t>Chiffre d'affaires (2017)</t>
  </si>
  <si>
    <t> EUR</t>
  </si>
  <si>
    <t>Nombre d'employés (2017)</t>
  </si>
  <si>
    <t>76</t>
  </si>
  <si>
    <t>Bénéfice ou perte (2017)</t>
  </si>
  <si>
    <t>Nbre d'entreprises dans le groupe</t>
  </si>
  <si>
    <t>6</t>
  </si>
  <si>
    <t>Total du bilan (2017)</t>
  </si>
  <si>
    <t>Nombre d'actionnaires</t>
  </si>
  <si>
    <t>1</t>
  </si>
  <si>
    <t>Capital social (2017)</t>
  </si>
  <si>
    <t>Nombre de filiales</t>
  </si>
  <si>
    <t>0</t>
  </si>
  <si>
    <t>Nombre d'ES</t>
  </si>
  <si>
    <t>3</t>
  </si>
  <si>
    <t>NAF Révision 2</t>
  </si>
  <si>
    <t>2550B Découpage, emboutissage</t>
  </si>
  <si>
    <t>Position</t>
  </si>
  <si>
    <t>Fabricant</t>
  </si>
  <si>
    <t>Marché</t>
  </si>
  <si>
    <t>National</t>
  </si>
  <si>
    <t>Description de l'activité</t>
  </si>
  <si>
    <t>Fabrication de pièces métalliques et d'outillage.</t>
  </si>
  <si>
    <t>Dirigeants &amp; Contacts actuels</t>
  </si>
  <si>
    <t>Organes de contrôle</t>
  </si>
  <si>
    <t>Nom</t>
  </si>
  <si>
    <t>Intitulé de la fonction</t>
  </si>
  <si>
    <t>Organe</t>
  </si>
  <si>
    <t>Source</t>
  </si>
  <si>
    <t>1. </t>
  </si>
  <si>
    <t>DIAM GROUP</t>
  </si>
  <si>
    <t>Président</t>
  </si>
  <si>
    <t>BoD</t>
  </si>
  <si>
    <t>CVA0732617</t>
  </si>
  <si>
    <t>Direction</t>
  </si>
  <si>
    <t>Dép.</t>
  </si>
  <si>
    <t>M. Nicolas Leday</t>
  </si>
  <si>
    <t>Directeur Commercial</t>
  </si>
  <si>
    <t>Sales</t>
  </si>
  <si>
    <t>P188127209</t>
  </si>
  <si>
    <t>AEMS AUTOMATISME ELECTRICITE MILLENIUM</t>
  </si>
  <si>
    <t>60160 MONTATAIRE</t>
  </si>
  <si>
    <t>433382538</t>
  </si>
  <si>
    <t>The Global Ultimate Owner of this controlled subsidiary is HOLDING AEMS</t>
  </si>
  <si>
    <t>100 RUE LOUIS BLANC</t>
  </si>
  <si>
    <t>03 44 24 97 40</t>
  </si>
  <si>
    <t>03 44 24 04 47</t>
  </si>
  <si>
    <t>Chiffre d'affaires (2016)</t>
  </si>
  <si>
    <t>Nombre d'employés (2016)</t>
  </si>
  <si>
    <t>27</t>
  </si>
  <si>
    <t>Bénéfice ou perte (2016)</t>
  </si>
  <si>
    <t>2</t>
  </si>
  <si>
    <t>Total du bilan (2016)</t>
  </si>
  <si>
    <t>Capital social (2016)</t>
  </si>
  <si>
    <t>3320C Conception d'ensemble et assemblage sur site industriel d'équipements de contrôle des processus industriels</t>
  </si>
  <si>
    <t>Local</t>
  </si>
  <si>
    <t>Études, réalisation d'équipement, installation de régulation et d'automatisation, installation et travaux d'électricité industrielle.</t>
  </si>
  <si>
    <t>M. Philippe Torio</t>
  </si>
  <si>
    <t>Gérant</t>
  </si>
  <si>
    <t>SenMan</t>
  </si>
  <si>
    <t>P003064115</t>
  </si>
  <si>
    <t>Directeur Technique</t>
  </si>
  <si>
    <t>R&amp;D</t>
  </si>
  <si>
    <t>2. </t>
  </si>
  <si>
    <t>M. Gael Thuilliez</t>
  </si>
  <si>
    <t>Directeur des Études</t>
  </si>
  <si>
    <t>SenMan, OthDep</t>
  </si>
  <si>
    <t>P438574811</t>
  </si>
  <si>
    <t>3. </t>
  </si>
  <si>
    <t>M. Jean-Jacques Arjona</t>
  </si>
  <si>
    <t>P180360491</t>
  </si>
  <si>
    <t>Chargé d'affaires</t>
  </si>
  <si>
    <t>4. </t>
  </si>
  <si>
    <t>M. Jose Allard</t>
  </si>
  <si>
    <t>Chargé d'Études</t>
  </si>
  <si>
    <t>PMPMan</t>
  </si>
  <si>
    <t>P438574686</t>
  </si>
  <si>
    <t>5. </t>
  </si>
  <si>
    <t>M. Joel Ballivet</t>
  </si>
  <si>
    <t>Directeur des Travaux</t>
  </si>
  <si>
    <t>P008800687</t>
  </si>
  <si>
    <t>6. </t>
  </si>
  <si>
    <t>M. Philippe Vandevyver</t>
  </si>
  <si>
    <t>P435961595</t>
  </si>
  <si>
    <t>AEP PARIS - ILE DE FRANCE</t>
  </si>
  <si>
    <t>95310 ST-OUEN-L'AUMONE</t>
  </si>
  <si>
    <t>537487613</t>
  </si>
  <si>
    <t>The Global Ultimate Owner of this controlled subsidiary is MR KARIM SEGUENI</t>
  </si>
  <si>
    <t>16 RUE PAUL PAINLEVE</t>
  </si>
  <si>
    <t>01 34 40 13 30</t>
  </si>
  <si>
    <t>01 34 48 05 20</t>
  </si>
  <si>
    <t>Chiffre d'affaires (2015)</t>
  </si>
  <si>
    <t>Nombre d'employés (2015)</t>
  </si>
  <si>
    <t>24</t>
  </si>
  <si>
    <t>Bénéfice ou perte (2015)</t>
  </si>
  <si>
    <t>Total du bilan (2015)</t>
  </si>
  <si>
    <t>Capital social (2015)</t>
  </si>
  <si>
    <t>3312Z Réparation de machines et équipements mécaniques</t>
  </si>
  <si>
    <t>Distribution de matériels de robinetterie et associés aux fluides, négoce de tous matériels industriels. l'étude, la fabrication et le dépannage de tous appareils électriques - la création, l'acquisition, l'exploitation, la prise ou la mise en Locatiion-gérance de tous fonds ou établissements se rapportant directement ou indirectement à l'objet social - la participation directe de la société dans toutes opérations financières immobilières ou mobilières et dans toutes entreprises commerciales ou industrielles pouvant se rattacher à l'objet social ou à tout objet similaire ou connexes - toutes opérations quelconques contribuant à la réalisation de cet objet.</t>
  </si>
  <si>
    <t>= également actionnaire</t>
  </si>
  <si>
    <t>M. Karim Segueni</t>
  </si>
  <si>
    <t>P089407687</t>
  </si>
  <si>
    <t>M. Mamadou Fiby</t>
  </si>
  <si>
    <t>Directeur</t>
  </si>
  <si>
    <t>P491015418</t>
  </si>
  <si>
    <t>Mme Valerie Trou</t>
  </si>
  <si>
    <t>Directeur Administratif et Financier</t>
  </si>
  <si>
    <t>FinAcc, AdmDep</t>
  </si>
  <si>
    <t>P380067780</t>
  </si>
  <si>
    <t>Directeur Comptabilité Gestion</t>
  </si>
  <si>
    <t>FinAcc</t>
  </si>
  <si>
    <t>Mme Brigitte De Oliveira</t>
  </si>
  <si>
    <t>P383763252</t>
  </si>
  <si>
    <t>Mme Eloise Jubet</t>
  </si>
  <si>
    <t>Directeur Ressources Humaines</t>
  </si>
  <si>
    <t>HR</t>
  </si>
  <si>
    <t>P491015419</t>
  </si>
  <si>
    <t>AERO DRIVE</t>
  </si>
  <si>
    <t>60000 BEAUVAIS</t>
  </si>
  <si>
    <t>432579019</t>
  </si>
  <si>
    <t>Cette entreprise n'est pas liée à d'autres entreprises.</t>
  </si>
  <si>
    <t>En vertu de l’article L232-25 du Code du Commerce, cette entreprise a demandé la confidentialité de ses comptes annuels suivants: comptes sociaux au 31/12/2016.</t>
  </si>
  <si>
    <t>227 AVENUE MARCEL DASSAULT</t>
  </si>
  <si>
    <t>03 44 06 54 90</t>
  </si>
  <si>
    <t>03 44 06 54 93</t>
  </si>
  <si>
    <t>Chiffre d'affaires (2018)</t>
  </si>
  <si>
    <t>Nombre d'employés (2018)</t>
  </si>
  <si>
    <t>48</t>
  </si>
  <si>
    <t>Bénéfice ou perte (2018)</t>
  </si>
  <si>
    <t>Total du bilan (2018)</t>
  </si>
  <si>
    <t>Capital social (2018)</t>
  </si>
  <si>
    <t>5610C Restauration de type rapide</t>
  </si>
  <si>
    <t>Prestataire de service</t>
  </si>
  <si>
    <t>Gestion et exploitation directe ou indirecte notamment par contrat de location gérance de commerce de restauration à service rapide à enseigne Mc Donald's.</t>
  </si>
  <si>
    <t>M. Brahim Nakib</t>
  </si>
  <si>
    <t>P435713730</t>
  </si>
  <si>
    <t>M. Arthur Ribeirot</t>
  </si>
  <si>
    <t>P435687521</t>
  </si>
  <si>
    <t>Mme Nadege Tanchis</t>
  </si>
  <si>
    <t>P356257411</t>
  </si>
  <si>
    <t>Mme Carole Ribeiro</t>
  </si>
  <si>
    <t>P498254138</t>
  </si>
  <si>
    <t>M. Olivier Villette</t>
  </si>
  <si>
    <t>Gérant Non Associé</t>
  </si>
  <si>
    <t>P051931012</t>
  </si>
  <si>
    <t>AEROCHIM</t>
  </si>
  <si>
    <t>27300 BERNAY</t>
  </si>
  <si>
    <t>419779798</t>
  </si>
  <si>
    <t>The Global Ultimate Owner of this controlled subsidiary is GESTFAR PATRIMOINE LUXEMBOURG SCA</t>
  </si>
  <si>
    <t>BOULEVARD GEORGES MILVILLE</t>
  </si>
  <si>
    <t>02 32 47 36 00</t>
  </si>
  <si>
    <t>CS 60253</t>
  </si>
  <si>
    <t>02 32 47 36 10</t>
  </si>
  <si>
    <t>27302 BERNAY CEDEX</t>
  </si>
  <si>
    <t>196</t>
  </si>
  <si>
    <t>61</t>
  </si>
  <si>
    <t>2042Z Fabrication de parfums et de produits pour la toilette</t>
  </si>
  <si>
    <t>Fabrication vente de produits d'entretien ménager sur le marché de la grande distribution à leurs marques et comprenant la clientèle l'achalandage y attachés ainsi que les formules et procédés de fabrication des gammes concernés le bénéfice des marchés et contrats afférents à l'exploitation dudit fonds sous réserve de l'acceptation du cocontractant tel que cette partie du fonds existe avec tous ses éléments sans aucune exception ni réserve. n'est pas compris dans le périmètre de cession le droit au bail - cette activité sera exercée au lieu du siège social de la société.</t>
  </si>
  <si>
    <t>FAREVA SA</t>
  </si>
  <si>
    <t>C222549949</t>
  </si>
  <si>
    <t>M. Bernard Robert Louis Fraisse</t>
  </si>
  <si>
    <t>P051756447</t>
  </si>
  <si>
    <t>M. Christophe David Petras</t>
  </si>
  <si>
    <t>Vice-Président</t>
  </si>
  <si>
    <t>P159052619</t>
  </si>
  <si>
    <t>M. Franck Bonnet</t>
  </si>
  <si>
    <t>Directeur Général</t>
  </si>
  <si>
    <t>P078371700</t>
  </si>
  <si>
    <t>M. Cyril Druon</t>
  </si>
  <si>
    <t>P160003182</t>
  </si>
  <si>
    <t>M. Frederic Foulon</t>
  </si>
  <si>
    <t>P435629966</t>
  </si>
  <si>
    <t>P051756447</t>
  </si>
  <si>
    <t>5. </t>
  </si>
  <si>
    <t>M. Christophe David Petras</t>
  </si>
  <si>
    <t>-</t>
  </si>
  <si>
    <t>Directeur Général</t>
  </si>
  <si>
    <t>SenMan</t>
  </si>
  <si>
    <t>SC</t>
  </si>
  <si>
    <t>P159052619</t>
  </si>
  <si>
    <t>6. </t>
  </si>
  <si>
    <t>M. Didier Quenel</t>
  </si>
  <si>
    <t>Directeur</t>
  </si>
  <si>
    <t>P435629963</t>
  </si>
  <si>
    <t>7. </t>
  </si>
  <si>
    <t>Mme Carole Thune</t>
  </si>
  <si>
    <t>Directeur Administratif et Financier</t>
  </si>
  <si>
    <t>FinAcc, AdmDep</t>
  </si>
  <si>
    <t>P270470970</t>
  </si>
  <si>
    <t>Directeur Ressources Humaines</t>
  </si>
  <si>
    <t>HR</t>
  </si>
  <si>
    <t>8. </t>
  </si>
  <si>
    <t>M. Jean-Francois Collet</t>
  </si>
  <si>
    <t>Directeur de la Production</t>
  </si>
  <si>
    <t>Oper</t>
  </si>
  <si>
    <t>P432400156</t>
  </si>
  <si>
    <t>9. </t>
  </si>
  <si>
    <t>Mme Isabelle Gouzou</t>
  </si>
  <si>
    <t>Directeur de la Logistique</t>
  </si>
  <si>
    <t>P435629965</t>
  </si>
  <si>
    <t>10. </t>
  </si>
  <si>
    <t>Mme Nathalie Amulius</t>
  </si>
  <si>
    <t>Directeur Qualité</t>
  </si>
  <si>
    <t>Qual</t>
  </si>
  <si>
    <t>P435629964</t>
  </si>
  <si>
    <t>11. </t>
  </si>
  <si>
    <t>M. Laurent Verdy</t>
  </si>
  <si>
    <t>Directeur Informatique;Directeur systèmes d'Information</t>
  </si>
  <si>
    <t>IT&amp;IS</t>
  </si>
  <si>
    <t>P077141411</t>
  </si>
  <si>
    <t>12. </t>
  </si>
  <si>
    <t>Mme Tiphaine Leborgne</t>
  </si>
  <si>
    <t>Directeur de la Sécurité</t>
  </si>
  <si>
    <t>Health</t>
  </si>
  <si>
    <t>P435629962</t>
  </si>
  <si>
    <t>Directeur Environnement</t>
  </si>
  <si>
    <t>OthDep</t>
  </si>
  <si>
    <t>AEROLUB</t>
  </si>
  <si>
    <t>60240 CHAUMONT EN VEXIN</t>
  </si>
  <si>
    <t>Numéro Siren</t>
  </si>
  <si>
    <t>311773105</t>
  </si>
  <si>
    <t>Statut</t>
  </si>
  <si>
    <t>Actif</t>
  </si>
  <si>
    <t>Cette entreprise n'est pas cotée.</t>
  </si>
  <si>
    <t>This company is Independent (but not the Global Ultimate Owner of a Corporate Group)</t>
  </si>
  <si>
    <t>Adresse &amp; contact</t>
  </si>
  <si>
    <t>ZONE D ACTIVITES DU MOULIN D ANGEAN</t>
  </si>
  <si>
    <t>Numéro de téléphone</t>
  </si>
  <si>
    <t>03 44 84 49 10</t>
  </si>
  <si>
    <t>22 RUE PAUL JOURNEE</t>
  </si>
  <si>
    <t>Numéro de fax</t>
  </si>
  <si>
    <t>03 44 84 49 11</t>
  </si>
  <si>
    <t>Site internet</t>
  </si>
  <si>
    <t>FRANCE</t>
  </si>
  <si>
    <t>Taille &amp; activité principale</t>
  </si>
  <si>
    <t>Chiffre d'affaires (2017)</t>
  </si>
  <si>
    <t> EUR</t>
  </si>
  <si>
    <t>Nombre d'employés (2017)</t>
  </si>
  <si>
    <t>38</t>
  </si>
  <si>
    <t>Bénéfice ou perte (2017)</t>
  </si>
  <si>
    <t>Nombre d'actionnaires</t>
  </si>
  <si>
    <t>0</t>
  </si>
  <si>
    <t>Total du bilan (2017)</t>
  </si>
  <si>
    <t>Nombre de filiales</t>
  </si>
  <si>
    <t>1</t>
  </si>
  <si>
    <t>Capital social (2017)</t>
  </si>
  <si>
    <t>Nombre d'ES</t>
  </si>
  <si>
    <t>NAF Révision 2</t>
  </si>
  <si>
    <t>8292Z Activités de conditionnement</t>
  </si>
  <si>
    <t>Position</t>
  </si>
  <si>
    <t>Prestataire de service</t>
  </si>
  <si>
    <t>Marché</t>
  </si>
  <si>
    <t>National</t>
  </si>
  <si>
    <t>Description de l'activité</t>
  </si>
  <si>
    <t>Fabrication, achat, vente, conditionnement, importation, exportation, représentation de tous produits destinés à l'industrie.</t>
  </si>
  <si>
    <t>Dirigeants &amp; Contacts actuels</t>
  </si>
  <si>
    <t>Organes de contrôle</t>
  </si>
  <si>
    <t>Nom</t>
  </si>
  <si>
    <t>Intitulé de la fonction</t>
  </si>
  <si>
    <t>Organe</t>
  </si>
  <si>
    <t>Source</t>
  </si>
  <si>
    <t>1. </t>
  </si>
  <si>
    <t>M. Claude Touteau</t>
  </si>
  <si>
    <t>Président</t>
  </si>
  <si>
    <t>BoD</t>
  </si>
  <si>
    <t>P051876356</t>
  </si>
  <si>
    <t>Direction</t>
  </si>
  <si>
    <t>Dép.</t>
  </si>
  <si>
    <t>Mme Marie-Emmanuelle Boulenger</t>
  </si>
  <si>
    <t>P435704286</t>
  </si>
  <si>
    <t>2. </t>
  </si>
  <si>
    <t>M. Francois Fery</t>
  </si>
  <si>
    <t>P051641080</t>
  </si>
  <si>
    <t>Directeur de la Communication</t>
  </si>
  <si>
    <t>Directeur du Personnel</t>
  </si>
  <si>
    <t>Directeur Commercial</t>
  </si>
  <si>
    <t>Sales</t>
  </si>
  <si>
    <t>3. </t>
  </si>
  <si>
    <t>M. Benoit Sroczynski</t>
  </si>
  <si>
    <t>Directeur Technique</t>
  </si>
  <si>
    <t>R&amp;D</t>
  </si>
  <si>
    <t>P237584910</t>
  </si>
  <si>
    <t>4. </t>
  </si>
  <si>
    <t>Mme Aurore Riviere</t>
  </si>
  <si>
    <t>P435636498</t>
  </si>
  <si>
    <t>Directeur Laboratoire</t>
  </si>
  <si>
    <t>AG2S</t>
  </si>
  <si>
    <t>95540 MERY SUR OISE</t>
  </si>
  <si>
    <t>404298580</t>
  </si>
  <si>
    <t>The Global Ultimate Owner of this controlled subsidiary is MR THIERRY BOSQUET</t>
  </si>
  <si>
    <t>ZAC 4 LES BOSQUETS</t>
  </si>
  <si>
    <t>01 30 36 21 21</t>
  </si>
  <si>
    <t>20 CHEMIN DES BOEUFS</t>
  </si>
  <si>
    <t>01 30 36 21 29</t>
  </si>
  <si>
    <t>Chiffre d'affaires (2015)</t>
  </si>
  <si>
    <t>Nombre d'employés (2015)</t>
  </si>
  <si>
    <t>69</t>
  </si>
  <si>
    <t>Bénéfice ou perte (2015)</t>
  </si>
  <si>
    <t>Nbre d'entreprises dans le groupe</t>
  </si>
  <si>
    <t>2</t>
  </si>
  <si>
    <t>Total du bilan (2015)</t>
  </si>
  <si>
    <t>Capital social (2015)</t>
  </si>
  <si>
    <t>4</t>
  </si>
  <si>
    <t>8020Z Activités liées aux systèmes de sécurité</t>
  </si>
  <si>
    <t>Non renseigné</t>
  </si>
  <si>
    <t>Aménagement et gestion de systèmes de sécurité, réalisation et maintenance d'ensembles de sécurité.</t>
  </si>
  <si>
    <t>= également actionnaire</t>
  </si>
  <si>
    <t>M. Thierry Bosquet</t>
  </si>
  <si>
    <t>P002973474</t>
  </si>
  <si>
    <t>Mme Sandra Baque</t>
  </si>
  <si>
    <t>P180330715</t>
  </si>
  <si>
    <t>Mme Valerie Chedote</t>
  </si>
  <si>
    <t>P294428758</t>
  </si>
  <si>
    <t>M. Anthony Venault</t>
  </si>
  <si>
    <t>P458860453</t>
  </si>
  <si>
    <t>M. Eric Luu</t>
  </si>
  <si>
    <t>P238379593</t>
  </si>
  <si>
    <t>M. Paul Martineau</t>
  </si>
  <si>
    <t>Directeur de Département</t>
  </si>
  <si>
    <t>P076651159</t>
  </si>
  <si>
    <t>Directeur de la Maintenance</t>
  </si>
  <si>
    <t>AGENCEMENT GENERAL DU BATIMENT</t>
  </si>
  <si>
    <t>95870 BEZONS</t>
  </si>
  <si>
    <t>333296580</t>
  </si>
  <si>
    <t>The Global Ultimate Owner of this controlled subsidiary is FINACOM SARL</t>
  </si>
  <si>
    <t>57 RUE SALVADOR ALLENDE</t>
  </si>
  <si>
    <t>01 39 98 59 00</t>
  </si>
  <si>
    <t>01 39 98 59 01</t>
  </si>
  <si>
    <t>Chiffre d'affaires (2018)</t>
  </si>
  <si>
    <t>Nombre d'employés (2018)</t>
  </si>
  <si>
    <t>67</t>
  </si>
  <si>
    <t>Bénéfice ou perte (2018)</t>
  </si>
  <si>
    <t>3</t>
  </si>
  <si>
    <t>Total du bilan (2018)</t>
  </si>
  <si>
    <t>Capital social (2018)</t>
  </si>
  <si>
    <t>4120B Construction d'autres bâtiments</t>
  </si>
  <si>
    <t>Entrepreneur</t>
  </si>
  <si>
    <t>Une partie d'un fonds de commerce d'électricité générale, conception de produits et systèmes dans le domaine électrique, informatique, communication du bâtiment.</t>
  </si>
  <si>
    <t>M. Christophe Bearzi</t>
  </si>
  <si>
    <t>Président du Conseil d'administration</t>
  </si>
  <si>
    <t>P002831268</t>
  </si>
  <si>
    <t>M. Alain Bonnevie</t>
  </si>
  <si>
    <t>Administrateur</t>
  </si>
  <si>
    <t>P002831269</t>
  </si>
  <si>
    <t>FINACOM SARL</t>
  </si>
  <si>
    <t>CVA0033297</t>
  </si>
  <si>
    <t>M. Samir Touharia</t>
  </si>
  <si>
    <t>Directeur des Achats</t>
  </si>
  <si>
    <t>Proc</t>
  </si>
  <si>
    <t>P237846249</t>
  </si>
  <si>
    <t>M. Bruno Fickinger</t>
  </si>
  <si>
    <t>Directeur Informatique</t>
  </si>
  <si>
    <t>P237846250</t>
  </si>
  <si>
    <t>M. Frederic Petit</t>
  </si>
  <si>
    <t>Directeur des Travaux</t>
  </si>
  <si>
    <t>P435768925</t>
  </si>
  <si>
    <t>AGENOR CREIL</t>
  </si>
  <si>
    <t>60740 ST MAXIMIN</t>
  </si>
  <si>
    <t>338125032</t>
  </si>
  <si>
    <t>Cette entreprise n'est pas liée à d'autres entreprises.</t>
  </si>
  <si>
    <t>ZONE ARTISANALE LES HAIES</t>
  </si>
  <si>
    <t>03 44 56 00 00</t>
  </si>
  <si>
    <t>RUE ALBERT EINSTEIN</t>
  </si>
  <si>
    <t>03 44 56 54 87</t>
  </si>
  <si>
    <t>48</t>
  </si>
  <si>
    <t>8121Z Nettoyage courant des bâtiments</t>
  </si>
  <si>
    <t>Local</t>
  </si>
  <si>
    <t>Nettoyage et entretien ainsi que la maintenance et l'hygiène des locaux Nettoyage industriel.</t>
  </si>
  <si>
    <t>M. Bertrand Fournier</t>
  </si>
  <si>
    <t>Gérant</t>
  </si>
  <si>
    <t>P003046570</t>
  </si>
  <si>
    <t>M. Luc Debuyser</t>
  </si>
  <si>
    <t>Directeur Comptabilité Gestion</t>
  </si>
  <si>
    <t>FinAcc</t>
  </si>
  <si>
    <t>P075543839</t>
  </si>
  <si>
    <t>M. Vincent Morel</t>
  </si>
  <si>
    <t>P160921737</t>
  </si>
  <si>
    <t>Directeur Juridique</t>
  </si>
  <si>
    <t>LegDep</t>
  </si>
  <si>
    <t>M. Vincent Depecker</t>
  </si>
  <si>
    <t>P238141235</t>
  </si>
  <si>
    <t>M. Thomas Wronka</t>
  </si>
  <si>
    <t>P435758096</t>
  </si>
  <si>
    <t>Mme Valerie Le Ray</t>
  </si>
  <si>
    <t>Directeur d'établissement</t>
  </si>
  <si>
    <t>BrOff</t>
  </si>
  <si>
    <t>P075543841</t>
  </si>
  <si>
    <t>AGRI ENVIRONNEMENT SAS</t>
  </si>
  <si>
    <t>60155 RAINVILLERS</t>
  </si>
  <si>
    <t>444360598</t>
  </si>
  <si>
    <t>The Global Ultimate Owner of this controlled subsidiary is MR HENRY STRAUMANN</t>
  </si>
  <si>
    <t>En vertu de l’article L232-25 du Code du Commerce, cette entreprise a demandé la confidentialité de ses comptes annuels suivants: comptes sociaux au 31/12/2016 et au 31/12/2015.</t>
  </si>
  <si>
    <t>ZAE LES AULNOIES</t>
  </si>
  <si>
    <t>03 44 82 84 80</t>
  </si>
  <si>
    <t>RUE DE SAINT PAUL</t>
  </si>
  <si>
    <t>03 44 82 84 81</t>
  </si>
  <si>
    <t>n.d.</t>
  </si>
  <si>
    <t>22</t>
  </si>
  <si>
    <t>0161Z Activités de soutien aux cultures</t>
  </si>
  <si>
    <t>Producteur</t>
  </si>
  <si>
    <t>- Travaux agricoles, - Application de produits phytosanitaires sur végétaux, prestations services stockage, manipulation d'engrais de tous amendements organiques destines à l'agriculture,- La réception et le compostage de déchets verts et bois.Le stockage, la vente et l'ensachage de tout compost,- Préparation de tout bois à destination énergie, achat et revente de tous produits provenant de la biomasse,- Le sondage, le diagnostic de sol potentiellement pollué ou non, traitement des pollutions,- Toutes activités en relation avec l'environnement.</t>
  </si>
  <si>
    <t>M. Henry Straumann</t>
  </si>
  <si>
    <t>P002970784</t>
  </si>
  <si>
    <t>Mme Marie Cecile Levarlet</t>
  </si>
  <si>
    <t>P432404610</t>
  </si>
  <si>
    <t>AGRIANDRE-CTI</t>
  </si>
  <si>
    <t>27190 CONCHES EN OUCHE</t>
  </si>
  <si>
    <t>503536302</t>
  </si>
  <si>
    <t>ROUTE DE DAMVILLE</t>
  </si>
  <si>
    <t>02 32 32 85 00</t>
  </si>
  <si>
    <t>02 32 30 91 89</t>
  </si>
  <si>
    <t>51</t>
  </si>
  <si>
    <t>2511Z Fabrication de structures métalliques et de parties de structures</t>
  </si>
  <si>
    <t>Fabricant</t>
  </si>
  <si>
    <t>International</t>
  </si>
  <si>
    <t>Chaudronnerie,tuyauterie industrielle,serrurerie métallerie et construction mécanique,traitement des métaux et tous travaux d'études et de réalisations industrielles.</t>
  </si>
  <si>
    <t>MANOIR INDUSTRIES</t>
  </si>
  <si>
    <t>Président (depuis 27/12/2018)</t>
  </si>
  <si>
    <t>CVA0096977</t>
  </si>
  <si>
    <t>M. Patrice Lerebours</t>
  </si>
  <si>
    <t>P436534892</t>
  </si>
  <si>
    <t>Mme Sandrine Brochand</t>
  </si>
  <si>
    <t>P237496350</t>
  </si>
  <si>
    <t>Directeur paie</t>
  </si>
  <si>
    <t>M. Emeric Hebert</t>
  </si>
  <si>
    <t>Chargé d'affaires</t>
  </si>
  <si>
    <t>P452480102</t>
  </si>
  <si>
    <t>M. Gilles Lesueur</t>
  </si>
  <si>
    <t>P436534894</t>
  </si>
  <si>
    <t>M. Brice Marien</t>
  </si>
  <si>
    <t>P436534895</t>
  </si>
  <si>
    <t>6. </t>
  </si>
  <si>
    <t>M. Lionel Perree</t>
  </si>
  <si>
    <t>-</t>
  </si>
  <si>
    <t>Chargé d'affaires</t>
  </si>
  <si>
    <t>Sales</t>
  </si>
  <si>
    <t>SC</t>
  </si>
  <si>
    <t>P418418488</t>
  </si>
  <si>
    <t>Directeur Technique</t>
  </si>
  <si>
    <t>R&amp;D</t>
  </si>
  <si>
    <t>7. </t>
  </si>
  <si>
    <t>M. Fernando Soares</t>
  </si>
  <si>
    <t>Directeur de la Production</t>
  </si>
  <si>
    <t>Oper</t>
  </si>
  <si>
    <t>P079112380</t>
  </si>
  <si>
    <t>8. </t>
  </si>
  <si>
    <t>M. Stephane Donnet</t>
  </si>
  <si>
    <t>Directeur d'Exploitation</t>
  </si>
  <si>
    <t>P436534896</t>
  </si>
  <si>
    <t>9. </t>
  </si>
  <si>
    <t>M. Rachem Akli</t>
  </si>
  <si>
    <t>Directeur Qualité</t>
  </si>
  <si>
    <t>Qual</t>
  </si>
  <si>
    <t>P436534893</t>
  </si>
  <si>
    <t>AIGLON</t>
  </si>
  <si>
    <t>60460 PRECY SUR OISE</t>
  </si>
  <si>
    <t>Numéro Siren</t>
  </si>
  <si>
    <t>719802886</t>
  </si>
  <si>
    <t>Statut</t>
  </si>
  <si>
    <t>Actif</t>
  </si>
  <si>
    <t>Cette entreprise n'est pas cotée.</t>
  </si>
  <si>
    <t>The Global Ultimate Owner of this controlled subsidiary is MR JEAN-JACQUES PUYOO</t>
  </si>
  <si>
    <t>Adresse &amp; contact</t>
  </si>
  <si>
    <t>ROUTE DE BORAN</t>
  </si>
  <si>
    <t>Numéro de téléphone</t>
  </si>
  <si>
    <t>03 44 27 66 93</t>
  </si>
  <si>
    <t>BP 107</t>
  </si>
  <si>
    <t>Numéro de fax</t>
  </si>
  <si>
    <t>03 44 27 60 55</t>
  </si>
  <si>
    <t>Site internet</t>
  </si>
  <si>
    <t>FRANCE</t>
  </si>
  <si>
    <t>Taille &amp; activité principale</t>
  </si>
  <si>
    <t>Chiffre d'affaires (2017)</t>
  </si>
  <si>
    <t> EUR</t>
  </si>
  <si>
    <t>Nombre d'employés (2017)</t>
  </si>
  <si>
    <t>30</t>
  </si>
  <si>
    <t>Bénéfice ou perte (2017)</t>
  </si>
  <si>
    <t>Nbre d'entreprises dans le groupe</t>
  </si>
  <si>
    <t>4</t>
  </si>
  <si>
    <t>Total du bilan (2017)</t>
  </si>
  <si>
    <t>Nombre d'actionnaires</t>
  </si>
  <si>
    <t>1</t>
  </si>
  <si>
    <t>Capital social (2017)</t>
  </si>
  <si>
    <t>Nombre de filiales</t>
  </si>
  <si>
    <t>0</t>
  </si>
  <si>
    <t>NAF Révision 2</t>
  </si>
  <si>
    <t>1920Z Raffinage du pétrole</t>
  </si>
  <si>
    <t>Position</t>
  </si>
  <si>
    <t>Producteur</t>
  </si>
  <si>
    <t>Marché</t>
  </si>
  <si>
    <t>International</t>
  </si>
  <si>
    <t>Description de l'activité</t>
  </si>
  <si>
    <t>Toutes activités directes ou indirectes dans le domaine de la chimie notamment la fabrication et la vente en France et à l'étranger de tous produits chimiques.</t>
  </si>
  <si>
    <t>Dirigeants &amp; Contacts actuels</t>
  </si>
  <si>
    <t>Organes de contrôle</t>
  </si>
  <si>
    <t>Nom</t>
  </si>
  <si>
    <t>Intitulé de la fonction</t>
  </si>
  <si>
    <t>Organe</t>
  </si>
  <si>
    <t>Source</t>
  </si>
  <si>
    <t>1. </t>
  </si>
  <si>
    <t>M. Jean Jacques Puyoo</t>
  </si>
  <si>
    <t>Président</t>
  </si>
  <si>
    <t>BoD</t>
  </si>
  <si>
    <t>P002942817</t>
  </si>
  <si>
    <t>Direction</t>
  </si>
  <si>
    <t>Dép.</t>
  </si>
  <si>
    <t>Mme Bernadette Bachelet</t>
  </si>
  <si>
    <t>Directeur</t>
  </si>
  <si>
    <t>SenMan</t>
  </si>
  <si>
    <t>P081107524</t>
  </si>
  <si>
    <t>Directeur Ressources Humaines</t>
  </si>
  <si>
    <t>HR</t>
  </si>
  <si>
    <t>2. </t>
  </si>
  <si>
    <t>Mme Oriane Puyoo</t>
  </si>
  <si>
    <t>Directeur Général</t>
  </si>
  <si>
    <t>P107017334</t>
  </si>
  <si>
    <t>3. </t>
  </si>
  <si>
    <t>Mme Martine Saggurato</t>
  </si>
  <si>
    <t>P464217146</t>
  </si>
  <si>
    <t>4. </t>
  </si>
  <si>
    <t>M. Philippe Conti</t>
  </si>
  <si>
    <t>Directeur Commercial</t>
  </si>
  <si>
    <t>P174364901</t>
  </si>
  <si>
    <t>5. </t>
  </si>
  <si>
    <t>Mme Helena Santana</t>
  </si>
  <si>
    <t>P418373988</t>
  </si>
  <si>
    <t>6. </t>
  </si>
  <si>
    <t>M. Christophe Bourqui</t>
  </si>
  <si>
    <t>-</t>
  </si>
  <si>
    <t>Directeur Qualité</t>
  </si>
  <si>
    <t>Qual</t>
  </si>
  <si>
    <t>SC</t>
  </si>
  <si>
    <t>P081107523</t>
  </si>
  <si>
    <t>Directeur Informatique</t>
  </si>
  <si>
    <t>IT&amp;IS</t>
  </si>
  <si>
    <t>7. </t>
  </si>
  <si>
    <t>Mme Lindsay Wood Head</t>
  </si>
  <si>
    <t>Directeur Export</t>
  </si>
  <si>
    <t>OthDep</t>
  </si>
  <si>
    <t>P159219404</t>
  </si>
  <si>
    <t>8. </t>
  </si>
  <si>
    <t>Mme Sylvie Paulus</t>
  </si>
  <si>
    <t>Directeur Laboratoire</t>
  </si>
  <si>
    <t>P452480326</t>
  </si>
  <si>
    <t>ALATA EXPERTISE COMPTABLE</t>
  </si>
  <si>
    <t>60550 VERNEUIL EN HALATTE</t>
  </si>
  <si>
    <t>Numéro Siren</t>
  </si>
  <si>
    <t>413989310</t>
  </si>
  <si>
    <t>Statut</t>
  </si>
  <si>
    <t>Actif</t>
  </si>
  <si>
    <t>Cette entreprise n'est pas cotée.</t>
  </si>
  <si>
    <t>Cette entreprise n'est pas liée à d'autres entreprises.</t>
  </si>
  <si>
    <t>Adresse &amp; contact</t>
  </si>
  <si>
    <t>ZONE D AMENAGEMENT CONCERTE ALATA</t>
  </si>
  <si>
    <t>Numéro de téléphone</t>
  </si>
  <si>
    <t>03 44 24 71 11</t>
  </si>
  <si>
    <t>16 AVENUE DE BERGOIDE</t>
  </si>
  <si>
    <t>Numéro de fax</t>
  </si>
  <si>
    <t>03 44 25 93 98</t>
  </si>
  <si>
    <t>BP 3</t>
  </si>
  <si>
    <t>Site internet</t>
  </si>
  <si>
    <t>FRANCE</t>
  </si>
  <si>
    <t>Taille &amp; activité principale</t>
  </si>
  <si>
    <t>Chiffre d'affaires (2018)</t>
  </si>
  <si>
    <t> EUR</t>
  </si>
  <si>
    <t>Nombre d'employés (2018)</t>
  </si>
  <si>
    <t>24</t>
  </si>
  <si>
    <t>Bénéfice ou perte (2018)</t>
  </si>
  <si>
    <t>Nombre d'actionnaires</t>
  </si>
  <si>
    <t>0</t>
  </si>
  <si>
    <t>Total du bilan (2018)</t>
  </si>
  <si>
    <t>Nombre de filiales</t>
  </si>
  <si>
    <t>Capital social (2018)</t>
  </si>
  <si>
    <t>Nombre d'ES</t>
  </si>
  <si>
    <t>NAF Révision 2</t>
  </si>
  <si>
    <t>6920Z Activités comptables</t>
  </si>
  <si>
    <t>Position</t>
  </si>
  <si>
    <t>Prestataire de service</t>
  </si>
  <si>
    <t>Marché</t>
  </si>
  <si>
    <t>National</t>
  </si>
  <si>
    <t>Description de l'activité</t>
  </si>
  <si>
    <t>Exercice de la profession d'expert comptable, exercice de la profession de commissaire aux comptes.</t>
  </si>
  <si>
    <t>Dirigeants &amp; Contacts actuels</t>
  </si>
  <si>
    <t>Direction</t>
  </si>
  <si>
    <t>Nom</t>
  </si>
  <si>
    <t>Intitulé de la fonction</t>
  </si>
  <si>
    <t>Dép.</t>
  </si>
  <si>
    <t>Source</t>
  </si>
  <si>
    <t>1. </t>
  </si>
  <si>
    <t>Mme Sophie Legrand</t>
  </si>
  <si>
    <t>Gérant (depuis 19/06/2015)</t>
  </si>
  <si>
    <t>SenMan</t>
  </si>
  <si>
    <t>P263858133</t>
  </si>
  <si>
    <t>2. </t>
  </si>
  <si>
    <t>Mme Celine Villiers</t>
  </si>
  <si>
    <t>Gérant (depuis 13/03/2007)</t>
  </si>
  <si>
    <t>P052138241</t>
  </si>
  <si>
    <t>3. </t>
  </si>
  <si>
    <t>Mme Evelyne Malkic</t>
  </si>
  <si>
    <t>Directeur Ressources Humaines</t>
  </si>
  <si>
    <t>HR</t>
  </si>
  <si>
    <t>P468803832</t>
  </si>
  <si>
    <t>Directeur Technique</t>
  </si>
  <si>
    <t>R&amp;D</t>
  </si>
  <si>
    <t>4. </t>
  </si>
  <si>
    <t>Mme Laure Salonne</t>
  </si>
  <si>
    <t>Assistant de Direction</t>
  </si>
  <si>
    <t>P468803833</t>
  </si>
  <si>
    <t>ALDACHANIE</t>
  </si>
  <si>
    <t>60200 COMPIEGNE</t>
  </si>
  <si>
    <t>384362992</t>
  </si>
  <si>
    <t>The Global Ultimate Owner of this controlled subsidiary is LA MAGNANERIE</t>
  </si>
  <si>
    <t>6 RUE DES FRERES LUMIERE</t>
  </si>
  <si>
    <t>03 44 20 36 21</t>
  </si>
  <si>
    <t>03 44 20 74 10</t>
  </si>
  <si>
    <t>Chiffre d'affaires (2017)</t>
  </si>
  <si>
    <t>Nombre d'employés (2017)</t>
  </si>
  <si>
    <t>48</t>
  </si>
  <si>
    <t>Bénéfice ou perte (2017)</t>
  </si>
  <si>
    <t>Nbre d'entreprises dans le groupe</t>
  </si>
  <si>
    <t>4</t>
  </si>
  <si>
    <t>Total du bilan (2017)</t>
  </si>
  <si>
    <t>2</t>
  </si>
  <si>
    <t>Capital social (2017)</t>
  </si>
  <si>
    <t>1</t>
  </si>
  <si>
    <t>4711F Hypermarchés</t>
  </si>
  <si>
    <t>Détaillant</t>
  </si>
  <si>
    <t>Vente de tous articles se rattachant à l'alimenta- tion générale.</t>
  </si>
  <si>
    <t>Organes de contrôle</t>
  </si>
  <si>
    <t>Organe</t>
  </si>
  <si>
    <t>M. Patrick De Bosschere</t>
  </si>
  <si>
    <t>Président</t>
  </si>
  <si>
    <t>BoD</t>
  </si>
  <si>
    <t>P044444836</t>
  </si>
  <si>
    <t>Mme Sabrina Haflaoui</t>
  </si>
  <si>
    <t>Directeur</t>
  </si>
  <si>
    <t>P435771819</t>
  </si>
  <si>
    <t>Mme Marie-Chantal Queval</t>
  </si>
  <si>
    <t>Directeur Général</t>
  </si>
  <si>
    <t>P076556219</t>
  </si>
  <si>
    <t>Mme Charlotte Fonlupt</t>
  </si>
  <si>
    <t>Directeur d'établissement</t>
  </si>
  <si>
    <t>BrOff</t>
  </si>
  <si>
    <t>P389595847</t>
  </si>
  <si>
    <t>ALFALFA</t>
  </si>
  <si>
    <t>61120 GUERQUESALLES</t>
  </si>
  <si>
    <t>603880048</t>
  </si>
  <si>
    <t>This company is the Global Ultimate Owner of the Corporate Group</t>
  </si>
  <si>
    <t>LIEU DIT VIMER</t>
  </si>
  <si>
    <t>02 33 12 25 50</t>
  </si>
  <si>
    <t>02 33 12 25 51</t>
  </si>
  <si>
    <t>20</t>
  </si>
  <si>
    <t>4638B Commerce de gros (commerce interentreprises) alimentaire spécialisé divers</t>
  </si>
  <si>
    <t>Grossiste</t>
  </si>
  <si>
    <t>International</t>
  </si>
  <si>
    <t>Objet social : modification de l'objet social, les deux premiers alineas de l'article 2 etant remplaces par l'activite d'intermediaire en matieres premieres industrielles</t>
  </si>
  <si>
    <t>= également actionnaire</t>
  </si>
  <si>
    <t>M. Gilles Dufresne</t>
  </si>
  <si>
    <t>P003218978</t>
  </si>
  <si>
    <t>M. Sebastien Deroose</t>
  </si>
  <si>
    <t>Directeur Comptabilité Gestion</t>
  </si>
  <si>
    <t>FinAcc</t>
  </si>
  <si>
    <t>P238397467</t>
  </si>
  <si>
    <t>Mme Laurence Laisne</t>
  </si>
  <si>
    <t>Directeur de la Logistique</t>
  </si>
  <si>
    <t>Oper</t>
  </si>
  <si>
    <t>P259398133</t>
  </si>
  <si>
    <t>Directeur des Achats</t>
  </si>
  <si>
    <t>Proc</t>
  </si>
  <si>
    <t>M. Serge Guillemot</t>
  </si>
  <si>
    <t>P022202098</t>
  </si>
  <si>
    <t>ALFI-ADLER</t>
  </si>
  <si>
    <t>60360 CREVECOEUR LE GRAND</t>
  </si>
  <si>
    <t>520808932</t>
  </si>
  <si>
    <t>The Global Ultimate Owner of this controlled subsidiary is MR YANN JAUBERT</t>
  </si>
  <si>
    <t>6 ROUTE DE LA BORDE</t>
  </si>
  <si>
    <t>03 44 46 42 42</t>
  </si>
  <si>
    <t>03 44 46 42 43</t>
  </si>
  <si>
    <t>Chiffre d'affaires (2016)</t>
  </si>
  <si>
    <t>Nombre d'employés (2016)</t>
  </si>
  <si>
    <t>79</t>
  </si>
  <si>
    <t>Bénéfice ou perte (2016)</t>
  </si>
  <si>
    <t>10</t>
  </si>
  <si>
    <t>Total du bilan (2016)</t>
  </si>
  <si>
    <t>Capital social (2016)</t>
  </si>
  <si>
    <t>2892Z Fabrication de machines pour l'extraction ou la construction</t>
  </si>
  <si>
    <t>Fabricant</t>
  </si>
  <si>
    <t>Toutes opérations ayant trait à l'étude, conception, réalisation, fabrication, négoce de tous produits et composants se rapportant directement ou indirectement à l'industrie mécanique fabrication et vente de tous outils et machines se rapportant aux matériaux.</t>
  </si>
  <si>
    <t>ALFI TECHNOLOGIES</t>
  </si>
  <si>
    <t>C085426316</t>
  </si>
  <si>
    <t>M. Yann Paul Jaubert</t>
  </si>
  <si>
    <t>P067973341</t>
  </si>
  <si>
    <t>M. Joel Leroy</t>
  </si>
  <si>
    <t>Directeur Administratif et Financier</t>
  </si>
  <si>
    <t>FinAcc, AdmDep</t>
  </si>
  <si>
    <t>P094972460</t>
  </si>
  <si>
    <t>Mme Daphnee Pruvost</t>
  </si>
  <si>
    <t>P296443114</t>
  </si>
  <si>
    <t>Mme Leila Mechkek</t>
  </si>
  <si>
    <t>Directeur du Personnel</t>
  </si>
  <si>
    <t>P146847868</t>
  </si>
  <si>
    <t>M. Jean Loic Bellec</t>
  </si>
  <si>
    <t>Directeur Commercial</t>
  </si>
  <si>
    <t>Sales</t>
  </si>
  <si>
    <t>P076051727</t>
  </si>
  <si>
    <t>Directeur Marketing</t>
  </si>
  <si>
    <t>MarkAdv</t>
  </si>
  <si>
    <t>5. </t>
  </si>
  <si>
    <t>M. Bernard Risbourg</t>
  </si>
  <si>
    <t>P078943306</t>
  </si>
  <si>
    <t>ALIMAK GROUP FRANCE</t>
  </si>
  <si>
    <t>60530 NEUILLY EN THELLE</t>
  </si>
  <si>
    <t>Numéro Siren</t>
  </si>
  <si>
    <t>348000480</t>
  </si>
  <si>
    <t>Statut</t>
  </si>
  <si>
    <t>Actif</t>
  </si>
  <si>
    <t>Cette entreprise n'est pas cotée.</t>
  </si>
  <si>
    <t>The Global Ultimate Owner of this controlled subsidiary is ALIMAK GROUP AB</t>
  </si>
  <si>
    <t>Adresse &amp; contact</t>
  </si>
  <si>
    <t>15 AVENUE DE L EUROPE</t>
  </si>
  <si>
    <t>Numéro de téléphone</t>
  </si>
  <si>
    <t>03 44 26 85 00</t>
  </si>
  <si>
    <t>Numéro de fax</t>
  </si>
  <si>
    <t>03 44 26 85 01</t>
  </si>
  <si>
    <t>FRANCE</t>
  </si>
  <si>
    <t>Site internet</t>
  </si>
  <si>
    <t>Taille &amp; activité principale</t>
  </si>
  <si>
    <t>Chiffre d'affaires (2017)</t>
  </si>
  <si>
    <t> EUR</t>
  </si>
  <si>
    <t>Nombre d'employés (2017)</t>
  </si>
  <si>
    <t>40</t>
  </si>
  <si>
    <t>Bénéfice ou perte (2017)</t>
  </si>
  <si>
    <t>Nbre d'entreprises dans le groupe</t>
  </si>
  <si>
    <t>45</t>
  </si>
  <si>
    <t>Total du bilan (2017)</t>
  </si>
  <si>
    <t>Nombre d'actionnaires</t>
  </si>
  <si>
    <t>1</t>
  </si>
  <si>
    <t>Capital social (2017)</t>
  </si>
  <si>
    <t>Nombre de filiales</t>
  </si>
  <si>
    <t>0</t>
  </si>
  <si>
    <t>NAF Révision 2</t>
  </si>
  <si>
    <t>7732Z Location et location-bail de machines et équipements pour la construction</t>
  </si>
  <si>
    <t>Position</t>
  </si>
  <si>
    <t>Prestataire de service</t>
  </si>
  <si>
    <t>Marché</t>
  </si>
  <si>
    <t>National</t>
  </si>
  <si>
    <t>Description de l'activité</t>
  </si>
  <si>
    <t>L'achat, la vente, le négoce la commercialisation, la réparation, la conception, le service après vente, le montage de tout matériel industriel.</t>
  </si>
  <si>
    <t>Dirigeants &amp; Contacts actuels</t>
  </si>
  <si>
    <t>Organes de contrôle</t>
  </si>
  <si>
    <t>Nom</t>
  </si>
  <si>
    <t>Intitulé de la fonction</t>
  </si>
  <si>
    <t>Organe</t>
  </si>
  <si>
    <t>Source</t>
  </si>
  <si>
    <t>1. </t>
  </si>
  <si>
    <t>M. Brice Cordin</t>
  </si>
  <si>
    <t>-</t>
  </si>
  <si>
    <t>Président (depuis 01/09/2007)</t>
  </si>
  <si>
    <t>BoD</t>
  </si>
  <si>
    <t>SC</t>
  </si>
  <si>
    <t>P051799578</t>
  </si>
  <si>
    <t>Direction</t>
  </si>
  <si>
    <t>Dép.</t>
  </si>
  <si>
    <t>M. Rodolphe Pellouais</t>
  </si>
  <si>
    <t>Directeur Administratif et Financier</t>
  </si>
  <si>
    <t>FinAcc, AdmDep</t>
  </si>
  <si>
    <t>P088148184</t>
  </si>
  <si>
    <t>Directeur Informatique</t>
  </si>
  <si>
    <t>IT&amp;IS</t>
  </si>
  <si>
    <t>2. </t>
  </si>
  <si>
    <t>Mme Sylvie Delonglee</t>
  </si>
  <si>
    <t>Directeur du Recrutement;Directeur Ressources Humaines</t>
  </si>
  <si>
    <t>HR</t>
  </si>
  <si>
    <t>P088148182</t>
  </si>
  <si>
    <t>3. </t>
  </si>
  <si>
    <t>M. Thierry Corbel</t>
  </si>
  <si>
    <t>Directeur Commercial</t>
  </si>
  <si>
    <t>Sales</t>
  </si>
  <si>
    <t>P341839996</t>
  </si>
  <si>
    <t>Directeur Marketing</t>
  </si>
  <si>
    <t>MarkAdv</t>
  </si>
  <si>
    <t>4. </t>
  </si>
  <si>
    <t>M. Nicolas Piriou</t>
  </si>
  <si>
    <t>Directeur d'Exploitation;Directeur de la Logistique</t>
  </si>
  <si>
    <t>Oper</t>
  </si>
  <si>
    <t>P435761378</t>
  </si>
  <si>
    <t>5. </t>
  </si>
  <si>
    <t>Mme Sandra Lamotte</t>
  </si>
  <si>
    <t>Directeur de Planning</t>
  </si>
  <si>
    <t>P459207130</t>
  </si>
  <si>
    <t>6. </t>
  </si>
  <si>
    <t>M. Pascal Cheval</t>
  </si>
  <si>
    <t>-</t>
  </si>
  <si>
    <t>Directeur Qualité</t>
  </si>
  <si>
    <t>Qual</t>
  </si>
  <si>
    <t>SC</t>
  </si>
  <si>
    <t>P459207131</t>
  </si>
  <si>
    <t>7. </t>
  </si>
  <si>
    <t>M. Bruno Menage</t>
  </si>
  <si>
    <t>Directeur des Achats</t>
  </si>
  <si>
    <t>Proc</t>
  </si>
  <si>
    <t>P088148183</t>
  </si>
  <si>
    <t>8. </t>
  </si>
  <si>
    <t>M. Brice Cordin</t>
  </si>
  <si>
    <t>Directeur Export</t>
  </si>
  <si>
    <t>OthDep</t>
  </si>
  <si>
    <t>P051799578</t>
  </si>
  <si>
    <t>ALKERN LEPAIRE</t>
  </si>
  <si>
    <t>60700 PONTPOINT</t>
  </si>
  <si>
    <t>Numéro Siren</t>
  </si>
  <si>
    <t>434738761</t>
  </si>
  <si>
    <t>Statut</t>
  </si>
  <si>
    <t>Actif</t>
  </si>
  <si>
    <t>Cette entreprise n'est pas cotée.</t>
  </si>
  <si>
    <t>The Global Ultimate Owner of this controlled subsidiary is CHEQUERS CAPITAL XVI</t>
  </si>
  <si>
    <t>Adresse &amp; contact</t>
  </si>
  <si>
    <t>ZONE INDUSTRIELLE DU PORT MORU</t>
  </si>
  <si>
    <t>Numéro de téléphone</t>
  </si>
  <si>
    <t>03 44 31 75 50</t>
  </si>
  <si>
    <t>RUE DU CHEVALLERET</t>
  </si>
  <si>
    <t>Numéro de fax</t>
  </si>
  <si>
    <t>03 44 55 93 09</t>
  </si>
  <si>
    <t>Site internet</t>
  </si>
  <si>
    <t>FRANCE</t>
  </si>
  <si>
    <t>Taille &amp; activité principale</t>
  </si>
  <si>
    <t>Chiffre d'affaires (2017)</t>
  </si>
  <si>
    <t> EUR</t>
  </si>
  <si>
    <t>Nombre d'employés (2017)</t>
  </si>
  <si>
    <t>35</t>
  </si>
  <si>
    <t>Bénéfice ou perte (2017)</t>
  </si>
  <si>
    <t>Nbre d'entreprises dans le groupe</t>
  </si>
  <si>
    <t>29</t>
  </si>
  <si>
    <t>Total du bilan (2017)</t>
  </si>
  <si>
    <t>Nombre d'actionnaires</t>
  </si>
  <si>
    <t>1</t>
  </si>
  <si>
    <t>Capital social (2017)</t>
  </si>
  <si>
    <t>Nombre de filiales</t>
  </si>
  <si>
    <t>0</t>
  </si>
  <si>
    <t>NAF Révision 2</t>
  </si>
  <si>
    <t>2361Z Fabrication d'éléments en béton pour la construction</t>
  </si>
  <si>
    <t>Position</t>
  </si>
  <si>
    <t>Fabricant</t>
  </si>
  <si>
    <t>Marché</t>
  </si>
  <si>
    <t>National</t>
  </si>
  <si>
    <t>Description de l'activité</t>
  </si>
  <si>
    <t>Industrie et fabrication et négoce de produits en béton pour le Btp.</t>
  </si>
  <si>
    <t>Dirigeants &amp; Contacts actuels</t>
  </si>
  <si>
    <t>Organes de contrôle</t>
  </si>
  <si>
    <t>Nom</t>
  </si>
  <si>
    <t>Intitulé de la fonction</t>
  </si>
  <si>
    <t>Organe</t>
  </si>
  <si>
    <t>Source</t>
  </si>
  <si>
    <t>1. </t>
  </si>
  <si>
    <t>KERNAL INVEST</t>
  </si>
  <si>
    <t>Président (depuis 24/01/2017)</t>
  </si>
  <si>
    <t>BoD</t>
  </si>
  <si>
    <t>C312855220</t>
  </si>
  <si>
    <t>Direction</t>
  </si>
  <si>
    <t>Dép.</t>
  </si>
  <si>
    <t>M. Frederic Desormeaux</t>
  </si>
  <si>
    <t>Directeur Administratif et Financier</t>
  </si>
  <si>
    <t>FinAcc, AdmDep</t>
  </si>
  <si>
    <t>P238080263</t>
  </si>
  <si>
    <t>2. </t>
  </si>
  <si>
    <t>M. Jean Marc Forestier</t>
  </si>
  <si>
    <t>Directeur Commercial</t>
  </si>
  <si>
    <t>Sales</t>
  </si>
  <si>
    <t>P075967837</t>
  </si>
  <si>
    <t>3. </t>
  </si>
  <si>
    <t>M. Henri Mispoulet</t>
  </si>
  <si>
    <t>Directeur de l'Administration des Ventes</t>
  </si>
  <si>
    <t>P459206914</t>
  </si>
  <si>
    <t>4. </t>
  </si>
  <si>
    <t>M. Olivier Gradelle</t>
  </si>
  <si>
    <t>Directeur Technique</t>
  </si>
  <si>
    <t>R&amp;D</t>
  </si>
  <si>
    <t>P076744157</t>
  </si>
  <si>
    <t>5. </t>
  </si>
  <si>
    <t>M. Alexis Woredjew</t>
  </si>
  <si>
    <t>Responsable expéditions</t>
  </si>
  <si>
    <t>P446872283</t>
  </si>
  <si>
    <t>ALLAND ET ROBERT</t>
  </si>
  <si>
    <t>27940 PORT MORT</t>
  </si>
  <si>
    <t>552113532</t>
  </si>
  <si>
    <t>The Global Ultimate Owner of this controlled subsidiary is MR FREDERIC ALLAND</t>
  </si>
  <si>
    <t>125 GRANDE RUE</t>
  </si>
  <si>
    <t>02 32 77 51 77</t>
  </si>
  <si>
    <t>02 32 52 89 60</t>
  </si>
  <si>
    <t>61</t>
  </si>
  <si>
    <t>3</t>
  </si>
  <si>
    <t>2</t>
  </si>
  <si>
    <t>1089Z Fabrication d'autres produits alimentaires n.c.a.</t>
  </si>
  <si>
    <t>International</t>
  </si>
  <si>
    <t>Triage vente importation et exportation de gommes et autres produits exotiques.</t>
  </si>
  <si>
    <t>M. Frederic Alland</t>
  </si>
  <si>
    <t>Administrateur;Président du Conseil d'administration</t>
  </si>
  <si>
    <t>P051801705</t>
  </si>
  <si>
    <t>Mme Clemence Alland</t>
  </si>
  <si>
    <t>Administrateur (depuis 13/10/2016)</t>
  </si>
  <si>
    <t>P052370883</t>
  </si>
  <si>
    <t>M. Charles Alland</t>
  </si>
  <si>
    <t>P357381398</t>
  </si>
  <si>
    <t>Mme Anne-Sophie Alland</t>
  </si>
  <si>
    <t>P357381401</t>
  </si>
  <si>
    <t>Mme Marie Alland</t>
  </si>
  <si>
    <t>Administrateur</t>
  </si>
  <si>
    <t>P007581732</t>
  </si>
  <si>
    <t>M. Philippe Carre</t>
  </si>
  <si>
    <t>P046201246</t>
  </si>
  <si>
    <t>M. Pierre Dumont</t>
  </si>
  <si>
    <t>P051787900</t>
  </si>
  <si>
    <t>M. De Lageneste</t>
  </si>
  <si>
    <t>P452479817</t>
  </si>
  <si>
    <t>Nom</t>
  </si>
  <si>
    <t>Intitulé de la fonction</t>
  </si>
  <si>
    <t>Dép.</t>
  </si>
  <si>
    <t>Source</t>
  </si>
  <si>
    <t>1. </t>
  </si>
  <si>
    <t>M. Frederic Alland</t>
  </si>
  <si>
    <t>-</t>
  </si>
  <si>
    <t>Directeur Général</t>
  </si>
  <si>
    <t>SenMan</t>
  </si>
  <si>
    <t>SC</t>
  </si>
  <si>
    <t>P051801705</t>
  </si>
  <si>
    <t>2. </t>
  </si>
  <si>
    <t>Mme Isabelle Jaouen</t>
  </si>
  <si>
    <t>Directeur</t>
  </si>
  <si>
    <t>P447491344</t>
  </si>
  <si>
    <t>3. </t>
  </si>
  <si>
    <t>M. Charles Alland</t>
  </si>
  <si>
    <t>Directeur Général Délégué</t>
  </si>
  <si>
    <t>P357381398</t>
  </si>
  <si>
    <t>4. </t>
  </si>
  <si>
    <t>Mme Isabelle Bouyer</t>
  </si>
  <si>
    <t>Directeur Administratif et Financier</t>
  </si>
  <si>
    <t>FinAcc, AdmDep</t>
  </si>
  <si>
    <t>P429972931</t>
  </si>
  <si>
    <t>Directeur Ressources Humaines</t>
  </si>
  <si>
    <t>HR</t>
  </si>
  <si>
    <t>5. </t>
  </si>
  <si>
    <t>Mme Sandrine Michalot</t>
  </si>
  <si>
    <t>Directeur Commercial</t>
  </si>
  <si>
    <t>Sales</t>
  </si>
  <si>
    <t>P429972933</t>
  </si>
  <si>
    <t>Directeur des Achats</t>
  </si>
  <si>
    <t>Proc</t>
  </si>
  <si>
    <t>6. </t>
  </si>
  <si>
    <t>Mme Violaine Fauvarque</t>
  </si>
  <si>
    <t>Directeur Marketing</t>
  </si>
  <si>
    <t>MarkAdv</t>
  </si>
  <si>
    <t>P429972935</t>
  </si>
  <si>
    <t>7. </t>
  </si>
  <si>
    <t>M. Olivier Schulla</t>
  </si>
  <si>
    <t>Directeur de la Production</t>
  </si>
  <si>
    <t>Oper</t>
  </si>
  <si>
    <t>P429972934</t>
  </si>
  <si>
    <t>8. </t>
  </si>
  <si>
    <t>Mme Myriam Brunel</t>
  </si>
  <si>
    <t>Directeur Qualité</t>
  </si>
  <si>
    <t>Qual</t>
  </si>
  <si>
    <t>P447491345</t>
  </si>
  <si>
    <t>9. </t>
  </si>
  <si>
    <t>M. Eric Caille</t>
  </si>
  <si>
    <t>Directeur Informatique</t>
  </si>
  <si>
    <t>IT&amp;IS</t>
  </si>
  <si>
    <t>P429972932</t>
  </si>
  <si>
    <t>10. </t>
  </si>
  <si>
    <t>Mme Ghislaine Lemeulin</t>
  </si>
  <si>
    <t>Directeur Export</t>
  </si>
  <si>
    <t>OthDep</t>
  </si>
  <si>
    <t>P237550034</t>
  </si>
  <si>
    <t>ALOHA</t>
  </si>
  <si>
    <t>27500 PONT AUDEMER</t>
  </si>
  <si>
    <t>Numéro Siren</t>
  </si>
  <si>
    <t>388657025</t>
  </si>
  <si>
    <t>Statut</t>
  </si>
  <si>
    <t>Actif</t>
  </si>
  <si>
    <t>Cette entreprise n'est pas cotée.</t>
  </si>
  <si>
    <t>The Global Ultimate Owner of this controlled subsidiary is M PERIER DOMINIQUE</t>
  </si>
  <si>
    <t>Adresse &amp; contact</t>
  </si>
  <si>
    <t>RUE DU MAQUIS SURCOUF</t>
  </si>
  <si>
    <t>Numéro de téléphone</t>
  </si>
  <si>
    <t>02 32 41 52 55</t>
  </si>
  <si>
    <t>Numéro de fax</t>
  </si>
  <si>
    <t>02 32 41 44 88</t>
  </si>
  <si>
    <t>FRANCE</t>
  </si>
  <si>
    <t>Site internet</t>
  </si>
  <si>
    <t>Taille &amp; activité principale</t>
  </si>
  <si>
    <t>Chiffre d'affaires (2017)</t>
  </si>
  <si>
    <t> EUR</t>
  </si>
  <si>
    <t>Nombre d'employés (2017)</t>
  </si>
  <si>
    <t>122</t>
  </si>
  <si>
    <t>Bénéfice ou perte (2017)</t>
  </si>
  <si>
    <t>Nbre d'entreprises dans le groupe</t>
  </si>
  <si>
    <t>8</t>
  </si>
  <si>
    <t>Total du bilan (2017)</t>
  </si>
  <si>
    <t>Nombre d'actionnaires</t>
  </si>
  <si>
    <t>1</t>
  </si>
  <si>
    <t>Capital social (2017)</t>
  </si>
  <si>
    <t>Nombre de filiales</t>
  </si>
  <si>
    <t>NAF Révision 2</t>
  </si>
  <si>
    <t>4711F Hypermarchés</t>
  </si>
  <si>
    <t>Position</t>
  </si>
  <si>
    <t>Détaillant</t>
  </si>
  <si>
    <t>Marché</t>
  </si>
  <si>
    <t>National</t>
  </si>
  <si>
    <t>Description de l'activité</t>
  </si>
  <si>
    <t>Vente de tous articles se rattachant à l'alimentation générale et réalisation de toutes affaires concernant les produits pouvant être rendus dans les supermarchés.</t>
  </si>
  <si>
    <t>Dirigeants &amp; Contacts actuels</t>
  </si>
  <si>
    <t>Organes de contrôle</t>
  </si>
  <si>
    <t>= également actionnaire</t>
  </si>
  <si>
    <t>Nom</t>
  </si>
  <si>
    <t>Intitulé de la fonction</t>
  </si>
  <si>
    <t>Organe</t>
  </si>
  <si>
    <t>Source</t>
  </si>
  <si>
    <t>1. </t>
  </si>
  <si>
    <t>M. Dominique Perier</t>
  </si>
  <si>
    <t>-</t>
  </si>
  <si>
    <t>Administrateur;Président du Conseil d'administration (depuis 04/09/1992)</t>
  </si>
  <si>
    <t>BoD</t>
  </si>
  <si>
    <t>SC</t>
  </si>
  <si>
    <t>P002851731</t>
  </si>
  <si>
    <t>2. </t>
  </si>
  <si>
    <t>M. Laurent Guerin</t>
  </si>
  <si>
    <t>Administrateur (depuis 04/09/1992)</t>
  </si>
  <si>
    <t>P051763808</t>
  </si>
  <si>
    <t>3. </t>
  </si>
  <si>
    <t>M. Eric Perier</t>
  </si>
  <si>
    <t>P051763807</t>
  </si>
  <si>
    <t>Direction</t>
  </si>
  <si>
    <t>Dép.</t>
  </si>
  <si>
    <t>Mme Catherine Malfilatre</t>
  </si>
  <si>
    <t>Directeur</t>
  </si>
  <si>
    <t>SenMan</t>
  </si>
  <si>
    <t>P435704195</t>
  </si>
  <si>
    <t>Directeur Général</t>
  </si>
  <si>
    <t>Mme Martine Perier</t>
  </si>
  <si>
    <t>Directeur Général Délégué (depuis 04/09/1992)</t>
  </si>
  <si>
    <t>P051763804</t>
  </si>
  <si>
    <t>4. </t>
  </si>
  <si>
    <t>M. Gilles Greaume</t>
  </si>
  <si>
    <t>Directeur Administratif et Financier</t>
  </si>
  <si>
    <t>FinAcc, AdmDep</t>
  </si>
  <si>
    <t>P077119922</t>
  </si>
  <si>
    <t>5. </t>
  </si>
  <si>
    <t>Mme Nathalie Horochoska</t>
  </si>
  <si>
    <t>-</t>
  </si>
  <si>
    <t>Directeur Comptabilité Gestion</t>
  </si>
  <si>
    <t>FinAcc</t>
  </si>
  <si>
    <t>SC</t>
  </si>
  <si>
    <t>P259743156</t>
  </si>
  <si>
    <t>6. </t>
  </si>
  <si>
    <t>M. Christophe Besnier</t>
  </si>
  <si>
    <t>Directeur Qualité</t>
  </si>
  <si>
    <t>Qual</t>
  </si>
  <si>
    <t>P435704196</t>
  </si>
  <si>
    <t>7. </t>
  </si>
  <si>
    <t>Mme Justine Lemire</t>
  </si>
  <si>
    <t>Directeur Informatique</t>
  </si>
  <si>
    <t>IT&amp;IS</t>
  </si>
  <si>
    <t>P180298691</t>
  </si>
  <si>
    <t>8. </t>
  </si>
  <si>
    <t>M. Dominique Dessaux</t>
  </si>
  <si>
    <t>Directeur d'établissement</t>
  </si>
  <si>
    <t>BrOff</t>
  </si>
  <si>
    <t>P160743971</t>
  </si>
  <si>
    <t>ALTERNAE</t>
  </si>
  <si>
    <t>27140 GISORS</t>
  </si>
  <si>
    <t>Numéro Siren</t>
  </si>
  <si>
    <t>391948296</t>
  </si>
  <si>
    <t>Statut</t>
  </si>
  <si>
    <t>Actif</t>
  </si>
  <si>
    <t>Cette entreprise n'est pas cotée.</t>
  </si>
  <si>
    <t>The Global Ultimate Owner of this controlled subsidiary is SOCIETE COOPERATIVE AGRICOLE NATUP</t>
  </si>
  <si>
    <t>Adresse &amp; contact</t>
  </si>
  <si>
    <t>49 ROUTE DE ROUEN</t>
  </si>
  <si>
    <t>Numéro de téléphone</t>
  </si>
  <si>
    <t>02 32 27 67 67</t>
  </si>
  <si>
    <t>Numéro de fax</t>
  </si>
  <si>
    <t>02 32 27 67 68</t>
  </si>
  <si>
    <t>FRANCE</t>
  </si>
  <si>
    <t>Site internet</t>
  </si>
  <si>
    <t>Taille &amp; activité principale</t>
  </si>
  <si>
    <t>Chiffre d'affaires (2018)</t>
  </si>
  <si>
    <t> EUR</t>
  </si>
  <si>
    <t>Nombre d'employés (2018)</t>
  </si>
  <si>
    <t>69</t>
  </si>
  <si>
    <t>Bénéfice ou perte (2018)</t>
  </si>
  <si>
    <t>Nbre d'entreprises dans le groupe</t>
  </si>
  <si>
    <t>33</t>
  </si>
  <si>
    <t>Total du bilan (2018)</t>
  </si>
  <si>
    <t>Nombre d'actionnaires</t>
  </si>
  <si>
    <t>1</t>
  </si>
  <si>
    <t>Capital social (2018)</t>
  </si>
  <si>
    <t>Nombre de filiales</t>
  </si>
  <si>
    <t>Nombre d'ES</t>
  </si>
  <si>
    <t>10</t>
  </si>
  <si>
    <t>NAF Révision 2</t>
  </si>
  <si>
    <t>4621Z Commerce de gros (commerce interentreprises) de céréales, de tabac non manufacturé, de semences et d'aliments pour le bétail</t>
  </si>
  <si>
    <t>Position</t>
  </si>
  <si>
    <t>Grossiste</t>
  </si>
  <si>
    <t>Marché</t>
  </si>
  <si>
    <t>International</t>
  </si>
  <si>
    <t>Description de l'activité</t>
  </si>
  <si>
    <t>Négoce de céréales, oléagineux, Protéagineux, engrais, produits de traitement, semences, aliments du bétail. achat, vente, échange, courtage de tous produits céréaliers, oléagineux et Protéagineux, d'engrais, de produits de traitement et de tous autres produits agricoles ou industriels (semences, aliments du bétail, emballages.. ) soit directement, soit à la commission. collecte des produits céréaliers, oléagineux et Protéagineux. stockage, manutention, conditionnement, entreposage, conservation, chargement de produits céréaliers, oléagineux et Protéagineux, d'engrais, de produits de traitements et de tous autres produits agricoles ou industriels (semences, aliments du bétail, emballages.. ) soit directement soit à la commission. la réalisation de toutes prestations de services pour les agriculteurs. le transport sous toutes ses formes des produits dont est fait le commerce.</t>
  </si>
  <si>
    <t>Dirigeants &amp; Contacts actuels</t>
  </si>
  <si>
    <t>Organes de contrôle</t>
  </si>
  <si>
    <t>Nom</t>
  </si>
  <si>
    <t>Intitulé de la fonction</t>
  </si>
  <si>
    <t>Organe</t>
  </si>
  <si>
    <t>Source</t>
  </si>
  <si>
    <t>1. </t>
  </si>
  <si>
    <t>M. Pattrick Aps</t>
  </si>
  <si>
    <t>Président (depuis 13/02/2014)</t>
  </si>
  <si>
    <t>BoD</t>
  </si>
  <si>
    <t>P029349406</t>
  </si>
  <si>
    <t>Direction</t>
  </si>
  <si>
    <t>Dép.</t>
  </si>
  <si>
    <t>M. Christophe Michel</t>
  </si>
  <si>
    <t>Directeur Général (depuis 19/03/2018)</t>
  </si>
  <si>
    <t>SenMan</t>
  </si>
  <si>
    <t>P432404743</t>
  </si>
  <si>
    <t>AMBULANCES DE LA CITE</t>
  </si>
  <si>
    <t>95100 ARGENTEUIL</t>
  </si>
  <si>
    <t>403260128</t>
  </si>
  <si>
    <t>Cette entreprise n'est pas liée à d'autres entreprises.</t>
  </si>
  <si>
    <t>8 RUE JEAN POULMARCH</t>
  </si>
  <si>
    <t>09 74 56 51 66</t>
  </si>
  <si>
    <t>01 34 11 27 10</t>
  </si>
  <si>
    <t>Chiffre d'affaires (2017)</t>
  </si>
  <si>
    <t>Nombre d'employés (2017)</t>
  </si>
  <si>
    <t>31</t>
  </si>
  <si>
    <t>Bénéfice ou perte (2017)</t>
  </si>
  <si>
    <t>0</t>
  </si>
  <si>
    <t>Total du bilan (2017)</t>
  </si>
  <si>
    <t>Capital social (2017)</t>
  </si>
  <si>
    <t>8690A Ambulances</t>
  </si>
  <si>
    <t>Prestataire de service</t>
  </si>
  <si>
    <t>Local</t>
  </si>
  <si>
    <t>Transport ambulancier.</t>
  </si>
  <si>
    <t>M. Xavier Chouiter</t>
  </si>
  <si>
    <t>Gérant</t>
  </si>
  <si>
    <t>P052115547</t>
  </si>
  <si>
    <t>AMERIGO</t>
  </si>
  <si>
    <t>60300 SENLIS</t>
  </si>
  <si>
    <t>450336763</t>
  </si>
  <si>
    <t>This company is the Global Ultimate Owner of the Corporate Group</t>
  </si>
  <si>
    <t>12 RUE DE VILLEVERT</t>
  </si>
  <si>
    <t>03 44 53 04 58</t>
  </si>
  <si>
    <t>03 44 53 01 24</t>
  </si>
  <si>
    <t>27</t>
  </si>
  <si>
    <t>2</t>
  </si>
  <si>
    <t>7912Z Activités des voyagistes</t>
  </si>
  <si>
    <t>La prestation de services à destination des entreprises du secteur du tourisme, le courtage au profit d'entreprise du secteur du tourisme, la profession d'agent de voyages.</t>
  </si>
  <si>
    <t>AMERIGO HOLDING</t>
  </si>
  <si>
    <t>Président (depuis 21/09/2016)</t>
  </si>
  <si>
    <t>C263210918</t>
  </si>
  <si>
    <t>Mme Mylene Gauthier</t>
  </si>
  <si>
    <t>Directeur Administratif et Financier</t>
  </si>
  <si>
    <t>FinAcc, AdmDep</t>
  </si>
  <si>
    <t>P432393878</t>
  </si>
  <si>
    <t>2. </t>
  </si>
  <si>
    <t>Mme Adeline Rochet</t>
  </si>
  <si>
    <t>P491008511</t>
  </si>
  <si>
    <t>3. </t>
  </si>
  <si>
    <t>M. Sebastien Guillaud</t>
  </si>
  <si>
    <t>Directeur Commercial</t>
  </si>
  <si>
    <t>Sales</t>
  </si>
  <si>
    <t>P432393879</t>
  </si>
  <si>
    <t>4. </t>
  </si>
  <si>
    <t>Mme Alexia Cerrone</t>
  </si>
  <si>
    <t>Directeur Technique</t>
  </si>
  <si>
    <t>R&amp;D</t>
  </si>
  <si>
    <t>P491008510</t>
  </si>
  <si>
    <t>AMPERE ALLOYS</t>
  </si>
  <si>
    <t>95310 ST-OUEN-L'AUMONE</t>
  </si>
  <si>
    <t>428703896</t>
  </si>
  <si>
    <t>The Global Ultimate Owner of this controlled subsidiary is MR JEAN-PAUL RECH</t>
  </si>
  <si>
    <t>ZAC LES BETHUNES</t>
  </si>
  <si>
    <t>01 34 32 40 00</t>
  </si>
  <si>
    <t>5 RUE DE BRETAGNE</t>
  </si>
  <si>
    <t>01 30 37 05 84</t>
  </si>
  <si>
    <t>Chiffre d'affaires (2013)</t>
  </si>
  <si>
    <t>Nombre d'employés (2013)</t>
  </si>
  <si>
    <t>30</t>
  </si>
  <si>
    <t>Bénéfice ou perte (2013)</t>
  </si>
  <si>
    <t>26</t>
  </si>
  <si>
    <t>Total du bilan (2013)</t>
  </si>
  <si>
    <t>Capital social (2013)</t>
  </si>
  <si>
    <t>4672Z Commerce de gros (commerce interentreprises) de minerais et métaux</t>
  </si>
  <si>
    <t>National</t>
  </si>
  <si>
    <t>Négoce de métaux ferreux ou non, produits chimiques destinés à la fonderie.</t>
  </si>
  <si>
    <t>cie D INVESTISSEMENTS INDUSTRIELS ET COMMERCIAUX - C I I C</t>
  </si>
  <si>
    <t>Président</t>
  </si>
  <si>
    <t>CVA0193277</t>
  </si>
  <si>
    <t>Mme Virginie Maitenaz</t>
  </si>
  <si>
    <t>P457183110</t>
  </si>
  <si>
    <t>M. Eric Prejet</t>
  </si>
  <si>
    <t>P457183108</t>
  </si>
  <si>
    <t>AMS FRANCE</t>
  </si>
  <si>
    <t>95740 FREPILLON</t>
  </si>
  <si>
    <t>501584205</t>
  </si>
  <si>
    <t>The Global Ultimate Owner of this controlled subsidiary is KPM ANALYTICS US HOLDING 2, INC.</t>
  </si>
  <si>
    <t>10 AVENUE CHARLES DE GAULLE</t>
  </si>
  <si>
    <t>01 39 60 74 31</t>
  </si>
  <si>
    <t>01 39 60 72 39</t>
  </si>
  <si>
    <t>32</t>
  </si>
  <si>
    <t>5</t>
  </si>
  <si>
    <t>2651B Fabrication d'instrumentation scientifique et technique</t>
  </si>
  <si>
    <t>Fabricant</t>
  </si>
  <si>
    <t>Conception, fabrication et commercialisation de tout appareil destiné à l'analysé dans le domaine industriel, élaboration de logiciels et commercialisation de système de gestion d'analyseur sous-Traitance, mécanique générale.</t>
  </si>
  <si>
    <t>M. Intire Christopher R Mc</t>
  </si>
  <si>
    <t>Président (depuis 01/08/2017)</t>
  </si>
  <si>
    <t>P438144649</t>
  </si>
  <si>
    <t>M. Laurent Claude Clousier</t>
  </si>
  <si>
    <t>Directeur Général (depuis 18/08/2009)</t>
  </si>
  <si>
    <t>P077251570</t>
  </si>
  <si>
    <t>Mme Sylvie Antonio</t>
  </si>
  <si>
    <t>Secrétaire</t>
  </si>
  <si>
    <t>P436529853</t>
  </si>
  <si>
    <t>M. Gerard Boutteville</t>
  </si>
  <si>
    <t>P077251569</t>
  </si>
  <si>
    <t>Mme Corinne Thomas</t>
  </si>
  <si>
    <t>P435682652</t>
  </si>
  <si>
    <t>M. Franck Herrault</t>
  </si>
  <si>
    <t>Directeur des Achats</t>
  </si>
  <si>
    <t>Proc</t>
  </si>
  <si>
    <t>P237761433</t>
  </si>
  <si>
    <t>ANDRE LOGISTIQUE</t>
  </si>
  <si>
    <t>27400 INCARVILLE</t>
  </si>
  <si>
    <t>350953683</t>
  </si>
  <si>
    <t>The Global Ultimate Owner of this controlled subsidiary is YHC FINANCE ET DEVELOPPEMENTS</t>
  </si>
  <si>
    <t>RUE DE LERY</t>
  </si>
  <si>
    <t>02 32 61 44 62</t>
  </si>
  <si>
    <t>02 32 40 94 55</t>
  </si>
  <si>
    <t>24</t>
  </si>
  <si>
    <t>4</t>
  </si>
  <si>
    <t>4941A Transports routiers de fret interurbains</t>
  </si>
  <si>
    <t>Les Opérations se rapportant aux transports de toutes natures voyageurs et marchand ses déménagements commissionnaire en location de véhicules, groupage affretements, transports pour le compte d'autrui, location de materiels de transports pour le compter d'autrui Réparations garage entretien stations services, opérations de prestations de services, entreposage stockage sous traitante, négoce se rapportant aux activités et produits des transports. Commissionnaire de transports.</t>
  </si>
  <si>
    <t>YHC FINANCE ET DEVELOPPEMENTS</t>
  </si>
  <si>
    <t>Président (depuis 17/04/2015)</t>
  </si>
  <si>
    <t>CVA0602128</t>
  </si>
  <si>
    <t>M. Sylvain Bruyneel</t>
  </si>
  <si>
    <t>P470681224</t>
  </si>
  <si>
    <t>M. Jonathan Soroka</t>
  </si>
  <si>
    <t>Directeur Technique (depuis 16/04/2013)</t>
  </si>
  <si>
    <t>P435704133</t>
  </si>
  <si>
    <t>M. David Edeline</t>
  </si>
  <si>
    <t>Directeur de la Logistique</t>
  </si>
  <si>
    <t>Oper</t>
  </si>
  <si>
    <t>P435704131</t>
  </si>
  <si>
    <t>ANSELL SA</t>
  </si>
  <si>
    <t>95800 CERGY</t>
  </si>
  <si>
    <t>319608709</t>
  </si>
  <si>
    <t>The Global Ultimate Owner of this controlled subsidiary is ANSELL LIMITED</t>
  </si>
  <si>
    <t>21 RUE DU PETIT ALBI</t>
  </si>
  <si>
    <t>01 34 24 52 52</t>
  </si>
  <si>
    <t>CS 78395 CERGY</t>
  </si>
  <si>
    <t>01 30 73 93 46</t>
  </si>
  <si>
    <t>95805 CERGY PONTOISE CEDEX</t>
  </si>
  <si>
    <t>25</t>
  </si>
  <si>
    <t>140</t>
  </si>
  <si>
    <t>4646Z Commerce de gros (commerce interentreprises) de produits pharmaceutiques</t>
  </si>
  <si>
    <t>Fabrication conditionnement achat exploitation importation distribution vente de tout matériel Medico chirurgical optique pharmaceutique tous articles d'optique médicale tous produits chimiques nécessaires a la fabrication de tous produits pharmaceutiques et autres produits chimiques organiques ou non y compris les produits cosmétiques de parfumerie de beauté d hygiène de tous équipements et produits d hygiène et de protection.</t>
  </si>
  <si>
    <t>M. John Rikard Froberg</t>
  </si>
  <si>
    <t>Administrateur;Président (depuis 21/09/2017)</t>
  </si>
  <si>
    <t>P412532111</t>
  </si>
  <si>
    <t>M. Phillippe Henri Carlos Michel Maria Rommel</t>
  </si>
  <si>
    <t>Administrateur (depuis 26/05/2017)</t>
  </si>
  <si>
    <t>P342180032</t>
  </si>
  <si>
    <t>M. Peter Emiel Vosch</t>
  </si>
  <si>
    <t>Administrateur (depuis 07/01/2016)</t>
  </si>
  <si>
    <t>P076740365</t>
  </si>
  <si>
    <t>Directeur Général (depuis 16/10/2017)</t>
  </si>
  <si>
    <t>M. Francois Lenglet</t>
  </si>
  <si>
    <t>P075781355</t>
  </si>
  <si>
    <t>Mme Laetitia Ferin</t>
  </si>
  <si>
    <t>Directeur Ressources Humaines</t>
  </si>
  <si>
    <t>HR</t>
  </si>
  <si>
    <t>P357717565</t>
  </si>
  <si>
    <t>M. Jean-Marc Bloch</t>
  </si>
  <si>
    <t>P075781382</t>
  </si>
  <si>
    <t>Directeur Marketing</t>
  </si>
  <si>
    <t>MarkAdv</t>
  </si>
  <si>
    <t>M. Fabrice Macri</t>
  </si>
  <si>
    <t>Directeur des Ventes</t>
  </si>
  <si>
    <t>P418364988</t>
  </si>
  <si>
    <t>6. </t>
  </si>
  <si>
    <t>Mme Chrystelle Fontan</t>
  </si>
  <si>
    <t>-</t>
  </si>
  <si>
    <t>Directeur Qualité</t>
  </si>
  <si>
    <t>Qual</t>
  </si>
  <si>
    <t>SC</t>
  </si>
  <si>
    <t>P233217395</t>
  </si>
  <si>
    <t>7. </t>
  </si>
  <si>
    <t>Mme Beatrice Riffaut</t>
  </si>
  <si>
    <t>Directeur devis</t>
  </si>
  <si>
    <t>OthDep</t>
  </si>
  <si>
    <t>P435766497</t>
  </si>
  <si>
    <t>ANTEOL</t>
  </si>
  <si>
    <t>95310 ST-OUEN-L'AUMONE</t>
  </si>
  <si>
    <t>Numéro Siren</t>
  </si>
  <si>
    <t>448379867</t>
  </si>
  <si>
    <t>Statut</t>
  </si>
  <si>
    <t>Actif</t>
  </si>
  <si>
    <t>Cette entreprise n'est pas cotée.</t>
  </si>
  <si>
    <t>The Global Ultimate Owner of this controlled subsidiary is MR DANIEL RENAUD</t>
  </si>
  <si>
    <t>Adresse &amp; contact</t>
  </si>
  <si>
    <t>1 RUE D EPLUCHES</t>
  </si>
  <si>
    <t>Numéro de téléphone</t>
  </si>
  <si>
    <t>01 30 37 66 66</t>
  </si>
  <si>
    <t>CS 30079 ST OUEN L AUMONE</t>
  </si>
  <si>
    <t>Numéro de fax</t>
  </si>
  <si>
    <t>01 30 37 66 88</t>
  </si>
  <si>
    <t>95315 CERGY PONTOISE CEDEX</t>
  </si>
  <si>
    <t>Site internet</t>
  </si>
  <si>
    <t>FRANCE</t>
  </si>
  <si>
    <t>Taille &amp; activité principale</t>
  </si>
  <si>
    <t>Chiffre d'affaires (2017)</t>
  </si>
  <si>
    <t> EUR</t>
  </si>
  <si>
    <t>Nombre d'employés (2017)</t>
  </si>
  <si>
    <t>45</t>
  </si>
  <si>
    <t>Bénéfice ou perte (2017)</t>
  </si>
  <si>
    <t>Nbre d'entreprises dans le groupe</t>
  </si>
  <si>
    <t>2</t>
  </si>
  <si>
    <t>Total du bilan (2017)</t>
  </si>
  <si>
    <t>Nombre d'actionnaires</t>
  </si>
  <si>
    <t>1</t>
  </si>
  <si>
    <t>Capital social (2017)</t>
  </si>
  <si>
    <t>Nombre de filiales</t>
  </si>
  <si>
    <t>0</t>
  </si>
  <si>
    <t>Nombre d'ES</t>
  </si>
  <si>
    <t>NAF Révision 2</t>
  </si>
  <si>
    <t>3900Z Dépollution et autres services de gestion des déchets</t>
  </si>
  <si>
    <t>Position</t>
  </si>
  <si>
    <t>Prestataire de service</t>
  </si>
  <si>
    <t>Marché</t>
  </si>
  <si>
    <t>Local</t>
  </si>
  <si>
    <t>Description de l'activité</t>
  </si>
  <si>
    <t>Tous travaux de démolition et de construction , toutes opérations de désamiantage, de dépollution, d'asssainissement pour le bâtiment et l'industrie .</t>
  </si>
  <si>
    <t>Dirigeants &amp; Contacts actuels</t>
  </si>
  <si>
    <t>Organes de contrôle</t>
  </si>
  <si>
    <t>= également actionnaire</t>
  </si>
  <si>
    <t>Nom</t>
  </si>
  <si>
    <t>Intitulé de la fonction</t>
  </si>
  <si>
    <t>Organe</t>
  </si>
  <si>
    <t>Source</t>
  </si>
  <si>
    <t>1. </t>
  </si>
  <si>
    <t>M. Daniel Renaud</t>
  </si>
  <si>
    <t>Président</t>
  </si>
  <si>
    <t>BoD</t>
  </si>
  <si>
    <t>P003023292</t>
  </si>
  <si>
    <t>ANTHEMIS</t>
  </si>
  <si>
    <t>95190 GOUSSAINVILLE</t>
  </si>
  <si>
    <t>482258654</t>
  </si>
  <si>
    <t>The Global Ultimate Owner of this controlled subsidiary is MR CHRISTOPHE MARCHON</t>
  </si>
  <si>
    <t>TOUR LE NOTRE</t>
  </si>
  <si>
    <t>01 39 88 63 92</t>
  </si>
  <si>
    <t>1 RUE LE NOTRE</t>
  </si>
  <si>
    <t>01 39 88 72 94</t>
  </si>
  <si>
    <t>CS 10610</t>
  </si>
  <si>
    <t>95196 GOUSSAINVILLE CEDEX</t>
  </si>
  <si>
    <t>228</t>
  </si>
  <si>
    <t>5629B Autres services de restauration n.c.a.</t>
  </si>
  <si>
    <t>National</t>
  </si>
  <si>
    <t>Négoce en général, prestations de services, notamment de restauration collective, services de repas, d'assistance technique et restauration hors boissons.</t>
  </si>
  <si>
    <t>SANTE RESTAURATION SERVICES INVESTISSEMENTS</t>
  </si>
  <si>
    <t>Président (depuis 18/07/2018)</t>
  </si>
  <si>
    <t>C239990530</t>
  </si>
  <si>
    <t>Direction</t>
  </si>
  <si>
    <t>Dép.</t>
  </si>
  <si>
    <t>Mme Lucile Kadgan</t>
  </si>
  <si>
    <t>Directeur</t>
  </si>
  <si>
    <t>SenMan</t>
  </si>
  <si>
    <t>P438547765</t>
  </si>
  <si>
    <t>2. </t>
  </si>
  <si>
    <t>M. Johny Bourgin</t>
  </si>
  <si>
    <t>Directeur des Achats</t>
  </si>
  <si>
    <t>Proc</t>
  </si>
  <si>
    <t>P438547763</t>
  </si>
  <si>
    <t>APIC</t>
  </si>
  <si>
    <t>95240 CORMEILLES EN PARISIS</t>
  </si>
  <si>
    <t>443447636</t>
  </si>
  <si>
    <t>The Global Ultimate Owner of this controlled subsidiary is LABORD SAS</t>
  </si>
  <si>
    <t>En vertu de l’article L232-25 du Code du Commerce, cette entreprise a demandé la confidentialité de ses comptes annuels suivants: comptes sociaux au 31/12/2018 et au 31/12/2017.</t>
  </si>
  <si>
    <t>ZAC LES BOIS ROCHEFORT</t>
  </si>
  <si>
    <t>01 30 25 99 60</t>
  </si>
  <si>
    <t>21 RUE GEORGES MELIES</t>
  </si>
  <si>
    <t>01 30 25 99 65</t>
  </si>
  <si>
    <t>Chiffre d'affaires (2018)</t>
  </si>
  <si>
    <t>n.d.</t>
  </si>
  <si>
    <t>Nombre d'employés (2018)</t>
  </si>
  <si>
    <t>33</t>
  </si>
  <si>
    <t>Bénéfice ou perte (2018)</t>
  </si>
  <si>
    <t>Total du bilan (2018)</t>
  </si>
  <si>
    <t>Capital social (2018)</t>
  </si>
  <si>
    <t>4673B Commerce de gros (commerce interentreprises) d'appareils sanitaires et de produits de décoration</t>
  </si>
  <si>
    <t>Grossiste</t>
  </si>
  <si>
    <t>Distribution, vente de produits liés au traitement de l'eau.</t>
  </si>
  <si>
    <t>M. Michel Bordas</t>
  </si>
  <si>
    <t>P051871581</t>
  </si>
  <si>
    <t>Directeur Administratif et Financier</t>
  </si>
  <si>
    <t>FinAcc, AdmDep</t>
  </si>
  <si>
    <t>Mme Karine Piette</t>
  </si>
  <si>
    <t>Directeur Comptabilité Gestion</t>
  </si>
  <si>
    <t>FinAcc</t>
  </si>
  <si>
    <t>P259263421</t>
  </si>
  <si>
    <t>Directeur Ressources Humaines</t>
  </si>
  <si>
    <t>HR</t>
  </si>
  <si>
    <t>3. </t>
  </si>
  <si>
    <t>Mme Nathalie Bocquet</t>
  </si>
  <si>
    <t>Directeur Marketing</t>
  </si>
  <si>
    <t>MarkAdv</t>
  </si>
  <si>
    <t>P381270539</t>
  </si>
  <si>
    <t>APIS - ACTIVE PREVENTION INTERNATIONAL SERVICES</t>
  </si>
  <si>
    <t>95520 OSNY</t>
  </si>
  <si>
    <t>429406564</t>
  </si>
  <si>
    <t>Cette entreprise n'est pas liée à d'autres entreprises.</t>
  </si>
  <si>
    <t>10 CHAUSSEE JULES CESAR</t>
  </si>
  <si>
    <t>01 79 81 14 80</t>
  </si>
  <si>
    <t>CS 90431 OSNY</t>
  </si>
  <si>
    <t>01 79 81 14 87</t>
  </si>
  <si>
    <t>95527 CERGY PONTOISE CEDEX</t>
  </si>
  <si>
    <t>Chiffre d'affaires (2015)</t>
  </si>
  <si>
    <t>Nombre d'employés (2015)</t>
  </si>
  <si>
    <t>51</t>
  </si>
  <si>
    <t>Bénéfice ou perte (2015)</t>
  </si>
  <si>
    <t>Total du bilan (2015)</t>
  </si>
  <si>
    <t>Capital social (2015)</t>
  </si>
  <si>
    <t>8010Z Activités de sécurité privée</t>
  </si>
  <si>
    <t>Non renseigné</t>
  </si>
  <si>
    <t>Sécurité de biens meubles et immeubles, de personnes liées de façon, directe ou indirecte, à la sécurité de biens protégés , transport et collecte de fonds avec véhicules deux-roues.</t>
  </si>
  <si>
    <t>M. Pascal Lafitte</t>
  </si>
  <si>
    <t>Président (depuis 18/12/2013)</t>
  </si>
  <si>
    <t>P052262483</t>
  </si>
  <si>
    <t>Mme Stephanie Cocquelin</t>
  </si>
  <si>
    <t>P354216117</t>
  </si>
  <si>
    <t>M. Jean Casal</t>
  </si>
  <si>
    <t>P354216118</t>
  </si>
  <si>
    <t>M. Cyril Boutillon</t>
  </si>
  <si>
    <t>Directeur d'Exploitation</t>
  </si>
  <si>
    <t>Oper</t>
  </si>
  <si>
    <t>P454500982</t>
  </si>
  <si>
    <t>4. </t>
  </si>
  <si>
    <t>M. Jean Claude Chauvet</t>
  </si>
  <si>
    <t>P454501036</t>
  </si>
  <si>
    <t>APPLICATION MATERIELS AUTOMATISMES PARIS ILE DE FRANCE</t>
  </si>
  <si>
    <t>377733548</t>
  </si>
  <si>
    <t>The Global Ultimate Owner of this controlled subsidiary is MR JEAN-MAXIME DEFFAYET</t>
  </si>
  <si>
    <t>174 BOULEVARD JOFFRE</t>
  </si>
  <si>
    <t>01 34 10 40 00</t>
  </si>
  <si>
    <t>01 34 10 44 55</t>
  </si>
  <si>
    <t>25</t>
  </si>
  <si>
    <t>9</t>
  </si>
  <si>
    <t>5</t>
  </si>
  <si>
    <t>4329B Autres travaux d'installation n.c.a.</t>
  </si>
  <si>
    <t>Entrepreneur</t>
  </si>
  <si>
    <t>M. Jean-Maxime Deffayet</t>
  </si>
  <si>
    <t>Gérant (depuis 03/02/2016)</t>
  </si>
  <si>
    <t>P066202553</t>
  </si>
  <si>
    <t>M. Alain Lepan</t>
  </si>
  <si>
    <t>Gérant</t>
  </si>
  <si>
    <t>P002883029</t>
  </si>
  <si>
    <t>Directeur Commercial</t>
  </si>
  <si>
    <t>Sales</t>
  </si>
  <si>
    <t>Directeur Technique</t>
  </si>
  <si>
    <t>R&amp;D</t>
  </si>
  <si>
    <t>M. Maxime Deffayet</t>
  </si>
  <si>
    <t>P409125304</t>
  </si>
  <si>
    <t>Directeur du Personnel</t>
  </si>
  <si>
    <t>Mme Evelyne Mendes</t>
  </si>
  <si>
    <t>P263856341</t>
  </si>
  <si>
    <t>5. </t>
  </si>
  <si>
    <t>M. Virgile Lauer</t>
  </si>
  <si>
    <t>P336201864</t>
  </si>
  <si>
    <t>M. Phillippe Gachon</t>
  </si>
  <si>
    <t>P079484766</t>
  </si>
  <si>
    <t>APPLICATIONS - COLLAGE - ETANCHEITE - SERVICES</t>
  </si>
  <si>
    <t>60810 RULLY</t>
  </si>
  <si>
    <t>500006606</t>
  </si>
  <si>
    <t>The Global Ultimate Owner of this controlled subsidiary is M LEBLANC ETIENNE</t>
  </si>
  <si>
    <t>En vertu de l’article L232-25 du Code du Commerce, cette entreprise a demandé la confidentialité de ses comptes annuels suivants: comptes sociaux au 31/08/2018 et au 31/08/2017.</t>
  </si>
  <si>
    <t>12 RUE DU BOUT DU TROU</t>
  </si>
  <si>
    <t>03 44 73 01 06</t>
  </si>
  <si>
    <t>03 44 73 02 86</t>
  </si>
  <si>
    <t>22</t>
  </si>
  <si>
    <t>2561Z Traitement et revêtement des métaux</t>
  </si>
  <si>
    <t>Fabricant</t>
  </si>
  <si>
    <t>Enduction d'écrous, de vis, de boulons et d'autres articles de visserie et de toutes tiges filetées à l'aide de produits de spécialités chimiques et de négoce de ces spécialités chimiques.</t>
  </si>
  <si>
    <t>M. Etienne Leblanc</t>
  </si>
  <si>
    <t>P003212932</t>
  </si>
  <si>
    <t>Mme Charlotte Defossez</t>
  </si>
  <si>
    <t>Directeur Général (depuis 01/08/2017)</t>
  </si>
  <si>
    <t>P408705420</t>
  </si>
  <si>
    <t>Mme Noemie Leblanc</t>
  </si>
  <si>
    <t>P354211372</t>
  </si>
  <si>
    <t>Mme Corinne Chevalier</t>
  </si>
  <si>
    <t>P354211373</t>
  </si>
  <si>
    <t>M. Guillaume Chevalier</t>
  </si>
  <si>
    <t>Directeur de la Production</t>
  </si>
  <si>
    <t>P459480914</t>
  </si>
  <si>
    <t>Mme Laure Sosa</t>
  </si>
  <si>
    <t>P459480913</t>
  </si>
  <si>
    <t>M. Didier Pluchart</t>
  </si>
  <si>
    <t>Directeur de la Maintenance</t>
  </si>
  <si>
    <t>P459480915</t>
  </si>
  <si>
    <t>APPLICATIONS INDUSTRIELLES</t>
  </si>
  <si>
    <t>60420 TRICOT</t>
  </si>
  <si>
    <t>Numéro Siren</t>
  </si>
  <si>
    <t>381590199</t>
  </si>
  <si>
    <t>Statut</t>
  </si>
  <si>
    <t>Actif</t>
  </si>
  <si>
    <t>Cette entreprise n'est pas cotée.</t>
  </si>
  <si>
    <t>The Global Ultimate Owner of this controlled subsidiary is COMPAGNIE FRANCO CANADIENNE DE MATERIELS INDUSTRIELS - CFC MI</t>
  </si>
  <si>
    <t>Adresse &amp; contact</t>
  </si>
  <si>
    <t>ZONE INDUSTRIELLE</t>
  </si>
  <si>
    <t>Numéro de téléphone</t>
  </si>
  <si>
    <t>03 44 51 52 60</t>
  </si>
  <si>
    <t>ROUTE DE MONTGERAIN</t>
  </si>
  <si>
    <t>Numéro de fax</t>
  </si>
  <si>
    <t>03 44 51 00 84</t>
  </si>
  <si>
    <t>Site internet</t>
  </si>
  <si>
    <t>FRANCE</t>
  </si>
  <si>
    <t>Taille &amp; activité principale</t>
  </si>
  <si>
    <t>Chiffre d'affaires (2017)</t>
  </si>
  <si>
    <t> EUR</t>
  </si>
  <si>
    <t>Nombre d'employés (2017)</t>
  </si>
  <si>
    <t>71</t>
  </si>
  <si>
    <t>Bénéfice ou perte (2017)</t>
  </si>
  <si>
    <t>Nbre d'entreprises dans le groupe</t>
  </si>
  <si>
    <t>4</t>
  </si>
  <si>
    <t>Total du bilan (2017)</t>
  </si>
  <si>
    <t>Nombre d'actionnaires</t>
  </si>
  <si>
    <t>1</t>
  </si>
  <si>
    <t>Capital social (2017)</t>
  </si>
  <si>
    <t>Nombre de filiales</t>
  </si>
  <si>
    <t>0</t>
  </si>
  <si>
    <t>NAF Révision 2</t>
  </si>
  <si>
    <t>2893Z Fabrication de machines pour l'industrie agro-alimentaire</t>
  </si>
  <si>
    <t>Position</t>
  </si>
  <si>
    <t>Fabricant</t>
  </si>
  <si>
    <t>Marché</t>
  </si>
  <si>
    <t>National</t>
  </si>
  <si>
    <t>Description de l'activité</t>
  </si>
  <si>
    <t>Fabrication, commercialisation de tous matériels industriels et agricoles.</t>
  </si>
  <si>
    <t>Dirigeants &amp; Contacts actuels</t>
  </si>
  <si>
    <t>Organes de contrôle</t>
  </si>
  <si>
    <t>Nom</t>
  </si>
  <si>
    <t>Intitulé de la fonction</t>
  </si>
  <si>
    <t>Organe</t>
  </si>
  <si>
    <t>Source</t>
  </si>
  <si>
    <t>1. </t>
  </si>
  <si>
    <t>C.F.C.</t>
  </si>
  <si>
    <t>-</t>
  </si>
  <si>
    <t>Président</t>
  </si>
  <si>
    <t>BoD</t>
  </si>
  <si>
    <t>SC</t>
  </si>
  <si>
    <t>P299770521</t>
  </si>
  <si>
    <t>2. </t>
  </si>
  <si>
    <t>M. Yves Labelle</t>
  </si>
  <si>
    <t>P081522815</t>
  </si>
  <si>
    <t>Direction</t>
  </si>
  <si>
    <t>Dép.</t>
  </si>
  <si>
    <t>M. Philippe Gerin</t>
  </si>
  <si>
    <t>Directeur Général</t>
  </si>
  <si>
    <t>SenMan</t>
  </si>
  <si>
    <t>P105522045</t>
  </si>
  <si>
    <t>M. Fabien Lebelle</t>
  </si>
  <si>
    <t>Directeur</t>
  </si>
  <si>
    <t>P464006884</t>
  </si>
  <si>
    <t>3. </t>
  </si>
  <si>
    <t>Mme Halima Kharroubi</t>
  </si>
  <si>
    <t>Directeur Ressources Humaines</t>
  </si>
  <si>
    <t>HR</t>
  </si>
  <si>
    <t>P464006886</t>
  </si>
  <si>
    <t>4. </t>
  </si>
  <si>
    <t>M. Jean-Louis Bocquet</t>
  </si>
  <si>
    <t>Directeur de la Production</t>
  </si>
  <si>
    <t>Oper</t>
  </si>
  <si>
    <t>P160554704</t>
  </si>
  <si>
    <t>5. </t>
  </si>
  <si>
    <t>M. Kennan Rahmani</t>
  </si>
  <si>
    <t>Directeur Qualité</t>
  </si>
  <si>
    <t>Qual</t>
  </si>
  <si>
    <t>P464006885</t>
  </si>
  <si>
    <t>6. </t>
  </si>
  <si>
    <t>M. Henri-Michel Moreau</t>
  </si>
  <si>
    <t>-</t>
  </si>
  <si>
    <t>Directeur des Achats</t>
  </si>
  <si>
    <t>Proc</t>
  </si>
  <si>
    <t>SC</t>
  </si>
  <si>
    <t>P075851492</t>
  </si>
  <si>
    <t>7. </t>
  </si>
  <si>
    <t>M. Pascal Job</t>
  </si>
  <si>
    <t>Directeur Informatique</t>
  </si>
  <si>
    <t>IT&amp;IS</t>
  </si>
  <si>
    <t>P008464165</t>
  </si>
  <si>
    <t>FEUILLE</t>
  </si>
  <si>
    <t>ENTREPRISE</t>
  </si>
  <si>
    <t>ADRESSE</t>
  </si>
  <si>
    <t>CODE POSTAL</t>
  </si>
  <si>
    <t>MAIL</t>
  </si>
  <si>
    <t>SITE INTERNET</t>
  </si>
  <si>
    <t>CONTACT</t>
  </si>
  <si>
    <t>EFFECTIF</t>
  </si>
  <si>
    <t>INDIRECT($A2&amp;"!B1")</t>
  </si>
  <si>
    <t>TÉLÉPHONE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</si>
</sst>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
  </numFmts>
  <fonts count="8" x14ac:knownFonts="1">
    <font>
      <sz val="10"/>
      <color indexed="8"/>
      <name val="Arial"/>
    </font>
    <font>
      <b/>
      <sz val="10.5"/>
      <color indexed="56"/>
      <name val="Verdana"/>
      <family val="2"/>
    </font>
    <font>
      <sz val="8.5"/>
      <color indexed="63"/>
      <name val="Verdana"/>
      <family val="2"/>
    </font>
    <font>
      <b/>
      <sz val="8.5"/>
      <color indexed="56"/>
      <name val="Verdana"/>
      <family val="2"/>
    </font>
    <font>
      <b/>
      <sz val="8.5"/>
      <color indexed="63"/>
      <name val="Verdana"/>
      <family val="2"/>
    </font>
    <font>
      <sz val="8.5"/>
      <color indexed="56"/>
      <name val="Verdana"/>
      <family val="2"/>
    </font>
    <font>
      <i/>
      <sz val="8.5"/>
      <color indexed="63"/>
      <name val="Verdana"/>
      <family val="2"/>
    </font>
    <font>
      <sz val="10"/>
      <color indexed="8"/>
      <name val="Arial"/>
      <family val="2"/>
    </font>
  </fonts>
  <fills count="11">
    <fill>
      <patternFill patternType="none"/>
    </fill>
    <fill>
      <patternFill patternType="gray125"/>
    </fill>
    <fill>
      <patternFill patternType="solid">
        <fgColor indexed="9"/>
      </patternFill>
    </fill>
    <fill>
      <patternFill patternType="solid">
        <fgColor indexed="44"/>
      </patternFill>
    </fill>
    <fill>
      <patternFill patternType="solid">
        <fgColor indexed="22"/>
      </patternFill>
    </fill>
    <fill>
      <patternFill patternType="solid">
        <fgColor indexed="41"/>
      </patternFill>
    </fill>
    <fill>
      <patternFill patternType="solid">
        <fgColor rgb="FFFFFF00"/>
        <bgColor indexed="64"/>
      </patternFill>
    </fill>
    <fill>
      <patternFill patternType="solid">
        <fgColor theme="4" tint="0.59999389629810485"/>
        <bgColor indexed="64"/>
      </patternFill>
    </fill>
    <fill>
      <patternFill patternType="solid">
        <fgColor theme="5" tint="0.59999389629810485"/>
        <bgColor indexed="64"/>
      </patternFill>
    </fill>
    <fill>
      <patternFill patternType="solid">
        <fgColor theme="2"/>
        <bgColor indexed="64"/>
      </patternFill>
    </fill>
    <fill>
      <patternFill patternType="solid">
        <fgColor theme="5" tint="-0.499984740745262"/>
        <bgColor indexed="64"/>
      </patternFill>
    </fill>
  </fills>
  <borders count="4">
    <border>
      <left/>
      <right/>
      <top/>
      <bottom/>
      <diagonal/>
    </border>
    <border>
      <left/>
      <right/>
      <top style="thin">
        <color indexed="23"/>
      </top>
      <bottom style="thin">
        <color indexed="23"/>
      </bottom>
      <diagonal/>
    </border>
    <border>
      <left style="thin">
        <color indexed="54"/>
      </left>
      <right/>
      <top style="thin">
        <color indexed="54"/>
      </top>
      <bottom style="thin">
        <color indexed="54"/>
      </bottom>
      <diagonal/>
    </border>
    <border>
      <left/>
      <right style="thin">
        <color indexed="54"/>
      </right>
      <top style="thin">
        <color indexed="54"/>
      </top>
      <bottom style="thin">
        <color indexed="54"/>
      </bottom>
      <diagonal/>
    </border>
  </borders>
  <cellStyleXfs count="1">
    <xf numFmtId="0" fontId="0" fillId="0" borderId="0"/>
  </cellStyleXfs>
  <cellXfs count="36">
    <xf numFmtId="0" fontId="0" fillId="0" borderId="0" xfId="0"/>
    <xf numFmtId="0" fontId="0" fillId="2" borderId="0" xfId="0" applyFill="1"/>
    <xf numFmtId="0" fontId="1" fillId="2" borderId="0" xfId="0" applyFont="1" applyFill="1" applyAlignment="1">
      <alignment horizontal="left" vertical="center" wrapText="1"/>
    </xf>
    <xf numFmtId="0" fontId="2" fillId="2" borderId="0" xfId="0" applyFont="1" applyFill="1" applyAlignment="1">
      <alignment horizontal="left" vertical="top" wrapText="1"/>
    </xf>
    <xf numFmtId="0" fontId="3" fillId="2" borderId="0" xfId="0" applyFont="1" applyFill="1" applyAlignment="1">
      <alignment horizontal="left" vertical="top" wrapText="1"/>
    </xf>
    <xf numFmtId="164" fontId="2" fillId="2" borderId="0" xfId="0" applyNumberFormat="1" applyFont="1" applyFill="1" applyAlignment="1">
      <alignment horizontal="left" vertical="top"/>
    </xf>
    <xf numFmtId="0" fontId="3" fillId="2" borderId="0" xfId="0" applyFont="1" applyFill="1" applyAlignment="1">
      <alignment horizontal="left" vertical="center" wrapText="1"/>
    </xf>
    <xf numFmtId="164" fontId="2" fillId="2" borderId="0" xfId="0" applyNumberFormat="1" applyFont="1" applyFill="1" applyAlignment="1">
      <alignment horizontal="left" vertical="center"/>
    </xf>
    <xf numFmtId="0" fontId="2" fillId="2" borderId="0" xfId="0" applyFont="1" applyFill="1" applyAlignment="1">
      <alignment horizontal="left" vertical="center" wrapText="1"/>
    </xf>
    <xf numFmtId="0" fontId="0" fillId="5" borderId="0" xfId="0" applyFill="1"/>
    <xf numFmtId="0" fontId="3" fillId="5" borderId="0" xfId="0" applyFont="1" applyFill="1" applyAlignment="1">
      <alignment horizontal="left" vertical="top" wrapText="1"/>
    </xf>
    <xf numFmtId="0" fontId="2" fillId="5" borderId="0" xfId="0" applyFont="1" applyFill="1" applyAlignment="1">
      <alignment horizontal="left" vertical="top" wrapText="1"/>
    </xf>
    <xf numFmtId="0" fontId="6" fillId="2" borderId="0" xfId="0" applyFont="1" applyFill="1" applyAlignment="1">
      <alignment horizontal="left" vertical="top" wrapText="1"/>
    </xf>
    <xf numFmtId="0" fontId="0" fillId="6" borderId="0" xfId="0" applyFill="1"/>
    <xf numFmtId="0" fontId="0" fillId="7" borderId="0" xfId="0" applyFill="1"/>
    <xf numFmtId="0" fontId="0" fillId="8" borderId="0" xfId="0" applyFill="1"/>
    <xf numFmtId="0" fontId="0" fillId="9" borderId="0" xfId="0" applyFill="1"/>
    <xf numFmtId="0" fontId="7" fillId="0" borderId="0" xfId="0" applyFont="1"/>
    <xf numFmtId="0" fontId="7" fillId="6" borderId="0" xfId="0" applyFont="1" applyFill="1"/>
    <xf numFmtId="0" fontId="0" fillId="10" borderId="0" xfId="0" applyFill="1"/>
    <xf numFmtId="0" fontId="0" fillId="2" borderId="0" xfId="0" applyFill="1"/>
    <xf numFmtId="0" fontId="2" fillId="2" borderId="0" xfId="0" applyFont="1" applyFill="1" applyAlignment="1">
      <alignment horizontal="left" vertical="top" wrapText="1"/>
    </xf>
    <xf numFmtId="0" fontId="3" fillId="3" borderId="1" xfId="0" applyFont="1" applyFill="1" applyBorder="1" applyAlignment="1">
      <alignment horizontal="left" vertical="top"/>
    </xf>
    <xf numFmtId="0" fontId="0" fillId="2" borderId="1" xfId="0" applyFill="1" applyBorder="1"/>
    <xf numFmtId="0" fontId="3" fillId="2" borderId="0" xfId="0" applyFont="1" applyFill="1" applyAlignment="1">
      <alignment horizontal="left" vertical="top" wrapText="1"/>
    </xf>
    <xf numFmtId="164" fontId="2" fillId="2" borderId="0" xfId="0" applyNumberFormat="1" applyFont="1" applyFill="1" applyAlignment="1">
      <alignment horizontal="left" vertical="top"/>
    </xf>
    <xf numFmtId="0" fontId="2" fillId="5" borderId="0" xfId="0" applyFont="1" applyFill="1" applyAlignment="1">
      <alignment horizontal="left" vertical="top" wrapText="1"/>
    </xf>
    <xf numFmtId="0" fontId="0" fillId="5" borderId="0" xfId="0" applyFill="1"/>
    <xf numFmtId="0" fontId="2" fillId="5" borderId="0" xfId="0" applyFont="1" applyFill="1" applyAlignment="1">
      <alignment horizontal="right" vertical="top" wrapText="1"/>
    </xf>
    <xf numFmtId="0" fontId="2" fillId="2" borderId="0" xfId="0" applyFont="1" applyFill="1" applyAlignment="1">
      <alignment horizontal="right" vertical="top" wrapText="1"/>
    </xf>
    <xf numFmtId="0" fontId="3" fillId="5" borderId="0" xfId="0" applyFont="1" applyFill="1" applyAlignment="1">
      <alignment horizontal="left" vertical="top" wrapText="1"/>
    </xf>
    <xf numFmtId="0" fontId="4" fillId="4" borderId="0" xfId="0" applyFont="1" applyFill="1" applyAlignment="1">
      <alignment horizontal="left" vertical="top" wrapText="1"/>
    </xf>
    <xf numFmtId="0" fontId="5" fillId="5" borderId="2" xfId="0" applyFont="1" applyFill="1" applyBorder="1" applyAlignment="1">
      <alignment horizontal="left" vertical="top" wrapText="1"/>
    </xf>
    <xf numFmtId="0" fontId="0" fillId="2" borderId="3" xfId="0" applyFill="1" applyBorder="1"/>
    <xf numFmtId="0" fontId="3" fillId="2" borderId="0" xfId="0" applyFont="1" applyFill="1" applyAlignment="1">
      <alignment horizontal="left" vertical="center" wrapText="1"/>
    </xf>
    <xf numFmtId="0" fontId="2" fillId="2" borderId="0" xfId="0" applyFont="1" applyFill="1" applyAlignment="1">
      <alignment horizontal="left" vertical="center" wrapText="1"/>
    </xf>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D1D6DC"/>
      <rgbColor rgb="00858585"/>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F2F2F2"/>
      <rgbColor rgb="00CCFFCC"/>
      <rgbColor rgb="00FFFF99"/>
      <rgbColor rgb="00B2CBEA"/>
      <rgbColor rgb="00FF99CC"/>
      <rgbColor rgb="00CC99FF"/>
      <rgbColor rgb="00FFCC99"/>
      <rgbColor rgb="003366FF"/>
      <rgbColor rgb="0033CCCC"/>
      <rgbColor rgb="0099CC00"/>
      <rgbColor rgb="00FFCC00"/>
      <rgbColor rgb="00FF9900"/>
      <rgbColor rgb="00FF6600"/>
      <rgbColor rgb="006D819D"/>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63" Type="http://schemas.openxmlformats.org/officeDocument/2006/relationships/worksheet" Target="worksheets/sheet63.xml"/><Relationship Id="rId84" Type="http://schemas.openxmlformats.org/officeDocument/2006/relationships/worksheet" Target="worksheets/sheet84.xml"/><Relationship Id="rId138" Type="http://schemas.openxmlformats.org/officeDocument/2006/relationships/worksheet" Target="worksheets/sheet138.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53" Type="http://schemas.openxmlformats.org/officeDocument/2006/relationships/worksheet" Target="worksheets/sheet53.xml"/><Relationship Id="rId74" Type="http://schemas.openxmlformats.org/officeDocument/2006/relationships/worksheet" Target="worksheets/sheet74.xml"/><Relationship Id="rId128" Type="http://schemas.openxmlformats.org/officeDocument/2006/relationships/worksheet" Target="worksheets/sheet128.xml"/><Relationship Id="rId149" Type="http://schemas.openxmlformats.org/officeDocument/2006/relationships/worksheet" Target="worksheets/sheet149.xml"/><Relationship Id="rId5" Type="http://schemas.openxmlformats.org/officeDocument/2006/relationships/worksheet" Target="worksheets/sheet5.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134" Type="http://schemas.openxmlformats.org/officeDocument/2006/relationships/worksheet" Target="worksheets/sheet134.xml"/><Relationship Id="rId139" Type="http://schemas.openxmlformats.org/officeDocument/2006/relationships/worksheet" Target="worksheets/sheet139.xml"/><Relationship Id="rId80" Type="http://schemas.openxmlformats.org/officeDocument/2006/relationships/worksheet" Target="worksheets/sheet80.xml"/><Relationship Id="rId85" Type="http://schemas.openxmlformats.org/officeDocument/2006/relationships/worksheet" Target="worksheets/sheet85.xml"/><Relationship Id="rId150" Type="http://schemas.openxmlformats.org/officeDocument/2006/relationships/worksheet" Target="worksheets/sheet150.xml"/><Relationship Id="rId155" Type="http://schemas.openxmlformats.org/officeDocument/2006/relationships/sheetMetadata" Target="metadata.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124" Type="http://schemas.openxmlformats.org/officeDocument/2006/relationships/worksheet" Target="worksheets/sheet124.xml"/><Relationship Id="rId129" Type="http://schemas.openxmlformats.org/officeDocument/2006/relationships/worksheet" Target="worksheets/sheet129.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40" Type="http://schemas.openxmlformats.org/officeDocument/2006/relationships/worksheet" Target="worksheets/sheet140.xml"/><Relationship Id="rId145" Type="http://schemas.openxmlformats.org/officeDocument/2006/relationships/worksheet" Target="worksheets/sheet145.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130" Type="http://schemas.openxmlformats.org/officeDocument/2006/relationships/worksheet" Target="worksheets/sheet130.xml"/><Relationship Id="rId135" Type="http://schemas.openxmlformats.org/officeDocument/2006/relationships/worksheet" Target="worksheets/sheet135.xml"/><Relationship Id="rId151" Type="http://schemas.openxmlformats.org/officeDocument/2006/relationships/worksheet" Target="worksheets/sheet151.xml"/><Relationship Id="rId156" Type="http://schemas.openxmlformats.org/officeDocument/2006/relationships/calcChain" Target="calcChain.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worksheet" Target="worksheets/sheet120.xml"/><Relationship Id="rId125" Type="http://schemas.openxmlformats.org/officeDocument/2006/relationships/worksheet" Target="worksheets/sheet125.xml"/><Relationship Id="rId141" Type="http://schemas.openxmlformats.org/officeDocument/2006/relationships/worksheet" Target="worksheets/sheet141.xml"/><Relationship Id="rId146" Type="http://schemas.openxmlformats.org/officeDocument/2006/relationships/worksheet" Target="worksheets/sheet146.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131" Type="http://schemas.openxmlformats.org/officeDocument/2006/relationships/worksheet" Target="worksheets/sheet131.xml"/><Relationship Id="rId136" Type="http://schemas.openxmlformats.org/officeDocument/2006/relationships/worksheet" Target="worksheets/sheet136.xml"/><Relationship Id="rId61" Type="http://schemas.openxmlformats.org/officeDocument/2006/relationships/worksheet" Target="worksheets/sheet61.xml"/><Relationship Id="rId82" Type="http://schemas.openxmlformats.org/officeDocument/2006/relationships/worksheet" Target="worksheets/sheet82.xml"/><Relationship Id="rId152" Type="http://schemas.openxmlformats.org/officeDocument/2006/relationships/theme" Target="theme/theme1.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126" Type="http://schemas.openxmlformats.org/officeDocument/2006/relationships/worksheet" Target="worksheets/sheet126.xml"/><Relationship Id="rId147" Type="http://schemas.openxmlformats.org/officeDocument/2006/relationships/worksheet" Target="worksheets/sheet147.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worksheet" Target="worksheets/sheet121.xml"/><Relationship Id="rId142" Type="http://schemas.openxmlformats.org/officeDocument/2006/relationships/worksheet" Target="worksheets/sheet142.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137" Type="http://schemas.openxmlformats.org/officeDocument/2006/relationships/worksheet" Target="worksheets/sheet137.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32" Type="http://schemas.openxmlformats.org/officeDocument/2006/relationships/worksheet" Target="worksheets/sheet132.xml"/><Relationship Id="rId153" Type="http://schemas.openxmlformats.org/officeDocument/2006/relationships/styles" Target="styles.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27" Type="http://schemas.openxmlformats.org/officeDocument/2006/relationships/worksheet" Target="worksheets/sheet127.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worksheet" Target="worksheets/sheet122.xml"/><Relationship Id="rId143" Type="http://schemas.openxmlformats.org/officeDocument/2006/relationships/worksheet" Target="worksheets/sheet143.xml"/><Relationship Id="rId148" Type="http://schemas.openxmlformats.org/officeDocument/2006/relationships/worksheet" Target="worksheets/sheet148.xml"/><Relationship Id="rId4" Type="http://schemas.openxmlformats.org/officeDocument/2006/relationships/worksheet" Target="worksheets/sheet4.xml"/><Relationship Id="rId9" Type="http://schemas.openxmlformats.org/officeDocument/2006/relationships/worksheet" Target="worksheets/sheet9.xml"/><Relationship Id="rId26" Type="http://schemas.openxmlformats.org/officeDocument/2006/relationships/worksheet" Target="worksheets/sheet26.xml"/><Relationship Id="rId47" Type="http://schemas.openxmlformats.org/officeDocument/2006/relationships/worksheet" Target="worksheets/sheet47.xml"/><Relationship Id="rId68" Type="http://schemas.openxmlformats.org/officeDocument/2006/relationships/worksheet" Target="worksheets/sheet68.xml"/><Relationship Id="rId89" Type="http://schemas.openxmlformats.org/officeDocument/2006/relationships/worksheet" Target="worksheets/sheet89.xml"/><Relationship Id="rId112" Type="http://schemas.openxmlformats.org/officeDocument/2006/relationships/worksheet" Target="worksheets/sheet112.xml"/><Relationship Id="rId133" Type="http://schemas.openxmlformats.org/officeDocument/2006/relationships/worksheet" Target="worksheets/sheet133.xml"/><Relationship Id="rId154" Type="http://schemas.openxmlformats.org/officeDocument/2006/relationships/sharedStrings" Target="sharedStrings.xml"/><Relationship Id="rId16" Type="http://schemas.openxmlformats.org/officeDocument/2006/relationships/worksheet" Target="worksheets/sheet16.xml"/><Relationship Id="rId37" Type="http://schemas.openxmlformats.org/officeDocument/2006/relationships/worksheet" Target="worksheets/sheet37.xml"/><Relationship Id="rId58" Type="http://schemas.openxmlformats.org/officeDocument/2006/relationships/worksheet" Target="worksheets/sheet58.xml"/><Relationship Id="rId79" Type="http://schemas.openxmlformats.org/officeDocument/2006/relationships/worksheet" Target="worksheets/sheet79.xml"/><Relationship Id="rId102" Type="http://schemas.openxmlformats.org/officeDocument/2006/relationships/worksheet" Target="worksheets/sheet102.xml"/><Relationship Id="rId123" Type="http://schemas.openxmlformats.org/officeDocument/2006/relationships/worksheet" Target="worksheets/sheet123.xml"/><Relationship Id="rId144" Type="http://schemas.openxmlformats.org/officeDocument/2006/relationships/worksheet" Target="worksheets/sheet144.xml"/><Relationship Id="rId90" Type="http://schemas.openxmlformats.org/officeDocument/2006/relationships/worksheet" Target="worksheets/sheet90.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6.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1" Type="http://schemas.openxmlformats.org/officeDocument/2006/relationships/image" Target="../media/image1.png"/></Relationships>
</file>

<file path=xl/drawings/_rels/drawing9.xml.rels><?xml version="1.0" encoding="UTF-8" standalone="yes"?>
<Relationships xmlns="http://schemas.openxmlformats.org/package/2006/relationships"><Relationship Id="rId1" Type="http://schemas.openxmlformats.org/officeDocument/2006/relationships/image" Target="../media/image1.png"/></Relationships>
</file>

<file path=xl/drawings/_rels/drawing10.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11.xml.rels><?xml version="1.0" encoding="UTF-8" standalone="yes"?>
<Relationships xmlns="http://schemas.openxmlformats.org/package/2006/relationships"><Relationship Id="rId1" Type="http://schemas.openxmlformats.org/officeDocument/2006/relationships/image" Target="../media/image1.png"/></Relationships>
</file>

<file path=xl/drawings/_rels/drawing12.xml.rels><?xml version="1.0" encoding="UTF-8" standalone="yes"?>
<Relationships xmlns="http://schemas.openxmlformats.org/package/2006/relationships"><Relationship Id="rId1" Type="http://schemas.openxmlformats.org/officeDocument/2006/relationships/image" Target="../media/image1.png"/></Relationships>
</file>

<file path=xl/drawings/_rels/drawing13.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14.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15.xml.rels><?xml version="1.0" encoding="UTF-8" standalone="yes"?>
<Relationships xmlns="http://schemas.openxmlformats.org/package/2006/relationships"><Relationship Id="rId1" Type="http://schemas.openxmlformats.org/officeDocument/2006/relationships/image" Target="../media/image1.png"/></Relationships>
</file>

<file path=xl/drawings/_rels/drawing16.xml.rels><?xml version="1.0" encoding="UTF-8" standalone="yes"?>
<Relationships xmlns="http://schemas.openxmlformats.org/package/2006/relationships"><Relationship Id="rId1" Type="http://schemas.openxmlformats.org/officeDocument/2006/relationships/image" Target="../media/image1.png"/></Relationships>
</file>

<file path=xl/drawings/_rels/drawing17.xml.rels><?xml version="1.0" encoding="UTF-8" standalone="yes"?>
<Relationships xmlns="http://schemas.openxmlformats.org/package/2006/relationships"><Relationship Id="rId1" Type="http://schemas.openxmlformats.org/officeDocument/2006/relationships/image" Target="../media/image1.png"/></Relationships>
</file>

<file path=xl/drawings/_rels/drawing18.xml.rels><?xml version="1.0" encoding="UTF-8" standalone="yes"?>
<Relationships xmlns="http://schemas.openxmlformats.org/package/2006/relationships"><Relationship Id="rId1" Type="http://schemas.openxmlformats.org/officeDocument/2006/relationships/image" Target="../media/image1.png"/></Relationships>
</file>

<file path=xl/drawings/_rels/drawing19.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20.xml.rels><?xml version="1.0" encoding="UTF-8" standalone="yes"?>
<Relationships xmlns="http://schemas.openxmlformats.org/package/2006/relationships"><Relationship Id="rId1" Type="http://schemas.openxmlformats.org/officeDocument/2006/relationships/image" Target="../media/image1.png"/></Relationships>
</file>

<file path=xl/drawings/_rels/drawing2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2.xml.rels><?xml version="1.0" encoding="UTF-8" standalone="yes"?>
<Relationships xmlns="http://schemas.openxmlformats.org/package/2006/relationships"><Relationship Id="rId1" Type="http://schemas.openxmlformats.org/officeDocument/2006/relationships/image" Target="../media/image1.png"/></Relationships>
</file>

<file path=xl/drawings/_rels/drawing23.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24.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25.xml.rels><?xml version="1.0" encoding="UTF-8" standalone="yes"?>
<Relationships xmlns="http://schemas.openxmlformats.org/package/2006/relationships"><Relationship Id="rId1" Type="http://schemas.openxmlformats.org/officeDocument/2006/relationships/image" Target="../media/image1.png"/></Relationships>
</file>

<file path=xl/drawings/_rels/drawing26.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27.xml.rels><?xml version="1.0" encoding="UTF-8" standalone="yes"?>
<Relationships xmlns="http://schemas.openxmlformats.org/package/2006/relationships"><Relationship Id="rId1" Type="http://schemas.openxmlformats.org/officeDocument/2006/relationships/image" Target="../media/image1.png"/></Relationships>
</file>

<file path=xl/drawings/_rels/drawing28.xml.rels><?xml version="1.0" encoding="UTF-8" standalone="yes"?>
<Relationships xmlns="http://schemas.openxmlformats.org/package/2006/relationships"><Relationship Id="rId1" Type="http://schemas.openxmlformats.org/officeDocument/2006/relationships/image" Target="../media/image1.png"/></Relationships>
</file>

<file path=xl/drawings/_rels/drawing29.xml.rels><?xml version="1.0" encoding="UTF-8" standalone="yes"?>
<Relationships xmlns="http://schemas.openxmlformats.org/package/2006/relationships"><Relationship Id="rId1" Type="http://schemas.openxmlformats.org/officeDocument/2006/relationships/image" Target="../media/image1.png"/></Relationships>
</file>

<file path=xl/drawings/_rels/drawing30.xml.rels><?xml version="1.0" encoding="UTF-8" standalone="yes"?>
<Relationships xmlns="http://schemas.openxmlformats.org/package/2006/relationships"><Relationship Id="rId1" Type="http://schemas.openxmlformats.org/officeDocument/2006/relationships/image" Target="../media/image1.png"/></Relationships>
</file>

<file path=xl/drawings/_rels/drawing31.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3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3.xml.rels><?xml version="1.0" encoding="UTF-8" standalone="yes"?>
<Relationships xmlns="http://schemas.openxmlformats.org/package/2006/relationships"><Relationship Id="rId1" Type="http://schemas.openxmlformats.org/officeDocument/2006/relationships/image" Target="../media/image1.png"/></Relationships>
</file>

<file path=xl/drawings/_rels/drawing34.xml.rels><?xml version="1.0" encoding="UTF-8" standalone="yes"?>
<Relationships xmlns="http://schemas.openxmlformats.org/package/2006/relationships"><Relationship Id="rId1" Type="http://schemas.openxmlformats.org/officeDocument/2006/relationships/image" Target="../media/image1.png"/></Relationships>
</file>

<file path=xl/drawings/_rels/drawing35.xml.rels><?xml version="1.0" encoding="UTF-8" standalone="yes"?>
<Relationships xmlns="http://schemas.openxmlformats.org/package/2006/relationships"><Relationship Id="rId1" Type="http://schemas.openxmlformats.org/officeDocument/2006/relationships/image" Target="../media/image1.png"/></Relationships>
</file>

<file path=xl/drawings/_rels/drawing36.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37.xml.rels><?xml version="1.0" encoding="UTF-8" standalone="yes"?>
<Relationships xmlns="http://schemas.openxmlformats.org/package/2006/relationships"><Relationship Id="rId1" Type="http://schemas.openxmlformats.org/officeDocument/2006/relationships/image" Target="../media/image1.png"/></Relationships>
</file>

<file path=xl/drawings/_rels/drawing38.xml.rels><?xml version="1.0" encoding="UTF-8" standalone="yes"?>
<Relationships xmlns="http://schemas.openxmlformats.org/package/2006/relationships"><Relationship Id="rId1" Type="http://schemas.openxmlformats.org/officeDocument/2006/relationships/image" Target="../media/image1.png"/></Relationships>
</file>

<file path=xl/drawings/_rels/drawing39.xml.rels><?xml version="1.0" encoding="UTF-8" standalone="yes"?>
<Relationships xmlns="http://schemas.openxmlformats.org/package/2006/relationships"><Relationship Id="rId1" Type="http://schemas.openxmlformats.org/officeDocument/2006/relationships/image" Target="../media/image1.png"/></Relationships>
</file>

<file path=xl/drawings/_rels/drawing40.xml.rels><?xml version="1.0" encoding="UTF-8" standalone="yes"?>
<Relationships xmlns="http://schemas.openxmlformats.org/package/2006/relationships"><Relationship Id="rId1" Type="http://schemas.openxmlformats.org/officeDocument/2006/relationships/image" Target="../media/image1.png"/></Relationships>
</file>

<file path=xl/drawings/_rels/drawing41.xml.rels><?xml version="1.0" encoding="UTF-8" standalone="yes"?>
<Relationships xmlns="http://schemas.openxmlformats.org/package/2006/relationships"><Relationship Id="rId1" Type="http://schemas.openxmlformats.org/officeDocument/2006/relationships/image" Target="../media/image1.png"/></Relationships>
</file>

<file path=xl/drawings/_rels/drawing42.xml.rels><?xml version="1.0" encoding="UTF-8" standalone="yes"?>
<Relationships xmlns="http://schemas.openxmlformats.org/package/2006/relationships"><Relationship Id="rId1" Type="http://schemas.openxmlformats.org/officeDocument/2006/relationships/image" Target="../media/image1.png"/></Relationships>
</file>

<file path=xl/drawings/_rels/drawing4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4.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45.xml.rels><?xml version="1.0" encoding="UTF-8" standalone="yes"?>
<Relationships xmlns="http://schemas.openxmlformats.org/package/2006/relationships"><Relationship Id="rId1" Type="http://schemas.openxmlformats.org/officeDocument/2006/relationships/image" Target="../media/image1.png"/></Relationships>
</file>

<file path=xl/drawings/_rels/drawing46.xml.rels><?xml version="1.0" encoding="UTF-8" standalone="yes"?>
<Relationships xmlns="http://schemas.openxmlformats.org/package/2006/relationships"><Relationship Id="rId1" Type="http://schemas.openxmlformats.org/officeDocument/2006/relationships/image" Target="../media/image1.png"/></Relationships>
</file>

<file path=xl/drawings/_rels/drawing47.xml.rels><?xml version="1.0" encoding="UTF-8" standalone="yes"?>
<Relationships xmlns="http://schemas.openxmlformats.org/package/2006/relationships"><Relationship Id="rId1" Type="http://schemas.openxmlformats.org/officeDocument/2006/relationships/image" Target="../media/image1.png"/></Relationships>
</file>

<file path=xl/drawings/_rels/drawing48.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49.xml.rels><?xml version="1.0" encoding="UTF-8" standalone="yes"?>
<Relationships xmlns="http://schemas.openxmlformats.org/package/2006/relationships"><Relationship Id="rId2" Type="http://schemas.openxmlformats.org/officeDocument/2006/relationships/image" Target="../media/image1.png"/><Relationship Id="rId1" Type="http://schemas.openxmlformats.org/officeDocument/2006/relationships/image" Target="../media/image2.png"/></Relationships>
</file>

<file path=xl/drawings/_rels/drawing50.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1024" name="Image 0">
          <a:extLst>
            <a:ext uri="{FF2B5EF4-FFF2-40B4-BE49-F238E27FC236}">
              <a16:creationId xmlns:a16="http://schemas.microsoft.com/office/drawing/2014/main" id="{F2D06A6B-3429-964C-8C36-55B3C50E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1025" name="Image 1">
          <a:extLst>
            <a:ext uri="{FF2B5EF4-FFF2-40B4-BE49-F238E27FC236}">
              <a16:creationId xmlns:a16="http://schemas.microsoft.com/office/drawing/2014/main" id="{B6FFD2E0-D5EC-5443-B5BE-C67B95D7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12</xdr:row>
      <xdr:rowOff>0</xdr:rowOff>
    </xdr:from>
    <xdr:to>
      <xdr:col>5</xdr:col>
      <xdr:colOff>12700</xdr:colOff>
      <xdr:row>12</xdr:row>
      <xdr:rowOff>38100</xdr:rowOff>
    </xdr:to>
    <xdr:pic>
      <xdr:nvPicPr>
        <xdr:cNvPr id="1026" name="Image 2">
          <a:extLst>
            <a:ext uri="{FF2B5EF4-FFF2-40B4-BE49-F238E27FC236}">
              <a16:creationId xmlns:a16="http://schemas.microsoft.com/office/drawing/2014/main" id="{33E72230-9352-9740-97C6-CFDEC80E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62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12</xdr:row>
      <xdr:rowOff>0</xdr:rowOff>
    </xdr:from>
    <xdr:to>
      <xdr:col>6</xdr:col>
      <xdr:colOff>12700</xdr:colOff>
      <xdr:row>12</xdr:row>
      <xdr:rowOff>38100</xdr:rowOff>
    </xdr:to>
    <xdr:pic>
      <xdr:nvPicPr>
        <xdr:cNvPr id="1027" name="Image 3">
          <a:extLst>
            <a:ext uri="{FF2B5EF4-FFF2-40B4-BE49-F238E27FC236}">
              <a16:creationId xmlns:a16="http://schemas.microsoft.com/office/drawing/2014/main" id="{A71BDC7C-5A01-624C-AD26-6EF9493E5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562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15</xdr:row>
      <xdr:rowOff>0</xdr:rowOff>
    </xdr:from>
    <xdr:to>
      <xdr:col>5</xdr:col>
      <xdr:colOff>12700</xdr:colOff>
      <xdr:row>15</xdr:row>
      <xdr:rowOff>38100</xdr:rowOff>
    </xdr:to>
    <xdr:pic>
      <xdr:nvPicPr>
        <xdr:cNvPr id="1028" name="Image 4">
          <a:extLst>
            <a:ext uri="{FF2B5EF4-FFF2-40B4-BE49-F238E27FC236}">
              <a16:creationId xmlns:a16="http://schemas.microsoft.com/office/drawing/2014/main" id="{E7305F4A-5B50-9649-8DC3-8C4C2D7C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66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15</xdr:row>
      <xdr:rowOff>0</xdr:rowOff>
    </xdr:from>
    <xdr:to>
      <xdr:col>6</xdr:col>
      <xdr:colOff>12700</xdr:colOff>
      <xdr:row>15</xdr:row>
      <xdr:rowOff>38100</xdr:rowOff>
    </xdr:to>
    <xdr:pic>
      <xdr:nvPicPr>
        <xdr:cNvPr id="1029" name="Image 5">
          <a:extLst>
            <a:ext uri="{FF2B5EF4-FFF2-40B4-BE49-F238E27FC236}">
              <a16:creationId xmlns:a16="http://schemas.microsoft.com/office/drawing/2014/main" id="{D6987EB7-6763-974B-ACDC-8315444B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66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2048" name="Image 0">
          <a:extLst>
            <a:ext uri="{FF2B5EF4-FFF2-40B4-BE49-F238E27FC236}">
              <a16:creationId xmlns:a16="http://schemas.microsoft.com/office/drawing/2014/main" id="{919A9E98-A32B-2C4A-868B-B99969659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2049" name="Image 1">
          <a:extLst>
            <a:ext uri="{FF2B5EF4-FFF2-40B4-BE49-F238E27FC236}">
              <a16:creationId xmlns:a16="http://schemas.microsoft.com/office/drawing/2014/main" id="{98F132A8-34C6-064B-B0B6-2F2D065E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2050" name="Image 2">
          <a:extLst>
            <a:ext uri="{FF2B5EF4-FFF2-40B4-BE49-F238E27FC236}">
              <a16:creationId xmlns:a16="http://schemas.microsoft.com/office/drawing/2014/main" id="{C2D78707-E1DB-EB4A-85CB-402B207F5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2051" name="Image 3">
          <a:extLst>
            <a:ext uri="{FF2B5EF4-FFF2-40B4-BE49-F238E27FC236}">
              <a16:creationId xmlns:a16="http://schemas.microsoft.com/office/drawing/2014/main" id="{A422EAA5-E6B9-BC44-9410-624CE4C72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2052" name="Image 4">
          <a:extLst>
            <a:ext uri="{FF2B5EF4-FFF2-40B4-BE49-F238E27FC236}">
              <a16:creationId xmlns:a16="http://schemas.microsoft.com/office/drawing/2014/main" id="{34C8C615-1EB1-8548-A6BF-E0A01A7B6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2053" name="Image 5">
          <a:extLst>
            <a:ext uri="{FF2B5EF4-FFF2-40B4-BE49-F238E27FC236}">
              <a16:creationId xmlns:a16="http://schemas.microsoft.com/office/drawing/2014/main" id="{B8A50D89-8D77-F849-AEA4-0E47CEB5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2054" name="Image 6">
          <a:extLst>
            <a:ext uri="{FF2B5EF4-FFF2-40B4-BE49-F238E27FC236}">
              <a16:creationId xmlns:a16="http://schemas.microsoft.com/office/drawing/2014/main" id="{12D209DD-4232-2F42-B3A0-9EB44ED9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2055" name="Image 7">
          <a:extLst>
            <a:ext uri="{FF2B5EF4-FFF2-40B4-BE49-F238E27FC236}">
              <a16:creationId xmlns:a16="http://schemas.microsoft.com/office/drawing/2014/main" id="{04745A9A-17D8-9741-8107-230A06A7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2056" name="Image 8">
          <a:extLst>
            <a:ext uri="{FF2B5EF4-FFF2-40B4-BE49-F238E27FC236}">
              <a16:creationId xmlns:a16="http://schemas.microsoft.com/office/drawing/2014/main" id="{9F4383E8-D30C-ED45-A763-06C8FFA4C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2057" name="Image 9">
          <a:extLst>
            <a:ext uri="{FF2B5EF4-FFF2-40B4-BE49-F238E27FC236}">
              <a16:creationId xmlns:a16="http://schemas.microsoft.com/office/drawing/2014/main" id="{A3AFEBE7-6795-EE4F-800D-9BDDECE27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072" name="Image 0">
          <a:extLst>
            <a:ext uri="{FF2B5EF4-FFF2-40B4-BE49-F238E27FC236}">
              <a16:creationId xmlns:a16="http://schemas.microsoft.com/office/drawing/2014/main" id="{B805C341-1AFA-3C4F-A309-FAED682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073" name="Image 1">
          <a:extLst>
            <a:ext uri="{FF2B5EF4-FFF2-40B4-BE49-F238E27FC236}">
              <a16:creationId xmlns:a16="http://schemas.microsoft.com/office/drawing/2014/main" id="{0DBBC728-20FF-954F-A25C-D0A0A7F5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12700</xdr:colOff>
      <xdr:row>10</xdr:row>
      <xdr:rowOff>38100</xdr:rowOff>
    </xdr:to>
    <xdr:pic>
      <xdr:nvPicPr>
        <xdr:cNvPr id="3074" name="Image 2">
          <a:extLst>
            <a:ext uri="{FF2B5EF4-FFF2-40B4-BE49-F238E27FC236}">
              <a16:creationId xmlns:a16="http://schemas.microsoft.com/office/drawing/2014/main" id="{96E46714-1A8F-1D42-8062-AA68AD9B0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49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3075" name="Image 3">
          <a:extLst>
            <a:ext uri="{FF2B5EF4-FFF2-40B4-BE49-F238E27FC236}">
              <a16:creationId xmlns:a16="http://schemas.microsoft.com/office/drawing/2014/main" id="{1A1A4F93-410C-F34F-8FC5-EB788D1A4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49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3076" name="Image 4">
          <a:extLst>
            <a:ext uri="{FF2B5EF4-FFF2-40B4-BE49-F238E27FC236}">
              <a16:creationId xmlns:a16="http://schemas.microsoft.com/office/drawing/2014/main" id="{BCA03005-B6B9-D244-96C9-2CE7FC1B0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1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3077" name="Image 5">
          <a:extLst>
            <a:ext uri="{FF2B5EF4-FFF2-40B4-BE49-F238E27FC236}">
              <a16:creationId xmlns:a16="http://schemas.microsoft.com/office/drawing/2014/main" id="{2CCE09B6-7D82-AF46-8F84-795C4AD1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1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3078" name="Image 6">
          <a:extLst>
            <a:ext uri="{FF2B5EF4-FFF2-40B4-BE49-F238E27FC236}">
              <a16:creationId xmlns:a16="http://schemas.microsoft.com/office/drawing/2014/main" id="{86CB55B8-0105-5249-B287-24C9B44E3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17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3079" name="Image 7">
          <a:extLst>
            <a:ext uri="{FF2B5EF4-FFF2-40B4-BE49-F238E27FC236}">
              <a16:creationId xmlns:a16="http://schemas.microsoft.com/office/drawing/2014/main" id="{D2C9EA57-280A-6849-A726-3482561B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17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4096" name="Image 0">
          <a:extLst>
            <a:ext uri="{FF2B5EF4-FFF2-40B4-BE49-F238E27FC236}">
              <a16:creationId xmlns:a16="http://schemas.microsoft.com/office/drawing/2014/main" id="{B36B6E75-E186-5E4C-B5CA-C6B580B20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4097" name="Image 1">
          <a:extLst>
            <a:ext uri="{FF2B5EF4-FFF2-40B4-BE49-F238E27FC236}">
              <a16:creationId xmlns:a16="http://schemas.microsoft.com/office/drawing/2014/main" id="{D755C052-C81A-2840-B6F0-C3D9CC255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12700</xdr:colOff>
      <xdr:row>13</xdr:row>
      <xdr:rowOff>38100</xdr:rowOff>
    </xdr:to>
    <xdr:pic>
      <xdr:nvPicPr>
        <xdr:cNvPr id="4098" name="Image 2">
          <a:extLst>
            <a:ext uri="{FF2B5EF4-FFF2-40B4-BE49-F238E27FC236}">
              <a16:creationId xmlns:a16="http://schemas.microsoft.com/office/drawing/2014/main" id="{988D691D-20BD-4546-A9FB-AE53A5F61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4099" name="Image 3">
          <a:extLst>
            <a:ext uri="{FF2B5EF4-FFF2-40B4-BE49-F238E27FC236}">
              <a16:creationId xmlns:a16="http://schemas.microsoft.com/office/drawing/2014/main" id="{84598838-66D8-EE47-8E90-2275A4B0F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5120" name="Image 0">
          <a:extLst>
            <a:ext uri="{FF2B5EF4-FFF2-40B4-BE49-F238E27FC236}">
              <a16:creationId xmlns:a16="http://schemas.microsoft.com/office/drawing/2014/main" id="{C358D30F-BDC2-5444-B7C6-F710CF0B2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5121" name="Image 1">
          <a:extLst>
            <a:ext uri="{FF2B5EF4-FFF2-40B4-BE49-F238E27FC236}">
              <a16:creationId xmlns:a16="http://schemas.microsoft.com/office/drawing/2014/main" id="{7061D069-CB25-B34F-89B0-2CF4B7FB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5122" name="Image 2">
          <a:extLst>
            <a:ext uri="{FF2B5EF4-FFF2-40B4-BE49-F238E27FC236}">
              <a16:creationId xmlns:a16="http://schemas.microsoft.com/office/drawing/2014/main" id="{9CDB6982-4E0A-5843-AC16-894786544B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11</xdr:row>
      <xdr:rowOff>0</xdr:rowOff>
    </xdr:from>
    <xdr:to>
      <xdr:col>5</xdr:col>
      <xdr:colOff>12700</xdr:colOff>
      <xdr:row>11</xdr:row>
      <xdr:rowOff>38100</xdr:rowOff>
    </xdr:to>
    <xdr:pic>
      <xdr:nvPicPr>
        <xdr:cNvPr id="5123" name="Image 3">
          <a:extLst>
            <a:ext uri="{FF2B5EF4-FFF2-40B4-BE49-F238E27FC236}">
              <a16:creationId xmlns:a16="http://schemas.microsoft.com/office/drawing/2014/main" id="{F31D1A8D-FA64-6643-82B3-3B6F158445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11</xdr:row>
      <xdr:rowOff>0</xdr:rowOff>
    </xdr:from>
    <xdr:to>
      <xdr:col>6</xdr:col>
      <xdr:colOff>12700</xdr:colOff>
      <xdr:row>11</xdr:row>
      <xdr:rowOff>38100</xdr:rowOff>
    </xdr:to>
    <xdr:pic>
      <xdr:nvPicPr>
        <xdr:cNvPr id="5124" name="Image 4">
          <a:extLst>
            <a:ext uri="{FF2B5EF4-FFF2-40B4-BE49-F238E27FC236}">
              <a16:creationId xmlns:a16="http://schemas.microsoft.com/office/drawing/2014/main" id="{C4B5180A-88C3-A047-96A2-E98A4027A9D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17</xdr:row>
      <xdr:rowOff>0</xdr:rowOff>
    </xdr:from>
    <xdr:to>
      <xdr:col>0</xdr:col>
      <xdr:colOff>101600</xdr:colOff>
      <xdr:row>17</xdr:row>
      <xdr:rowOff>431800</xdr:rowOff>
    </xdr:to>
    <xdr:pic>
      <xdr:nvPicPr>
        <xdr:cNvPr id="5125" name="Image 5">
          <a:extLst>
            <a:ext uri="{FF2B5EF4-FFF2-40B4-BE49-F238E27FC236}">
              <a16:creationId xmlns:a16="http://schemas.microsoft.com/office/drawing/2014/main" id="{BEB53C98-6CA5-A547-BFD3-09C376A4E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320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101600</xdr:colOff>
      <xdr:row>21</xdr:row>
      <xdr:rowOff>431800</xdr:rowOff>
    </xdr:to>
    <xdr:pic>
      <xdr:nvPicPr>
        <xdr:cNvPr id="5126" name="Image 6">
          <a:extLst>
            <a:ext uri="{FF2B5EF4-FFF2-40B4-BE49-F238E27FC236}">
              <a16:creationId xmlns:a16="http://schemas.microsoft.com/office/drawing/2014/main" id="{BA33B9E9-7EC4-AA4F-A985-1AEA6011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5127" name="Image 7">
          <a:extLst>
            <a:ext uri="{FF2B5EF4-FFF2-40B4-BE49-F238E27FC236}">
              <a16:creationId xmlns:a16="http://schemas.microsoft.com/office/drawing/2014/main" id="{CC12555E-E800-C94E-B29F-BA899C5875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5128" name="Image 8">
          <a:extLst>
            <a:ext uri="{FF2B5EF4-FFF2-40B4-BE49-F238E27FC236}">
              <a16:creationId xmlns:a16="http://schemas.microsoft.com/office/drawing/2014/main" id="{3A578301-AA3C-7D45-B49F-064E8AD5E6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5129" name="Image 9">
          <a:extLst>
            <a:ext uri="{FF2B5EF4-FFF2-40B4-BE49-F238E27FC236}">
              <a16:creationId xmlns:a16="http://schemas.microsoft.com/office/drawing/2014/main" id="{5ABB6FE2-5CC6-1E4A-BFAC-F42816B900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26</xdr:row>
      <xdr:rowOff>0</xdr:rowOff>
    </xdr:from>
    <xdr:to>
      <xdr:col>5</xdr:col>
      <xdr:colOff>12700</xdr:colOff>
      <xdr:row>26</xdr:row>
      <xdr:rowOff>38100</xdr:rowOff>
    </xdr:to>
    <xdr:pic>
      <xdr:nvPicPr>
        <xdr:cNvPr id="5130" name="Image 10">
          <a:extLst>
            <a:ext uri="{FF2B5EF4-FFF2-40B4-BE49-F238E27FC236}">
              <a16:creationId xmlns:a16="http://schemas.microsoft.com/office/drawing/2014/main" id="{A7350559-6AE7-9B4F-B852-D1A5D9CE1CB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26</xdr:row>
      <xdr:rowOff>0</xdr:rowOff>
    </xdr:from>
    <xdr:to>
      <xdr:col>6</xdr:col>
      <xdr:colOff>12700</xdr:colOff>
      <xdr:row>26</xdr:row>
      <xdr:rowOff>38100</xdr:rowOff>
    </xdr:to>
    <xdr:pic>
      <xdr:nvPicPr>
        <xdr:cNvPr id="5131" name="Image 11">
          <a:extLst>
            <a:ext uri="{FF2B5EF4-FFF2-40B4-BE49-F238E27FC236}">
              <a16:creationId xmlns:a16="http://schemas.microsoft.com/office/drawing/2014/main" id="{78318115-A0EB-B84B-8F11-DE422FE85FF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6</xdr:row>
      <xdr:rowOff>0</xdr:rowOff>
    </xdr:from>
    <xdr:to>
      <xdr:col>0</xdr:col>
      <xdr:colOff>101600</xdr:colOff>
      <xdr:row>6</xdr:row>
      <xdr:rowOff>431800</xdr:rowOff>
    </xdr:to>
    <xdr:pic>
      <xdr:nvPicPr>
        <xdr:cNvPr id="6144" name="Image 0">
          <a:extLst>
            <a:ext uri="{FF2B5EF4-FFF2-40B4-BE49-F238E27FC236}">
              <a16:creationId xmlns:a16="http://schemas.microsoft.com/office/drawing/2014/main" id="{FF030E81-6148-D34C-AFD1-561FCCD63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2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101600</xdr:colOff>
      <xdr:row>10</xdr:row>
      <xdr:rowOff>431800</xdr:rowOff>
    </xdr:to>
    <xdr:pic>
      <xdr:nvPicPr>
        <xdr:cNvPr id="6145" name="Image 1">
          <a:extLst>
            <a:ext uri="{FF2B5EF4-FFF2-40B4-BE49-F238E27FC236}">
              <a16:creationId xmlns:a16="http://schemas.microsoft.com/office/drawing/2014/main" id="{CF2493CE-6360-4849-AC1E-8EB8604C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6146" name="Image 2">
          <a:extLst>
            <a:ext uri="{FF2B5EF4-FFF2-40B4-BE49-F238E27FC236}">
              <a16:creationId xmlns:a16="http://schemas.microsoft.com/office/drawing/2014/main" id="{1D949303-EB6B-244A-AD3A-648CE50AD9D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101600</xdr:colOff>
      <xdr:row>13</xdr:row>
      <xdr:rowOff>431800</xdr:rowOff>
    </xdr:to>
    <xdr:pic>
      <xdr:nvPicPr>
        <xdr:cNvPr id="6147" name="Image 3">
          <a:extLst>
            <a:ext uri="{FF2B5EF4-FFF2-40B4-BE49-F238E27FC236}">
              <a16:creationId xmlns:a16="http://schemas.microsoft.com/office/drawing/2014/main" id="{EBD16768-6523-1E41-BC13-3AA8FE54A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6148" name="Image 4">
          <a:extLst>
            <a:ext uri="{FF2B5EF4-FFF2-40B4-BE49-F238E27FC236}">
              <a16:creationId xmlns:a16="http://schemas.microsoft.com/office/drawing/2014/main" id="{56407404-7D84-2648-87DC-545AFEEE65F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6149" name="Image 5">
          <a:extLst>
            <a:ext uri="{FF2B5EF4-FFF2-40B4-BE49-F238E27FC236}">
              <a16:creationId xmlns:a16="http://schemas.microsoft.com/office/drawing/2014/main" id="{01D7B5B1-61EE-FB48-886F-EE9CD3B5D74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6150" name="Image 6">
          <a:extLst>
            <a:ext uri="{FF2B5EF4-FFF2-40B4-BE49-F238E27FC236}">
              <a16:creationId xmlns:a16="http://schemas.microsoft.com/office/drawing/2014/main" id="{158B6A3E-EBE4-D643-97CD-C2A310AC11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7168" name="Image 0">
          <a:extLst>
            <a:ext uri="{FF2B5EF4-FFF2-40B4-BE49-F238E27FC236}">
              <a16:creationId xmlns:a16="http://schemas.microsoft.com/office/drawing/2014/main" id="{AB2B34C2-75F7-1C43-A45D-8AE3D586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7169" name="Image 1">
          <a:extLst>
            <a:ext uri="{FF2B5EF4-FFF2-40B4-BE49-F238E27FC236}">
              <a16:creationId xmlns:a16="http://schemas.microsoft.com/office/drawing/2014/main" id="{C68EFD79-E46C-B943-8264-997FEA70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7170" name="Image 2">
          <a:extLst>
            <a:ext uri="{FF2B5EF4-FFF2-40B4-BE49-F238E27FC236}">
              <a16:creationId xmlns:a16="http://schemas.microsoft.com/office/drawing/2014/main" id="{34D458FA-DC49-674F-908D-7E7C63BC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7171" name="Image 3">
          <a:extLst>
            <a:ext uri="{FF2B5EF4-FFF2-40B4-BE49-F238E27FC236}">
              <a16:creationId xmlns:a16="http://schemas.microsoft.com/office/drawing/2014/main" id="{42F200FF-1744-C84B-9D3C-F5B3757C2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7172" name="Image 4">
          <a:extLst>
            <a:ext uri="{FF2B5EF4-FFF2-40B4-BE49-F238E27FC236}">
              <a16:creationId xmlns:a16="http://schemas.microsoft.com/office/drawing/2014/main" id="{E7FC2B56-1927-0F44-BB54-31F80E5BF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7173" name="Image 5">
          <a:extLst>
            <a:ext uri="{FF2B5EF4-FFF2-40B4-BE49-F238E27FC236}">
              <a16:creationId xmlns:a16="http://schemas.microsoft.com/office/drawing/2014/main" id="{03B0343B-4B46-FD4E-8E55-03D87D3D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7174" name="Image 6">
          <a:extLst>
            <a:ext uri="{FF2B5EF4-FFF2-40B4-BE49-F238E27FC236}">
              <a16:creationId xmlns:a16="http://schemas.microsoft.com/office/drawing/2014/main" id="{FD8AE176-0E4C-B64B-A2A4-F885481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7175" name="Image 7">
          <a:extLst>
            <a:ext uri="{FF2B5EF4-FFF2-40B4-BE49-F238E27FC236}">
              <a16:creationId xmlns:a16="http://schemas.microsoft.com/office/drawing/2014/main" id="{905FB7F7-7D52-2A4D-9C30-C6015BF67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7176" name="Image 8">
          <a:extLst>
            <a:ext uri="{FF2B5EF4-FFF2-40B4-BE49-F238E27FC236}">
              <a16:creationId xmlns:a16="http://schemas.microsoft.com/office/drawing/2014/main" id="{F8DAE6A3-B5F0-3742-A981-D6802E63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7177" name="Image 9">
          <a:extLst>
            <a:ext uri="{FF2B5EF4-FFF2-40B4-BE49-F238E27FC236}">
              <a16:creationId xmlns:a16="http://schemas.microsoft.com/office/drawing/2014/main" id="{F37C83CA-76B8-AE4D-8802-CD4C6080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7178" name="Image 10">
          <a:extLst>
            <a:ext uri="{FF2B5EF4-FFF2-40B4-BE49-F238E27FC236}">
              <a16:creationId xmlns:a16="http://schemas.microsoft.com/office/drawing/2014/main" id="{A166E9EC-69DE-424C-9DD5-B04D7106C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7179" name="Image 11">
          <a:extLst>
            <a:ext uri="{FF2B5EF4-FFF2-40B4-BE49-F238E27FC236}">
              <a16:creationId xmlns:a16="http://schemas.microsoft.com/office/drawing/2014/main" id="{2D8C366D-6A07-2743-9F74-E6DEA35F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31</xdr:row>
      <xdr:rowOff>0</xdr:rowOff>
    </xdr:from>
    <xdr:to>
      <xdr:col>5</xdr:col>
      <xdr:colOff>12700</xdr:colOff>
      <xdr:row>31</xdr:row>
      <xdr:rowOff>38100</xdr:rowOff>
    </xdr:to>
    <xdr:pic>
      <xdr:nvPicPr>
        <xdr:cNvPr id="7180" name="Image 12">
          <a:extLst>
            <a:ext uri="{FF2B5EF4-FFF2-40B4-BE49-F238E27FC236}">
              <a16:creationId xmlns:a16="http://schemas.microsoft.com/office/drawing/2014/main" id="{6B431DAF-BD0C-B445-A9F7-FADD6D6AC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556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31</xdr:row>
      <xdr:rowOff>0</xdr:rowOff>
    </xdr:from>
    <xdr:to>
      <xdr:col>6</xdr:col>
      <xdr:colOff>12700</xdr:colOff>
      <xdr:row>31</xdr:row>
      <xdr:rowOff>38100</xdr:rowOff>
    </xdr:to>
    <xdr:pic>
      <xdr:nvPicPr>
        <xdr:cNvPr id="7181" name="Image 13">
          <a:extLst>
            <a:ext uri="{FF2B5EF4-FFF2-40B4-BE49-F238E27FC236}">
              <a16:creationId xmlns:a16="http://schemas.microsoft.com/office/drawing/2014/main" id="{4C19EEFB-824B-7E47-981B-68DCE926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556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34</xdr:row>
      <xdr:rowOff>0</xdr:rowOff>
    </xdr:from>
    <xdr:to>
      <xdr:col>5</xdr:col>
      <xdr:colOff>12700</xdr:colOff>
      <xdr:row>34</xdr:row>
      <xdr:rowOff>38100</xdr:rowOff>
    </xdr:to>
    <xdr:pic>
      <xdr:nvPicPr>
        <xdr:cNvPr id="7182" name="Image 14">
          <a:extLst>
            <a:ext uri="{FF2B5EF4-FFF2-40B4-BE49-F238E27FC236}">
              <a16:creationId xmlns:a16="http://schemas.microsoft.com/office/drawing/2014/main" id="{14DDD9A3-037C-2D4E-93E7-469ED20E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860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34</xdr:row>
      <xdr:rowOff>0</xdr:rowOff>
    </xdr:from>
    <xdr:to>
      <xdr:col>6</xdr:col>
      <xdr:colOff>12700</xdr:colOff>
      <xdr:row>34</xdr:row>
      <xdr:rowOff>38100</xdr:rowOff>
    </xdr:to>
    <xdr:pic>
      <xdr:nvPicPr>
        <xdr:cNvPr id="7183" name="Image 15">
          <a:extLst>
            <a:ext uri="{FF2B5EF4-FFF2-40B4-BE49-F238E27FC236}">
              <a16:creationId xmlns:a16="http://schemas.microsoft.com/office/drawing/2014/main" id="{A4F0DAB4-25FE-724F-81DF-B9A47B84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860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38</xdr:row>
      <xdr:rowOff>0</xdr:rowOff>
    </xdr:from>
    <xdr:to>
      <xdr:col>5</xdr:col>
      <xdr:colOff>12700</xdr:colOff>
      <xdr:row>38</xdr:row>
      <xdr:rowOff>38100</xdr:rowOff>
    </xdr:to>
    <xdr:pic>
      <xdr:nvPicPr>
        <xdr:cNvPr id="7184" name="Image 16">
          <a:extLst>
            <a:ext uri="{FF2B5EF4-FFF2-40B4-BE49-F238E27FC236}">
              <a16:creationId xmlns:a16="http://schemas.microsoft.com/office/drawing/2014/main" id="{AC478ED4-DD1E-894B-AF27-A34CE88DB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191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38</xdr:row>
      <xdr:rowOff>0</xdr:rowOff>
    </xdr:from>
    <xdr:to>
      <xdr:col>6</xdr:col>
      <xdr:colOff>12700</xdr:colOff>
      <xdr:row>38</xdr:row>
      <xdr:rowOff>38100</xdr:rowOff>
    </xdr:to>
    <xdr:pic>
      <xdr:nvPicPr>
        <xdr:cNvPr id="7185" name="Image 17">
          <a:extLst>
            <a:ext uri="{FF2B5EF4-FFF2-40B4-BE49-F238E27FC236}">
              <a16:creationId xmlns:a16="http://schemas.microsoft.com/office/drawing/2014/main" id="{13A582D3-584F-414A-8A95-6637232D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191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42</xdr:row>
      <xdr:rowOff>0</xdr:rowOff>
    </xdr:from>
    <xdr:to>
      <xdr:col>5</xdr:col>
      <xdr:colOff>12700</xdr:colOff>
      <xdr:row>42</xdr:row>
      <xdr:rowOff>38100</xdr:rowOff>
    </xdr:to>
    <xdr:pic>
      <xdr:nvPicPr>
        <xdr:cNvPr id="7186" name="Image 18">
          <a:extLst>
            <a:ext uri="{FF2B5EF4-FFF2-40B4-BE49-F238E27FC236}">
              <a16:creationId xmlns:a16="http://schemas.microsoft.com/office/drawing/2014/main" id="{3448D397-3575-8B4C-BB81-1084C0F4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52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42</xdr:row>
      <xdr:rowOff>0</xdr:rowOff>
    </xdr:from>
    <xdr:to>
      <xdr:col>6</xdr:col>
      <xdr:colOff>12700</xdr:colOff>
      <xdr:row>42</xdr:row>
      <xdr:rowOff>38100</xdr:rowOff>
    </xdr:to>
    <xdr:pic>
      <xdr:nvPicPr>
        <xdr:cNvPr id="7187" name="Image 19">
          <a:extLst>
            <a:ext uri="{FF2B5EF4-FFF2-40B4-BE49-F238E27FC236}">
              <a16:creationId xmlns:a16="http://schemas.microsoft.com/office/drawing/2014/main" id="{726B96C4-1AAE-634A-B223-7F2C658F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52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45</xdr:row>
      <xdr:rowOff>0</xdr:rowOff>
    </xdr:from>
    <xdr:to>
      <xdr:col>5</xdr:col>
      <xdr:colOff>12700</xdr:colOff>
      <xdr:row>45</xdr:row>
      <xdr:rowOff>38100</xdr:rowOff>
    </xdr:to>
    <xdr:pic>
      <xdr:nvPicPr>
        <xdr:cNvPr id="7188" name="Image 20">
          <a:extLst>
            <a:ext uri="{FF2B5EF4-FFF2-40B4-BE49-F238E27FC236}">
              <a16:creationId xmlns:a16="http://schemas.microsoft.com/office/drawing/2014/main" id="{FE495FF7-260D-4D4A-9F26-07A49DB94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826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45</xdr:row>
      <xdr:rowOff>0</xdr:rowOff>
    </xdr:from>
    <xdr:to>
      <xdr:col>6</xdr:col>
      <xdr:colOff>12700</xdr:colOff>
      <xdr:row>45</xdr:row>
      <xdr:rowOff>38100</xdr:rowOff>
    </xdr:to>
    <xdr:pic>
      <xdr:nvPicPr>
        <xdr:cNvPr id="7189" name="Image 21">
          <a:extLst>
            <a:ext uri="{FF2B5EF4-FFF2-40B4-BE49-F238E27FC236}">
              <a16:creationId xmlns:a16="http://schemas.microsoft.com/office/drawing/2014/main" id="{E8C13E22-0E6A-C748-8BC1-5CF22741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826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48</xdr:row>
      <xdr:rowOff>0</xdr:rowOff>
    </xdr:from>
    <xdr:to>
      <xdr:col>5</xdr:col>
      <xdr:colOff>12700</xdr:colOff>
      <xdr:row>48</xdr:row>
      <xdr:rowOff>38100</xdr:rowOff>
    </xdr:to>
    <xdr:pic>
      <xdr:nvPicPr>
        <xdr:cNvPr id="7190" name="Image 22">
          <a:extLst>
            <a:ext uri="{FF2B5EF4-FFF2-40B4-BE49-F238E27FC236}">
              <a16:creationId xmlns:a16="http://schemas.microsoft.com/office/drawing/2014/main" id="{8BA82682-F45F-664E-BDD8-D5618D796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130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48</xdr:row>
      <xdr:rowOff>0</xdr:rowOff>
    </xdr:from>
    <xdr:to>
      <xdr:col>6</xdr:col>
      <xdr:colOff>12700</xdr:colOff>
      <xdr:row>48</xdr:row>
      <xdr:rowOff>38100</xdr:rowOff>
    </xdr:to>
    <xdr:pic>
      <xdr:nvPicPr>
        <xdr:cNvPr id="7191" name="Image 23">
          <a:extLst>
            <a:ext uri="{FF2B5EF4-FFF2-40B4-BE49-F238E27FC236}">
              <a16:creationId xmlns:a16="http://schemas.microsoft.com/office/drawing/2014/main" id="{15C54740-14F4-074F-AA45-A6DD071C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130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8192" name="Image 0">
          <a:extLst>
            <a:ext uri="{FF2B5EF4-FFF2-40B4-BE49-F238E27FC236}">
              <a16:creationId xmlns:a16="http://schemas.microsoft.com/office/drawing/2014/main" id="{87AD371C-0083-B44A-BCF8-F1491CF5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8193" name="Image 1">
          <a:extLst>
            <a:ext uri="{FF2B5EF4-FFF2-40B4-BE49-F238E27FC236}">
              <a16:creationId xmlns:a16="http://schemas.microsoft.com/office/drawing/2014/main" id="{165E603A-5202-4243-9256-D22BC138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12700</xdr:colOff>
      <xdr:row>10</xdr:row>
      <xdr:rowOff>38100</xdr:rowOff>
    </xdr:to>
    <xdr:pic>
      <xdr:nvPicPr>
        <xdr:cNvPr id="8194" name="Image 2">
          <a:extLst>
            <a:ext uri="{FF2B5EF4-FFF2-40B4-BE49-F238E27FC236}">
              <a16:creationId xmlns:a16="http://schemas.microsoft.com/office/drawing/2014/main" id="{71E13EE0-294B-5A47-BE6C-68EF27B73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8195" name="Image 3">
          <a:extLst>
            <a:ext uri="{FF2B5EF4-FFF2-40B4-BE49-F238E27FC236}">
              <a16:creationId xmlns:a16="http://schemas.microsoft.com/office/drawing/2014/main" id="{96B7D0A0-7655-0A47-92BB-B0DC7210F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8196" name="Image 4">
          <a:extLst>
            <a:ext uri="{FF2B5EF4-FFF2-40B4-BE49-F238E27FC236}">
              <a16:creationId xmlns:a16="http://schemas.microsoft.com/office/drawing/2014/main" id="{C4D3055D-2A81-B047-B11E-16A1875C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8197" name="Image 5">
          <a:extLst>
            <a:ext uri="{FF2B5EF4-FFF2-40B4-BE49-F238E27FC236}">
              <a16:creationId xmlns:a16="http://schemas.microsoft.com/office/drawing/2014/main" id="{C74FFC26-35D6-204E-A020-916263EF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8198" name="Image 6">
          <a:extLst>
            <a:ext uri="{FF2B5EF4-FFF2-40B4-BE49-F238E27FC236}">
              <a16:creationId xmlns:a16="http://schemas.microsoft.com/office/drawing/2014/main" id="{667C5FAA-460B-8E4B-865D-F2C2D83C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8199" name="Image 7">
          <a:extLst>
            <a:ext uri="{FF2B5EF4-FFF2-40B4-BE49-F238E27FC236}">
              <a16:creationId xmlns:a16="http://schemas.microsoft.com/office/drawing/2014/main" id="{ED0713AC-5EC1-EE48-8472-7D7D30B7A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8200" name="Image 8">
          <a:extLst>
            <a:ext uri="{FF2B5EF4-FFF2-40B4-BE49-F238E27FC236}">
              <a16:creationId xmlns:a16="http://schemas.microsoft.com/office/drawing/2014/main" id="{26FD2DF0-B67A-ED49-B3F1-F8F63E69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8201" name="Image 9">
          <a:extLst>
            <a:ext uri="{FF2B5EF4-FFF2-40B4-BE49-F238E27FC236}">
              <a16:creationId xmlns:a16="http://schemas.microsoft.com/office/drawing/2014/main" id="{3C8C4B6E-B1F6-914B-8F4C-CC11FC818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8202" name="Image 10">
          <a:extLst>
            <a:ext uri="{FF2B5EF4-FFF2-40B4-BE49-F238E27FC236}">
              <a16:creationId xmlns:a16="http://schemas.microsoft.com/office/drawing/2014/main" id="{80CBB518-2E98-1843-9078-CD1ABED1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8203" name="Image 11">
          <a:extLst>
            <a:ext uri="{FF2B5EF4-FFF2-40B4-BE49-F238E27FC236}">
              <a16:creationId xmlns:a16="http://schemas.microsoft.com/office/drawing/2014/main" id="{25F07383-EDFC-A54D-A9EF-95C54C6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30</xdr:row>
      <xdr:rowOff>0</xdr:rowOff>
    </xdr:from>
    <xdr:to>
      <xdr:col>5</xdr:col>
      <xdr:colOff>12700</xdr:colOff>
      <xdr:row>30</xdr:row>
      <xdr:rowOff>38100</xdr:rowOff>
    </xdr:to>
    <xdr:pic>
      <xdr:nvPicPr>
        <xdr:cNvPr id="8204" name="Image 12">
          <a:extLst>
            <a:ext uri="{FF2B5EF4-FFF2-40B4-BE49-F238E27FC236}">
              <a16:creationId xmlns:a16="http://schemas.microsoft.com/office/drawing/2014/main" id="{BC62073F-E940-BD43-A1FA-F85D15F56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30</xdr:row>
      <xdr:rowOff>0</xdr:rowOff>
    </xdr:from>
    <xdr:to>
      <xdr:col>6</xdr:col>
      <xdr:colOff>12700</xdr:colOff>
      <xdr:row>30</xdr:row>
      <xdr:rowOff>38100</xdr:rowOff>
    </xdr:to>
    <xdr:pic>
      <xdr:nvPicPr>
        <xdr:cNvPr id="8205" name="Image 13">
          <a:extLst>
            <a:ext uri="{FF2B5EF4-FFF2-40B4-BE49-F238E27FC236}">
              <a16:creationId xmlns:a16="http://schemas.microsoft.com/office/drawing/2014/main" id="{BFF4D738-4E16-BC4B-AEC8-DAE33F46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32</xdr:row>
      <xdr:rowOff>0</xdr:rowOff>
    </xdr:from>
    <xdr:to>
      <xdr:col>5</xdr:col>
      <xdr:colOff>12700</xdr:colOff>
      <xdr:row>32</xdr:row>
      <xdr:rowOff>38100</xdr:rowOff>
    </xdr:to>
    <xdr:pic>
      <xdr:nvPicPr>
        <xdr:cNvPr id="8206" name="Image 14">
          <a:extLst>
            <a:ext uri="{FF2B5EF4-FFF2-40B4-BE49-F238E27FC236}">
              <a16:creationId xmlns:a16="http://schemas.microsoft.com/office/drawing/2014/main" id="{7BF4DD25-0B6A-F746-9F98-BC06B1EB9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32</xdr:row>
      <xdr:rowOff>0</xdr:rowOff>
    </xdr:from>
    <xdr:to>
      <xdr:col>6</xdr:col>
      <xdr:colOff>12700</xdr:colOff>
      <xdr:row>32</xdr:row>
      <xdr:rowOff>38100</xdr:rowOff>
    </xdr:to>
    <xdr:pic>
      <xdr:nvPicPr>
        <xdr:cNvPr id="8207" name="Image 15">
          <a:extLst>
            <a:ext uri="{FF2B5EF4-FFF2-40B4-BE49-F238E27FC236}">
              <a16:creationId xmlns:a16="http://schemas.microsoft.com/office/drawing/2014/main" id="{6178C42A-CCE7-D747-B0E7-B12E731D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35</xdr:row>
      <xdr:rowOff>0</xdr:rowOff>
    </xdr:from>
    <xdr:to>
      <xdr:col>5</xdr:col>
      <xdr:colOff>12700</xdr:colOff>
      <xdr:row>35</xdr:row>
      <xdr:rowOff>38100</xdr:rowOff>
    </xdr:to>
    <xdr:pic>
      <xdr:nvPicPr>
        <xdr:cNvPr id="8208" name="Image 16">
          <a:extLst>
            <a:ext uri="{FF2B5EF4-FFF2-40B4-BE49-F238E27FC236}">
              <a16:creationId xmlns:a16="http://schemas.microsoft.com/office/drawing/2014/main" id="{2D390205-CD85-3E43-A9F2-7551FDE1B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35</xdr:row>
      <xdr:rowOff>0</xdr:rowOff>
    </xdr:from>
    <xdr:to>
      <xdr:col>6</xdr:col>
      <xdr:colOff>12700</xdr:colOff>
      <xdr:row>35</xdr:row>
      <xdr:rowOff>38100</xdr:rowOff>
    </xdr:to>
    <xdr:pic>
      <xdr:nvPicPr>
        <xdr:cNvPr id="8209" name="Image 17">
          <a:extLst>
            <a:ext uri="{FF2B5EF4-FFF2-40B4-BE49-F238E27FC236}">
              <a16:creationId xmlns:a16="http://schemas.microsoft.com/office/drawing/2014/main" id="{8CCED474-4807-2543-ABAB-F2126509C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38</xdr:row>
      <xdr:rowOff>0</xdr:rowOff>
    </xdr:from>
    <xdr:to>
      <xdr:col>5</xdr:col>
      <xdr:colOff>12700</xdr:colOff>
      <xdr:row>38</xdr:row>
      <xdr:rowOff>38100</xdr:rowOff>
    </xdr:to>
    <xdr:pic>
      <xdr:nvPicPr>
        <xdr:cNvPr id="8210" name="Image 18">
          <a:extLst>
            <a:ext uri="{FF2B5EF4-FFF2-40B4-BE49-F238E27FC236}">
              <a16:creationId xmlns:a16="http://schemas.microsoft.com/office/drawing/2014/main" id="{A52EA561-3114-BF45-8F57-73D516D4C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31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38</xdr:row>
      <xdr:rowOff>0</xdr:rowOff>
    </xdr:from>
    <xdr:to>
      <xdr:col>6</xdr:col>
      <xdr:colOff>12700</xdr:colOff>
      <xdr:row>38</xdr:row>
      <xdr:rowOff>38100</xdr:rowOff>
    </xdr:to>
    <xdr:pic>
      <xdr:nvPicPr>
        <xdr:cNvPr id="8211" name="Image 19">
          <a:extLst>
            <a:ext uri="{FF2B5EF4-FFF2-40B4-BE49-F238E27FC236}">
              <a16:creationId xmlns:a16="http://schemas.microsoft.com/office/drawing/2014/main" id="{9D592C82-3512-094E-A9AE-B60C0184C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31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41</xdr:row>
      <xdr:rowOff>0</xdr:rowOff>
    </xdr:from>
    <xdr:to>
      <xdr:col>5</xdr:col>
      <xdr:colOff>12700</xdr:colOff>
      <xdr:row>41</xdr:row>
      <xdr:rowOff>38100</xdr:rowOff>
    </xdr:to>
    <xdr:pic>
      <xdr:nvPicPr>
        <xdr:cNvPr id="8212" name="Image 20">
          <a:extLst>
            <a:ext uri="{FF2B5EF4-FFF2-40B4-BE49-F238E27FC236}">
              <a16:creationId xmlns:a16="http://schemas.microsoft.com/office/drawing/2014/main" id="{3FD6BF31-4489-6747-B4CC-E5289196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622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41</xdr:row>
      <xdr:rowOff>0</xdr:rowOff>
    </xdr:from>
    <xdr:to>
      <xdr:col>6</xdr:col>
      <xdr:colOff>12700</xdr:colOff>
      <xdr:row>41</xdr:row>
      <xdr:rowOff>38100</xdr:rowOff>
    </xdr:to>
    <xdr:pic>
      <xdr:nvPicPr>
        <xdr:cNvPr id="8213" name="Image 21">
          <a:extLst>
            <a:ext uri="{FF2B5EF4-FFF2-40B4-BE49-F238E27FC236}">
              <a16:creationId xmlns:a16="http://schemas.microsoft.com/office/drawing/2014/main" id="{4379F693-CF7E-5E4A-8CF1-F2C40D33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622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44</xdr:row>
      <xdr:rowOff>0</xdr:rowOff>
    </xdr:from>
    <xdr:to>
      <xdr:col>5</xdr:col>
      <xdr:colOff>12700</xdr:colOff>
      <xdr:row>44</xdr:row>
      <xdr:rowOff>38100</xdr:rowOff>
    </xdr:to>
    <xdr:pic>
      <xdr:nvPicPr>
        <xdr:cNvPr id="8214" name="Image 22">
          <a:extLst>
            <a:ext uri="{FF2B5EF4-FFF2-40B4-BE49-F238E27FC236}">
              <a16:creationId xmlns:a16="http://schemas.microsoft.com/office/drawing/2014/main" id="{6D8658DF-3F1A-AB47-9EE5-BDC266355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92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44</xdr:row>
      <xdr:rowOff>0</xdr:rowOff>
    </xdr:from>
    <xdr:to>
      <xdr:col>6</xdr:col>
      <xdr:colOff>12700</xdr:colOff>
      <xdr:row>44</xdr:row>
      <xdr:rowOff>38100</xdr:rowOff>
    </xdr:to>
    <xdr:pic>
      <xdr:nvPicPr>
        <xdr:cNvPr id="8215" name="Image 23">
          <a:extLst>
            <a:ext uri="{FF2B5EF4-FFF2-40B4-BE49-F238E27FC236}">
              <a16:creationId xmlns:a16="http://schemas.microsoft.com/office/drawing/2014/main" id="{69BB06D8-E1C0-5646-818C-9580E7DC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92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47</xdr:row>
      <xdr:rowOff>0</xdr:rowOff>
    </xdr:from>
    <xdr:to>
      <xdr:col>5</xdr:col>
      <xdr:colOff>12700</xdr:colOff>
      <xdr:row>47</xdr:row>
      <xdr:rowOff>38100</xdr:rowOff>
    </xdr:to>
    <xdr:pic>
      <xdr:nvPicPr>
        <xdr:cNvPr id="8216" name="Image 24">
          <a:extLst>
            <a:ext uri="{FF2B5EF4-FFF2-40B4-BE49-F238E27FC236}">
              <a16:creationId xmlns:a16="http://schemas.microsoft.com/office/drawing/2014/main" id="{9E8F50BB-FD30-3645-B505-A6A62705D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23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47</xdr:row>
      <xdr:rowOff>0</xdr:rowOff>
    </xdr:from>
    <xdr:to>
      <xdr:col>6</xdr:col>
      <xdr:colOff>12700</xdr:colOff>
      <xdr:row>47</xdr:row>
      <xdr:rowOff>38100</xdr:rowOff>
    </xdr:to>
    <xdr:pic>
      <xdr:nvPicPr>
        <xdr:cNvPr id="8217" name="Image 25">
          <a:extLst>
            <a:ext uri="{FF2B5EF4-FFF2-40B4-BE49-F238E27FC236}">
              <a16:creationId xmlns:a16="http://schemas.microsoft.com/office/drawing/2014/main" id="{811E5F94-6C53-AB46-ADDD-A4B900F0B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23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50</xdr:row>
      <xdr:rowOff>0</xdr:rowOff>
    </xdr:from>
    <xdr:to>
      <xdr:col>5</xdr:col>
      <xdr:colOff>12700</xdr:colOff>
      <xdr:row>50</xdr:row>
      <xdr:rowOff>38100</xdr:rowOff>
    </xdr:to>
    <xdr:pic>
      <xdr:nvPicPr>
        <xdr:cNvPr id="8218" name="Image 26">
          <a:extLst>
            <a:ext uri="{FF2B5EF4-FFF2-40B4-BE49-F238E27FC236}">
              <a16:creationId xmlns:a16="http://schemas.microsoft.com/office/drawing/2014/main" id="{88817554-A6E2-794B-97EC-E1217888B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53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50</xdr:row>
      <xdr:rowOff>0</xdr:rowOff>
    </xdr:from>
    <xdr:to>
      <xdr:col>6</xdr:col>
      <xdr:colOff>12700</xdr:colOff>
      <xdr:row>50</xdr:row>
      <xdr:rowOff>38100</xdr:rowOff>
    </xdr:to>
    <xdr:pic>
      <xdr:nvPicPr>
        <xdr:cNvPr id="8219" name="Image 27">
          <a:extLst>
            <a:ext uri="{FF2B5EF4-FFF2-40B4-BE49-F238E27FC236}">
              <a16:creationId xmlns:a16="http://schemas.microsoft.com/office/drawing/2014/main" id="{A2A06BF5-42E8-674E-A61B-88B946940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53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9216" name="Image 0">
          <a:extLst>
            <a:ext uri="{FF2B5EF4-FFF2-40B4-BE49-F238E27FC236}">
              <a16:creationId xmlns:a16="http://schemas.microsoft.com/office/drawing/2014/main" id="{426589D7-CF28-0142-A500-ECF0A6ED8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9217" name="Image 1">
          <a:extLst>
            <a:ext uri="{FF2B5EF4-FFF2-40B4-BE49-F238E27FC236}">
              <a16:creationId xmlns:a16="http://schemas.microsoft.com/office/drawing/2014/main" id="{757EC335-6F35-3749-BA8F-9E551672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9218" name="Image 2">
          <a:extLst>
            <a:ext uri="{FF2B5EF4-FFF2-40B4-BE49-F238E27FC236}">
              <a16:creationId xmlns:a16="http://schemas.microsoft.com/office/drawing/2014/main" id="{348A8B80-E985-454F-A70F-9A3E604BE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9219" name="Image 3">
          <a:extLst>
            <a:ext uri="{FF2B5EF4-FFF2-40B4-BE49-F238E27FC236}">
              <a16:creationId xmlns:a16="http://schemas.microsoft.com/office/drawing/2014/main" id="{30ACDBAF-4287-3142-BDB9-F1BF2573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9220" name="Image 4">
          <a:extLst>
            <a:ext uri="{FF2B5EF4-FFF2-40B4-BE49-F238E27FC236}">
              <a16:creationId xmlns:a16="http://schemas.microsoft.com/office/drawing/2014/main" id="{3367A51E-C823-C346-AF6D-2EEA0FBD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9221" name="Image 5">
          <a:extLst>
            <a:ext uri="{FF2B5EF4-FFF2-40B4-BE49-F238E27FC236}">
              <a16:creationId xmlns:a16="http://schemas.microsoft.com/office/drawing/2014/main" id="{301DB7B2-9000-124D-BFC6-C5DEFCF31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20</xdr:row>
      <xdr:rowOff>0</xdr:rowOff>
    </xdr:from>
    <xdr:to>
      <xdr:col>5</xdr:col>
      <xdr:colOff>12700</xdr:colOff>
      <xdr:row>20</xdr:row>
      <xdr:rowOff>38100</xdr:rowOff>
    </xdr:to>
    <xdr:pic>
      <xdr:nvPicPr>
        <xdr:cNvPr id="9222" name="Image 6">
          <a:extLst>
            <a:ext uri="{FF2B5EF4-FFF2-40B4-BE49-F238E27FC236}">
              <a16:creationId xmlns:a16="http://schemas.microsoft.com/office/drawing/2014/main" id="{FCF28E19-73B0-F646-BC68-7E8400F5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20</xdr:row>
      <xdr:rowOff>0</xdr:rowOff>
    </xdr:from>
    <xdr:to>
      <xdr:col>6</xdr:col>
      <xdr:colOff>12700</xdr:colOff>
      <xdr:row>20</xdr:row>
      <xdr:rowOff>38100</xdr:rowOff>
    </xdr:to>
    <xdr:pic>
      <xdr:nvPicPr>
        <xdr:cNvPr id="9223" name="Image 7">
          <a:extLst>
            <a:ext uri="{FF2B5EF4-FFF2-40B4-BE49-F238E27FC236}">
              <a16:creationId xmlns:a16="http://schemas.microsoft.com/office/drawing/2014/main" id="{D42FAA5D-09B1-9049-BFB0-C39198907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9224" name="Image 8">
          <a:extLst>
            <a:ext uri="{FF2B5EF4-FFF2-40B4-BE49-F238E27FC236}">
              <a16:creationId xmlns:a16="http://schemas.microsoft.com/office/drawing/2014/main" id="{D06DC33D-12E6-854F-B7CD-D83766026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9225" name="Image 9">
          <a:extLst>
            <a:ext uri="{FF2B5EF4-FFF2-40B4-BE49-F238E27FC236}">
              <a16:creationId xmlns:a16="http://schemas.microsoft.com/office/drawing/2014/main" id="{A6DC7E9B-0314-1B4B-AB2B-3E87853D9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9226" name="Image 10">
          <a:extLst>
            <a:ext uri="{FF2B5EF4-FFF2-40B4-BE49-F238E27FC236}">
              <a16:creationId xmlns:a16="http://schemas.microsoft.com/office/drawing/2014/main" id="{E1CACB31-E231-3047-B3D7-A217610B4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9227" name="Image 11">
          <a:extLst>
            <a:ext uri="{FF2B5EF4-FFF2-40B4-BE49-F238E27FC236}">
              <a16:creationId xmlns:a16="http://schemas.microsoft.com/office/drawing/2014/main" id="{76B5DEC7-E3C5-CC4B-AF88-EEDD521E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9228" name="Image 12">
          <a:extLst>
            <a:ext uri="{FF2B5EF4-FFF2-40B4-BE49-F238E27FC236}">
              <a16:creationId xmlns:a16="http://schemas.microsoft.com/office/drawing/2014/main" id="{6EB2C623-7BAB-D94E-8F46-D056FABF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9229" name="Image 13">
          <a:extLst>
            <a:ext uri="{FF2B5EF4-FFF2-40B4-BE49-F238E27FC236}">
              <a16:creationId xmlns:a16="http://schemas.microsoft.com/office/drawing/2014/main" id="{91BC8616-3CB4-B947-AB31-034D714C9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10240" name="Image 0">
          <a:extLst>
            <a:ext uri="{FF2B5EF4-FFF2-40B4-BE49-F238E27FC236}">
              <a16:creationId xmlns:a16="http://schemas.microsoft.com/office/drawing/2014/main" id="{B4D57C3E-7497-394A-9A0C-2CD71A3D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10241" name="Image 1">
          <a:extLst>
            <a:ext uri="{FF2B5EF4-FFF2-40B4-BE49-F238E27FC236}">
              <a16:creationId xmlns:a16="http://schemas.microsoft.com/office/drawing/2014/main" id="{86485C15-48E9-8045-BCB5-C897873B9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10242" name="Image 2">
          <a:extLst>
            <a:ext uri="{FF2B5EF4-FFF2-40B4-BE49-F238E27FC236}">
              <a16:creationId xmlns:a16="http://schemas.microsoft.com/office/drawing/2014/main" id="{DA312E28-5FCD-DD48-AAD5-45752A642C4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101600</xdr:colOff>
      <xdr:row>10</xdr:row>
      <xdr:rowOff>431800</xdr:rowOff>
    </xdr:to>
    <xdr:pic>
      <xdr:nvPicPr>
        <xdr:cNvPr id="10243" name="Image 3">
          <a:extLst>
            <a:ext uri="{FF2B5EF4-FFF2-40B4-BE49-F238E27FC236}">
              <a16:creationId xmlns:a16="http://schemas.microsoft.com/office/drawing/2014/main" id="{AA49514A-6626-6D4E-8312-9FAB70C5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422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10244" name="Image 4">
          <a:extLst>
            <a:ext uri="{FF2B5EF4-FFF2-40B4-BE49-F238E27FC236}">
              <a16:creationId xmlns:a16="http://schemas.microsoft.com/office/drawing/2014/main" id="{81AF0040-04F1-E049-A23C-34F1C31DB54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101600</xdr:colOff>
      <xdr:row>13</xdr:row>
      <xdr:rowOff>431800</xdr:rowOff>
    </xdr:to>
    <xdr:pic>
      <xdr:nvPicPr>
        <xdr:cNvPr id="10245" name="Image 5">
          <a:extLst>
            <a:ext uri="{FF2B5EF4-FFF2-40B4-BE49-F238E27FC236}">
              <a16:creationId xmlns:a16="http://schemas.microsoft.com/office/drawing/2014/main" id="{C3FF0E1C-1865-1845-8FD4-23984AEB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7272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10246" name="Image 6">
          <a:extLst>
            <a:ext uri="{FF2B5EF4-FFF2-40B4-BE49-F238E27FC236}">
              <a16:creationId xmlns:a16="http://schemas.microsoft.com/office/drawing/2014/main" id="{E66298B2-B96C-234D-85A2-FAD36DE021D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101600</xdr:colOff>
      <xdr:row>16</xdr:row>
      <xdr:rowOff>431800</xdr:rowOff>
    </xdr:to>
    <xdr:pic>
      <xdr:nvPicPr>
        <xdr:cNvPr id="10247" name="Image 7">
          <a:extLst>
            <a:ext uri="{FF2B5EF4-FFF2-40B4-BE49-F238E27FC236}">
              <a16:creationId xmlns:a16="http://schemas.microsoft.com/office/drawing/2014/main" id="{0AD95BE5-CF9F-1D4F-BA48-0096A2D92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320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10248" name="Image 8">
          <a:extLst>
            <a:ext uri="{FF2B5EF4-FFF2-40B4-BE49-F238E27FC236}">
              <a16:creationId xmlns:a16="http://schemas.microsoft.com/office/drawing/2014/main" id="{CF5528B1-6B5F-E142-AD15-F356F4E9B4B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101600</xdr:colOff>
      <xdr:row>19</xdr:row>
      <xdr:rowOff>431800</xdr:rowOff>
    </xdr:to>
    <xdr:pic>
      <xdr:nvPicPr>
        <xdr:cNvPr id="10249" name="Image 9">
          <a:extLst>
            <a:ext uri="{FF2B5EF4-FFF2-40B4-BE49-F238E27FC236}">
              <a16:creationId xmlns:a16="http://schemas.microsoft.com/office/drawing/2014/main" id="{405CD990-C496-DA4C-AC39-52E54FE81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36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10250" name="Image 10">
          <a:extLst>
            <a:ext uri="{FF2B5EF4-FFF2-40B4-BE49-F238E27FC236}">
              <a16:creationId xmlns:a16="http://schemas.microsoft.com/office/drawing/2014/main" id="{CBF42723-ACCB-6143-A4D9-2AD2CBCF2EB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25</xdr:row>
      <xdr:rowOff>0</xdr:rowOff>
    </xdr:from>
    <xdr:to>
      <xdr:col>0</xdr:col>
      <xdr:colOff>101600</xdr:colOff>
      <xdr:row>25</xdr:row>
      <xdr:rowOff>431800</xdr:rowOff>
    </xdr:to>
    <xdr:pic>
      <xdr:nvPicPr>
        <xdr:cNvPr id="10251" name="Image 11">
          <a:extLst>
            <a:ext uri="{FF2B5EF4-FFF2-40B4-BE49-F238E27FC236}">
              <a16:creationId xmlns:a16="http://schemas.microsoft.com/office/drawing/2014/main" id="{F6DBD0FD-BF2B-DC4A-98AD-C39FB021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46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29</xdr:row>
      <xdr:rowOff>0</xdr:rowOff>
    </xdr:from>
    <xdr:to>
      <xdr:col>5</xdr:col>
      <xdr:colOff>101600</xdr:colOff>
      <xdr:row>29</xdr:row>
      <xdr:rowOff>431800</xdr:rowOff>
    </xdr:to>
    <xdr:pic>
      <xdr:nvPicPr>
        <xdr:cNvPr id="10252" name="Image 12">
          <a:extLst>
            <a:ext uri="{FF2B5EF4-FFF2-40B4-BE49-F238E27FC236}">
              <a16:creationId xmlns:a16="http://schemas.microsoft.com/office/drawing/2014/main" id="{5457C756-DAB8-AA4C-98EF-EFABB68D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03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29</xdr:row>
      <xdr:rowOff>0</xdr:rowOff>
    </xdr:from>
    <xdr:to>
      <xdr:col>6</xdr:col>
      <xdr:colOff>12700</xdr:colOff>
      <xdr:row>29</xdr:row>
      <xdr:rowOff>38100</xdr:rowOff>
    </xdr:to>
    <xdr:pic>
      <xdr:nvPicPr>
        <xdr:cNvPr id="10253" name="Image 13">
          <a:extLst>
            <a:ext uri="{FF2B5EF4-FFF2-40B4-BE49-F238E27FC236}">
              <a16:creationId xmlns:a16="http://schemas.microsoft.com/office/drawing/2014/main" id="{D52F6264-25E1-0F4D-A235-0E51942BDF8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32</xdr:row>
      <xdr:rowOff>0</xdr:rowOff>
    </xdr:from>
    <xdr:to>
      <xdr:col>5</xdr:col>
      <xdr:colOff>12700</xdr:colOff>
      <xdr:row>32</xdr:row>
      <xdr:rowOff>38100</xdr:rowOff>
    </xdr:to>
    <xdr:pic>
      <xdr:nvPicPr>
        <xdr:cNvPr id="10254" name="Image 14">
          <a:extLst>
            <a:ext uri="{FF2B5EF4-FFF2-40B4-BE49-F238E27FC236}">
              <a16:creationId xmlns:a16="http://schemas.microsoft.com/office/drawing/2014/main" id="{DF037779-EB56-8241-8507-AD0C3A2B197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32</xdr:row>
      <xdr:rowOff>0</xdr:rowOff>
    </xdr:from>
    <xdr:to>
      <xdr:col>6</xdr:col>
      <xdr:colOff>12700</xdr:colOff>
      <xdr:row>32</xdr:row>
      <xdr:rowOff>38100</xdr:rowOff>
    </xdr:to>
    <xdr:pic>
      <xdr:nvPicPr>
        <xdr:cNvPr id="10255" name="Image 15">
          <a:extLst>
            <a:ext uri="{FF2B5EF4-FFF2-40B4-BE49-F238E27FC236}">
              <a16:creationId xmlns:a16="http://schemas.microsoft.com/office/drawing/2014/main" id="{C992CF3C-AA63-9D43-93B6-8917219D4F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36</xdr:row>
      <xdr:rowOff>0</xdr:rowOff>
    </xdr:from>
    <xdr:to>
      <xdr:col>5</xdr:col>
      <xdr:colOff>12700</xdr:colOff>
      <xdr:row>36</xdr:row>
      <xdr:rowOff>38100</xdr:rowOff>
    </xdr:to>
    <xdr:pic>
      <xdr:nvPicPr>
        <xdr:cNvPr id="10256" name="Image 16">
          <a:extLst>
            <a:ext uri="{FF2B5EF4-FFF2-40B4-BE49-F238E27FC236}">
              <a16:creationId xmlns:a16="http://schemas.microsoft.com/office/drawing/2014/main" id="{C786ED3E-363F-4444-97D7-92E19EF6EB0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403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36</xdr:row>
      <xdr:rowOff>0</xdr:rowOff>
    </xdr:from>
    <xdr:to>
      <xdr:col>6</xdr:col>
      <xdr:colOff>12700</xdr:colOff>
      <xdr:row>36</xdr:row>
      <xdr:rowOff>38100</xdr:rowOff>
    </xdr:to>
    <xdr:pic>
      <xdr:nvPicPr>
        <xdr:cNvPr id="10257" name="Image 17">
          <a:extLst>
            <a:ext uri="{FF2B5EF4-FFF2-40B4-BE49-F238E27FC236}">
              <a16:creationId xmlns:a16="http://schemas.microsoft.com/office/drawing/2014/main" id="{A1E4CA5A-71DA-704D-B771-208B5EBD742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403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39</xdr:row>
      <xdr:rowOff>0</xdr:rowOff>
    </xdr:from>
    <xdr:to>
      <xdr:col>5</xdr:col>
      <xdr:colOff>12700</xdr:colOff>
      <xdr:row>39</xdr:row>
      <xdr:rowOff>38100</xdr:rowOff>
    </xdr:to>
    <xdr:pic>
      <xdr:nvPicPr>
        <xdr:cNvPr id="10258" name="Image 18">
          <a:extLst>
            <a:ext uri="{FF2B5EF4-FFF2-40B4-BE49-F238E27FC236}">
              <a16:creationId xmlns:a16="http://schemas.microsoft.com/office/drawing/2014/main" id="{6CFED941-7312-4E4B-AE78-29050BA3C9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4343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39</xdr:row>
      <xdr:rowOff>0</xdr:rowOff>
    </xdr:from>
    <xdr:to>
      <xdr:col>6</xdr:col>
      <xdr:colOff>12700</xdr:colOff>
      <xdr:row>39</xdr:row>
      <xdr:rowOff>38100</xdr:rowOff>
    </xdr:to>
    <xdr:pic>
      <xdr:nvPicPr>
        <xdr:cNvPr id="10259" name="Image 19">
          <a:extLst>
            <a:ext uri="{FF2B5EF4-FFF2-40B4-BE49-F238E27FC236}">
              <a16:creationId xmlns:a16="http://schemas.microsoft.com/office/drawing/2014/main" id="{4FE3653D-EA29-4047-8294-D7B73B355AF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4343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11264" name="Image 0">
          <a:extLst>
            <a:ext uri="{FF2B5EF4-FFF2-40B4-BE49-F238E27FC236}">
              <a16:creationId xmlns:a16="http://schemas.microsoft.com/office/drawing/2014/main" id="{4768FB24-6AAF-A346-B783-83E3AE60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11265" name="Image 1">
          <a:extLst>
            <a:ext uri="{FF2B5EF4-FFF2-40B4-BE49-F238E27FC236}">
              <a16:creationId xmlns:a16="http://schemas.microsoft.com/office/drawing/2014/main" id="{541480A9-AB8E-8F45-8A07-2EA26174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9</xdr:row>
      <xdr:rowOff>0</xdr:rowOff>
    </xdr:from>
    <xdr:to>
      <xdr:col>5</xdr:col>
      <xdr:colOff>12700</xdr:colOff>
      <xdr:row>9</xdr:row>
      <xdr:rowOff>38100</xdr:rowOff>
    </xdr:to>
    <xdr:pic>
      <xdr:nvPicPr>
        <xdr:cNvPr id="11266" name="Image 2">
          <a:extLst>
            <a:ext uri="{FF2B5EF4-FFF2-40B4-BE49-F238E27FC236}">
              <a16:creationId xmlns:a16="http://schemas.microsoft.com/office/drawing/2014/main" id="{A0471927-1AE9-CB4F-AF02-DFE2C377D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11267" name="Image 3">
          <a:extLst>
            <a:ext uri="{FF2B5EF4-FFF2-40B4-BE49-F238E27FC236}">
              <a16:creationId xmlns:a16="http://schemas.microsoft.com/office/drawing/2014/main" id="{53B62F90-F0F5-BF43-B961-6F8BDDE66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11</xdr:row>
      <xdr:rowOff>0</xdr:rowOff>
    </xdr:from>
    <xdr:to>
      <xdr:col>5</xdr:col>
      <xdr:colOff>12700</xdr:colOff>
      <xdr:row>11</xdr:row>
      <xdr:rowOff>38100</xdr:rowOff>
    </xdr:to>
    <xdr:pic>
      <xdr:nvPicPr>
        <xdr:cNvPr id="11268" name="Image 4">
          <a:extLst>
            <a:ext uri="{FF2B5EF4-FFF2-40B4-BE49-F238E27FC236}">
              <a16:creationId xmlns:a16="http://schemas.microsoft.com/office/drawing/2014/main" id="{D857CFAE-8FF2-BA4B-B896-FC12F6D1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11</xdr:row>
      <xdr:rowOff>0</xdr:rowOff>
    </xdr:from>
    <xdr:to>
      <xdr:col>6</xdr:col>
      <xdr:colOff>12700</xdr:colOff>
      <xdr:row>11</xdr:row>
      <xdr:rowOff>38100</xdr:rowOff>
    </xdr:to>
    <xdr:pic>
      <xdr:nvPicPr>
        <xdr:cNvPr id="11269" name="Image 5">
          <a:extLst>
            <a:ext uri="{FF2B5EF4-FFF2-40B4-BE49-F238E27FC236}">
              <a16:creationId xmlns:a16="http://schemas.microsoft.com/office/drawing/2014/main" id="{F0C2606E-27FF-0F4D-8A1A-9D7FA4F9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12700</xdr:colOff>
      <xdr:row>13</xdr:row>
      <xdr:rowOff>38100</xdr:rowOff>
    </xdr:to>
    <xdr:pic>
      <xdr:nvPicPr>
        <xdr:cNvPr id="11270" name="Image 6">
          <a:extLst>
            <a:ext uri="{FF2B5EF4-FFF2-40B4-BE49-F238E27FC236}">
              <a16:creationId xmlns:a16="http://schemas.microsoft.com/office/drawing/2014/main" id="{007BF546-7E0F-8245-8D9A-C4A69934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1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11271" name="Image 7">
          <a:extLst>
            <a:ext uri="{FF2B5EF4-FFF2-40B4-BE49-F238E27FC236}">
              <a16:creationId xmlns:a16="http://schemas.microsoft.com/office/drawing/2014/main" id="{C4B5A790-B7B5-A24F-B48C-C5E9B033B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1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11272" name="Image 8">
          <a:extLst>
            <a:ext uri="{FF2B5EF4-FFF2-40B4-BE49-F238E27FC236}">
              <a16:creationId xmlns:a16="http://schemas.microsoft.com/office/drawing/2014/main" id="{5D885DE1-E94A-BE4F-9215-A30D905C9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9337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11273" name="Image 9">
          <a:extLst>
            <a:ext uri="{FF2B5EF4-FFF2-40B4-BE49-F238E27FC236}">
              <a16:creationId xmlns:a16="http://schemas.microsoft.com/office/drawing/2014/main" id="{0A1CC18E-376A-E245-8BB8-94F2E7B3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9337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11274" name="Image 10">
          <a:extLst>
            <a:ext uri="{FF2B5EF4-FFF2-40B4-BE49-F238E27FC236}">
              <a16:creationId xmlns:a16="http://schemas.microsoft.com/office/drawing/2014/main" id="{0BBB1DDE-16B4-C04F-BB90-90D4610C4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238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11275" name="Image 11">
          <a:extLst>
            <a:ext uri="{FF2B5EF4-FFF2-40B4-BE49-F238E27FC236}">
              <a16:creationId xmlns:a16="http://schemas.microsoft.com/office/drawing/2014/main" id="{EAB45EEC-9991-F141-8F7F-606898368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238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11276" name="Image 12">
          <a:extLst>
            <a:ext uri="{FF2B5EF4-FFF2-40B4-BE49-F238E27FC236}">
              <a16:creationId xmlns:a16="http://schemas.microsoft.com/office/drawing/2014/main" id="{9127693F-BBEF-F443-993B-003D0FAD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68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11277" name="Image 13">
          <a:extLst>
            <a:ext uri="{FF2B5EF4-FFF2-40B4-BE49-F238E27FC236}">
              <a16:creationId xmlns:a16="http://schemas.microsoft.com/office/drawing/2014/main" id="{C86EB2DC-FF1A-CC45-8B61-D3F28AF73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68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11278" name="Image 14">
          <a:extLst>
            <a:ext uri="{FF2B5EF4-FFF2-40B4-BE49-F238E27FC236}">
              <a16:creationId xmlns:a16="http://schemas.microsoft.com/office/drawing/2014/main" id="{3ED1DA7A-1BE1-5349-AA14-5AD60C11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987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11279" name="Image 15">
          <a:extLst>
            <a:ext uri="{FF2B5EF4-FFF2-40B4-BE49-F238E27FC236}">
              <a16:creationId xmlns:a16="http://schemas.microsoft.com/office/drawing/2014/main" id="{7F30266F-D8F1-EF4D-A8FB-F053917C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987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29</xdr:row>
      <xdr:rowOff>0</xdr:rowOff>
    </xdr:from>
    <xdr:to>
      <xdr:col>5</xdr:col>
      <xdr:colOff>12700</xdr:colOff>
      <xdr:row>29</xdr:row>
      <xdr:rowOff>38100</xdr:rowOff>
    </xdr:to>
    <xdr:pic>
      <xdr:nvPicPr>
        <xdr:cNvPr id="11280" name="Image 16">
          <a:extLst>
            <a:ext uri="{FF2B5EF4-FFF2-40B4-BE49-F238E27FC236}">
              <a16:creationId xmlns:a16="http://schemas.microsoft.com/office/drawing/2014/main" id="{7C320C2C-6625-3541-9432-08E48E83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292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29</xdr:row>
      <xdr:rowOff>0</xdr:rowOff>
    </xdr:from>
    <xdr:to>
      <xdr:col>6</xdr:col>
      <xdr:colOff>12700</xdr:colOff>
      <xdr:row>29</xdr:row>
      <xdr:rowOff>38100</xdr:rowOff>
    </xdr:to>
    <xdr:pic>
      <xdr:nvPicPr>
        <xdr:cNvPr id="11281" name="Image 17">
          <a:extLst>
            <a:ext uri="{FF2B5EF4-FFF2-40B4-BE49-F238E27FC236}">
              <a16:creationId xmlns:a16="http://schemas.microsoft.com/office/drawing/2014/main" id="{D0C813FD-876B-2645-8739-A2B61BB01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292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32</xdr:row>
      <xdr:rowOff>0</xdr:rowOff>
    </xdr:from>
    <xdr:to>
      <xdr:col>5</xdr:col>
      <xdr:colOff>12700</xdr:colOff>
      <xdr:row>32</xdr:row>
      <xdr:rowOff>38100</xdr:rowOff>
    </xdr:to>
    <xdr:pic>
      <xdr:nvPicPr>
        <xdr:cNvPr id="11282" name="Image 18">
          <a:extLst>
            <a:ext uri="{FF2B5EF4-FFF2-40B4-BE49-F238E27FC236}">
              <a16:creationId xmlns:a16="http://schemas.microsoft.com/office/drawing/2014/main" id="{CBAC1C85-A51F-A841-8F16-B9FEB4C28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597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32</xdr:row>
      <xdr:rowOff>0</xdr:rowOff>
    </xdr:from>
    <xdr:to>
      <xdr:col>6</xdr:col>
      <xdr:colOff>12700</xdr:colOff>
      <xdr:row>32</xdr:row>
      <xdr:rowOff>38100</xdr:rowOff>
    </xdr:to>
    <xdr:pic>
      <xdr:nvPicPr>
        <xdr:cNvPr id="11283" name="Image 19">
          <a:extLst>
            <a:ext uri="{FF2B5EF4-FFF2-40B4-BE49-F238E27FC236}">
              <a16:creationId xmlns:a16="http://schemas.microsoft.com/office/drawing/2014/main" id="{3A58FD79-2FFE-9148-BDDA-EA48DB75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597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12288" name="Image 0">
          <a:extLst>
            <a:ext uri="{FF2B5EF4-FFF2-40B4-BE49-F238E27FC236}">
              <a16:creationId xmlns:a16="http://schemas.microsoft.com/office/drawing/2014/main" id="{BA9614B1-C17B-9A46-ADA0-D5E57A2E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12289" name="Image 1">
          <a:extLst>
            <a:ext uri="{FF2B5EF4-FFF2-40B4-BE49-F238E27FC236}">
              <a16:creationId xmlns:a16="http://schemas.microsoft.com/office/drawing/2014/main" id="{47E2EDF0-1124-6542-9AC5-D6B82C869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12290" name="Image 2">
          <a:extLst>
            <a:ext uri="{FF2B5EF4-FFF2-40B4-BE49-F238E27FC236}">
              <a16:creationId xmlns:a16="http://schemas.microsoft.com/office/drawing/2014/main" id="{5EB39663-6A85-EE46-98B7-720DCE655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12291" name="Image 3">
          <a:extLst>
            <a:ext uri="{FF2B5EF4-FFF2-40B4-BE49-F238E27FC236}">
              <a16:creationId xmlns:a16="http://schemas.microsoft.com/office/drawing/2014/main" id="{EA97E4F1-5738-5441-9F0B-14515F7AA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12292" name="Image 4">
          <a:extLst>
            <a:ext uri="{FF2B5EF4-FFF2-40B4-BE49-F238E27FC236}">
              <a16:creationId xmlns:a16="http://schemas.microsoft.com/office/drawing/2014/main" id="{910C9268-4479-B645-9125-162A9A273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12293" name="Image 5">
          <a:extLst>
            <a:ext uri="{FF2B5EF4-FFF2-40B4-BE49-F238E27FC236}">
              <a16:creationId xmlns:a16="http://schemas.microsoft.com/office/drawing/2014/main" id="{860312C5-42FE-C142-B018-D89ADB6F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12294" name="Image 6">
          <a:extLst>
            <a:ext uri="{FF2B5EF4-FFF2-40B4-BE49-F238E27FC236}">
              <a16:creationId xmlns:a16="http://schemas.microsoft.com/office/drawing/2014/main" id="{5DF47E0C-7F61-0144-B8E5-A5BA9BAF7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12295" name="Image 7">
          <a:extLst>
            <a:ext uri="{FF2B5EF4-FFF2-40B4-BE49-F238E27FC236}">
              <a16:creationId xmlns:a16="http://schemas.microsoft.com/office/drawing/2014/main" id="{CFF2B158-9124-A54C-9A8A-36482071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12296" name="Image 8">
          <a:extLst>
            <a:ext uri="{FF2B5EF4-FFF2-40B4-BE49-F238E27FC236}">
              <a16:creationId xmlns:a16="http://schemas.microsoft.com/office/drawing/2014/main" id="{A0338D61-0507-A540-AC68-B6E76C5C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12297" name="Image 9">
          <a:extLst>
            <a:ext uri="{FF2B5EF4-FFF2-40B4-BE49-F238E27FC236}">
              <a16:creationId xmlns:a16="http://schemas.microsoft.com/office/drawing/2014/main" id="{B5EAB68B-A73F-5A41-AC45-02D219F0E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29</xdr:row>
      <xdr:rowOff>0</xdr:rowOff>
    </xdr:from>
    <xdr:to>
      <xdr:col>5</xdr:col>
      <xdr:colOff>12700</xdr:colOff>
      <xdr:row>29</xdr:row>
      <xdr:rowOff>38100</xdr:rowOff>
    </xdr:to>
    <xdr:pic>
      <xdr:nvPicPr>
        <xdr:cNvPr id="12298" name="Image 10">
          <a:extLst>
            <a:ext uri="{FF2B5EF4-FFF2-40B4-BE49-F238E27FC236}">
              <a16:creationId xmlns:a16="http://schemas.microsoft.com/office/drawing/2014/main" id="{734DD126-E889-234B-88F1-7780C4CF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276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29</xdr:row>
      <xdr:rowOff>0</xdr:rowOff>
    </xdr:from>
    <xdr:to>
      <xdr:col>6</xdr:col>
      <xdr:colOff>12700</xdr:colOff>
      <xdr:row>29</xdr:row>
      <xdr:rowOff>38100</xdr:rowOff>
    </xdr:to>
    <xdr:pic>
      <xdr:nvPicPr>
        <xdr:cNvPr id="12299" name="Image 11">
          <a:extLst>
            <a:ext uri="{FF2B5EF4-FFF2-40B4-BE49-F238E27FC236}">
              <a16:creationId xmlns:a16="http://schemas.microsoft.com/office/drawing/2014/main" id="{70213238-B165-9944-AEBA-C5CE65D97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276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0</xdr:colOff>
      <xdr:row>6</xdr:row>
      <xdr:rowOff>0</xdr:rowOff>
    </xdr:from>
    <xdr:to>
      <xdr:col>0</xdr:col>
      <xdr:colOff>101600</xdr:colOff>
      <xdr:row>6</xdr:row>
      <xdr:rowOff>431800</xdr:rowOff>
    </xdr:to>
    <xdr:pic>
      <xdr:nvPicPr>
        <xdr:cNvPr id="13312" name="Image 0">
          <a:extLst>
            <a:ext uri="{FF2B5EF4-FFF2-40B4-BE49-F238E27FC236}">
              <a16:creationId xmlns:a16="http://schemas.microsoft.com/office/drawing/2014/main" id="{69A93A0C-A8C9-414A-910E-702782008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2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101600</xdr:colOff>
      <xdr:row>10</xdr:row>
      <xdr:rowOff>431800</xdr:rowOff>
    </xdr:to>
    <xdr:pic>
      <xdr:nvPicPr>
        <xdr:cNvPr id="13313" name="Image 1">
          <a:extLst>
            <a:ext uri="{FF2B5EF4-FFF2-40B4-BE49-F238E27FC236}">
              <a16:creationId xmlns:a16="http://schemas.microsoft.com/office/drawing/2014/main" id="{1CCBCDD9-4DFC-834B-B0CA-1F3DC669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13314" name="Image 2">
          <a:extLst>
            <a:ext uri="{FF2B5EF4-FFF2-40B4-BE49-F238E27FC236}">
              <a16:creationId xmlns:a16="http://schemas.microsoft.com/office/drawing/2014/main" id="{7BE109B4-DCFD-724E-A38F-B69956B8C0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101600</xdr:colOff>
      <xdr:row>13</xdr:row>
      <xdr:rowOff>431800</xdr:rowOff>
    </xdr:to>
    <xdr:pic>
      <xdr:nvPicPr>
        <xdr:cNvPr id="13315" name="Image 3">
          <a:extLst>
            <a:ext uri="{FF2B5EF4-FFF2-40B4-BE49-F238E27FC236}">
              <a16:creationId xmlns:a16="http://schemas.microsoft.com/office/drawing/2014/main" id="{E76F49A7-692B-2F4F-85DB-D8223286A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13316" name="Image 4">
          <a:extLst>
            <a:ext uri="{FF2B5EF4-FFF2-40B4-BE49-F238E27FC236}">
              <a16:creationId xmlns:a16="http://schemas.microsoft.com/office/drawing/2014/main" id="{3552EE0F-23B0-E643-B7F5-8C6F2E3E6F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13317" name="Image 5">
          <a:extLst>
            <a:ext uri="{FF2B5EF4-FFF2-40B4-BE49-F238E27FC236}">
              <a16:creationId xmlns:a16="http://schemas.microsoft.com/office/drawing/2014/main" id="{69EEE3E2-B739-F646-950F-D63F9304F1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13318" name="Image 6">
          <a:extLst>
            <a:ext uri="{FF2B5EF4-FFF2-40B4-BE49-F238E27FC236}">
              <a16:creationId xmlns:a16="http://schemas.microsoft.com/office/drawing/2014/main" id="{FB9F1ED1-45A6-B34B-AC93-C881C39D504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0</xdr:colOff>
      <xdr:row>6</xdr:row>
      <xdr:rowOff>0</xdr:rowOff>
    </xdr:from>
    <xdr:to>
      <xdr:col>0</xdr:col>
      <xdr:colOff>101600</xdr:colOff>
      <xdr:row>6</xdr:row>
      <xdr:rowOff>431800</xdr:rowOff>
    </xdr:to>
    <xdr:pic>
      <xdr:nvPicPr>
        <xdr:cNvPr id="14336" name="Image 0">
          <a:extLst>
            <a:ext uri="{FF2B5EF4-FFF2-40B4-BE49-F238E27FC236}">
              <a16:creationId xmlns:a16="http://schemas.microsoft.com/office/drawing/2014/main" id="{A9CD5B19-2DD0-5B49-9FFC-804BA5923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2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101600</xdr:colOff>
      <xdr:row>10</xdr:row>
      <xdr:rowOff>431800</xdr:rowOff>
    </xdr:to>
    <xdr:pic>
      <xdr:nvPicPr>
        <xdr:cNvPr id="14337" name="Image 1">
          <a:extLst>
            <a:ext uri="{FF2B5EF4-FFF2-40B4-BE49-F238E27FC236}">
              <a16:creationId xmlns:a16="http://schemas.microsoft.com/office/drawing/2014/main" id="{D33E0E99-DE36-E64B-B50C-E58FD5F31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14338" name="Image 2">
          <a:extLst>
            <a:ext uri="{FF2B5EF4-FFF2-40B4-BE49-F238E27FC236}">
              <a16:creationId xmlns:a16="http://schemas.microsoft.com/office/drawing/2014/main" id="{A20A5010-609A-464A-9A57-5A66DF2504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5.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15360" name="Image 0">
          <a:extLst>
            <a:ext uri="{FF2B5EF4-FFF2-40B4-BE49-F238E27FC236}">
              <a16:creationId xmlns:a16="http://schemas.microsoft.com/office/drawing/2014/main" id="{BC3360AF-AA75-1044-A056-57BC0150A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15361" name="Image 1">
          <a:extLst>
            <a:ext uri="{FF2B5EF4-FFF2-40B4-BE49-F238E27FC236}">
              <a16:creationId xmlns:a16="http://schemas.microsoft.com/office/drawing/2014/main" id="{36F7592E-EF21-7C47-B233-3E2E0AB4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15362" name="Image 2">
          <a:extLst>
            <a:ext uri="{FF2B5EF4-FFF2-40B4-BE49-F238E27FC236}">
              <a16:creationId xmlns:a16="http://schemas.microsoft.com/office/drawing/2014/main" id="{43376D44-A9B8-B04B-80C8-A7470B932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15363" name="Image 3">
          <a:extLst>
            <a:ext uri="{FF2B5EF4-FFF2-40B4-BE49-F238E27FC236}">
              <a16:creationId xmlns:a16="http://schemas.microsoft.com/office/drawing/2014/main" id="{2178C1C6-6EAE-CA46-A051-8773B22B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15364" name="Image 4">
          <a:extLst>
            <a:ext uri="{FF2B5EF4-FFF2-40B4-BE49-F238E27FC236}">
              <a16:creationId xmlns:a16="http://schemas.microsoft.com/office/drawing/2014/main" id="{ADEC141C-780A-A642-B408-6D08D8DA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15365" name="Image 5">
          <a:extLst>
            <a:ext uri="{FF2B5EF4-FFF2-40B4-BE49-F238E27FC236}">
              <a16:creationId xmlns:a16="http://schemas.microsoft.com/office/drawing/2014/main" id="{DA2392B0-8274-3F4C-B3AA-F3727B952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20</xdr:row>
      <xdr:rowOff>0</xdr:rowOff>
    </xdr:from>
    <xdr:to>
      <xdr:col>5</xdr:col>
      <xdr:colOff>12700</xdr:colOff>
      <xdr:row>20</xdr:row>
      <xdr:rowOff>38100</xdr:rowOff>
    </xdr:to>
    <xdr:pic>
      <xdr:nvPicPr>
        <xdr:cNvPr id="15366" name="Image 6">
          <a:extLst>
            <a:ext uri="{FF2B5EF4-FFF2-40B4-BE49-F238E27FC236}">
              <a16:creationId xmlns:a16="http://schemas.microsoft.com/office/drawing/2014/main" id="{B9F39106-734A-3240-80A9-649BDE2F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20</xdr:row>
      <xdr:rowOff>0</xdr:rowOff>
    </xdr:from>
    <xdr:to>
      <xdr:col>6</xdr:col>
      <xdr:colOff>12700</xdr:colOff>
      <xdr:row>20</xdr:row>
      <xdr:rowOff>38100</xdr:rowOff>
    </xdr:to>
    <xdr:pic>
      <xdr:nvPicPr>
        <xdr:cNvPr id="15367" name="Image 7">
          <a:extLst>
            <a:ext uri="{FF2B5EF4-FFF2-40B4-BE49-F238E27FC236}">
              <a16:creationId xmlns:a16="http://schemas.microsoft.com/office/drawing/2014/main" id="{9384B0EA-4C51-9048-BD63-1904B87EC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15368" name="Image 8">
          <a:extLst>
            <a:ext uri="{FF2B5EF4-FFF2-40B4-BE49-F238E27FC236}">
              <a16:creationId xmlns:a16="http://schemas.microsoft.com/office/drawing/2014/main" id="{86DC8EE1-A816-8B40-9A66-9867461B8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15369" name="Image 9">
          <a:extLst>
            <a:ext uri="{FF2B5EF4-FFF2-40B4-BE49-F238E27FC236}">
              <a16:creationId xmlns:a16="http://schemas.microsoft.com/office/drawing/2014/main" id="{B9D4F93C-D10E-1047-961C-9B524521F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15370" name="Image 10">
          <a:extLst>
            <a:ext uri="{FF2B5EF4-FFF2-40B4-BE49-F238E27FC236}">
              <a16:creationId xmlns:a16="http://schemas.microsoft.com/office/drawing/2014/main" id="{28BCD6B9-A277-AF49-8857-867DBD941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15371" name="Image 11">
          <a:extLst>
            <a:ext uri="{FF2B5EF4-FFF2-40B4-BE49-F238E27FC236}">
              <a16:creationId xmlns:a16="http://schemas.microsoft.com/office/drawing/2014/main" id="{D8366A85-5208-1142-A3F9-15735E1EE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15372" name="Image 12">
          <a:extLst>
            <a:ext uri="{FF2B5EF4-FFF2-40B4-BE49-F238E27FC236}">
              <a16:creationId xmlns:a16="http://schemas.microsoft.com/office/drawing/2014/main" id="{1A8A81C5-B26A-A940-814A-10ED5F89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15373" name="Image 13">
          <a:extLst>
            <a:ext uri="{FF2B5EF4-FFF2-40B4-BE49-F238E27FC236}">
              <a16:creationId xmlns:a16="http://schemas.microsoft.com/office/drawing/2014/main" id="{6947B8B8-EF99-8146-B360-4C45F83E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6.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16384" name="Image 0">
          <a:extLst>
            <a:ext uri="{FF2B5EF4-FFF2-40B4-BE49-F238E27FC236}">
              <a16:creationId xmlns:a16="http://schemas.microsoft.com/office/drawing/2014/main" id="{FC47B710-C79B-654F-B86F-015C1DB8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16385" name="Image 1">
          <a:extLst>
            <a:ext uri="{FF2B5EF4-FFF2-40B4-BE49-F238E27FC236}">
              <a16:creationId xmlns:a16="http://schemas.microsoft.com/office/drawing/2014/main" id="{7A832563-C919-9647-A61A-811AF8969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16386" name="Image 2">
          <a:extLst>
            <a:ext uri="{FF2B5EF4-FFF2-40B4-BE49-F238E27FC236}">
              <a16:creationId xmlns:a16="http://schemas.microsoft.com/office/drawing/2014/main" id="{D70A8445-354E-B34E-A3B1-4DBF05C5A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16387" name="Image 3">
          <a:extLst>
            <a:ext uri="{FF2B5EF4-FFF2-40B4-BE49-F238E27FC236}">
              <a16:creationId xmlns:a16="http://schemas.microsoft.com/office/drawing/2014/main" id="{CE367A67-403B-3C47-BA71-29AB31B7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16388" name="Image 4">
          <a:extLst>
            <a:ext uri="{FF2B5EF4-FFF2-40B4-BE49-F238E27FC236}">
              <a16:creationId xmlns:a16="http://schemas.microsoft.com/office/drawing/2014/main" id="{15161DC8-318B-4E42-A475-5F4AD4216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16389" name="Image 5">
          <a:extLst>
            <a:ext uri="{FF2B5EF4-FFF2-40B4-BE49-F238E27FC236}">
              <a16:creationId xmlns:a16="http://schemas.microsoft.com/office/drawing/2014/main" id="{1818B5D3-0B03-7C45-8C6D-3FB834F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16390" name="Image 6">
          <a:extLst>
            <a:ext uri="{FF2B5EF4-FFF2-40B4-BE49-F238E27FC236}">
              <a16:creationId xmlns:a16="http://schemas.microsoft.com/office/drawing/2014/main" id="{B5DEECDB-834E-C346-8022-0B2DB07F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16391" name="Image 7">
          <a:extLst>
            <a:ext uri="{FF2B5EF4-FFF2-40B4-BE49-F238E27FC236}">
              <a16:creationId xmlns:a16="http://schemas.microsoft.com/office/drawing/2014/main" id="{FD5DDC45-03EF-2249-A9CC-40207FAF6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16392" name="Image 8">
          <a:extLst>
            <a:ext uri="{FF2B5EF4-FFF2-40B4-BE49-F238E27FC236}">
              <a16:creationId xmlns:a16="http://schemas.microsoft.com/office/drawing/2014/main" id="{0007DB45-2FB5-7843-8BDB-0DB29A00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81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16393" name="Image 9">
          <a:extLst>
            <a:ext uri="{FF2B5EF4-FFF2-40B4-BE49-F238E27FC236}">
              <a16:creationId xmlns:a16="http://schemas.microsoft.com/office/drawing/2014/main" id="{E62C9185-B637-A040-A3CC-AA7878C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81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16394" name="Image 10">
          <a:extLst>
            <a:ext uri="{FF2B5EF4-FFF2-40B4-BE49-F238E27FC236}">
              <a16:creationId xmlns:a16="http://schemas.microsoft.com/office/drawing/2014/main" id="{77116B08-020A-4342-B23D-2CAA2E589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16395" name="Image 11">
          <a:extLst>
            <a:ext uri="{FF2B5EF4-FFF2-40B4-BE49-F238E27FC236}">
              <a16:creationId xmlns:a16="http://schemas.microsoft.com/office/drawing/2014/main" id="{3140AA89-1B5D-2F48-940B-3D13E2BC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31</xdr:row>
      <xdr:rowOff>0</xdr:rowOff>
    </xdr:from>
    <xdr:to>
      <xdr:col>5</xdr:col>
      <xdr:colOff>12700</xdr:colOff>
      <xdr:row>31</xdr:row>
      <xdr:rowOff>38100</xdr:rowOff>
    </xdr:to>
    <xdr:pic>
      <xdr:nvPicPr>
        <xdr:cNvPr id="16396" name="Image 12">
          <a:extLst>
            <a:ext uri="{FF2B5EF4-FFF2-40B4-BE49-F238E27FC236}">
              <a16:creationId xmlns:a16="http://schemas.microsoft.com/office/drawing/2014/main" id="{2C426B60-6952-5E44-A619-3036AE100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31</xdr:row>
      <xdr:rowOff>0</xdr:rowOff>
    </xdr:from>
    <xdr:to>
      <xdr:col>6</xdr:col>
      <xdr:colOff>12700</xdr:colOff>
      <xdr:row>31</xdr:row>
      <xdr:rowOff>38100</xdr:rowOff>
    </xdr:to>
    <xdr:pic>
      <xdr:nvPicPr>
        <xdr:cNvPr id="16397" name="Image 13">
          <a:extLst>
            <a:ext uri="{FF2B5EF4-FFF2-40B4-BE49-F238E27FC236}">
              <a16:creationId xmlns:a16="http://schemas.microsoft.com/office/drawing/2014/main" id="{F7A21D63-47B0-6543-ABEE-CB44C183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34</xdr:row>
      <xdr:rowOff>0</xdr:rowOff>
    </xdr:from>
    <xdr:to>
      <xdr:col>5</xdr:col>
      <xdr:colOff>12700</xdr:colOff>
      <xdr:row>34</xdr:row>
      <xdr:rowOff>38100</xdr:rowOff>
    </xdr:to>
    <xdr:pic>
      <xdr:nvPicPr>
        <xdr:cNvPr id="16398" name="Image 14">
          <a:extLst>
            <a:ext uri="{FF2B5EF4-FFF2-40B4-BE49-F238E27FC236}">
              <a16:creationId xmlns:a16="http://schemas.microsoft.com/office/drawing/2014/main" id="{AD9FAC82-C61A-0749-A0FF-B53F04453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733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34</xdr:row>
      <xdr:rowOff>0</xdr:rowOff>
    </xdr:from>
    <xdr:to>
      <xdr:col>6</xdr:col>
      <xdr:colOff>12700</xdr:colOff>
      <xdr:row>34</xdr:row>
      <xdr:rowOff>38100</xdr:rowOff>
    </xdr:to>
    <xdr:pic>
      <xdr:nvPicPr>
        <xdr:cNvPr id="16399" name="Image 15">
          <a:extLst>
            <a:ext uri="{FF2B5EF4-FFF2-40B4-BE49-F238E27FC236}">
              <a16:creationId xmlns:a16="http://schemas.microsoft.com/office/drawing/2014/main" id="{FE8E14B5-FC52-BB49-BFFB-F6499807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733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37</xdr:row>
      <xdr:rowOff>0</xdr:rowOff>
    </xdr:from>
    <xdr:to>
      <xdr:col>5</xdr:col>
      <xdr:colOff>12700</xdr:colOff>
      <xdr:row>37</xdr:row>
      <xdr:rowOff>38100</xdr:rowOff>
    </xdr:to>
    <xdr:pic>
      <xdr:nvPicPr>
        <xdr:cNvPr id="16400" name="Image 16">
          <a:extLst>
            <a:ext uri="{FF2B5EF4-FFF2-40B4-BE49-F238E27FC236}">
              <a16:creationId xmlns:a16="http://schemas.microsoft.com/office/drawing/2014/main" id="{AEEF8386-4828-7345-A6AC-CD42DE236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3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37</xdr:row>
      <xdr:rowOff>0</xdr:rowOff>
    </xdr:from>
    <xdr:to>
      <xdr:col>6</xdr:col>
      <xdr:colOff>12700</xdr:colOff>
      <xdr:row>37</xdr:row>
      <xdr:rowOff>38100</xdr:rowOff>
    </xdr:to>
    <xdr:pic>
      <xdr:nvPicPr>
        <xdr:cNvPr id="16401" name="Image 17">
          <a:extLst>
            <a:ext uri="{FF2B5EF4-FFF2-40B4-BE49-F238E27FC236}">
              <a16:creationId xmlns:a16="http://schemas.microsoft.com/office/drawing/2014/main" id="{48CAA816-268B-CD46-B64D-8D07D591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3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40</xdr:row>
      <xdr:rowOff>0</xdr:rowOff>
    </xdr:from>
    <xdr:to>
      <xdr:col>5</xdr:col>
      <xdr:colOff>12700</xdr:colOff>
      <xdr:row>40</xdr:row>
      <xdr:rowOff>38100</xdr:rowOff>
    </xdr:to>
    <xdr:pic>
      <xdr:nvPicPr>
        <xdr:cNvPr id="16402" name="Image 18">
          <a:extLst>
            <a:ext uri="{FF2B5EF4-FFF2-40B4-BE49-F238E27FC236}">
              <a16:creationId xmlns:a16="http://schemas.microsoft.com/office/drawing/2014/main" id="{7FDBABBF-FBA7-DC46-916F-084C91090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343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40</xdr:row>
      <xdr:rowOff>0</xdr:rowOff>
    </xdr:from>
    <xdr:to>
      <xdr:col>6</xdr:col>
      <xdr:colOff>12700</xdr:colOff>
      <xdr:row>40</xdr:row>
      <xdr:rowOff>38100</xdr:rowOff>
    </xdr:to>
    <xdr:pic>
      <xdr:nvPicPr>
        <xdr:cNvPr id="16403" name="Image 19">
          <a:extLst>
            <a:ext uri="{FF2B5EF4-FFF2-40B4-BE49-F238E27FC236}">
              <a16:creationId xmlns:a16="http://schemas.microsoft.com/office/drawing/2014/main" id="{AFC55EB8-34A7-B14F-ADA2-81F063C2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343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43</xdr:row>
      <xdr:rowOff>0</xdr:rowOff>
    </xdr:from>
    <xdr:to>
      <xdr:col>5</xdr:col>
      <xdr:colOff>12700</xdr:colOff>
      <xdr:row>43</xdr:row>
      <xdr:rowOff>38100</xdr:rowOff>
    </xdr:to>
    <xdr:pic>
      <xdr:nvPicPr>
        <xdr:cNvPr id="16404" name="Image 20">
          <a:extLst>
            <a:ext uri="{FF2B5EF4-FFF2-40B4-BE49-F238E27FC236}">
              <a16:creationId xmlns:a16="http://schemas.microsoft.com/office/drawing/2014/main" id="{C83C8362-0DA7-3C42-A715-E342488EC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787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43</xdr:row>
      <xdr:rowOff>0</xdr:rowOff>
    </xdr:from>
    <xdr:to>
      <xdr:col>6</xdr:col>
      <xdr:colOff>12700</xdr:colOff>
      <xdr:row>43</xdr:row>
      <xdr:rowOff>38100</xdr:rowOff>
    </xdr:to>
    <xdr:pic>
      <xdr:nvPicPr>
        <xdr:cNvPr id="16405" name="Image 21">
          <a:extLst>
            <a:ext uri="{FF2B5EF4-FFF2-40B4-BE49-F238E27FC236}">
              <a16:creationId xmlns:a16="http://schemas.microsoft.com/office/drawing/2014/main" id="{F9BAF752-7AB0-2A48-86CD-1C834474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787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7.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17408" name="Image 0">
          <a:extLst>
            <a:ext uri="{FF2B5EF4-FFF2-40B4-BE49-F238E27FC236}">
              <a16:creationId xmlns:a16="http://schemas.microsoft.com/office/drawing/2014/main" id="{89EA181E-3B2B-3045-AA51-D4385D536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17409" name="Image 1">
          <a:extLst>
            <a:ext uri="{FF2B5EF4-FFF2-40B4-BE49-F238E27FC236}">
              <a16:creationId xmlns:a16="http://schemas.microsoft.com/office/drawing/2014/main" id="{FDD38DD3-E53D-C645-AA4B-597188A8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17410" name="Image 2">
          <a:extLst>
            <a:ext uri="{FF2B5EF4-FFF2-40B4-BE49-F238E27FC236}">
              <a16:creationId xmlns:a16="http://schemas.microsoft.com/office/drawing/2014/main" id="{0BCB06E7-391D-B74C-BCD8-C3703556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17411" name="Image 3">
          <a:extLst>
            <a:ext uri="{FF2B5EF4-FFF2-40B4-BE49-F238E27FC236}">
              <a16:creationId xmlns:a16="http://schemas.microsoft.com/office/drawing/2014/main" id="{AE272132-3170-4145-9478-3AB628BA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18432" name="Image 0">
          <a:extLst>
            <a:ext uri="{FF2B5EF4-FFF2-40B4-BE49-F238E27FC236}">
              <a16:creationId xmlns:a16="http://schemas.microsoft.com/office/drawing/2014/main" id="{02F1427D-7AB3-3D4D-9122-98497148D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18433" name="Image 1">
          <a:extLst>
            <a:ext uri="{FF2B5EF4-FFF2-40B4-BE49-F238E27FC236}">
              <a16:creationId xmlns:a16="http://schemas.microsoft.com/office/drawing/2014/main" id="{B6468AFD-F558-754F-BCED-C4425580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15</xdr:row>
      <xdr:rowOff>0</xdr:rowOff>
    </xdr:from>
    <xdr:to>
      <xdr:col>5</xdr:col>
      <xdr:colOff>12700</xdr:colOff>
      <xdr:row>15</xdr:row>
      <xdr:rowOff>38100</xdr:rowOff>
    </xdr:to>
    <xdr:pic>
      <xdr:nvPicPr>
        <xdr:cNvPr id="18434" name="Image 2">
          <a:extLst>
            <a:ext uri="{FF2B5EF4-FFF2-40B4-BE49-F238E27FC236}">
              <a16:creationId xmlns:a16="http://schemas.microsoft.com/office/drawing/2014/main" id="{E57CA9D6-B793-914C-85A2-A79C7F23B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77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15</xdr:row>
      <xdr:rowOff>0</xdr:rowOff>
    </xdr:from>
    <xdr:to>
      <xdr:col>6</xdr:col>
      <xdr:colOff>12700</xdr:colOff>
      <xdr:row>15</xdr:row>
      <xdr:rowOff>38100</xdr:rowOff>
    </xdr:to>
    <xdr:pic>
      <xdr:nvPicPr>
        <xdr:cNvPr id="18435" name="Image 3">
          <a:extLst>
            <a:ext uri="{FF2B5EF4-FFF2-40B4-BE49-F238E27FC236}">
              <a16:creationId xmlns:a16="http://schemas.microsoft.com/office/drawing/2014/main" id="{38BBADA3-981A-1545-9F55-363ABF09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77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17</xdr:row>
      <xdr:rowOff>0</xdr:rowOff>
    </xdr:from>
    <xdr:to>
      <xdr:col>5</xdr:col>
      <xdr:colOff>12700</xdr:colOff>
      <xdr:row>17</xdr:row>
      <xdr:rowOff>38100</xdr:rowOff>
    </xdr:to>
    <xdr:pic>
      <xdr:nvPicPr>
        <xdr:cNvPr id="18436" name="Image 4">
          <a:extLst>
            <a:ext uri="{FF2B5EF4-FFF2-40B4-BE49-F238E27FC236}">
              <a16:creationId xmlns:a16="http://schemas.microsoft.com/office/drawing/2014/main" id="{ED4953D9-1DCD-1042-8556-6843CBF2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82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17</xdr:row>
      <xdr:rowOff>0</xdr:rowOff>
    </xdr:from>
    <xdr:to>
      <xdr:col>6</xdr:col>
      <xdr:colOff>12700</xdr:colOff>
      <xdr:row>17</xdr:row>
      <xdr:rowOff>38100</xdr:rowOff>
    </xdr:to>
    <xdr:pic>
      <xdr:nvPicPr>
        <xdr:cNvPr id="18437" name="Image 5">
          <a:extLst>
            <a:ext uri="{FF2B5EF4-FFF2-40B4-BE49-F238E27FC236}">
              <a16:creationId xmlns:a16="http://schemas.microsoft.com/office/drawing/2014/main" id="{1C228D05-792A-7349-B438-61110344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82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18438" name="Image 6">
          <a:extLst>
            <a:ext uri="{FF2B5EF4-FFF2-40B4-BE49-F238E27FC236}">
              <a16:creationId xmlns:a16="http://schemas.microsoft.com/office/drawing/2014/main" id="{87191B37-67FB-F04F-B182-165E48B2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1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18439" name="Image 7">
          <a:extLst>
            <a:ext uri="{FF2B5EF4-FFF2-40B4-BE49-F238E27FC236}">
              <a16:creationId xmlns:a16="http://schemas.microsoft.com/office/drawing/2014/main" id="{0B479A04-5BCD-2147-92B6-952FDA3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1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18440" name="Image 8">
          <a:extLst>
            <a:ext uri="{FF2B5EF4-FFF2-40B4-BE49-F238E27FC236}">
              <a16:creationId xmlns:a16="http://schemas.microsoft.com/office/drawing/2014/main" id="{D0492497-F3A9-9B4C-B5DD-B89B8DFC2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17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18441" name="Image 9">
          <a:extLst>
            <a:ext uri="{FF2B5EF4-FFF2-40B4-BE49-F238E27FC236}">
              <a16:creationId xmlns:a16="http://schemas.microsoft.com/office/drawing/2014/main" id="{F77344A7-5761-924A-A85A-87685B42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17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18442" name="Image 10">
          <a:extLst>
            <a:ext uri="{FF2B5EF4-FFF2-40B4-BE49-F238E27FC236}">
              <a16:creationId xmlns:a16="http://schemas.microsoft.com/office/drawing/2014/main" id="{6128499C-AD30-4546-9D3C-B871CFEE4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22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18443" name="Image 11">
          <a:extLst>
            <a:ext uri="{FF2B5EF4-FFF2-40B4-BE49-F238E27FC236}">
              <a16:creationId xmlns:a16="http://schemas.microsoft.com/office/drawing/2014/main" id="{1BFCDC3D-A731-6046-AACB-AC9D35ECA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22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19.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19456" name="Image 0">
          <a:extLst>
            <a:ext uri="{FF2B5EF4-FFF2-40B4-BE49-F238E27FC236}">
              <a16:creationId xmlns:a16="http://schemas.microsoft.com/office/drawing/2014/main" id="{0BA056F4-A588-174B-9B1C-D838CD4A5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19457" name="Image 1">
          <a:extLst>
            <a:ext uri="{FF2B5EF4-FFF2-40B4-BE49-F238E27FC236}">
              <a16:creationId xmlns:a16="http://schemas.microsoft.com/office/drawing/2014/main" id="{95595A3F-4C83-4B48-96F1-F508CE6F3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19458" name="Image 2">
          <a:extLst>
            <a:ext uri="{FF2B5EF4-FFF2-40B4-BE49-F238E27FC236}">
              <a16:creationId xmlns:a16="http://schemas.microsoft.com/office/drawing/2014/main" id="{80997821-B458-7348-8D03-FDEA8970FC9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17</xdr:row>
      <xdr:rowOff>0</xdr:rowOff>
    </xdr:from>
    <xdr:to>
      <xdr:col>5</xdr:col>
      <xdr:colOff>12700</xdr:colOff>
      <xdr:row>17</xdr:row>
      <xdr:rowOff>38100</xdr:rowOff>
    </xdr:to>
    <xdr:pic>
      <xdr:nvPicPr>
        <xdr:cNvPr id="19459" name="Image 3">
          <a:extLst>
            <a:ext uri="{FF2B5EF4-FFF2-40B4-BE49-F238E27FC236}">
              <a16:creationId xmlns:a16="http://schemas.microsoft.com/office/drawing/2014/main" id="{AC330E2C-E66C-A241-9103-85397D92136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17</xdr:row>
      <xdr:rowOff>0</xdr:rowOff>
    </xdr:from>
    <xdr:to>
      <xdr:col>6</xdr:col>
      <xdr:colOff>12700</xdr:colOff>
      <xdr:row>17</xdr:row>
      <xdr:rowOff>38100</xdr:rowOff>
    </xdr:to>
    <xdr:pic>
      <xdr:nvPicPr>
        <xdr:cNvPr id="19460" name="Image 4">
          <a:extLst>
            <a:ext uri="{FF2B5EF4-FFF2-40B4-BE49-F238E27FC236}">
              <a16:creationId xmlns:a16="http://schemas.microsoft.com/office/drawing/2014/main" id="{ABC1AED7-0890-7840-B67C-95E32673054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20</xdr:row>
      <xdr:rowOff>0</xdr:rowOff>
    </xdr:from>
    <xdr:to>
      <xdr:col>5</xdr:col>
      <xdr:colOff>12700</xdr:colOff>
      <xdr:row>20</xdr:row>
      <xdr:rowOff>38100</xdr:rowOff>
    </xdr:to>
    <xdr:pic>
      <xdr:nvPicPr>
        <xdr:cNvPr id="19461" name="Image 5">
          <a:extLst>
            <a:ext uri="{FF2B5EF4-FFF2-40B4-BE49-F238E27FC236}">
              <a16:creationId xmlns:a16="http://schemas.microsoft.com/office/drawing/2014/main" id="{D6248E15-3EEA-4249-8ECA-B26A72AE57E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20</xdr:row>
      <xdr:rowOff>0</xdr:rowOff>
    </xdr:from>
    <xdr:to>
      <xdr:col>6</xdr:col>
      <xdr:colOff>12700</xdr:colOff>
      <xdr:row>20</xdr:row>
      <xdr:rowOff>38100</xdr:rowOff>
    </xdr:to>
    <xdr:pic>
      <xdr:nvPicPr>
        <xdr:cNvPr id="19462" name="Image 6">
          <a:extLst>
            <a:ext uri="{FF2B5EF4-FFF2-40B4-BE49-F238E27FC236}">
              <a16:creationId xmlns:a16="http://schemas.microsoft.com/office/drawing/2014/main" id="{42D228B6-A572-EA4A-A9F2-CAFB23B8FBA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19463" name="Image 7">
          <a:extLst>
            <a:ext uri="{FF2B5EF4-FFF2-40B4-BE49-F238E27FC236}">
              <a16:creationId xmlns:a16="http://schemas.microsoft.com/office/drawing/2014/main" id="{3EF219D1-16F2-C741-AA58-B091E4FF6CA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19464" name="Image 8">
          <a:extLst>
            <a:ext uri="{FF2B5EF4-FFF2-40B4-BE49-F238E27FC236}">
              <a16:creationId xmlns:a16="http://schemas.microsoft.com/office/drawing/2014/main" id="{509BA0CA-4152-3045-95B9-AB460EA5F1E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19465" name="Image 9">
          <a:extLst>
            <a:ext uri="{FF2B5EF4-FFF2-40B4-BE49-F238E27FC236}">
              <a16:creationId xmlns:a16="http://schemas.microsoft.com/office/drawing/2014/main" id="{7BF90E29-216F-294B-AC11-9EB17E05D1E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19466" name="Image 10">
          <a:extLst>
            <a:ext uri="{FF2B5EF4-FFF2-40B4-BE49-F238E27FC236}">
              <a16:creationId xmlns:a16="http://schemas.microsoft.com/office/drawing/2014/main" id="{1C861931-92D8-AA48-9A9C-14DC17861D5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0.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20480" name="Image 0">
          <a:extLst>
            <a:ext uri="{FF2B5EF4-FFF2-40B4-BE49-F238E27FC236}">
              <a16:creationId xmlns:a16="http://schemas.microsoft.com/office/drawing/2014/main" id="{AE632600-08DC-D543-8042-877B22369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20481" name="Image 1">
          <a:extLst>
            <a:ext uri="{FF2B5EF4-FFF2-40B4-BE49-F238E27FC236}">
              <a16:creationId xmlns:a16="http://schemas.microsoft.com/office/drawing/2014/main" id="{5AACE011-9246-BF41-95DE-CCDCBAB2E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12</xdr:row>
      <xdr:rowOff>0</xdr:rowOff>
    </xdr:from>
    <xdr:to>
      <xdr:col>5</xdr:col>
      <xdr:colOff>12700</xdr:colOff>
      <xdr:row>12</xdr:row>
      <xdr:rowOff>38100</xdr:rowOff>
    </xdr:to>
    <xdr:pic>
      <xdr:nvPicPr>
        <xdr:cNvPr id="20482" name="Image 2">
          <a:extLst>
            <a:ext uri="{FF2B5EF4-FFF2-40B4-BE49-F238E27FC236}">
              <a16:creationId xmlns:a16="http://schemas.microsoft.com/office/drawing/2014/main" id="{C639991E-4790-6848-9032-4F2500982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12</xdr:row>
      <xdr:rowOff>0</xdr:rowOff>
    </xdr:from>
    <xdr:to>
      <xdr:col>6</xdr:col>
      <xdr:colOff>12700</xdr:colOff>
      <xdr:row>12</xdr:row>
      <xdr:rowOff>38100</xdr:rowOff>
    </xdr:to>
    <xdr:pic>
      <xdr:nvPicPr>
        <xdr:cNvPr id="20483" name="Image 3">
          <a:extLst>
            <a:ext uri="{FF2B5EF4-FFF2-40B4-BE49-F238E27FC236}">
              <a16:creationId xmlns:a16="http://schemas.microsoft.com/office/drawing/2014/main" id="{5C63F498-9DFB-4D41-8DFE-0025ACAD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15</xdr:row>
      <xdr:rowOff>0</xdr:rowOff>
    </xdr:from>
    <xdr:to>
      <xdr:col>5</xdr:col>
      <xdr:colOff>12700</xdr:colOff>
      <xdr:row>15</xdr:row>
      <xdr:rowOff>38100</xdr:rowOff>
    </xdr:to>
    <xdr:pic>
      <xdr:nvPicPr>
        <xdr:cNvPr id="20484" name="Image 4">
          <a:extLst>
            <a:ext uri="{FF2B5EF4-FFF2-40B4-BE49-F238E27FC236}">
              <a16:creationId xmlns:a16="http://schemas.microsoft.com/office/drawing/2014/main" id="{94912636-5820-E84C-98F0-DFB20FD6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15</xdr:row>
      <xdr:rowOff>0</xdr:rowOff>
    </xdr:from>
    <xdr:to>
      <xdr:col>6</xdr:col>
      <xdr:colOff>12700</xdr:colOff>
      <xdr:row>15</xdr:row>
      <xdr:rowOff>38100</xdr:rowOff>
    </xdr:to>
    <xdr:pic>
      <xdr:nvPicPr>
        <xdr:cNvPr id="20485" name="Image 5">
          <a:extLst>
            <a:ext uri="{FF2B5EF4-FFF2-40B4-BE49-F238E27FC236}">
              <a16:creationId xmlns:a16="http://schemas.microsoft.com/office/drawing/2014/main" id="{E6C7EB03-450E-5145-99B8-036040C3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20486" name="Image 6">
          <a:extLst>
            <a:ext uri="{FF2B5EF4-FFF2-40B4-BE49-F238E27FC236}">
              <a16:creationId xmlns:a16="http://schemas.microsoft.com/office/drawing/2014/main" id="{0BD760F8-BBB4-FA4A-B166-C01BE5B3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20487" name="Image 7">
          <a:extLst>
            <a:ext uri="{FF2B5EF4-FFF2-40B4-BE49-F238E27FC236}">
              <a16:creationId xmlns:a16="http://schemas.microsoft.com/office/drawing/2014/main" id="{90AE7265-1FDB-8447-9391-B33D40329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20488" name="Image 8">
          <a:extLst>
            <a:ext uri="{FF2B5EF4-FFF2-40B4-BE49-F238E27FC236}">
              <a16:creationId xmlns:a16="http://schemas.microsoft.com/office/drawing/2014/main" id="{DAAC5587-4EAD-3844-A169-4F165F18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20489" name="Image 9">
          <a:extLst>
            <a:ext uri="{FF2B5EF4-FFF2-40B4-BE49-F238E27FC236}">
              <a16:creationId xmlns:a16="http://schemas.microsoft.com/office/drawing/2014/main" id="{9E353CE1-2DCC-A249-80FA-9220F824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21504" name="Image 0">
          <a:extLst>
            <a:ext uri="{FF2B5EF4-FFF2-40B4-BE49-F238E27FC236}">
              <a16:creationId xmlns:a16="http://schemas.microsoft.com/office/drawing/2014/main" id="{0F5BF3A9-20C4-7043-8167-23155C52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21505" name="Image 1">
          <a:extLst>
            <a:ext uri="{FF2B5EF4-FFF2-40B4-BE49-F238E27FC236}">
              <a16:creationId xmlns:a16="http://schemas.microsoft.com/office/drawing/2014/main" id="{227A1874-277F-8D48-9192-D2598E54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12700</xdr:colOff>
      <xdr:row>10</xdr:row>
      <xdr:rowOff>38100</xdr:rowOff>
    </xdr:to>
    <xdr:pic>
      <xdr:nvPicPr>
        <xdr:cNvPr id="21506" name="Image 2">
          <a:extLst>
            <a:ext uri="{FF2B5EF4-FFF2-40B4-BE49-F238E27FC236}">
              <a16:creationId xmlns:a16="http://schemas.microsoft.com/office/drawing/2014/main" id="{61DEDD89-F0B6-7648-841F-2A5591F1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21507" name="Image 3">
          <a:extLst>
            <a:ext uri="{FF2B5EF4-FFF2-40B4-BE49-F238E27FC236}">
              <a16:creationId xmlns:a16="http://schemas.microsoft.com/office/drawing/2014/main" id="{08EAB6D2-8149-2A41-93FF-BF12E96E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12700</xdr:colOff>
      <xdr:row>13</xdr:row>
      <xdr:rowOff>38100</xdr:rowOff>
    </xdr:to>
    <xdr:pic>
      <xdr:nvPicPr>
        <xdr:cNvPr id="21508" name="Image 4">
          <a:extLst>
            <a:ext uri="{FF2B5EF4-FFF2-40B4-BE49-F238E27FC236}">
              <a16:creationId xmlns:a16="http://schemas.microsoft.com/office/drawing/2014/main" id="{67CF6C6D-2274-8D46-BA2C-9A0B6C5D5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21509" name="Image 5">
          <a:extLst>
            <a:ext uri="{FF2B5EF4-FFF2-40B4-BE49-F238E27FC236}">
              <a16:creationId xmlns:a16="http://schemas.microsoft.com/office/drawing/2014/main" id="{4D4E3B2C-7808-E24F-96BA-086850271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21510" name="Image 6">
          <a:extLst>
            <a:ext uri="{FF2B5EF4-FFF2-40B4-BE49-F238E27FC236}">
              <a16:creationId xmlns:a16="http://schemas.microsoft.com/office/drawing/2014/main" id="{D17AF54C-BFDD-DE4E-B9D6-9BCD3A88B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21511" name="Image 7">
          <a:extLst>
            <a:ext uri="{FF2B5EF4-FFF2-40B4-BE49-F238E27FC236}">
              <a16:creationId xmlns:a16="http://schemas.microsoft.com/office/drawing/2014/main" id="{9794A721-3868-424C-9DCA-C6E25D2D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21512" name="Image 8">
          <a:extLst>
            <a:ext uri="{FF2B5EF4-FFF2-40B4-BE49-F238E27FC236}">
              <a16:creationId xmlns:a16="http://schemas.microsoft.com/office/drawing/2014/main" id="{060F987E-BCBA-584A-B873-AFAD238E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21513" name="Image 9">
          <a:extLst>
            <a:ext uri="{FF2B5EF4-FFF2-40B4-BE49-F238E27FC236}">
              <a16:creationId xmlns:a16="http://schemas.microsoft.com/office/drawing/2014/main" id="{A91EAA2C-3697-3F4A-A2EE-7A19AC616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21514" name="Image 10">
          <a:extLst>
            <a:ext uri="{FF2B5EF4-FFF2-40B4-BE49-F238E27FC236}">
              <a16:creationId xmlns:a16="http://schemas.microsoft.com/office/drawing/2014/main" id="{7DB3B3E5-56F4-244C-8856-62148D774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21515" name="Image 11">
          <a:extLst>
            <a:ext uri="{FF2B5EF4-FFF2-40B4-BE49-F238E27FC236}">
              <a16:creationId xmlns:a16="http://schemas.microsoft.com/office/drawing/2014/main" id="{9C7F1CB0-9829-1249-9BEC-427AFFD87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31</xdr:row>
      <xdr:rowOff>0</xdr:rowOff>
    </xdr:from>
    <xdr:to>
      <xdr:col>5</xdr:col>
      <xdr:colOff>12700</xdr:colOff>
      <xdr:row>31</xdr:row>
      <xdr:rowOff>38100</xdr:rowOff>
    </xdr:to>
    <xdr:pic>
      <xdr:nvPicPr>
        <xdr:cNvPr id="21516" name="Image 12">
          <a:extLst>
            <a:ext uri="{FF2B5EF4-FFF2-40B4-BE49-F238E27FC236}">
              <a16:creationId xmlns:a16="http://schemas.microsoft.com/office/drawing/2014/main" id="{84F1A8FB-80D0-244F-8AE7-2474C883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31</xdr:row>
      <xdr:rowOff>0</xdr:rowOff>
    </xdr:from>
    <xdr:to>
      <xdr:col>6</xdr:col>
      <xdr:colOff>12700</xdr:colOff>
      <xdr:row>31</xdr:row>
      <xdr:rowOff>38100</xdr:rowOff>
    </xdr:to>
    <xdr:pic>
      <xdr:nvPicPr>
        <xdr:cNvPr id="21517" name="Image 13">
          <a:extLst>
            <a:ext uri="{FF2B5EF4-FFF2-40B4-BE49-F238E27FC236}">
              <a16:creationId xmlns:a16="http://schemas.microsoft.com/office/drawing/2014/main" id="{A037975E-1C9B-644F-8F6A-FDF21A42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34</xdr:row>
      <xdr:rowOff>0</xdr:rowOff>
    </xdr:from>
    <xdr:to>
      <xdr:col>5</xdr:col>
      <xdr:colOff>12700</xdr:colOff>
      <xdr:row>34</xdr:row>
      <xdr:rowOff>38100</xdr:rowOff>
    </xdr:to>
    <xdr:pic>
      <xdr:nvPicPr>
        <xdr:cNvPr id="21518" name="Image 14">
          <a:extLst>
            <a:ext uri="{FF2B5EF4-FFF2-40B4-BE49-F238E27FC236}">
              <a16:creationId xmlns:a16="http://schemas.microsoft.com/office/drawing/2014/main" id="{7D5630D9-0398-7541-BDE5-B80F8341D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34</xdr:row>
      <xdr:rowOff>0</xdr:rowOff>
    </xdr:from>
    <xdr:to>
      <xdr:col>6</xdr:col>
      <xdr:colOff>12700</xdr:colOff>
      <xdr:row>34</xdr:row>
      <xdr:rowOff>38100</xdr:rowOff>
    </xdr:to>
    <xdr:pic>
      <xdr:nvPicPr>
        <xdr:cNvPr id="21519" name="Image 15">
          <a:extLst>
            <a:ext uri="{FF2B5EF4-FFF2-40B4-BE49-F238E27FC236}">
              <a16:creationId xmlns:a16="http://schemas.microsoft.com/office/drawing/2014/main" id="{4D97CBC5-1311-E244-8CD4-00211E58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37</xdr:row>
      <xdr:rowOff>0</xdr:rowOff>
    </xdr:from>
    <xdr:to>
      <xdr:col>5</xdr:col>
      <xdr:colOff>12700</xdr:colOff>
      <xdr:row>37</xdr:row>
      <xdr:rowOff>38100</xdr:rowOff>
    </xdr:to>
    <xdr:pic>
      <xdr:nvPicPr>
        <xdr:cNvPr id="21520" name="Image 16">
          <a:extLst>
            <a:ext uri="{FF2B5EF4-FFF2-40B4-BE49-F238E27FC236}">
              <a16:creationId xmlns:a16="http://schemas.microsoft.com/office/drawing/2014/main" id="{78A8CF57-7543-534E-96C0-37026D718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37</xdr:row>
      <xdr:rowOff>0</xdr:rowOff>
    </xdr:from>
    <xdr:to>
      <xdr:col>6</xdr:col>
      <xdr:colOff>12700</xdr:colOff>
      <xdr:row>37</xdr:row>
      <xdr:rowOff>38100</xdr:rowOff>
    </xdr:to>
    <xdr:pic>
      <xdr:nvPicPr>
        <xdr:cNvPr id="21521" name="Image 17">
          <a:extLst>
            <a:ext uri="{FF2B5EF4-FFF2-40B4-BE49-F238E27FC236}">
              <a16:creationId xmlns:a16="http://schemas.microsoft.com/office/drawing/2014/main" id="{FA0929E8-1058-A645-A599-93B3B989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40</xdr:row>
      <xdr:rowOff>0</xdr:rowOff>
    </xdr:from>
    <xdr:to>
      <xdr:col>5</xdr:col>
      <xdr:colOff>12700</xdr:colOff>
      <xdr:row>40</xdr:row>
      <xdr:rowOff>38100</xdr:rowOff>
    </xdr:to>
    <xdr:pic>
      <xdr:nvPicPr>
        <xdr:cNvPr id="21522" name="Image 18">
          <a:extLst>
            <a:ext uri="{FF2B5EF4-FFF2-40B4-BE49-F238E27FC236}">
              <a16:creationId xmlns:a16="http://schemas.microsoft.com/office/drawing/2014/main" id="{FB4410E2-82B9-4445-B187-6FDF76819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31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40</xdr:row>
      <xdr:rowOff>0</xdr:rowOff>
    </xdr:from>
    <xdr:to>
      <xdr:col>6</xdr:col>
      <xdr:colOff>12700</xdr:colOff>
      <xdr:row>40</xdr:row>
      <xdr:rowOff>38100</xdr:rowOff>
    </xdr:to>
    <xdr:pic>
      <xdr:nvPicPr>
        <xdr:cNvPr id="21523" name="Image 19">
          <a:extLst>
            <a:ext uri="{FF2B5EF4-FFF2-40B4-BE49-F238E27FC236}">
              <a16:creationId xmlns:a16="http://schemas.microsoft.com/office/drawing/2014/main" id="{40DCDEF7-7935-B547-A384-CD5D87134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31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44</xdr:row>
      <xdr:rowOff>0</xdr:rowOff>
    </xdr:from>
    <xdr:to>
      <xdr:col>5</xdr:col>
      <xdr:colOff>12700</xdr:colOff>
      <xdr:row>44</xdr:row>
      <xdr:rowOff>38100</xdr:rowOff>
    </xdr:to>
    <xdr:pic>
      <xdr:nvPicPr>
        <xdr:cNvPr id="21524" name="Image 20">
          <a:extLst>
            <a:ext uri="{FF2B5EF4-FFF2-40B4-BE49-F238E27FC236}">
              <a16:creationId xmlns:a16="http://schemas.microsoft.com/office/drawing/2014/main" id="{7BF2E965-EE36-0B47-BCE7-8AD83EADD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77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44</xdr:row>
      <xdr:rowOff>0</xdr:rowOff>
    </xdr:from>
    <xdr:to>
      <xdr:col>6</xdr:col>
      <xdr:colOff>12700</xdr:colOff>
      <xdr:row>44</xdr:row>
      <xdr:rowOff>38100</xdr:rowOff>
    </xdr:to>
    <xdr:pic>
      <xdr:nvPicPr>
        <xdr:cNvPr id="21525" name="Image 21">
          <a:extLst>
            <a:ext uri="{FF2B5EF4-FFF2-40B4-BE49-F238E27FC236}">
              <a16:creationId xmlns:a16="http://schemas.microsoft.com/office/drawing/2014/main" id="{B40E0A16-AB2B-7E48-B55E-5A229088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77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47</xdr:row>
      <xdr:rowOff>0</xdr:rowOff>
    </xdr:from>
    <xdr:to>
      <xdr:col>5</xdr:col>
      <xdr:colOff>12700</xdr:colOff>
      <xdr:row>47</xdr:row>
      <xdr:rowOff>38100</xdr:rowOff>
    </xdr:to>
    <xdr:pic>
      <xdr:nvPicPr>
        <xdr:cNvPr id="21526" name="Image 22">
          <a:extLst>
            <a:ext uri="{FF2B5EF4-FFF2-40B4-BE49-F238E27FC236}">
              <a16:creationId xmlns:a16="http://schemas.microsoft.com/office/drawing/2014/main" id="{C249095B-9887-F04F-9E3D-CEFB831D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08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47</xdr:row>
      <xdr:rowOff>0</xdr:rowOff>
    </xdr:from>
    <xdr:to>
      <xdr:col>6</xdr:col>
      <xdr:colOff>12700</xdr:colOff>
      <xdr:row>47</xdr:row>
      <xdr:rowOff>38100</xdr:rowOff>
    </xdr:to>
    <xdr:pic>
      <xdr:nvPicPr>
        <xdr:cNvPr id="21527" name="Image 23">
          <a:extLst>
            <a:ext uri="{FF2B5EF4-FFF2-40B4-BE49-F238E27FC236}">
              <a16:creationId xmlns:a16="http://schemas.microsoft.com/office/drawing/2014/main" id="{C5BA460A-3089-2743-8857-0915DC287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08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50</xdr:row>
      <xdr:rowOff>0</xdr:rowOff>
    </xdr:from>
    <xdr:to>
      <xdr:col>5</xdr:col>
      <xdr:colOff>12700</xdr:colOff>
      <xdr:row>50</xdr:row>
      <xdr:rowOff>38100</xdr:rowOff>
    </xdr:to>
    <xdr:pic>
      <xdr:nvPicPr>
        <xdr:cNvPr id="21528" name="Image 24">
          <a:extLst>
            <a:ext uri="{FF2B5EF4-FFF2-40B4-BE49-F238E27FC236}">
              <a16:creationId xmlns:a16="http://schemas.microsoft.com/office/drawing/2014/main" id="{19E1E18B-3772-FC4A-9FD6-4D92CE97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38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50</xdr:row>
      <xdr:rowOff>0</xdr:rowOff>
    </xdr:from>
    <xdr:to>
      <xdr:col>6</xdr:col>
      <xdr:colOff>12700</xdr:colOff>
      <xdr:row>50</xdr:row>
      <xdr:rowOff>38100</xdr:rowOff>
    </xdr:to>
    <xdr:pic>
      <xdr:nvPicPr>
        <xdr:cNvPr id="21529" name="Image 25">
          <a:extLst>
            <a:ext uri="{FF2B5EF4-FFF2-40B4-BE49-F238E27FC236}">
              <a16:creationId xmlns:a16="http://schemas.microsoft.com/office/drawing/2014/main" id="{D55CA564-626E-1F4B-8682-B3FF084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38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53</xdr:row>
      <xdr:rowOff>0</xdr:rowOff>
    </xdr:from>
    <xdr:to>
      <xdr:col>5</xdr:col>
      <xdr:colOff>12700</xdr:colOff>
      <xdr:row>53</xdr:row>
      <xdr:rowOff>38100</xdr:rowOff>
    </xdr:to>
    <xdr:pic>
      <xdr:nvPicPr>
        <xdr:cNvPr id="21530" name="Image 26">
          <a:extLst>
            <a:ext uri="{FF2B5EF4-FFF2-40B4-BE49-F238E27FC236}">
              <a16:creationId xmlns:a16="http://schemas.microsoft.com/office/drawing/2014/main" id="{11DD5FE0-3191-A847-BBC7-56EF4EBFF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68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53</xdr:row>
      <xdr:rowOff>0</xdr:rowOff>
    </xdr:from>
    <xdr:to>
      <xdr:col>6</xdr:col>
      <xdr:colOff>12700</xdr:colOff>
      <xdr:row>53</xdr:row>
      <xdr:rowOff>38100</xdr:rowOff>
    </xdr:to>
    <xdr:pic>
      <xdr:nvPicPr>
        <xdr:cNvPr id="21531" name="Image 27">
          <a:extLst>
            <a:ext uri="{FF2B5EF4-FFF2-40B4-BE49-F238E27FC236}">
              <a16:creationId xmlns:a16="http://schemas.microsoft.com/office/drawing/2014/main" id="{BDB190D1-BF48-0040-8667-FBC89534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68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56</xdr:row>
      <xdr:rowOff>0</xdr:rowOff>
    </xdr:from>
    <xdr:to>
      <xdr:col>5</xdr:col>
      <xdr:colOff>12700</xdr:colOff>
      <xdr:row>56</xdr:row>
      <xdr:rowOff>38100</xdr:rowOff>
    </xdr:to>
    <xdr:pic>
      <xdr:nvPicPr>
        <xdr:cNvPr id="21532" name="Image 28">
          <a:extLst>
            <a:ext uri="{FF2B5EF4-FFF2-40B4-BE49-F238E27FC236}">
              <a16:creationId xmlns:a16="http://schemas.microsoft.com/office/drawing/2014/main" id="{E2CF223E-9E96-2248-865B-E16E4893C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6121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56</xdr:row>
      <xdr:rowOff>0</xdr:rowOff>
    </xdr:from>
    <xdr:to>
      <xdr:col>6</xdr:col>
      <xdr:colOff>12700</xdr:colOff>
      <xdr:row>56</xdr:row>
      <xdr:rowOff>38100</xdr:rowOff>
    </xdr:to>
    <xdr:pic>
      <xdr:nvPicPr>
        <xdr:cNvPr id="21533" name="Image 29">
          <a:extLst>
            <a:ext uri="{FF2B5EF4-FFF2-40B4-BE49-F238E27FC236}">
              <a16:creationId xmlns:a16="http://schemas.microsoft.com/office/drawing/2014/main" id="{F00DEFF6-6A83-2442-A5D9-0F5F0E305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6121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2.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22528" name="Image 0">
          <a:extLst>
            <a:ext uri="{FF2B5EF4-FFF2-40B4-BE49-F238E27FC236}">
              <a16:creationId xmlns:a16="http://schemas.microsoft.com/office/drawing/2014/main" id="{CA4A2732-2F4E-F646-8AF6-576A357F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22529" name="Image 1">
          <a:extLst>
            <a:ext uri="{FF2B5EF4-FFF2-40B4-BE49-F238E27FC236}">
              <a16:creationId xmlns:a16="http://schemas.microsoft.com/office/drawing/2014/main" id="{1C3757E2-98BB-DD4E-A322-CCBD439A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22530" name="Image 2">
          <a:extLst>
            <a:ext uri="{FF2B5EF4-FFF2-40B4-BE49-F238E27FC236}">
              <a16:creationId xmlns:a16="http://schemas.microsoft.com/office/drawing/2014/main" id="{9B352134-B6B1-C54F-8969-FDD59F4F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22531" name="Image 3">
          <a:extLst>
            <a:ext uri="{FF2B5EF4-FFF2-40B4-BE49-F238E27FC236}">
              <a16:creationId xmlns:a16="http://schemas.microsoft.com/office/drawing/2014/main" id="{D5D7A74B-DE17-3840-A8F6-6974BEAD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22532" name="Image 4">
          <a:extLst>
            <a:ext uri="{FF2B5EF4-FFF2-40B4-BE49-F238E27FC236}">
              <a16:creationId xmlns:a16="http://schemas.microsoft.com/office/drawing/2014/main" id="{33658B68-43F5-8A4F-8733-450F0F9E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24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22533" name="Image 5">
          <a:extLst>
            <a:ext uri="{FF2B5EF4-FFF2-40B4-BE49-F238E27FC236}">
              <a16:creationId xmlns:a16="http://schemas.microsoft.com/office/drawing/2014/main" id="{17ECE394-509F-CD43-952C-C2B4BDF58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324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22534" name="Image 6">
          <a:extLst>
            <a:ext uri="{FF2B5EF4-FFF2-40B4-BE49-F238E27FC236}">
              <a16:creationId xmlns:a16="http://schemas.microsoft.com/office/drawing/2014/main" id="{FE9524A6-BEFA-4F4F-BEAF-A20556CC8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984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22535" name="Image 7">
          <a:extLst>
            <a:ext uri="{FF2B5EF4-FFF2-40B4-BE49-F238E27FC236}">
              <a16:creationId xmlns:a16="http://schemas.microsoft.com/office/drawing/2014/main" id="{F5E997CC-F02C-CD4C-A013-52ECDFE0A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984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22536" name="Image 8">
          <a:extLst>
            <a:ext uri="{FF2B5EF4-FFF2-40B4-BE49-F238E27FC236}">
              <a16:creationId xmlns:a16="http://schemas.microsoft.com/office/drawing/2014/main" id="{F18EFC2A-CECB-0A4E-8C11-BAA50AF30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28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22537" name="Image 9">
          <a:extLst>
            <a:ext uri="{FF2B5EF4-FFF2-40B4-BE49-F238E27FC236}">
              <a16:creationId xmlns:a16="http://schemas.microsoft.com/office/drawing/2014/main" id="{5F3D88B2-7DE7-CE45-B131-64944895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28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3.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23552" name="Image 0">
          <a:extLst>
            <a:ext uri="{FF2B5EF4-FFF2-40B4-BE49-F238E27FC236}">
              <a16:creationId xmlns:a16="http://schemas.microsoft.com/office/drawing/2014/main" id="{80AA4F78-67FF-5B4C-8216-BE628739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23553" name="Image 1">
          <a:extLst>
            <a:ext uri="{FF2B5EF4-FFF2-40B4-BE49-F238E27FC236}">
              <a16:creationId xmlns:a16="http://schemas.microsoft.com/office/drawing/2014/main" id="{8A88738F-4397-F141-9715-C0109256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23554" name="Image 2">
          <a:extLst>
            <a:ext uri="{FF2B5EF4-FFF2-40B4-BE49-F238E27FC236}">
              <a16:creationId xmlns:a16="http://schemas.microsoft.com/office/drawing/2014/main" id="{B687F2B6-FB83-024D-8682-8E0DBCA9D8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17</xdr:row>
      <xdr:rowOff>0</xdr:rowOff>
    </xdr:from>
    <xdr:to>
      <xdr:col>5</xdr:col>
      <xdr:colOff>12700</xdr:colOff>
      <xdr:row>17</xdr:row>
      <xdr:rowOff>38100</xdr:rowOff>
    </xdr:to>
    <xdr:pic>
      <xdr:nvPicPr>
        <xdr:cNvPr id="23555" name="Image 3">
          <a:extLst>
            <a:ext uri="{FF2B5EF4-FFF2-40B4-BE49-F238E27FC236}">
              <a16:creationId xmlns:a16="http://schemas.microsoft.com/office/drawing/2014/main" id="{80449574-38AD-A44D-8A6A-D93F599E8B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17</xdr:row>
      <xdr:rowOff>0</xdr:rowOff>
    </xdr:from>
    <xdr:to>
      <xdr:col>6</xdr:col>
      <xdr:colOff>12700</xdr:colOff>
      <xdr:row>17</xdr:row>
      <xdr:rowOff>38100</xdr:rowOff>
    </xdr:to>
    <xdr:pic>
      <xdr:nvPicPr>
        <xdr:cNvPr id="23556" name="Image 4">
          <a:extLst>
            <a:ext uri="{FF2B5EF4-FFF2-40B4-BE49-F238E27FC236}">
              <a16:creationId xmlns:a16="http://schemas.microsoft.com/office/drawing/2014/main" id="{B83BF493-8944-0242-9F82-CAA7C772E0F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23557" name="Image 5">
          <a:extLst>
            <a:ext uri="{FF2B5EF4-FFF2-40B4-BE49-F238E27FC236}">
              <a16:creationId xmlns:a16="http://schemas.microsoft.com/office/drawing/2014/main" id="{538D2526-40A0-F443-B690-BD4CC0447C2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23558" name="Image 6">
          <a:extLst>
            <a:ext uri="{FF2B5EF4-FFF2-40B4-BE49-F238E27FC236}">
              <a16:creationId xmlns:a16="http://schemas.microsoft.com/office/drawing/2014/main" id="{30B9540D-6F34-B348-9971-0D6276BCE8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23559" name="Image 7">
          <a:extLst>
            <a:ext uri="{FF2B5EF4-FFF2-40B4-BE49-F238E27FC236}">
              <a16:creationId xmlns:a16="http://schemas.microsoft.com/office/drawing/2014/main" id="{883B49A4-8144-504D-9281-23AF36B9E42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23560" name="Image 8">
          <a:extLst>
            <a:ext uri="{FF2B5EF4-FFF2-40B4-BE49-F238E27FC236}">
              <a16:creationId xmlns:a16="http://schemas.microsoft.com/office/drawing/2014/main" id="{2C00D07D-3921-2447-8584-9EB9FF5DF5D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23561" name="Image 9">
          <a:extLst>
            <a:ext uri="{FF2B5EF4-FFF2-40B4-BE49-F238E27FC236}">
              <a16:creationId xmlns:a16="http://schemas.microsoft.com/office/drawing/2014/main" id="{90ABD3E2-BCE6-9F47-B86E-885DD45C196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23562" name="Image 10">
          <a:extLst>
            <a:ext uri="{FF2B5EF4-FFF2-40B4-BE49-F238E27FC236}">
              <a16:creationId xmlns:a16="http://schemas.microsoft.com/office/drawing/2014/main" id="{971CE4CB-FA98-A24A-8795-7D2BE877E0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23563" name="Image 11">
          <a:extLst>
            <a:ext uri="{FF2B5EF4-FFF2-40B4-BE49-F238E27FC236}">
              <a16:creationId xmlns:a16="http://schemas.microsoft.com/office/drawing/2014/main" id="{F0163628-9340-CB4B-BDB9-B90B0786670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23564" name="Image 12">
          <a:extLst>
            <a:ext uri="{FF2B5EF4-FFF2-40B4-BE49-F238E27FC236}">
              <a16:creationId xmlns:a16="http://schemas.microsoft.com/office/drawing/2014/main" id="{B7BD8493-4274-8A4C-A33E-DA81BCF8341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4.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24576" name="Image 0">
          <a:extLst>
            <a:ext uri="{FF2B5EF4-FFF2-40B4-BE49-F238E27FC236}">
              <a16:creationId xmlns:a16="http://schemas.microsoft.com/office/drawing/2014/main" id="{04DBDD8F-8C35-3348-A433-BA67B032C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24577" name="Image 1">
          <a:extLst>
            <a:ext uri="{FF2B5EF4-FFF2-40B4-BE49-F238E27FC236}">
              <a16:creationId xmlns:a16="http://schemas.microsoft.com/office/drawing/2014/main" id="{B2DCD5A5-2702-874F-A056-BD27AF21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24578" name="Image 2">
          <a:extLst>
            <a:ext uri="{FF2B5EF4-FFF2-40B4-BE49-F238E27FC236}">
              <a16:creationId xmlns:a16="http://schemas.microsoft.com/office/drawing/2014/main" id="{93D37538-7777-AF4E-BE2A-42C104F9F9B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101600</xdr:colOff>
      <xdr:row>10</xdr:row>
      <xdr:rowOff>431800</xdr:rowOff>
    </xdr:to>
    <xdr:pic>
      <xdr:nvPicPr>
        <xdr:cNvPr id="24579" name="Image 3">
          <a:extLst>
            <a:ext uri="{FF2B5EF4-FFF2-40B4-BE49-F238E27FC236}">
              <a16:creationId xmlns:a16="http://schemas.microsoft.com/office/drawing/2014/main" id="{A5859E16-7F92-3947-B954-7836CCBC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422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24580" name="Image 4">
          <a:extLst>
            <a:ext uri="{FF2B5EF4-FFF2-40B4-BE49-F238E27FC236}">
              <a16:creationId xmlns:a16="http://schemas.microsoft.com/office/drawing/2014/main" id="{8D809467-79BB-E140-B3D0-618505EC76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12700</xdr:colOff>
      <xdr:row>13</xdr:row>
      <xdr:rowOff>38100</xdr:rowOff>
    </xdr:to>
    <xdr:pic>
      <xdr:nvPicPr>
        <xdr:cNvPr id="24581" name="Image 5">
          <a:extLst>
            <a:ext uri="{FF2B5EF4-FFF2-40B4-BE49-F238E27FC236}">
              <a16:creationId xmlns:a16="http://schemas.microsoft.com/office/drawing/2014/main" id="{B2258801-D0B7-EC4E-8BEC-59A50A9EB48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24582" name="Image 6">
          <a:extLst>
            <a:ext uri="{FF2B5EF4-FFF2-40B4-BE49-F238E27FC236}">
              <a16:creationId xmlns:a16="http://schemas.microsoft.com/office/drawing/2014/main" id="{82262359-34DC-8F4E-82E7-F13B0F5720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24583" name="Image 7">
          <a:extLst>
            <a:ext uri="{FF2B5EF4-FFF2-40B4-BE49-F238E27FC236}">
              <a16:creationId xmlns:a16="http://schemas.microsoft.com/office/drawing/2014/main" id="{6C128E22-07F3-5C40-AC0C-31DFF5640F7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24584" name="Image 8">
          <a:extLst>
            <a:ext uri="{FF2B5EF4-FFF2-40B4-BE49-F238E27FC236}">
              <a16:creationId xmlns:a16="http://schemas.microsoft.com/office/drawing/2014/main" id="{E5B2797F-5911-6A48-961F-BC49572D14C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24585" name="Image 9">
          <a:extLst>
            <a:ext uri="{FF2B5EF4-FFF2-40B4-BE49-F238E27FC236}">
              <a16:creationId xmlns:a16="http://schemas.microsoft.com/office/drawing/2014/main" id="{E9AB42C7-6D43-B143-A335-014D9A5901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24586" name="Image 10">
          <a:extLst>
            <a:ext uri="{FF2B5EF4-FFF2-40B4-BE49-F238E27FC236}">
              <a16:creationId xmlns:a16="http://schemas.microsoft.com/office/drawing/2014/main" id="{AE95A395-C222-8641-A849-B484345A6C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24587" name="Image 11">
          <a:extLst>
            <a:ext uri="{FF2B5EF4-FFF2-40B4-BE49-F238E27FC236}">
              <a16:creationId xmlns:a16="http://schemas.microsoft.com/office/drawing/2014/main" id="{B5AEFB3A-E5EB-3F4C-8265-E17FE827EAF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24588" name="Image 12">
          <a:extLst>
            <a:ext uri="{FF2B5EF4-FFF2-40B4-BE49-F238E27FC236}">
              <a16:creationId xmlns:a16="http://schemas.microsoft.com/office/drawing/2014/main" id="{DA94C337-05E0-374A-B304-70E646EAFE4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5.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25600" name="Image 0">
          <a:extLst>
            <a:ext uri="{FF2B5EF4-FFF2-40B4-BE49-F238E27FC236}">
              <a16:creationId xmlns:a16="http://schemas.microsoft.com/office/drawing/2014/main" id="{81254C75-BBA4-0749-A88B-2946872A1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25601" name="Image 1">
          <a:extLst>
            <a:ext uri="{FF2B5EF4-FFF2-40B4-BE49-F238E27FC236}">
              <a16:creationId xmlns:a16="http://schemas.microsoft.com/office/drawing/2014/main" id="{B72CE3CC-E5E8-724D-BF40-D5667C70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12</xdr:row>
      <xdr:rowOff>0</xdr:rowOff>
    </xdr:from>
    <xdr:to>
      <xdr:col>5</xdr:col>
      <xdr:colOff>12700</xdr:colOff>
      <xdr:row>12</xdr:row>
      <xdr:rowOff>38100</xdr:rowOff>
    </xdr:to>
    <xdr:pic>
      <xdr:nvPicPr>
        <xdr:cNvPr id="25602" name="Image 2">
          <a:extLst>
            <a:ext uri="{FF2B5EF4-FFF2-40B4-BE49-F238E27FC236}">
              <a16:creationId xmlns:a16="http://schemas.microsoft.com/office/drawing/2014/main" id="{3F08B8D0-7A80-C646-9267-21B91128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12</xdr:row>
      <xdr:rowOff>0</xdr:rowOff>
    </xdr:from>
    <xdr:to>
      <xdr:col>6</xdr:col>
      <xdr:colOff>12700</xdr:colOff>
      <xdr:row>12</xdr:row>
      <xdr:rowOff>38100</xdr:rowOff>
    </xdr:to>
    <xdr:pic>
      <xdr:nvPicPr>
        <xdr:cNvPr id="25603" name="Image 3">
          <a:extLst>
            <a:ext uri="{FF2B5EF4-FFF2-40B4-BE49-F238E27FC236}">
              <a16:creationId xmlns:a16="http://schemas.microsoft.com/office/drawing/2014/main" id="{68A23612-9AEC-0640-A97B-82405FC1A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15</xdr:row>
      <xdr:rowOff>0</xdr:rowOff>
    </xdr:from>
    <xdr:to>
      <xdr:col>5</xdr:col>
      <xdr:colOff>12700</xdr:colOff>
      <xdr:row>15</xdr:row>
      <xdr:rowOff>38100</xdr:rowOff>
    </xdr:to>
    <xdr:pic>
      <xdr:nvPicPr>
        <xdr:cNvPr id="25604" name="Image 4">
          <a:extLst>
            <a:ext uri="{FF2B5EF4-FFF2-40B4-BE49-F238E27FC236}">
              <a16:creationId xmlns:a16="http://schemas.microsoft.com/office/drawing/2014/main" id="{561A1A3A-E2BF-F749-A18F-AD9BBBE6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15</xdr:row>
      <xdr:rowOff>0</xdr:rowOff>
    </xdr:from>
    <xdr:to>
      <xdr:col>6</xdr:col>
      <xdr:colOff>12700</xdr:colOff>
      <xdr:row>15</xdr:row>
      <xdr:rowOff>38100</xdr:rowOff>
    </xdr:to>
    <xdr:pic>
      <xdr:nvPicPr>
        <xdr:cNvPr id="25605" name="Image 5">
          <a:extLst>
            <a:ext uri="{FF2B5EF4-FFF2-40B4-BE49-F238E27FC236}">
              <a16:creationId xmlns:a16="http://schemas.microsoft.com/office/drawing/2014/main" id="{31ED362F-9AAB-1744-885E-D9F67A43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25606" name="Image 6">
          <a:extLst>
            <a:ext uri="{FF2B5EF4-FFF2-40B4-BE49-F238E27FC236}">
              <a16:creationId xmlns:a16="http://schemas.microsoft.com/office/drawing/2014/main" id="{057567C4-A948-4844-A07B-25B01EC4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57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25607" name="Image 7">
          <a:extLst>
            <a:ext uri="{FF2B5EF4-FFF2-40B4-BE49-F238E27FC236}">
              <a16:creationId xmlns:a16="http://schemas.microsoft.com/office/drawing/2014/main" id="{86B8C747-48F7-BC47-919B-73D6134F4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57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25608" name="Image 8">
          <a:extLst>
            <a:ext uri="{FF2B5EF4-FFF2-40B4-BE49-F238E27FC236}">
              <a16:creationId xmlns:a16="http://schemas.microsoft.com/office/drawing/2014/main" id="{86A43989-FED1-C641-84E0-F50C3D849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62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25609" name="Image 9">
          <a:extLst>
            <a:ext uri="{FF2B5EF4-FFF2-40B4-BE49-F238E27FC236}">
              <a16:creationId xmlns:a16="http://schemas.microsoft.com/office/drawing/2014/main" id="{C07657BA-9F9C-A945-862A-21048FA4F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362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25610" name="Image 10">
          <a:extLst>
            <a:ext uri="{FF2B5EF4-FFF2-40B4-BE49-F238E27FC236}">
              <a16:creationId xmlns:a16="http://schemas.microsoft.com/office/drawing/2014/main" id="{8E7ACEAC-DBDF-E542-B372-E81846B51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667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25611" name="Image 11">
          <a:extLst>
            <a:ext uri="{FF2B5EF4-FFF2-40B4-BE49-F238E27FC236}">
              <a16:creationId xmlns:a16="http://schemas.microsoft.com/office/drawing/2014/main" id="{ED104C49-B245-BC45-9B6B-0CF8D8B98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667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6.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26624" name="Image 0">
          <a:extLst>
            <a:ext uri="{FF2B5EF4-FFF2-40B4-BE49-F238E27FC236}">
              <a16:creationId xmlns:a16="http://schemas.microsoft.com/office/drawing/2014/main" id="{91BC07EB-01BF-BD46-A2D3-B3CD90F9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26625" name="Image 1">
          <a:extLst>
            <a:ext uri="{FF2B5EF4-FFF2-40B4-BE49-F238E27FC236}">
              <a16:creationId xmlns:a16="http://schemas.microsoft.com/office/drawing/2014/main" id="{67589CC6-4174-EE4A-AA87-83ED3516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26626" name="Image 2">
          <a:extLst>
            <a:ext uri="{FF2B5EF4-FFF2-40B4-BE49-F238E27FC236}">
              <a16:creationId xmlns:a16="http://schemas.microsoft.com/office/drawing/2014/main" id="{7460D775-C745-584B-BDE6-E4D6343B541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17</xdr:row>
      <xdr:rowOff>0</xdr:rowOff>
    </xdr:from>
    <xdr:to>
      <xdr:col>5</xdr:col>
      <xdr:colOff>12700</xdr:colOff>
      <xdr:row>17</xdr:row>
      <xdr:rowOff>38100</xdr:rowOff>
    </xdr:to>
    <xdr:pic>
      <xdr:nvPicPr>
        <xdr:cNvPr id="26627" name="Image 3">
          <a:extLst>
            <a:ext uri="{FF2B5EF4-FFF2-40B4-BE49-F238E27FC236}">
              <a16:creationId xmlns:a16="http://schemas.microsoft.com/office/drawing/2014/main" id="{E87ACF10-14BB-8D4E-8473-498BCA6C28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17</xdr:row>
      <xdr:rowOff>0</xdr:rowOff>
    </xdr:from>
    <xdr:to>
      <xdr:col>6</xdr:col>
      <xdr:colOff>12700</xdr:colOff>
      <xdr:row>17</xdr:row>
      <xdr:rowOff>38100</xdr:rowOff>
    </xdr:to>
    <xdr:pic>
      <xdr:nvPicPr>
        <xdr:cNvPr id="26628" name="Image 4">
          <a:extLst>
            <a:ext uri="{FF2B5EF4-FFF2-40B4-BE49-F238E27FC236}">
              <a16:creationId xmlns:a16="http://schemas.microsoft.com/office/drawing/2014/main" id="{A6375B9F-8336-BA4B-98A8-D7FAC369FEB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7.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27648" name="Image 0">
          <a:extLst>
            <a:ext uri="{FF2B5EF4-FFF2-40B4-BE49-F238E27FC236}">
              <a16:creationId xmlns:a16="http://schemas.microsoft.com/office/drawing/2014/main" id="{BD1D7511-69B8-6A4E-BFA3-DE670A5A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27649" name="Image 1">
          <a:extLst>
            <a:ext uri="{FF2B5EF4-FFF2-40B4-BE49-F238E27FC236}">
              <a16:creationId xmlns:a16="http://schemas.microsoft.com/office/drawing/2014/main" id="{4EAB593D-F690-0947-A3E3-A4AEC7F4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27650" name="Image 2">
          <a:extLst>
            <a:ext uri="{FF2B5EF4-FFF2-40B4-BE49-F238E27FC236}">
              <a16:creationId xmlns:a16="http://schemas.microsoft.com/office/drawing/2014/main" id="{66000C33-5FD3-AB4E-9A9C-AF1C18515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27651" name="Image 3">
          <a:extLst>
            <a:ext uri="{FF2B5EF4-FFF2-40B4-BE49-F238E27FC236}">
              <a16:creationId xmlns:a16="http://schemas.microsoft.com/office/drawing/2014/main" id="{91C2EFCB-FA53-4943-9B84-6FD54767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27652" name="Image 4">
          <a:extLst>
            <a:ext uri="{FF2B5EF4-FFF2-40B4-BE49-F238E27FC236}">
              <a16:creationId xmlns:a16="http://schemas.microsoft.com/office/drawing/2014/main" id="{56654D8B-098F-1F4A-A404-4C815217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27653" name="Image 5">
          <a:extLst>
            <a:ext uri="{FF2B5EF4-FFF2-40B4-BE49-F238E27FC236}">
              <a16:creationId xmlns:a16="http://schemas.microsoft.com/office/drawing/2014/main" id="{88E484DE-1765-204B-88AD-1BF6C918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27654" name="Image 6">
          <a:extLst>
            <a:ext uri="{FF2B5EF4-FFF2-40B4-BE49-F238E27FC236}">
              <a16:creationId xmlns:a16="http://schemas.microsoft.com/office/drawing/2014/main" id="{A0734BC3-5BB1-5A4F-98F1-33CB2FDD4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51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27655" name="Image 7">
          <a:extLst>
            <a:ext uri="{FF2B5EF4-FFF2-40B4-BE49-F238E27FC236}">
              <a16:creationId xmlns:a16="http://schemas.microsoft.com/office/drawing/2014/main" id="{12DE9E1A-B438-F140-88D5-C51EB3C26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51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26</xdr:row>
      <xdr:rowOff>0</xdr:rowOff>
    </xdr:from>
    <xdr:to>
      <xdr:col>5</xdr:col>
      <xdr:colOff>12700</xdr:colOff>
      <xdr:row>26</xdr:row>
      <xdr:rowOff>38100</xdr:rowOff>
    </xdr:to>
    <xdr:pic>
      <xdr:nvPicPr>
        <xdr:cNvPr id="27656" name="Image 8">
          <a:extLst>
            <a:ext uri="{FF2B5EF4-FFF2-40B4-BE49-F238E27FC236}">
              <a16:creationId xmlns:a16="http://schemas.microsoft.com/office/drawing/2014/main" id="{3A129E67-5E09-CA42-BEA9-C5BFDAF1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81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26</xdr:row>
      <xdr:rowOff>0</xdr:rowOff>
    </xdr:from>
    <xdr:to>
      <xdr:col>6</xdr:col>
      <xdr:colOff>12700</xdr:colOff>
      <xdr:row>26</xdr:row>
      <xdr:rowOff>38100</xdr:rowOff>
    </xdr:to>
    <xdr:pic>
      <xdr:nvPicPr>
        <xdr:cNvPr id="27657" name="Image 9">
          <a:extLst>
            <a:ext uri="{FF2B5EF4-FFF2-40B4-BE49-F238E27FC236}">
              <a16:creationId xmlns:a16="http://schemas.microsoft.com/office/drawing/2014/main" id="{F37D2FD7-C3DD-3D43-948D-691FD667E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81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29</xdr:row>
      <xdr:rowOff>0</xdr:rowOff>
    </xdr:from>
    <xdr:to>
      <xdr:col>5</xdr:col>
      <xdr:colOff>12700</xdr:colOff>
      <xdr:row>29</xdr:row>
      <xdr:rowOff>38100</xdr:rowOff>
    </xdr:to>
    <xdr:pic>
      <xdr:nvPicPr>
        <xdr:cNvPr id="27658" name="Image 10">
          <a:extLst>
            <a:ext uri="{FF2B5EF4-FFF2-40B4-BE49-F238E27FC236}">
              <a16:creationId xmlns:a16="http://schemas.microsoft.com/office/drawing/2014/main" id="{903AA6F5-019C-D54B-B944-3407501C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29</xdr:row>
      <xdr:rowOff>0</xdr:rowOff>
    </xdr:from>
    <xdr:to>
      <xdr:col>6</xdr:col>
      <xdr:colOff>12700</xdr:colOff>
      <xdr:row>29</xdr:row>
      <xdr:rowOff>38100</xdr:rowOff>
    </xdr:to>
    <xdr:pic>
      <xdr:nvPicPr>
        <xdr:cNvPr id="27659" name="Image 11">
          <a:extLst>
            <a:ext uri="{FF2B5EF4-FFF2-40B4-BE49-F238E27FC236}">
              <a16:creationId xmlns:a16="http://schemas.microsoft.com/office/drawing/2014/main" id="{F91C5138-FB06-2A4A-9B5C-563CC3A95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32</xdr:row>
      <xdr:rowOff>0</xdr:rowOff>
    </xdr:from>
    <xdr:to>
      <xdr:col>5</xdr:col>
      <xdr:colOff>12700</xdr:colOff>
      <xdr:row>32</xdr:row>
      <xdr:rowOff>38100</xdr:rowOff>
    </xdr:to>
    <xdr:pic>
      <xdr:nvPicPr>
        <xdr:cNvPr id="27660" name="Image 12">
          <a:extLst>
            <a:ext uri="{FF2B5EF4-FFF2-40B4-BE49-F238E27FC236}">
              <a16:creationId xmlns:a16="http://schemas.microsoft.com/office/drawing/2014/main" id="{9693E614-3E54-494F-8C30-3C27AB286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32</xdr:row>
      <xdr:rowOff>0</xdr:rowOff>
    </xdr:from>
    <xdr:to>
      <xdr:col>6</xdr:col>
      <xdr:colOff>12700</xdr:colOff>
      <xdr:row>32</xdr:row>
      <xdr:rowOff>38100</xdr:rowOff>
    </xdr:to>
    <xdr:pic>
      <xdr:nvPicPr>
        <xdr:cNvPr id="27661" name="Image 13">
          <a:extLst>
            <a:ext uri="{FF2B5EF4-FFF2-40B4-BE49-F238E27FC236}">
              <a16:creationId xmlns:a16="http://schemas.microsoft.com/office/drawing/2014/main" id="{285DF43A-A819-5740-93ED-10B2639AF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36</xdr:row>
      <xdr:rowOff>0</xdr:rowOff>
    </xdr:from>
    <xdr:to>
      <xdr:col>5</xdr:col>
      <xdr:colOff>12700</xdr:colOff>
      <xdr:row>36</xdr:row>
      <xdr:rowOff>38100</xdr:rowOff>
    </xdr:to>
    <xdr:pic>
      <xdr:nvPicPr>
        <xdr:cNvPr id="27662" name="Image 14">
          <a:extLst>
            <a:ext uri="{FF2B5EF4-FFF2-40B4-BE49-F238E27FC236}">
              <a16:creationId xmlns:a16="http://schemas.microsoft.com/office/drawing/2014/main" id="{81453C03-D583-D346-831C-C8766BA6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75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36</xdr:row>
      <xdr:rowOff>0</xdr:rowOff>
    </xdr:from>
    <xdr:to>
      <xdr:col>6</xdr:col>
      <xdr:colOff>12700</xdr:colOff>
      <xdr:row>36</xdr:row>
      <xdr:rowOff>38100</xdr:rowOff>
    </xdr:to>
    <xdr:pic>
      <xdr:nvPicPr>
        <xdr:cNvPr id="27663" name="Image 15">
          <a:extLst>
            <a:ext uri="{FF2B5EF4-FFF2-40B4-BE49-F238E27FC236}">
              <a16:creationId xmlns:a16="http://schemas.microsoft.com/office/drawing/2014/main" id="{6BE2DE9A-4623-D649-B2B1-4E9B65A32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75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39</xdr:row>
      <xdr:rowOff>0</xdr:rowOff>
    </xdr:from>
    <xdr:to>
      <xdr:col>5</xdr:col>
      <xdr:colOff>12700</xdr:colOff>
      <xdr:row>39</xdr:row>
      <xdr:rowOff>38100</xdr:rowOff>
    </xdr:to>
    <xdr:pic>
      <xdr:nvPicPr>
        <xdr:cNvPr id="27664" name="Image 16">
          <a:extLst>
            <a:ext uri="{FF2B5EF4-FFF2-40B4-BE49-F238E27FC236}">
              <a16:creationId xmlns:a16="http://schemas.microsoft.com/office/drawing/2014/main" id="{40D9612D-E0C6-6940-976D-1EF5CB6F5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6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39</xdr:row>
      <xdr:rowOff>0</xdr:rowOff>
    </xdr:from>
    <xdr:to>
      <xdr:col>6</xdr:col>
      <xdr:colOff>12700</xdr:colOff>
      <xdr:row>39</xdr:row>
      <xdr:rowOff>38100</xdr:rowOff>
    </xdr:to>
    <xdr:pic>
      <xdr:nvPicPr>
        <xdr:cNvPr id="27665" name="Image 17">
          <a:extLst>
            <a:ext uri="{FF2B5EF4-FFF2-40B4-BE49-F238E27FC236}">
              <a16:creationId xmlns:a16="http://schemas.microsoft.com/office/drawing/2014/main" id="{76EE0FDB-C08E-B440-AA56-207867AEA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6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42</xdr:row>
      <xdr:rowOff>0</xdr:rowOff>
    </xdr:from>
    <xdr:to>
      <xdr:col>5</xdr:col>
      <xdr:colOff>12700</xdr:colOff>
      <xdr:row>42</xdr:row>
      <xdr:rowOff>38100</xdr:rowOff>
    </xdr:to>
    <xdr:pic>
      <xdr:nvPicPr>
        <xdr:cNvPr id="27666" name="Image 18">
          <a:extLst>
            <a:ext uri="{FF2B5EF4-FFF2-40B4-BE49-F238E27FC236}">
              <a16:creationId xmlns:a16="http://schemas.microsoft.com/office/drawing/2014/main" id="{470808DD-E14E-2544-AB15-464850D3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36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42</xdr:row>
      <xdr:rowOff>0</xdr:rowOff>
    </xdr:from>
    <xdr:to>
      <xdr:col>6</xdr:col>
      <xdr:colOff>12700</xdr:colOff>
      <xdr:row>42</xdr:row>
      <xdr:rowOff>38100</xdr:rowOff>
    </xdr:to>
    <xdr:pic>
      <xdr:nvPicPr>
        <xdr:cNvPr id="27667" name="Image 19">
          <a:extLst>
            <a:ext uri="{FF2B5EF4-FFF2-40B4-BE49-F238E27FC236}">
              <a16:creationId xmlns:a16="http://schemas.microsoft.com/office/drawing/2014/main" id="{F05F137D-3825-694A-A00F-165CDDC8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36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8.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28672" name="Image 0">
          <a:extLst>
            <a:ext uri="{FF2B5EF4-FFF2-40B4-BE49-F238E27FC236}">
              <a16:creationId xmlns:a16="http://schemas.microsoft.com/office/drawing/2014/main" id="{B4534AC2-3312-7E4C-8FC8-FC2E738C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28673" name="Image 1">
          <a:extLst>
            <a:ext uri="{FF2B5EF4-FFF2-40B4-BE49-F238E27FC236}">
              <a16:creationId xmlns:a16="http://schemas.microsoft.com/office/drawing/2014/main" id="{65AD51A7-F292-C84E-AC67-59691B44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28674" name="Image 2">
          <a:extLst>
            <a:ext uri="{FF2B5EF4-FFF2-40B4-BE49-F238E27FC236}">
              <a16:creationId xmlns:a16="http://schemas.microsoft.com/office/drawing/2014/main" id="{D441D445-B6A2-C640-A205-35916853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28675" name="Image 3">
          <a:extLst>
            <a:ext uri="{FF2B5EF4-FFF2-40B4-BE49-F238E27FC236}">
              <a16:creationId xmlns:a16="http://schemas.microsoft.com/office/drawing/2014/main" id="{2BBA89E5-F1CB-E44C-A6F2-901DF4D77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20</xdr:row>
      <xdr:rowOff>0</xdr:rowOff>
    </xdr:from>
    <xdr:to>
      <xdr:col>5</xdr:col>
      <xdr:colOff>12700</xdr:colOff>
      <xdr:row>20</xdr:row>
      <xdr:rowOff>38100</xdr:rowOff>
    </xdr:to>
    <xdr:pic>
      <xdr:nvPicPr>
        <xdr:cNvPr id="28676" name="Image 4">
          <a:extLst>
            <a:ext uri="{FF2B5EF4-FFF2-40B4-BE49-F238E27FC236}">
              <a16:creationId xmlns:a16="http://schemas.microsoft.com/office/drawing/2014/main" id="{22B665B0-2494-5248-8251-7817BA807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209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20</xdr:row>
      <xdr:rowOff>0</xdr:rowOff>
    </xdr:from>
    <xdr:to>
      <xdr:col>6</xdr:col>
      <xdr:colOff>12700</xdr:colOff>
      <xdr:row>20</xdr:row>
      <xdr:rowOff>38100</xdr:rowOff>
    </xdr:to>
    <xdr:pic>
      <xdr:nvPicPr>
        <xdr:cNvPr id="28677" name="Image 5">
          <a:extLst>
            <a:ext uri="{FF2B5EF4-FFF2-40B4-BE49-F238E27FC236}">
              <a16:creationId xmlns:a16="http://schemas.microsoft.com/office/drawing/2014/main" id="{C7E07537-87B4-5D46-87F7-9DDE7E300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209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28678" name="Image 6">
          <a:extLst>
            <a:ext uri="{FF2B5EF4-FFF2-40B4-BE49-F238E27FC236}">
              <a16:creationId xmlns:a16="http://schemas.microsoft.com/office/drawing/2014/main" id="{FA9490E3-6303-914E-8FBB-8FD3E3B1B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51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28679" name="Image 7">
          <a:extLst>
            <a:ext uri="{FF2B5EF4-FFF2-40B4-BE49-F238E27FC236}">
              <a16:creationId xmlns:a16="http://schemas.microsoft.com/office/drawing/2014/main" id="{8D8ED482-5C50-494A-8D15-0AD8C9C6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51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26</xdr:row>
      <xdr:rowOff>0</xdr:rowOff>
    </xdr:from>
    <xdr:to>
      <xdr:col>5</xdr:col>
      <xdr:colOff>12700</xdr:colOff>
      <xdr:row>26</xdr:row>
      <xdr:rowOff>38100</xdr:rowOff>
    </xdr:to>
    <xdr:pic>
      <xdr:nvPicPr>
        <xdr:cNvPr id="28680" name="Image 8">
          <a:extLst>
            <a:ext uri="{FF2B5EF4-FFF2-40B4-BE49-F238E27FC236}">
              <a16:creationId xmlns:a16="http://schemas.microsoft.com/office/drawing/2014/main" id="{9A99D966-2F4F-6441-B3FC-C7A7275F4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81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26</xdr:row>
      <xdr:rowOff>0</xdr:rowOff>
    </xdr:from>
    <xdr:to>
      <xdr:col>6</xdr:col>
      <xdr:colOff>12700</xdr:colOff>
      <xdr:row>26</xdr:row>
      <xdr:rowOff>38100</xdr:rowOff>
    </xdr:to>
    <xdr:pic>
      <xdr:nvPicPr>
        <xdr:cNvPr id="28681" name="Image 9">
          <a:extLst>
            <a:ext uri="{FF2B5EF4-FFF2-40B4-BE49-F238E27FC236}">
              <a16:creationId xmlns:a16="http://schemas.microsoft.com/office/drawing/2014/main" id="{651E6A33-5741-1B4E-9A49-D0528A10A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81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29</xdr:row>
      <xdr:rowOff>0</xdr:rowOff>
    </xdr:from>
    <xdr:to>
      <xdr:col>5</xdr:col>
      <xdr:colOff>12700</xdr:colOff>
      <xdr:row>29</xdr:row>
      <xdr:rowOff>38100</xdr:rowOff>
    </xdr:to>
    <xdr:pic>
      <xdr:nvPicPr>
        <xdr:cNvPr id="28682" name="Image 10">
          <a:extLst>
            <a:ext uri="{FF2B5EF4-FFF2-40B4-BE49-F238E27FC236}">
              <a16:creationId xmlns:a16="http://schemas.microsoft.com/office/drawing/2014/main" id="{698DD507-C630-FB4B-A48E-EB794C4AB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29</xdr:row>
      <xdr:rowOff>0</xdr:rowOff>
    </xdr:from>
    <xdr:to>
      <xdr:col>6</xdr:col>
      <xdr:colOff>12700</xdr:colOff>
      <xdr:row>29</xdr:row>
      <xdr:rowOff>38100</xdr:rowOff>
    </xdr:to>
    <xdr:pic>
      <xdr:nvPicPr>
        <xdr:cNvPr id="28683" name="Image 11">
          <a:extLst>
            <a:ext uri="{FF2B5EF4-FFF2-40B4-BE49-F238E27FC236}">
              <a16:creationId xmlns:a16="http://schemas.microsoft.com/office/drawing/2014/main" id="{8C5A3549-67E5-994B-A446-0B5E79714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32</xdr:row>
      <xdr:rowOff>0</xdr:rowOff>
    </xdr:from>
    <xdr:to>
      <xdr:col>5</xdr:col>
      <xdr:colOff>12700</xdr:colOff>
      <xdr:row>32</xdr:row>
      <xdr:rowOff>38100</xdr:rowOff>
    </xdr:to>
    <xdr:pic>
      <xdr:nvPicPr>
        <xdr:cNvPr id="28684" name="Image 12">
          <a:extLst>
            <a:ext uri="{FF2B5EF4-FFF2-40B4-BE49-F238E27FC236}">
              <a16:creationId xmlns:a16="http://schemas.microsoft.com/office/drawing/2014/main" id="{C5B15E34-969B-FC49-9777-AE723EBC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32</xdr:row>
      <xdr:rowOff>0</xdr:rowOff>
    </xdr:from>
    <xdr:to>
      <xdr:col>6</xdr:col>
      <xdr:colOff>12700</xdr:colOff>
      <xdr:row>32</xdr:row>
      <xdr:rowOff>38100</xdr:rowOff>
    </xdr:to>
    <xdr:pic>
      <xdr:nvPicPr>
        <xdr:cNvPr id="28685" name="Image 13">
          <a:extLst>
            <a:ext uri="{FF2B5EF4-FFF2-40B4-BE49-F238E27FC236}">
              <a16:creationId xmlns:a16="http://schemas.microsoft.com/office/drawing/2014/main" id="{8AFF0B91-A524-8D43-B543-4BB1095B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36</xdr:row>
      <xdr:rowOff>0</xdr:rowOff>
    </xdr:from>
    <xdr:to>
      <xdr:col>5</xdr:col>
      <xdr:colOff>12700</xdr:colOff>
      <xdr:row>36</xdr:row>
      <xdr:rowOff>38100</xdr:rowOff>
    </xdr:to>
    <xdr:pic>
      <xdr:nvPicPr>
        <xdr:cNvPr id="28686" name="Image 14">
          <a:extLst>
            <a:ext uri="{FF2B5EF4-FFF2-40B4-BE49-F238E27FC236}">
              <a16:creationId xmlns:a16="http://schemas.microsoft.com/office/drawing/2014/main" id="{DAE7004F-9437-D14D-8968-C7CBD1A9C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75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36</xdr:row>
      <xdr:rowOff>0</xdr:rowOff>
    </xdr:from>
    <xdr:to>
      <xdr:col>6</xdr:col>
      <xdr:colOff>12700</xdr:colOff>
      <xdr:row>36</xdr:row>
      <xdr:rowOff>38100</xdr:rowOff>
    </xdr:to>
    <xdr:pic>
      <xdr:nvPicPr>
        <xdr:cNvPr id="28687" name="Image 15">
          <a:extLst>
            <a:ext uri="{FF2B5EF4-FFF2-40B4-BE49-F238E27FC236}">
              <a16:creationId xmlns:a16="http://schemas.microsoft.com/office/drawing/2014/main" id="{989291D9-BBD3-3148-A317-074A0EBE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75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39</xdr:row>
      <xdr:rowOff>0</xdr:rowOff>
    </xdr:from>
    <xdr:to>
      <xdr:col>5</xdr:col>
      <xdr:colOff>12700</xdr:colOff>
      <xdr:row>39</xdr:row>
      <xdr:rowOff>38100</xdr:rowOff>
    </xdr:to>
    <xdr:pic>
      <xdr:nvPicPr>
        <xdr:cNvPr id="28688" name="Image 16">
          <a:extLst>
            <a:ext uri="{FF2B5EF4-FFF2-40B4-BE49-F238E27FC236}">
              <a16:creationId xmlns:a16="http://schemas.microsoft.com/office/drawing/2014/main" id="{B4E8361E-2F4B-4947-977F-97DF7422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6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39</xdr:row>
      <xdr:rowOff>0</xdr:rowOff>
    </xdr:from>
    <xdr:to>
      <xdr:col>6</xdr:col>
      <xdr:colOff>12700</xdr:colOff>
      <xdr:row>39</xdr:row>
      <xdr:rowOff>38100</xdr:rowOff>
    </xdr:to>
    <xdr:pic>
      <xdr:nvPicPr>
        <xdr:cNvPr id="28689" name="Image 17">
          <a:extLst>
            <a:ext uri="{FF2B5EF4-FFF2-40B4-BE49-F238E27FC236}">
              <a16:creationId xmlns:a16="http://schemas.microsoft.com/office/drawing/2014/main" id="{746ED21D-19FA-A346-86B7-37979160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6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29.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29696" name="Image 0">
          <a:extLst>
            <a:ext uri="{FF2B5EF4-FFF2-40B4-BE49-F238E27FC236}">
              <a16:creationId xmlns:a16="http://schemas.microsoft.com/office/drawing/2014/main" id="{4E8A97CF-CB55-5E41-9BE6-A8A670AE9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29697" name="Image 1">
          <a:extLst>
            <a:ext uri="{FF2B5EF4-FFF2-40B4-BE49-F238E27FC236}">
              <a16:creationId xmlns:a16="http://schemas.microsoft.com/office/drawing/2014/main" id="{93E40031-E53E-D34A-AEF7-C08146B5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12</xdr:row>
      <xdr:rowOff>0</xdr:rowOff>
    </xdr:from>
    <xdr:to>
      <xdr:col>5</xdr:col>
      <xdr:colOff>12700</xdr:colOff>
      <xdr:row>12</xdr:row>
      <xdr:rowOff>38100</xdr:rowOff>
    </xdr:to>
    <xdr:pic>
      <xdr:nvPicPr>
        <xdr:cNvPr id="29698" name="Image 2">
          <a:extLst>
            <a:ext uri="{FF2B5EF4-FFF2-40B4-BE49-F238E27FC236}">
              <a16:creationId xmlns:a16="http://schemas.microsoft.com/office/drawing/2014/main" id="{C655E33C-1EBC-BA42-95D8-2D475AB0E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12</xdr:row>
      <xdr:rowOff>0</xdr:rowOff>
    </xdr:from>
    <xdr:to>
      <xdr:col>6</xdr:col>
      <xdr:colOff>12700</xdr:colOff>
      <xdr:row>12</xdr:row>
      <xdr:rowOff>38100</xdr:rowOff>
    </xdr:to>
    <xdr:pic>
      <xdr:nvPicPr>
        <xdr:cNvPr id="29699" name="Image 3">
          <a:extLst>
            <a:ext uri="{FF2B5EF4-FFF2-40B4-BE49-F238E27FC236}">
              <a16:creationId xmlns:a16="http://schemas.microsoft.com/office/drawing/2014/main" id="{9EA857DB-AF2C-174C-BEB5-84C77758F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422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15</xdr:row>
      <xdr:rowOff>0</xdr:rowOff>
    </xdr:from>
    <xdr:to>
      <xdr:col>5</xdr:col>
      <xdr:colOff>12700</xdr:colOff>
      <xdr:row>15</xdr:row>
      <xdr:rowOff>38100</xdr:rowOff>
    </xdr:to>
    <xdr:pic>
      <xdr:nvPicPr>
        <xdr:cNvPr id="29700" name="Image 4">
          <a:extLst>
            <a:ext uri="{FF2B5EF4-FFF2-40B4-BE49-F238E27FC236}">
              <a16:creationId xmlns:a16="http://schemas.microsoft.com/office/drawing/2014/main" id="{75D9106E-2BBD-B84B-A2B5-FBFDA775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15</xdr:row>
      <xdr:rowOff>0</xdr:rowOff>
    </xdr:from>
    <xdr:to>
      <xdr:col>6</xdr:col>
      <xdr:colOff>12700</xdr:colOff>
      <xdr:row>15</xdr:row>
      <xdr:rowOff>38100</xdr:rowOff>
    </xdr:to>
    <xdr:pic>
      <xdr:nvPicPr>
        <xdr:cNvPr id="29701" name="Image 5">
          <a:extLst>
            <a:ext uri="{FF2B5EF4-FFF2-40B4-BE49-F238E27FC236}">
              <a16:creationId xmlns:a16="http://schemas.microsoft.com/office/drawing/2014/main" id="{224A1152-4C47-0A43-A7AC-395F4B528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727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29702" name="Image 6">
          <a:extLst>
            <a:ext uri="{FF2B5EF4-FFF2-40B4-BE49-F238E27FC236}">
              <a16:creationId xmlns:a16="http://schemas.microsoft.com/office/drawing/2014/main" id="{902EEC51-23F4-C44B-9114-05475F70A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57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29703" name="Image 7">
          <a:extLst>
            <a:ext uri="{FF2B5EF4-FFF2-40B4-BE49-F238E27FC236}">
              <a16:creationId xmlns:a16="http://schemas.microsoft.com/office/drawing/2014/main" id="{B28BABE9-B6C0-A042-BC55-6BBF71FDD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57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0.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0720" name="Image 0">
          <a:extLst>
            <a:ext uri="{FF2B5EF4-FFF2-40B4-BE49-F238E27FC236}">
              <a16:creationId xmlns:a16="http://schemas.microsoft.com/office/drawing/2014/main" id="{CA444216-F527-6440-93DA-760A29971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0721" name="Image 1">
          <a:extLst>
            <a:ext uri="{FF2B5EF4-FFF2-40B4-BE49-F238E27FC236}">
              <a16:creationId xmlns:a16="http://schemas.microsoft.com/office/drawing/2014/main" id="{578D979B-81BA-1B4D-9FE3-F5964AC7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30722" name="Image 2">
          <a:extLst>
            <a:ext uri="{FF2B5EF4-FFF2-40B4-BE49-F238E27FC236}">
              <a16:creationId xmlns:a16="http://schemas.microsoft.com/office/drawing/2014/main" id="{B3F1C643-78D1-7640-9094-57847A8A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30723" name="Image 3">
          <a:extLst>
            <a:ext uri="{FF2B5EF4-FFF2-40B4-BE49-F238E27FC236}">
              <a16:creationId xmlns:a16="http://schemas.microsoft.com/office/drawing/2014/main" id="{D80EA09C-5538-BE4C-A10C-76DD2D76E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30724" name="Image 4">
          <a:extLst>
            <a:ext uri="{FF2B5EF4-FFF2-40B4-BE49-F238E27FC236}">
              <a16:creationId xmlns:a16="http://schemas.microsoft.com/office/drawing/2014/main" id="{4C2F7FBD-313C-F542-ABDA-6B2FDED67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30725" name="Image 5">
          <a:extLst>
            <a:ext uri="{FF2B5EF4-FFF2-40B4-BE49-F238E27FC236}">
              <a16:creationId xmlns:a16="http://schemas.microsoft.com/office/drawing/2014/main" id="{FEB3BAC9-5C0C-5B4F-B40F-A38C29AEC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30726" name="Image 6">
          <a:extLst>
            <a:ext uri="{FF2B5EF4-FFF2-40B4-BE49-F238E27FC236}">
              <a16:creationId xmlns:a16="http://schemas.microsoft.com/office/drawing/2014/main" id="{2DDDFC9B-5863-8D41-B060-D9730F4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30727" name="Image 7">
          <a:extLst>
            <a:ext uri="{FF2B5EF4-FFF2-40B4-BE49-F238E27FC236}">
              <a16:creationId xmlns:a16="http://schemas.microsoft.com/office/drawing/2014/main" id="{8C48FFC9-1BCF-D742-AEC6-A7DD65606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1.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31744" name="Image 0">
          <a:extLst>
            <a:ext uri="{FF2B5EF4-FFF2-40B4-BE49-F238E27FC236}">
              <a16:creationId xmlns:a16="http://schemas.microsoft.com/office/drawing/2014/main" id="{E1A52CCA-0812-3347-A979-D61B9354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31745" name="Image 1">
          <a:extLst>
            <a:ext uri="{FF2B5EF4-FFF2-40B4-BE49-F238E27FC236}">
              <a16:creationId xmlns:a16="http://schemas.microsoft.com/office/drawing/2014/main" id="{7A11A368-EBCD-DF46-A75B-81504B7A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31746" name="Image 2">
          <a:extLst>
            <a:ext uri="{FF2B5EF4-FFF2-40B4-BE49-F238E27FC236}">
              <a16:creationId xmlns:a16="http://schemas.microsoft.com/office/drawing/2014/main" id="{E95F63BA-90BC-1847-9158-1746EF4C8D4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14</xdr:row>
      <xdr:rowOff>0</xdr:rowOff>
    </xdr:from>
    <xdr:to>
      <xdr:col>0</xdr:col>
      <xdr:colOff>101600</xdr:colOff>
      <xdr:row>14</xdr:row>
      <xdr:rowOff>431800</xdr:rowOff>
    </xdr:to>
    <xdr:pic>
      <xdr:nvPicPr>
        <xdr:cNvPr id="31747" name="Image 3">
          <a:extLst>
            <a:ext uri="{FF2B5EF4-FFF2-40B4-BE49-F238E27FC236}">
              <a16:creationId xmlns:a16="http://schemas.microsoft.com/office/drawing/2014/main" id="{D57B4B6F-8160-6C46-8ED2-02C72BDA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272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31748" name="Image 4">
          <a:extLst>
            <a:ext uri="{FF2B5EF4-FFF2-40B4-BE49-F238E27FC236}">
              <a16:creationId xmlns:a16="http://schemas.microsoft.com/office/drawing/2014/main" id="{8B9DC352-5B81-AB43-8C00-ADE53527503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31749" name="Image 5">
          <a:extLst>
            <a:ext uri="{FF2B5EF4-FFF2-40B4-BE49-F238E27FC236}">
              <a16:creationId xmlns:a16="http://schemas.microsoft.com/office/drawing/2014/main" id="{381B8D59-E2C3-8645-84CF-CF3476DE1C2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101600</xdr:colOff>
      <xdr:row>21</xdr:row>
      <xdr:rowOff>431800</xdr:rowOff>
    </xdr:to>
    <xdr:pic>
      <xdr:nvPicPr>
        <xdr:cNvPr id="31750" name="Image 6">
          <a:extLst>
            <a:ext uri="{FF2B5EF4-FFF2-40B4-BE49-F238E27FC236}">
              <a16:creationId xmlns:a16="http://schemas.microsoft.com/office/drawing/2014/main" id="{38B94E0D-5331-F44D-BDA2-B221BF669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31751" name="Image 7">
          <a:extLst>
            <a:ext uri="{FF2B5EF4-FFF2-40B4-BE49-F238E27FC236}">
              <a16:creationId xmlns:a16="http://schemas.microsoft.com/office/drawing/2014/main" id="{F429B232-C0C6-AF4F-9717-BCE55DF52D1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31752" name="Image 8">
          <a:extLst>
            <a:ext uri="{FF2B5EF4-FFF2-40B4-BE49-F238E27FC236}">
              <a16:creationId xmlns:a16="http://schemas.microsoft.com/office/drawing/2014/main" id="{D10BCC02-A990-B243-9A39-068CD7EC172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31753" name="Image 9">
          <a:extLst>
            <a:ext uri="{FF2B5EF4-FFF2-40B4-BE49-F238E27FC236}">
              <a16:creationId xmlns:a16="http://schemas.microsoft.com/office/drawing/2014/main" id="{0DDEB5B1-EA51-B742-9A7C-134D00513A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31754" name="Image 10">
          <a:extLst>
            <a:ext uri="{FF2B5EF4-FFF2-40B4-BE49-F238E27FC236}">
              <a16:creationId xmlns:a16="http://schemas.microsoft.com/office/drawing/2014/main" id="{4EC11837-537F-6449-8C35-B0D1FEE24D4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31755" name="Image 11">
          <a:extLst>
            <a:ext uri="{FF2B5EF4-FFF2-40B4-BE49-F238E27FC236}">
              <a16:creationId xmlns:a16="http://schemas.microsoft.com/office/drawing/2014/main" id="{0787161D-AFF7-AF4C-96E1-E00118E9A2B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12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2.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2768" name="Image 0">
          <a:extLst>
            <a:ext uri="{FF2B5EF4-FFF2-40B4-BE49-F238E27FC236}">
              <a16:creationId xmlns:a16="http://schemas.microsoft.com/office/drawing/2014/main" id="{F7F35735-CFC1-E84C-A96D-31038675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2769" name="Image 1">
          <a:extLst>
            <a:ext uri="{FF2B5EF4-FFF2-40B4-BE49-F238E27FC236}">
              <a16:creationId xmlns:a16="http://schemas.microsoft.com/office/drawing/2014/main" id="{7ACE02B6-A052-0C48-9100-BF4480044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12700</xdr:colOff>
      <xdr:row>10</xdr:row>
      <xdr:rowOff>38100</xdr:rowOff>
    </xdr:to>
    <xdr:pic>
      <xdr:nvPicPr>
        <xdr:cNvPr id="32770" name="Image 2">
          <a:extLst>
            <a:ext uri="{FF2B5EF4-FFF2-40B4-BE49-F238E27FC236}">
              <a16:creationId xmlns:a16="http://schemas.microsoft.com/office/drawing/2014/main" id="{12D06A0C-E141-D04E-882D-CC1695B2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32771" name="Image 3">
          <a:extLst>
            <a:ext uri="{FF2B5EF4-FFF2-40B4-BE49-F238E27FC236}">
              <a16:creationId xmlns:a16="http://schemas.microsoft.com/office/drawing/2014/main" id="{E7C52C6F-A936-7E4B-8B39-2B8DFD21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32772" name="Image 4">
          <a:extLst>
            <a:ext uri="{FF2B5EF4-FFF2-40B4-BE49-F238E27FC236}">
              <a16:creationId xmlns:a16="http://schemas.microsoft.com/office/drawing/2014/main" id="{BDCA3BE0-4FA5-EE47-9084-7243D7687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32773" name="Image 5">
          <a:extLst>
            <a:ext uri="{FF2B5EF4-FFF2-40B4-BE49-F238E27FC236}">
              <a16:creationId xmlns:a16="http://schemas.microsoft.com/office/drawing/2014/main" id="{0CAE1563-3C16-EA49-8793-965AC243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32774" name="Image 6">
          <a:extLst>
            <a:ext uri="{FF2B5EF4-FFF2-40B4-BE49-F238E27FC236}">
              <a16:creationId xmlns:a16="http://schemas.microsoft.com/office/drawing/2014/main" id="{37CD8278-58FB-6943-A494-DD68E5C1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32775" name="Image 7">
          <a:extLst>
            <a:ext uri="{FF2B5EF4-FFF2-40B4-BE49-F238E27FC236}">
              <a16:creationId xmlns:a16="http://schemas.microsoft.com/office/drawing/2014/main" id="{6044EC25-192E-3E45-8481-AB0ECBE09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32776" name="Image 8">
          <a:extLst>
            <a:ext uri="{FF2B5EF4-FFF2-40B4-BE49-F238E27FC236}">
              <a16:creationId xmlns:a16="http://schemas.microsoft.com/office/drawing/2014/main" id="{380456CB-93B1-4140-A7F1-AF248FD9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32777" name="Image 9">
          <a:extLst>
            <a:ext uri="{FF2B5EF4-FFF2-40B4-BE49-F238E27FC236}">
              <a16:creationId xmlns:a16="http://schemas.microsoft.com/office/drawing/2014/main" id="{8F54045E-3D3B-8941-82B9-31F9A1B51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32778" name="Image 10">
          <a:extLst>
            <a:ext uri="{FF2B5EF4-FFF2-40B4-BE49-F238E27FC236}">
              <a16:creationId xmlns:a16="http://schemas.microsoft.com/office/drawing/2014/main" id="{60D92DD3-CF14-0B46-A275-C7CA1D39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32779" name="Image 11">
          <a:extLst>
            <a:ext uri="{FF2B5EF4-FFF2-40B4-BE49-F238E27FC236}">
              <a16:creationId xmlns:a16="http://schemas.microsoft.com/office/drawing/2014/main" id="{1D50217D-62EA-0049-9200-61E49186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31</xdr:row>
      <xdr:rowOff>0</xdr:rowOff>
    </xdr:from>
    <xdr:to>
      <xdr:col>5</xdr:col>
      <xdr:colOff>12700</xdr:colOff>
      <xdr:row>31</xdr:row>
      <xdr:rowOff>38100</xdr:rowOff>
    </xdr:to>
    <xdr:pic>
      <xdr:nvPicPr>
        <xdr:cNvPr id="32780" name="Image 12">
          <a:extLst>
            <a:ext uri="{FF2B5EF4-FFF2-40B4-BE49-F238E27FC236}">
              <a16:creationId xmlns:a16="http://schemas.microsoft.com/office/drawing/2014/main" id="{BA443C73-7EEF-F14E-B63B-2D3908C8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31</xdr:row>
      <xdr:rowOff>0</xdr:rowOff>
    </xdr:from>
    <xdr:to>
      <xdr:col>6</xdr:col>
      <xdr:colOff>12700</xdr:colOff>
      <xdr:row>31</xdr:row>
      <xdr:rowOff>38100</xdr:rowOff>
    </xdr:to>
    <xdr:pic>
      <xdr:nvPicPr>
        <xdr:cNvPr id="32781" name="Image 13">
          <a:extLst>
            <a:ext uri="{FF2B5EF4-FFF2-40B4-BE49-F238E27FC236}">
              <a16:creationId xmlns:a16="http://schemas.microsoft.com/office/drawing/2014/main" id="{8A2B27E5-CCCF-9B4F-978E-B5740214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29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3.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3792" name="Image 0">
          <a:extLst>
            <a:ext uri="{FF2B5EF4-FFF2-40B4-BE49-F238E27FC236}">
              <a16:creationId xmlns:a16="http://schemas.microsoft.com/office/drawing/2014/main" id="{2A01E969-9F62-8F4D-B7FB-B01E6BAB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3793" name="Image 1">
          <a:extLst>
            <a:ext uri="{FF2B5EF4-FFF2-40B4-BE49-F238E27FC236}">
              <a16:creationId xmlns:a16="http://schemas.microsoft.com/office/drawing/2014/main" id="{E888DDD0-80B2-1A49-AFC2-ABF10571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33794" name="Image 2">
          <a:extLst>
            <a:ext uri="{FF2B5EF4-FFF2-40B4-BE49-F238E27FC236}">
              <a16:creationId xmlns:a16="http://schemas.microsoft.com/office/drawing/2014/main" id="{66C4F731-DA07-9647-9D21-37863539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33795" name="Image 3">
          <a:extLst>
            <a:ext uri="{FF2B5EF4-FFF2-40B4-BE49-F238E27FC236}">
              <a16:creationId xmlns:a16="http://schemas.microsoft.com/office/drawing/2014/main" id="{2DFB55D5-5ACD-3743-A7E2-A6D58882A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20</xdr:row>
      <xdr:rowOff>0</xdr:rowOff>
    </xdr:from>
    <xdr:to>
      <xdr:col>5</xdr:col>
      <xdr:colOff>12700</xdr:colOff>
      <xdr:row>20</xdr:row>
      <xdr:rowOff>38100</xdr:rowOff>
    </xdr:to>
    <xdr:pic>
      <xdr:nvPicPr>
        <xdr:cNvPr id="33796" name="Image 4">
          <a:extLst>
            <a:ext uri="{FF2B5EF4-FFF2-40B4-BE49-F238E27FC236}">
              <a16:creationId xmlns:a16="http://schemas.microsoft.com/office/drawing/2014/main" id="{2A19E576-BCEF-1848-9A7C-D682581D7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20</xdr:row>
      <xdr:rowOff>0</xdr:rowOff>
    </xdr:from>
    <xdr:to>
      <xdr:col>6</xdr:col>
      <xdr:colOff>12700</xdr:colOff>
      <xdr:row>20</xdr:row>
      <xdr:rowOff>38100</xdr:rowOff>
    </xdr:to>
    <xdr:pic>
      <xdr:nvPicPr>
        <xdr:cNvPr id="33797" name="Image 5">
          <a:extLst>
            <a:ext uri="{FF2B5EF4-FFF2-40B4-BE49-F238E27FC236}">
              <a16:creationId xmlns:a16="http://schemas.microsoft.com/office/drawing/2014/main" id="{CA6F07EB-A7D1-FA41-AFB6-D6B2C45E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33798" name="Image 6">
          <a:extLst>
            <a:ext uri="{FF2B5EF4-FFF2-40B4-BE49-F238E27FC236}">
              <a16:creationId xmlns:a16="http://schemas.microsoft.com/office/drawing/2014/main" id="{429F8A74-3659-4C40-AA37-6EB9B1A05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6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33799" name="Image 7">
          <a:extLst>
            <a:ext uri="{FF2B5EF4-FFF2-40B4-BE49-F238E27FC236}">
              <a16:creationId xmlns:a16="http://schemas.microsoft.com/office/drawing/2014/main" id="{68E7E5B3-E4F3-694D-9BC5-97252A7E6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68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33800" name="Image 8">
          <a:extLst>
            <a:ext uri="{FF2B5EF4-FFF2-40B4-BE49-F238E27FC236}">
              <a16:creationId xmlns:a16="http://schemas.microsoft.com/office/drawing/2014/main" id="{E655FF02-29C4-E241-A277-4CABBBF4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33801" name="Image 9">
          <a:extLst>
            <a:ext uri="{FF2B5EF4-FFF2-40B4-BE49-F238E27FC236}">
              <a16:creationId xmlns:a16="http://schemas.microsoft.com/office/drawing/2014/main" id="{02799639-1C0A-344A-85B6-993373477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30</xdr:row>
      <xdr:rowOff>0</xdr:rowOff>
    </xdr:from>
    <xdr:to>
      <xdr:col>5</xdr:col>
      <xdr:colOff>12700</xdr:colOff>
      <xdr:row>30</xdr:row>
      <xdr:rowOff>38100</xdr:rowOff>
    </xdr:to>
    <xdr:pic>
      <xdr:nvPicPr>
        <xdr:cNvPr id="33802" name="Image 10">
          <a:extLst>
            <a:ext uri="{FF2B5EF4-FFF2-40B4-BE49-F238E27FC236}">
              <a16:creationId xmlns:a16="http://schemas.microsoft.com/office/drawing/2014/main" id="{AFE9692A-A4CB-994F-A483-0D7DD1F1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530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30</xdr:row>
      <xdr:rowOff>0</xdr:rowOff>
    </xdr:from>
    <xdr:to>
      <xdr:col>6</xdr:col>
      <xdr:colOff>12700</xdr:colOff>
      <xdr:row>30</xdr:row>
      <xdr:rowOff>38100</xdr:rowOff>
    </xdr:to>
    <xdr:pic>
      <xdr:nvPicPr>
        <xdr:cNvPr id="33803" name="Image 11">
          <a:extLst>
            <a:ext uri="{FF2B5EF4-FFF2-40B4-BE49-F238E27FC236}">
              <a16:creationId xmlns:a16="http://schemas.microsoft.com/office/drawing/2014/main" id="{ED875F0F-9860-7946-975B-EB882163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530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33</xdr:row>
      <xdr:rowOff>0</xdr:rowOff>
    </xdr:from>
    <xdr:to>
      <xdr:col>5</xdr:col>
      <xdr:colOff>12700</xdr:colOff>
      <xdr:row>33</xdr:row>
      <xdr:rowOff>38100</xdr:rowOff>
    </xdr:to>
    <xdr:pic>
      <xdr:nvPicPr>
        <xdr:cNvPr id="33804" name="Image 12">
          <a:extLst>
            <a:ext uri="{FF2B5EF4-FFF2-40B4-BE49-F238E27FC236}">
              <a16:creationId xmlns:a16="http://schemas.microsoft.com/office/drawing/2014/main" id="{D0DC48C3-DCAC-B24D-866D-EF10C8C0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835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33</xdr:row>
      <xdr:rowOff>0</xdr:rowOff>
    </xdr:from>
    <xdr:to>
      <xdr:col>6</xdr:col>
      <xdr:colOff>12700</xdr:colOff>
      <xdr:row>33</xdr:row>
      <xdr:rowOff>38100</xdr:rowOff>
    </xdr:to>
    <xdr:pic>
      <xdr:nvPicPr>
        <xdr:cNvPr id="33805" name="Image 13">
          <a:extLst>
            <a:ext uri="{FF2B5EF4-FFF2-40B4-BE49-F238E27FC236}">
              <a16:creationId xmlns:a16="http://schemas.microsoft.com/office/drawing/2014/main" id="{4425C4EE-5254-5E4A-B349-59D6637F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835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36</xdr:row>
      <xdr:rowOff>0</xdr:rowOff>
    </xdr:from>
    <xdr:to>
      <xdr:col>5</xdr:col>
      <xdr:colOff>12700</xdr:colOff>
      <xdr:row>36</xdr:row>
      <xdr:rowOff>38100</xdr:rowOff>
    </xdr:to>
    <xdr:pic>
      <xdr:nvPicPr>
        <xdr:cNvPr id="33806" name="Image 14">
          <a:extLst>
            <a:ext uri="{FF2B5EF4-FFF2-40B4-BE49-F238E27FC236}">
              <a16:creationId xmlns:a16="http://schemas.microsoft.com/office/drawing/2014/main" id="{54885D8F-301E-C048-AD76-A78AF8A0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140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36</xdr:row>
      <xdr:rowOff>0</xdr:rowOff>
    </xdr:from>
    <xdr:to>
      <xdr:col>6</xdr:col>
      <xdr:colOff>12700</xdr:colOff>
      <xdr:row>36</xdr:row>
      <xdr:rowOff>38100</xdr:rowOff>
    </xdr:to>
    <xdr:pic>
      <xdr:nvPicPr>
        <xdr:cNvPr id="33807" name="Image 15">
          <a:extLst>
            <a:ext uri="{FF2B5EF4-FFF2-40B4-BE49-F238E27FC236}">
              <a16:creationId xmlns:a16="http://schemas.microsoft.com/office/drawing/2014/main" id="{8534FB25-5424-9548-BEC6-D84B40B6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140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39</xdr:row>
      <xdr:rowOff>0</xdr:rowOff>
    </xdr:from>
    <xdr:to>
      <xdr:col>5</xdr:col>
      <xdr:colOff>12700</xdr:colOff>
      <xdr:row>39</xdr:row>
      <xdr:rowOff>38100</xdr:rowOff>
    </xdr:to>
    <xdr:pic>
      <xdr:nvPicPr>
        <xdr:cNvPr id="33808" name="Image 16">
          <a:extLst>
            <a:ext uri="{FF2B5EF4-FFF2-40B4-BE49-F238E27FC236}">
              <a16:creationId xmlns:a16="http://schemas.microsoft.com/office/drawing/2014/main" id="{622AAE16-E2B7-FD41-B68D-E6DBDA6AC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445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39</xdr:row>
      <xdr:rowOff>0</xdr:rowOff>
    </xdr:from>
    <xdr:to>
      <xdr:col>6</xdr:col>
      <xdr:colOff>12700</xdr:colOff>
      <xdr:row>39</xdr:row>
      <xdr:rowOff>38100</xdr:rowOff>
    </xdr:to>
    <xdr:pic>
      <xdr:nvPicPr>
        <xdr:cNvPr id="33809" name="Image 17">
          <a:extLst>
            <a:ext uri="{FF2B5EF4-FFF2-40B4-BE49-F238E27FC236}">
              <a16:creationId xmlns:a16="http://schemas.microsoft.com/office/drawing/2014/main" id="{9D60E8BD-85CB-B749-855C-E285BA14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445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4.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4816" name="Image 0">
          <a:extLst>
            <a:ext uri="{FF2B5EF4-FFF2-40B4-BE49-F238E27FC236}">
              <a16:creationId xmlns:a16="http://schemas.microsoft.com/office/drawing/2014/main" id="{877E8A91-31E5-AB44-8CB3-23C390F6E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4817" name="Image 1">
          <a:extLst>
            <a:ext uri="{FF2B5EF4-FFF2-40B4-BE49-F238E27FC236}">
              <a16:creationId xmlns:a16="http://schemas.microsoft.com/office/drawing/2014/main" id="{816E3519-0E9A-5B48-93AF-1D7C4D837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34818" name="Image 2">
          <a:extLst>
            <a:ext uri="{FF2B5EF4-FFF2-40B4-BE49-F238E27FC236}">
              <a16:creationId xmlns:a16="http://schemas.microsoft.com/office/drawing/2014/main" id="{D819811E-2580-F947-9BB3-9F48F787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34819" name="Image 3">
          <a:extLst>
            <a:ext uri="{FF2B5EF4-FFF2-40B4-BE49-F238E27FC236}">
              <a16:creationId xmlns:a16="http://schemas.microsoft.com/office/drawing/2014/main" id="{03223DCC-B3BE-8042-B054-967211E50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34820" name="Image 4">
          <a:extLst>
            <a:ext uri="{FF2B5EF4-FFF2-40B4-BE49-F238E27FC236}">
              <a16:creationId xmlns:a16="http://schemas.microsoft.com/office/drawing/2014/main" id="{EF486087-6954-9848-849F-B484CDD77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34821" name="Image 5">
          <a:extLst>
            <a:ext uri="{FF2B5EF4-FFF2-40B4-BE49-F238E27FC236}">
              <a16:creationId xmlns:a16="http://schemas.microsoft.com/office/drawing/2014/main" id="{85D11C0C-A505-DC49-8EAA-3F6ADC56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34822" name="Image 6">
          <a:extLst>
            <a:ext uri="{FF2B5EF4-FFF2-40B4-BE49-F238E27FC236}">
              <a16:creationId xmlns:a16="http://schemas.microsoft.com/office/drawing/2014/main" id="{45B8D611-BEE1-FA4E-BBD0-419B3EFD2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34823" name="Image 7">
          <a:extLst>
            <a:ext uri="{FF2B5EF4-FFF2-40B4-BE49-F238E27FC236}">
              <a16:creationId xmlns:a16="http://schemas.microsoft.com/office/drawing/2014/main" id="{168C4C31-50C0-F544-B875-9D42CB621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34824" name="Image 8">
          <a:extLst>
            <a:ext uri="{FF2B5EF4-FFF2-40B4-BE49-F238E27FC236}">
              <a16:creationId xmlns:a16="http://schemas.microsoft.com/office/drawing/2014/main" id="{AF9408A4-136C-B642-BAC2-EC937725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34825" name="Image 9">
          <a:extLst>
            <a:ext uri="{FF2B5EF4-FFF2-40B4-BE49-F238E27FC236}">
              <a16:creationId xmlns:a16="http://schemas.microsoft.com/office/drawing/2014/main" id="{43E1406B-30DA-1243-9CFD-B09DF7418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26</xdr:row>
      <xdr:rowOff>0</xdr:rowOff>
    </xdr:from>
    <xdr:to>
      <xdr:col>5</xdr:col>
      <xdr:colOff>12700</xdr:colOff>
      <xdr:row>26</xdr:row>
      <xdr:rowOff>38100</xdr:rowOff>
    </xdr:to>
    <xdr:pic>
      <xdr:nvPicPr>
        <xdr:cNvPr id="34826" name="Image 10">
          <a:extLst>
            <a:ext uri="{FF2B5EF4-FFF2-40B4-BE49-F238E27FC236}">
              <a16:creationId xmlns:a16="http://schemas.microsoft.com/office/drawing/2014/main" id="{87B1D6D8-4C91-E54D-9BE4-9D76B6A8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26</xdr:row>
      <xdr:rowOff>0</xdr:rowOff>
    </xdr:from>
    <xdr:to>
      <xdr:col>6</xdr:col>
      <xdr:colOff>12700</xdr:colOff>
      <xdr:row>26</xdr:row>
      <xdr:rowOff>38100</xdr:rowOff>
    </xdr:to>
    <xdr:pic>
      <xdr:nvPicPr>
        <xdr:cNvPr id="34827" name="Image 11">
          <a:extLst>
            <a:ext uri="{FF2B5EF4-FFF2-40B4-BE49-F238E27FC236}">
              <a16:creationId xmlns:a16="http://schemas.microsoft.com/office/drawing/2014/main" id="{FCFA7BA9-1792-0246-9AA3-057265A6D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5.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5840" name="Image 0">
          <a:extLst>
            <a:ext uri="{FF2B5EF4-FFF2-40B4-BE49-F238E27FC236}">
              <a16:creationId xmlns:a16="http://schemas.microsoft.com/office/drawing/2014/main" id="{E6686FC6-939A-B140-B714-CE4B3A41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5841" name="Image 1">
          <a:extLst>
            <a:ext uri="{FF2B5EF4-FFF2-40B4-BE49-F238E27FC236}">
              <a16:creationId xmlns:a16="http://schemas.microsoft.com/office/drawing/2014/main" id="{80028F45-D95E-6E40-BF31-6E105CA4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9</xdr:row>
      <xdr:rowOff>0</xdr:rowOff>
    </xdr:from>
    <xdr:to>
      <xdr:col>5</xdr:col>
      <xdr:colOff>12700</xdr:colOff>
      <xdr:row>9</xdr:row>
      <xdr:rowOff>38100</xdr:rowOff>
    </xdr:to>
    <xdr:pic>
      <xdr:nvPicPr>
        <xdr:cNvPr id="35842" name="Image 2">
          <a:extLst>
            <a:ext uri="{FF2B5EF4-FFF2-40B4-BE49-F238E27FC236}">
              <a16:creationId xmlns:a16="http://schemas.microsoft.com/office/drawing/2014/main" id="{15D1E1E9-A6DC-A749-A269-5269D7A3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35843" name="Image 3">
          <a:extLst>
            <a:ext uri="{FF2B5EF4-FFF2-40B4-BE49-F238E27FC236}">
              <a16:creationId xmlns:a16="http://schemas.microsoft.com/office/drawing/2014/main" id="{9293B3A2-6D6A-5D47-A9DA-2714FD383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11</xdr:row>
      <xdr:rowOff>0</xdr:rowOff>
    </xdr:from>
    <xdr:to>
      <xdr:col>5</xdr:col>
      <xdr:colOff>12700</xdr:colOff>
      <xdr:row>11</xdr:row>
      <xdr:rowOff>38100</xdr:rowOff>
    </xdr:to>
    <xdr:pic>
      <xdr:nvPicPr>
        <xdr:cNvPr id="35844" name="Image 4">
          <a:extLst>
            <a:ext uri="{FF2B5EF4-FFF2-40B4-BE49-F238E27FC236}">
              <a16:creationId xmlns:a16="http://schemas.microsoft.com/office/drawing/2014/main" id="{5295F579-0E20-5D41-BA33-47ACB98DD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11</xdr:row>
      <xdr:rowOff>0</xdr:rowOff>
    </xdr:from>
    <xdr:to>
      <xdr:col>6</xdr:col>
      <xdr:colOff>12700</xdr:colOff>
      <xdr:row>11</xdr:row>
      <xdr:rowOff>38100</xdr:rowOff>
    </xdr:to>
    <xdr:pic>
      <xdr:nvPicPr>
        <xdr:cNvPr id="35845" name="Image 5">
          <a:extLst>
            <a:ext uri="{FF2B5EF4-FFF2-40B4-BE49-F238E27FC236}">
              <a16:creationId xmlns:a16="http://schemas.microsoft.com/office/drawing/2014/main" id="{921A340B-DE0E-CF4E-80DF-F9325FF9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12700</xdr:colOff>
      <xdr:row>13</xdr:row>
      <xdr:rowOff>38100</xdr:rowOff>
    </xdr:to>
    <xdr:pic>
      <xdr:nvPicPr>
        <xdr:cNvPr id="35846" name="Image 6">
          <a:extLst>
            <a:ext uri="{FF2B5EF4-FFF2-40B4-BE49-F238E27FC236}">
              <a16:creationId xmlns:a16="http://schemas.microsoft.com/office/drawing/2014/main" id="{535B2E3A-155A-CA4B-8D29-B1DDCC7F8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35847" name="Image 7">
          <a:extLst>
            <a:ext uri="{FF2B5EF4-FFF2-40B4-BE49-F238E27FC236}">
              <a16:creationId xmlns:a16="http://schemas.microsoft.com/office/drawing/2014/main" id="{F45076A8-C8BC-534B-95B2-A5E1EA13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15</xdr:row>
      <xdr:rowOff>0</xdr:rowOff>
    </xdr:from>
    <xdr:to>
      <xdr:col>5</xdr:col>
      <xdr:colOff>12700</xdr:colOff>
      <xdr:row>15</xdr:row>
      <xdr:rowOff>38100</xdr:rowOff>
    </xdr:to>
    <xdr:pic>
      <xdr:nvPicPr>
        <xdr:cNvPr id="35848" name="Image 8">
          <a:extLst>
            <a:ext uri="{FF2B5EF4-FFF2-40B4-BE49-F238E27FC236}">
              <a16:creationId xmlns:a16="http://schemas.microsoft.com/office/drawing/2014/main" id="{669C9A14-1ECC-7946-A572-496E38263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15</xdr:row>
      <xdr:rowOff>0</xdr:rowOff>
    </xdr:from>
    <xdr:to>
      <xdr:col>6</xdr:col>
      <xdr:colOff>12700</xdr:colOff>
      <xdr:row>15</xdr:row>
      <xdr:rowOff>38100</xdr:rowOff>
    </xdr:to>
    <xdr:pic>
      <xdr:nvPicPr>
        <xdr:cNvPr id="35849" name="Image 9">
          <a:extLst>
            <a:ext uri="{FF2B5EF4-FFF2-40B4-BE49-F238E27FC236}">
              <a16:creationId xmlns:a16="http://schemas.microsoft.com/office/drawing/2014/main" id="{591FE0DD-9BF8-D344-8CB5-3B69F70A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35850" name="Image 10">
          <a:extLst>
            <a:ext uri="{FF2B5EF4-FFF2-40B4-BE49-F238E27FC236}">
              <a16:creationId xmlns:a16="http://schemas.microsoft.com/office/drawing/2014/main" id="{198DCC38-54C0-E64E-867E-96A10C1A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35851" name="Image 11">
          <a:extLst>
            <a:ext uri="{FF2B5EF4-FFF2-40B4-BE49-F238E27FC236}">
              <a16:creationId xmlns:a16="http://schemas.microsoft.com/office/drawing/2014/main" id="{2F159C3F-A814-5045-9DCE-3BADE918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35852" name="Image 12">
          <a:extLst>
            <a:ext uri="{FF2B5EF4-FFF2-40B4-BE49-F238E27FC236}">
              <a16:creationId xmlns:a16="http://schemas.microsoft.com/office/drawing/2014/main" id="{06626E35-834A-FB4C-919D-9F8A7857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35853" name="Image 13">
          <a:extLst>
            <a:ext uri="{FF2B5EF4-FFF2-40B4-BE49-F238E27FC236}">
              <a16:creationId xmlns:a16="http://schemas.microsoft.com/office/drawing/2014/main" id="{89D35BF6-DF01-A24C-8294-D0DF8464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35854" name="Image 14">
          <a:extLst>
            <a:ext uri="{FF2B5EF4-FFF2-40B4-BE49-F238E27FC236}">
              <a16:creationId xmlns:a16="http://schemas.microsoft.com/office/drawing/2014/main" id="{E17D9A6C-270F-B940-AED2-150C32168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35855" name="Image 15">
          <a:extLst>
            <a:ext uri="{FF2B5EF4-FFF2-40B4-BE49-F238E27FC236}">
              <a16:creationId xmlns:a16="http://schemas.microsoft.com/office/drawing/2014/main" id="{681B6C27-BAD7-C64E-9E68-EFD34DC51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33</xdr:row>
      <xdr:rowOff>0</xdr:rowOff>
    </xdr:from>
    <xdr:to>
      <xdr:col>5</xdr:col>
      <xdr:colOff>12700</xdr:colOff>
      <xdr:row>33</xdr:row>
      <xdr:rowOff>38100</xdr:rowOff>
    </xdr:to>
    <xdr:pic>
      <xdr:nvPicPr>
        <xdr:cNvPr id="35856" name="Image 16">
          <a:extLst>
            <a:ext uri="{FF2B5EF4-FFF2-40B4-BE49-F238E27FC236}">
              <a16:creationId xmlns:a16="http://schemas.microsoft.com/office/drawing/2014/main" id="{DA24CEEB-2291-4541-9FED-CB6F0883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33</xdr:row>
      <xdr:rowOff>0</xdr:rowOff>
    </xdr:from>
    <xdr:to>
      <xdr:col>6</xdr:col>
      <xdr:colOff>12700</xdr:colOff>
      <xdr:row>33</xdr:row>
      <xdr:rowOff>38100</xdr:rowOff>
    </xdr:to>
    <xdr:pic>
      <xdr:nvPicPr>
        <xdr:cNvPr id="35857" name="Image 17">
          <a:extLst>
            <a:ext uri="{FF2B5EF4-FFF2-40B4-BE49-F238E27FC236}">
              <a16:creationId xmlns:a16="http://schemas.microsoft.com/office/drawing/2014/main" id="{5206FBC1-E6BB-FE40-8B00-9FCD9E0A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36</xdr:row>
      <xdr:rowOff>0</xdr:rowOff>
    </xdr:from>
    <xdr:to>
      <xdr:col>5</xdr:col>
      <xdr:colOff>12700</xdr:colOff>
      <xdr:row>36</xdr:row>
      <xdr:rowOff>38100</xdr:rowOff>
    </xdr:to>
    <xdr:pic>
      <xdr:nvPicPr>
        <xdr:cNvPr id="35858" name="Image 18">
          <a:extLst>
            <a:ext uri="{FF2B5EF4-FFF2-40B4-BE49-F238E27FC236}">
              <a16:creationId xmlns:a16="http://schemas.microsoft.com/office/drawing/2014/main" id="{73ADADDA-DE11-174B-A416-0E04E3EE4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31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36</xdr:row>
      <xdr:rowOff>0</xdr:rowOff>
    </xdr:from>
    <xdr:to>
      <xdr:col>6</xdr:col>
      <xdr:colOff>12700</xdr:colOff>
      <xdr:row>36</xdr:row>
      <xdr:rowOff>38100</xdr:rowOff>
    </xdr:to>
    <xdr:pic>
      <xdr:nvPicPr>
        <xdr:cNvPr id="35859" name="Image 19">
          <a:extLst>
            <a:ext uri="{FF2B5EF4-FFF2-40B4-BE49-F238E27FC236}">
              <a16:creationId xmlns:a16="http://schemas.microsoft.com/office/drawing/2014/main" id="{6B001D57-F8E5-154E-9289-48070887F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318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39</xdr:row>
      <xdr:rowOff>0</xdr:rowOff>
    </xdr:from>
    <xdr:to>
      <xdr:col>5</xdr:col>
      <xdr:colOff>12700</xdr:colOff>
      <xdr:row>39</xdr:row>
      <xdr:rowOff>38100</xdr:rowOff>
    </xdr:to>
    <xdr:pic>
      <xdr:nvPicPr>
        <xdr:cNvPr id="35860" name="Image 20">
          <a:extLst>
            <a:ext uri="{FF2B5EF4-FFF2-40B4-BE49-F238E27FC236}">
              <a16:creationId xmlns:a16="http://schemas.microsoft.com/office/drawing/2014/main" id="{3400F0AE-75DD-B447-BBC7-69ABDF855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622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39</xdr:row>
      <xdr:rowOff>0</xdr:rowOff>
    </xdr:from>
    <xdr:to>
      <xdr:col>6</xdr:col>
      <xdr:colOff>12700</xdr:colOff>
      <xdr:row>39</xdr:row>
      <xdr:rowOff>38100</xdr:rowOff>
    </xdr:to>
    <xdr:pic>
      <xdr:nvPicPr>
        <xdr:cNvPr id="35861" name="Image 21">
          <a:extLst>
            <a:ext uri="{FF2B5EF4-FFF2-40B4-BE49-F238E27FC236}">
              <a16:creationId xmlns:a16="http://schemas.microsoft.com/office/drawing/2014/main" id="{C0CBAD66-6EA7-0243-BBAD-BBEECFE48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622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42</xdr:row>
      <xdr:rowOff>0</xdr:rowOff>
    </xdr:from>
    <xdr:to>
      <xdr:col>5</xdr:col>
      <xdr:colOff>12700</xdr:colOff>
      <xdr:row>42</xdr:row>
      <xdr:rowOff>38100</xdr:rowOff>
    </xdr:to>
    <xdr:pic>
      <xdr:nvPicPr>
        <xdr:cNvPr id="35862" name="Image 22">
          <a:extLst>
            <a:ext uri="{FF2B5EF4-FFF2-40B4-BE49-F238E27FC236}">
              <a16:creationId xmlns:a16="http://schemas.microsoft.com/office/drawing/2014/main" id="{6CD20D67-758E-2E42-9DF2-8B8666BE1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92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42</xdr:row>
      <xdr:rowOff>0</xdr:rowOff>
    </xdr:from>
    <xdr:to>
      <xdr:col>6</xdr:col>
      <xdr:colOff>12700</xdr:colOff>
      <xdr:row>42</xdr:row>
      <xdr:rowOff>38100</xdr:rowOff>
    </xdr:to>
    <xdr:pic>
      <xdr:nvPicPr>
        <xdr:cNvPr id="35863" name="Image 23">
          <a:extLst>
            <a:ext uri="{FF2B5EF4-FFF2-40B4-BE49-F238E27FC236}">
              <a16:creationId xmlns:a16="http://schemas.microsoft.com/office/drawing/2014/main" id="{CC5280A8-01D4-DA4E-A99F-D8804430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92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46</xdr:row>
      <xdr:rowOff>0</xdr:rowOff>
    </xdr:from>
    <xdr:to>
      <xdr:col>5</xdr:col>
      <xdr:colOff>12700</xdr:colOff>
      <xdr:row>46</xdr:row>
      <xdr:rowOff>38100</xdr:rowOff>
    </xdr:to>
    <xdr:pic>
      <xdr:nvPicPr>
        <xdr:cNvPr id="35864" name="Image 24">
          <a:extLst>
            <a:ext uri="{FF2B5EF4-FFF2-40B4-BE49-F238E27FC236}">
              <a16:creationId xmlns:a16="http://schemas.microsoft.com/office/drawing/2014/main" id="{3E20423C-3D98-8A4B-B733-FB1F70A64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38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46</xdr:row>
      <xdr:rowOff>0</xdr:rowOff>
    </xdr:from>
    <xdr:to>
      <xdr:col>6</xdr:col>
      <xdr:colOff>12700</xdr:colOff>
      <xdr:row>46</xdr:row>
      <xdr:rowOff>38100</xdr:rowOff>
    </xdr:to>
    <xdr:pic>
      <xdr:nvPicPr>
        <xdr:cNvPr id="35865" name="Image 25">
          <a:extLst>
            <a:ext uri="{FF2B5EF4-FFF2-40B4-BE49-F238E27FC236}">
              <a16:creationId xmlns:a16="http://schemas.microsoft.com/office/drawing/2014/main" id="{90634540-84CC-934D-9832-7738777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38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50</xdr:row>
      <xdr:rowOff>0</xdr:rowOff>
    </xdr:from>
    <xdr:to>
      <xdr:col>5</xdr:col>
      <xdr:colOff>12700</xdr:colOff>
      <xdr:row>50</xdr:row>
      <xdr:rowOff>38100</xdr:rowOff>
    </xdr:to>
    <xdr:pic>
      <xdr:nvPicPr>
        <xdr:cNvPr id="35866" name="Image 26">
          <a:extLst>
            <a:ext uri="{FF2B5EF4-FFF2-40B4-BE49-F238E27FC236}">
              <a16:creationId xmlns:a16="http://schemas.microsoft.com/office/drawing/2014/main" id="{0CC5340A-A203-0B46-8F78-F8E21380D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5715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50</xdr:row>
      <xdr:rowOff>0</xdr:rowOff>
    </xdr:from>
    <xdr:to>
      <xdr:col>6</xdr:col>
      <xdr:colOff>12700</xdr:colOff>
      <xdr:row>50</xdr:row>
      <xdr:rowOff>38100</xdr:rowOff>
    </xdr:to>
    <xdr:pic>
      <xdr:nvPicPr>
        <xdr:cNvPr id="35867" name="Image 27">
          <a:extLst>
            <a:ext uri="{FF2B5EF4-FFF2-40B4-BE49-F238E27FC236}">
              <a16:creationId xmlns:a16="http://schemas.microsoft.com/office/drawing/2014/main" id="{0C25FE82-8E11-0C4C-853B-33B56ED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5715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53</xdr:row>
      <xdr:rowOff>0</xdr:rowOff>
    </xdr:from>
    <xdr:to>
      <xdr:col>5</xdr:col>
      <xdr:colOff>12700</xdr:colOff>
      <xdr:row>53</xdr:row>
      <xdr:rowOff>38100</xdr:rowOff>
    </xdr:to>
    <xdr:pic>
      <xdr:nvPicPr>
        <xdr:cNvPr id="35868" name="Image 28">
          <a:extLst>
            <a:ext uri="{FF2B5EF4-FFF2-40B4-BE49-F238E27FC236}">
              <a16:creationId xmlns:a16="http://schemas.microsoft.com/office/drawing/2014/main" id="{8255A67D-64CF-744A-A2C6-E02069B9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6019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53</xdr:row>
      <xdr:rowOff>0</xdr:rowOff>
    </xdr:from>
    <xdr:to>
      <xdr:col>6</xdr:col>
      <xdr:colOff>12700</xdr:colOff>
      <xdr:row>53</xdr:row>
      <xdr:rowOff>38100</xdr:rowOff>
    </xdr:to>
    <xdr:pic>
      <xdr:nvPicPr>
        <xdr:cNvPr id="35869" name="Image 29">
          <a:extLst>
            <a:ext uri="{FF2B5EF4-FFF2-40B4-BE49-F238E27FC236}">
              <a16:creationId xmlns:a16="http://schemas.microsoft.com/office/drawing/2014/main" id="{ED7D92B4-71B0-404C-BB00-B671997E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6019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56</xdr:row>
      <xdr:rowOff>0</xdr:rowOff>
    </xdr:from>
    <xdr:to>
      <xdr:col>5</xdr:col>
      <xdr:colOff>12700</xdr:colOff>
      <xdr:row>56</xdr:row>
      <xdr:rowOff>38100</xdr:rowOff>
    </xdr:to>
    <xdr:pic>
      <xdr:nvPicPr>
        <xdr:cNvPr id="35870" name="Image 30">
          <a:extLst>
            <a:ext uri="{FF2B5EF4-FFF2-40B4-BE49-F238E27FC236}">
              <a16:creationId xmlns:a16="http://schemas.microsoft.com/office/drawing/2014/main" id="{463328AD-B756-DA4F-983A-1723670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632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56</xdr:row>
      <xdr:rowOff>0</xdr:rowOff>
    </xdr:from>
    <xdr:to>
      <xdr:col>6</xdr:col>
      <xdr:colOff>12700</xdr:colOff>
      <xdr:row>56</xdr:row>
      <xdr:rowOff>38100</xdr:rowOff>
    </xdr:to>
    <xdr:pic>
      <xdr:nvPicPr>
        <xdr:cNvPr id="35871" name="Image 31">
          <a:extLst>
            <a:ext uri="{FF2B5EF4-FFF2-40B4-BE49-F238E27FC236}">
              <a16:creationId xmlns:a16="http://schemas.microsoft.com/office/drawing/2014/main" id="{5DCDD224-1398-D04D-965E-763146E4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632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59</xdr:row>
      <xdr:rowOff>0</xdr:rowOff>
    </xdr:from>
    <xdr:to>
      <xdr:col>5</xdr:col>
      <xdr:colOff>12700</xdr:colOff>
      <xdr:row>59</xdr:row>
      <xdr:rowOff>38100</xdr:rowOff>
    </xdr:to>
    <xdr:pic>
      <xdr:nvPicPr>
        <xdr:cNvPr id="35872" name="Image 32">
          <a:extLst>
            <a:ext uri="{FF2B5EF4-FFF2-40B4-BE49-F238E27FC236}">
              <a16:creationId xmlns:a16="http://schemas.microsoft.com/office/drawing/2014/main" id="{04382EF5-2BD6-9B47-A55A-FD6CA91E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662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59</xdr:row>
      <xdr:rowOff>0</xdr:rowOff>
    </xdr:from>
    <xdr:to>
      <xdr:col>6</xdr:col>
      <xdr:colOff>12700</xdr:colOff>
      <xdr:row>59</xdr:row>
      <xdr:rowOff>38100</xdr:rowOff>
    </xdr:to>
    <xdr:pic>
      <xdr:nvPicPr>
        <xdr:cNvPr id="35873" name="Image 33">
          <a:extLst>
            <a:ext uri="{FF2B5EF4-FFF2-40B4-BE49-F238E27FC236}">
              <a16:creationId xmlns:a16="http://schemas.microsoft.com/office/drawing/2014/main" id="{B4C2B63C-1ECD-BF47-B4D2-6A8005B81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662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62</xdr:row>
      <xdr:rowOff>0</xdr:rowOff>
    </xdr:from>
    <xdr:to>
      <xdr:col>5</xdr:col>
      <xdr:colOff>12700</xdr:colOff>
      <xdr:row>62</xdr:row>
      <xdr:rowOff>38100</xdr:rowOff>
    </xdr:to>
    <xdr:pic>
      <xdr:nvPicPr>
        <xdr:cNvPr id="35874" name="Image 34">
          <a:extLst>
            <a:ext uri="{FF2B5EF4-FFF2-40B4-BE49-F238E27FC236}">
              <a16:creationId xmlns:a16="http://schemas.microsoft.com/office/drawing/2014/main" id="{3349DBF1-BC8C-FE41-89A7-91365A28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693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62</xdr:row>
      <xdr:rowOff>0</xdr:rowOff>
    </xdr:from>
    <xdr:to>
      <xdr:col>6</xdr:col>
      <xdr:colOff>12700</xdr:colOff>
      <xdr:row>62</xdr:row>
      <xdr:rowOff>38100</xdr:rowOff>
    </xdr:to>
    <xdr:pic>
      <xdr:nvPicPr>
        <xdr:cNvPr id="35875" name="Image 35">
          <a:extLst>
            <a:ext uri="{FF2B5EF4-FFF2-40B4-BE49-F238E27FC236}">
              <a16:creationId xmlns:a16="http://schemas.microsoft.com/office/drawing/2014/main" id="{D077A4A8-0E99-4E48-9D57-6BE8FBB8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693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6.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36864" name="Image 0">
          <a:extLst>
            <a:ext uri="{FF2B5EF4-FFF2-40B4-BE49-F238E27FC236}">
              <a16:creationId xmlns:a16="http://schemas.microsoft.com/office/drawing/2014/main" id="{CEA8E05E-BFA3-3C47-BE6C-68DCC974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36865" name="Image 1">
          <a:extLst>
            <a:ext uri="{FF2B5EF4-FFF2-40B4-BE49-F238E27FC236}">
              <a16:creationId xmlns:a16="http://schemas.microsoft.com/office/drawing/2014/main" id="{43718F15-9388-5C43-B642-75BD8C9F7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36866" name="Image 2">
          <a:extLst>
            <a:ext uri="{FF2B5EF4-FFF2-40B4-BE49-F238E27FC236}">
              <a16:creationId xmlns:a16="http://schemas.microsoft.com/office/drawing/2014/main" id="{7055808E-5159-2F42-AC42-1D46FFD9EDB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11</xdr:row>
      <xdr:rowOff>0</xdr:rowOff>
    </xdr:from>
    <xdr:to>
      <xdr:col>5</xdr:col>
      <xdr:colOff>12700</xdr:colOff>
      <xdr:row>11</xdr:row>
      <xdr:rowOff>38100</xdr:rowOff>
    </xdr:to>
    <xdr:pic>
      <xdr:nvPicPr>
        <xdr:cNvPr id="36867" name="Image 3">
          <a:extLst>
            <a:ext uri="{FF2B5EF4-FFF2-40B4-BE49-F238E27FC236}">
              <a16:creationId xmlns:a16="http://schemas.microsoft.com/office/drawing/2014/main" id="{F40A068B-2939-E14C-BDCC-F4D84FBE9B8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154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11</xdr:row>
      <xdr:rowOff>0</xdr:rowOff>
    </xdr:from>
    <xdr:to>
      <xdr:col>6</xdr:col>
      <xdr:colOff>12700</xdr:colOff>
      <xdr:row>11</xdr:row>
      <xdr:rowOff>38100</xdr:rowOff>
    </xdr:to>
    <xdr:pic>
      <xdr:nvPicPr>
        <xdr:cNvPr id="36868" name="Image 4">
          <a:extLst>
            <a:ext uri="{FF2B5EF4-FFF2-40B4-BE49-F238E27FC236}">
              <a16:creationId xmlns:a16="http://schemas.microsoft.com/office/drawing/2014/main" id="{52D36CE9-3A19-D441-B342-D48A72FB76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549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12700</xdr:colOff>
      <xdr:row>13</xdr:row>
      <xdr:rowOff>38100</xdr:rowOff>
    </xdr:to>
    <xdr:pic>
      <xdr:nvPicPr>
        <xdr:cNvPr id="36869" name="Image 5">
          <a:extLst>
            <a:ext uri="{FF2B5EF4-FFF2-40B4-BE49-F238E27FC236}">
              <a16:creationId xmlns:a16="http://schemas.microsoft.com/office/drawing/2014/main" id="{3D60FD7B-16F6-3E48-B171-C4CEBEA561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185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36870" name="Image 6">
          <a:extLst>
            <a:ext uri="{FF2B5EF4-FFF2-40B4-BE49-F238E27FC236}">
              <a16:creationId xmlns:a16="http://schemas.microsoft.com/office/drawing/2014/main" id="{D9536894-ED05-524A-B55F-1BAE7F144FD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854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0</xdr:col>
      <xdr:colOff>0</xdr:colOff>
      <xdr:row>18</xdr:row>
      <xdr:rowOff>0</xdr:rowOff>
    </xdr:from>
    <xdr:to>
      <xdr:col>0</xdr:col>
      <xdr:colOff>101600</xdr:colOff>
      <xdr:row>18</xdr:row>
      <xdr:rowOff>431800</xdr:rowOff>
    </xdr:to>
    <xdr:pic>
      <xdr:nvPicPr>
        <xdr:cNvPr id="36871" name="Image 7">
          <a:extLst>
            <a:ext uri="{FF2B5EF4-FFF2-40B4-BE49-F238E27FC236}">
              <a16:creationId xmlns:a16="http://schemas.microsoft.com/office/drawing/2014/main" id="{6E307C93-8AE9-6543-9D0A-7BA501627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63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36872" name="Image 8">
          <a:extLst>
            <a:ext uri="{FF2B5EF4-FFF2-40B4-BE49-F238E27FC236}">
              <a16:creationId xmlns:a16="http://schemas.microsoft.com/office/drawing/2014/main" id="{B5F2ACE0-C5E1-9644-AD4C-AFC6AC28214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921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36873" name="Image 9">
          <a:extLst>
            <a:ext uri="{FF2B5EF4-FFF2-40B4-BE49-F238E27FC236}">
              <a16:creationId xmlns:a16="http://schemas.microsoft.com/office/drawing/2014/main" id="{46C2607A-BCCF-B74D-85A5-0992F82D2C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921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101600</xdr:colOff>
      <xdr:row>25</xdr:row>
      <xdr:rowOff>431800</xdr:rowOff>
    </xdr:to>
    <xdr:pic>
      <xdr:nvPicPr>
        <xdr:cNvPr id="36874" name="Image 10">
          <a:extLst>
            <a:ext uri="{FF2B5EF4-FFF2-40B4-BE49-F238E27FC236}">
              <a16:creationId xmlns:a16="http://schemas.microsoft.com/office/drawing/2014/main" id="{8D114DAD-B846-7645-8178-64ACB64EA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225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36875" name="Image 11">
          <a:extLst>
            <a:ext uri="{FF2B5EF4-FFF2-40B4-BE49-F238E27FC236}">
              <a16:creationId xmlns:a16="http://schemas.microsoft.com/office/drawing/2014/main" id="{385E8BF4-E482-0F4C-B611-B84BCE5DBA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225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36876" name="Image 12">
          <a:extLst>
            <a:ext uri="{FF2B5EF4-FFF2-40B4-BE49-F238E27FC236}">
              <a16:creationId xmlns:a16="http://schemas.microsoft.com/office/drawing/2014/main" id="{2640AAFF-264F-8E48-AC08-B47AE12DC64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530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36877" name="Image 13">
          <a:extLst>
            <a:ext uri="{FF2B5EF4-FFF2-40B4-BE49-F238E27FC236}">
              <a16:creationId xmlns:a16="http://schemas.microsoft.com/office/drawing/2014/main" id="{B83F999D-CB6E-DC4A-90C6-505FFCBDAB2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530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30</xdr:row>
      <xdr:rowOff>0</xdr:rowOff>
    </xdr:from>
    <xdr:to>
      <xdr:col>5</xdr:col>
      <xdr:colOff>12700</xdr:colOff>
      <xdr:row>30</xdr:row>
      <xdr:rowOff>38100</xdr:rowOff>
    </xdr:to>
    <xdr:pic>
      <xdr:nvPicPr>
        <xdr:cNvPr id="36878" name="Image 14">
          <a:extLst>
            <a:ext uri="{FF2B5EF4-FFF2-40B4-BE49-F238E27FC236}">
              <a16:creationId xmlns:a16="http://schemas.microsoft.com/office/drawing/2014/main" id="{B6600705-E7DE-7245-B7CF-20DA89D637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835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30</xdr:row>
      <xdr:rowOff>0</xdr:rowOff>
    </xdr:from>
    <xdr:to>
      <xdr:col>6</xdr:col>
      <xdr:colOff>12700</xdr:colOff>
      <xdr:row>30</xdr:row>
      <xdr:rowOff>38100</xdr:rowOff>
    </xdr:to>
    <xdr:pic>
      <xdr:nvPicPr>
        <xdr:cNvPr id="36879" name="Image 15">
          <a:extLst>
            <a:ext uri="{FF2B5EF4-FFF2-40B4-BE49-F238E27FC236}">
              <a16:creationId xmlns:a16="http://schemas.microsoft.com/office/drawing/2014/main" id="{25CF15FC-21B9-FF4A-BB74-0B199382310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835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32</xdr:row>
      <xdr:rowOff>0</xdr:rowOff>
    </xdr:from>
    <xdr:to>
      <xdr:col>5</xdr:col>
      <xdr:colOff>12700</xdr:colOff>
      <xdr:row>32</xdr:row>
      <xdr:rowOff>38100</xdr:rowOff>
    </xdr:to>
    <xdr:pic>
      <xdr:nvPicPr>
        <xdr:cNvPr id="36880" name="Image 16">
          <a:extLst>
            <a:ext uri="{FF2B5EF4-FFF2-40B4-BE49-F238E27FC236}">
              <a16:creationId xmlns:a16="http://schemas.microsoft.com/office/drawing/2014/main" id="{1A14147A-6479-3249-A674-61C02B91AD5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4140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32</xdr:row>
      <xdr:rowOff>0</xdr:rowOff>
    </xdr:from>
    <xdr:to>
      <xdr:col>6</xdr:col>
      <xdr:colOff>12700</xdr:colOff>
      <xdr:row>32</xdr:row>
      <xdr:rowOff>38100</xdr:rowOff>
    </xdr:to>
    <xdr:pic>
      <xdr:nvPicPr>
        <xdr:cNvPr id="36881" name="Image 17">
          <a:extLst>
            <a:ext uri="{FF2B5EF4-FFF2-40B4-BE49-F238E27FC236}">
              <a16:creationId xmlns:a16="http://schemas.microsoft.com/office/drawing/2014/main" id="{BDC90D99-4992-224F-AD3C-16E1C4C2142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4140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35</xdr:row>
      <xdr:rowOff>0</xdr:rowOff>
    </xdr:from>
    <xdr:to>
      <xdr:col>5</xdr:col>
      <xdr:colOff>12700</xdr:colOff>
      <xdr:row>35</xdr:row>
      <xdr:rowOff>38100</xdr:rowOff>
    </xdr:to>
    <xdr:pic>
      <xdr:nvPicPr>
        <xdr:cNvPr id="36882" name="Image 18">
          <a:extLst>
            <a:ext uri="{FF2B5EF4-FFF2-40B4-BE49-F238E27FC236}">
              <a16:creationId xmlns:a16="http://schemas.microsoft.com/office/drawing/2014/main" id="{1EDD649D-8250-ED4E-93D6-C0EE2D0344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4445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35</xdr:row>
      <xdr:rowOff>0</xdr:rowOff>
    </xdr:from>
    <xdr:to>
      <xdr:col>6</xdr:col>
      <xdr:colOff>12700</xdr:colOff>
      <xdr:row>35</xdr:row>
      <xdr:rowOff>38100</xdr:rowOff>
    </xdr:to>
    <xdr:pic>
      <xdr:nvPicPr>
        <xdr:cNvPr id="36883" name="Image 19">
          <a:extLst>
            <a:ext uri="{FF2B5EF4-FFF2-40B4-BE49-F238E27FC236}">
              <a16:creationId xmlns:a16="http://schemas.microsoft.com/office/drawing/2014/main" id="{AC0E48D3-390D-D84A-BD76-CF343CAF35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4445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38</xdr:row>
      <xdr:rowOff>0</xdr:rowOff>
    </xdr:from>
    <xdr:to>
      <xdr:col>5</xdr:col>
      <xdr:colOff>12700</xdr:colOff>
      <xdr:row>38</xdr:row>
      <xdr:rowOff>38100</xdr:rowOff>
    </xdr:to>
    <xdr:pic>
      <xdr:nvPicPr>
        <xdr:cNvPr id="36884" name="Image 20">
          <a:extLst>
            <a:ext uri="{FF2B5EF4-FFF2-40B4-BE49-F238E27FC236}">
              <a16:creationId xmlns:a16="http://schemas.microsoft.com/office/drawing/2014/main" id="{C8C132D0-AF8D-2D40-B4E7-90D306CACF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4749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38</xdr:row>
      <xdr:rowOff>0</xdr:rowOff>
    </xdr:from>
    <xdr:to>
      <xdr:col>6</xdr:col>
      <xdr:colOff>12700</xdr:colOff>
      <xdr:row>38</xdr:row>
      <xdr:rowOff>38100</xdr:rowOff>
    </xdr:to>
    <xdr:pic>
      <xdr:nvPicPr>
        <xdr:cNvPr id="36885" name="Image 21">
          <a:extLst>
            <a:ext uri="{FF2B5EF4-FFF2-40B4-BE49-F238E27FC236}">
              <a16:creationId xmlns:a16="http://schemas.microsoft.com/office/drawing/2014/main" id="{A080F331-B9EE-D247-8842-5D558F15BC1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4749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41</xdr:row>
      <xdr:rowOff>0</xdr:rowOff>
    </xdr:from>
    <xdr:to>
      <xdr:col>5</xdr:col>
      <xdr:colOff>12700</xdr:colOff>
      <xdr:row>41</xdr:row>
      <xdr:rowOff>38100</xdr:rowOff>
    </xdr:to>
    <xdr:pic>
      <xdr:nvPicPr>
        <xdr:cNvPr id="36886" name="Image 22">
          <a:extLst>
            <a:ext uri="{FF2B5EF4-FFF2-40B4-BE49-F238E27FC236}">
              <a16:creationId xmlns:a16="http://schemas.microsoft.com/office/drawing/2014/main" id="{90FC2A6A-67FA-184F-BFD1-DDBC43E8C55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505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41</xdr:row>
      <xdr:rowOff>0</xdr:rowOff>
    </xdr:from>
    <xdr:to>
      <xdr:col>6</xdr:col>
      <xdr:colOff>12700</xdr:colOff>
      <xdr:row>41</xdr:row>
      <xdr:rowOff>38100</xdr:rowOff>
    </xdr:to>
    <xdr:pic>
      <xdr:nvPicPr>
        <xdr:cNvPr id="36887" name="Image 23">
          <a:extLst>
            <a:ext uri="{FF2B5EF4-FFF2-40B4-BE49-F238E27FC236}">
              <a16:creationId xmlns:a16="http://schemas.microsoft.com/office/drawing/2014/main" id="{98A6A774-6367-5A47-8639-91CEFF5FE5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505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7.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7888" name="Image 0">
          <a:extLst>
            <a:ext uri="{FF2B5EF4-FFF2-40B4-BE49-F238E27FC236}">
              <a16:creationId xmlns:a16="http://schemas.microsoft.com/office/drawing/2014/main" id="{84EDC4F8-2AB9-074A-8069-EC05B8198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7889" name="Image 1">
          <a:extLst>
            <a:ext uri="{FF2B5EF4-FFF2-40B4-BE49-F238E27FC236}">
              <a16:creationId xmlns:a16="http://schemas.microsoft.com/office/drawing/2014/main" id="{C0B00FF6-561C-0C45-8B49-DD87E0708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37890" name="Image 2">
          <a:extLst>
            <a:ext uri="{FF2B5EF4-FFF2-40B4-BE49-F238E27FC236}">
              <a16:creationId xmlns:a16="http://schemas.microsoft.com/office/drawing/2014/main" id="{30479BA6-EB51-DF4A-A83C-7FE784CAA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37891" name="Image 3">
          <a:extLst>
            <a:ext uri="{FF2B5EF4-FFF2-40B4-BE49-F238E27FC236}">
              <a16:creationId xmlns:a16="http://schemas.microsoft.com/office/drawing/2014/main" id="{CE18BDBA-32D9-9742-A7C7-3646C7806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8.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12700</xdr:colOff>
      <xdr:row>9</xdr:row>
      <xdr:rowOff>38100</xdr:rowOff>
    </xdr:to>
    <xdr:pic>
      <xdr:nvPicPr>
        <xdr:cNvPr id="38912" name="Image 0">
          <a:extLst>
            <a:ext uri="{FF2B5EF4-FFF2-40B4-BE49-F238E27FC236}">
              <a16:creationId xmlns:a16="http://schemas.microsoft.com/office/drawing/2014/main" id="{3EAC67E6-A50C-F64E-8B6A-25B007AD5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38913" name="Image 1">
          <a:extLst>
            <a:ext uri="{FF2B5EF4-FFF2-40B4-BE49-F238E27FC236}">
              <a16:creationId xmlns:a16="http://schemas.microsoft.com/office/drawing/2014/main" id="{01B89113-9CB5-2B4E-B4C8-457366198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39.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39936" name="Image 0">
          <a:extLst>
            <a:ext uri="{FF2B5EF4-FFF2-40B4-BE49-F238E27FC236}">
              <a16:creationId xmlns:a16="http://schemas.microsoft.com/office/drawing/2014/main" id="{699A7B2F-B3ED-3348-AE9E-BA8B31BB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39937" name="Image 1">
          <a:extLst>
            <a:ext uri="{FF2B5EF4-FFF2-40B4-BE49-F238E27FC236}">
              <a16:creationId xmlns:a16="http://schemas.microsoft.com/office/drawing/2014/main" id="{4E57E194-80D1-F348-BF19-D8A0C177F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39938" name="Image 2">
          <a:extLst>
            <a:ext uri="{FF2B5EF4-FFF2-40B4-BE49-F238E27FC236}">
              <a16:creationId xmlns:a16="http://schemas.microsoft.com/office/drawing/2014/main" id="{9536BA7B-C0D5-D546-A8B2-4052A49C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39939" name="Image 3">
          <a:extLst>
            <a:ext uri="{FF2B5EF4-FFF2-40B4-BE49-F238E27FC236}">
              <a16:creationId xmlns:a16="http://schemas.microsoft.com/office/drawing/2014/main" id="{B69250F7-D206-4241-B176-7A2D8BAF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39940" name="Image 4">
          <a:extLst>
            <a:ext uri="{FF2B5EF4-FFF2-40B4-BE49-F238E27FC236}">
              <a16:creationId xmlns:a16="http://schemas.microsoft.com/office/drawing/2014/main" id="{806D3314-02D9-3E40-BE67-D2C8EB65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39941" name="Image 5">
          <a:extLst>
            <a:ext uri="{FF2B5EF4-FFF2-40B4-BE49-F238E27FC236}">
              <a16:creationId xmlns:a16="http://schemas.microsoft.com/office/drawing/2014/main" id="{55C63A8B-C8EE-5F49-98C5-C7727BFD6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39942" name="Image 6">
          <a:extLst>
            <a:ext uri="{FF2B5EF4-FFF2-40B4-BE49-F238E27FC236}">
              <a16:creationId xmlns:a16="http://schemas.microsoft.com/office/drawing/2014/main" id="{DB3FF292-B4E2-384F-BA36-7A62266B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39943" name="Image 7">
          <a:extLst>
            <a:ext uri="{FF2B5EF4-FFF2-40B4-BE49-F238E27FC236}">
              <a16:creationId xmlns:a16="http://schemas.microsoft.com/office/drawing/2014/main" id="{09C9A3C6-98BD-9345-AF6B-CA1AADAA6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39944" name="Image 8">
          <a:extLst>
            <a:ext uri="{FF2B5EF4-FFF2-40B4-BE49-F238E27FC236}">
              <a16:creationId xmlns:a16="http://schemas.microsoft.com/office/drawing/2014/main" id="{29FF9ADB-C6DF-3D45-84F1-7093827C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39945" name="Image 9">
          <a:extLst>
            <a:ext uri="{FF2B5EF4-FFF2-40B4-BE49-F238E27FC236}">
              <a16:creationId xmlns:a16="http://schemas.microsoft.com/office/drawing/2014/main" id="{7C399DB6-605B-B549-96E3-C9440B38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0.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0960" name="Image 0">
          <a:extLst>
            <a:ext uri="{FF2B5EF4-FFF2-40B4-BE49-F238E27FC236}">
              <a16:creationId xmlns:a16="http://schemas.microsoft.com/office/drawing/2014/main" id="{68FC27CB-78CC-4F4F-A498-C527E6521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0961" name="Image 1">
          <a:extLst>
            <a:ext uri="{FF2B5EF4-FFF2-40B4-BE49-F238E27FC236}">
              <a16:creationId xmlns:a16="http://schemas.microsoft.com/office/drawing/2014/main" id="{DE466CC9-5B88-8948-8179-3DEBD796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40962" name="Image 2">
          <a:extLst>
            <a:ext uri="{FF2B5EF4-FFF2-40B4-BE49-F238E27FC236}">
              <a16:creationId xmlns:a16="http://schemas.microsoft.com/office/drawing/2014/main" id="{F0ACE6B3-F4DE-B242-BADC-E67F6C98D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08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40963" name="Image 3">
          <a:extLst>
            <a:ext uri="{FF2B5EF4-FFF2-40B4-BE49-F238E27FC236}">
              <a16:creationId xmlns:a16="http://schemas.microsoft.com/office/drawing/2014/main" id="{8E569DB2-CCE5-BC48-8630-3C5F2FA12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08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40964" name="Image 4">
          <a:extLst>
            <a:ext uri="{FF2B5EF4-FFF2-40B4-BE49-F238E27FC236}">
              <a16:creationId xmlns:a16="http://schemas.microsoft.com/office/drawing/2014/main" id="{65392B63-F44B-2846-B69C-BA569671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1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40965" name="Image 5">
          <a:extLst>
            <a:ext uri="{FF2B5EF4-FFF2-40B4-BE49-F238E27FC236}">
              <a16:creationId xmlns:a16="http://schemas.microsoft.com/office/drawing/2014/main" id="{58EC430C-A432-DE4F-BEE3-60FD6E6B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13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1984" name="Image 0">
          <a:extLst>
            <a:ext uri="{FF2B5EF4-FFF2-40B4-BE49-F238E27FC236}">
              <a16:creationId xmlns:a16="http://schemas.microsoft.com/office/drawing/2014/main" id="{ECB3DCDE-296C-B14A-8167-AE06C4D80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1985" name="Image 1">
          <a:extLst>
            <a:ext uri="{FF2B5EF4-FFF2-40B4-BE49-F238E27FC236}">
              <a16:creationId xmlns:a16="http://schemas.microsoft.com/office/drawing/2014/main" id="{19992BB6-DC5F-6A46-A9E7-72CEA5CF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41986" name="Image 2">
          <a:extLst>
            <a:ext uri="{FF2B5EF4-FFF2-40B4-BE49-F238E27FC236}">
              <a16:creationId xmlns:a16="http://schemas.microsoft.com/office/drawing/2014/main" id="{4B716430-83F3-634C-BC41-E6A5475D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41987" name="Image 3">
          <a:extLst>
            <a:ext uri="{FF2B5EF4-FFF2-40B4-BE49-F238E27FC236}">
              <a16:creationId xmlns:a16="http://schemas.microsoft.com/office/drawing/2014/main" id="{88F4453C-FB75-D84A-BF04-BD511ED6E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41988" name="Image 4">
          <a:extLst>
            <a:ext uri="{FF2B5EF4-FFF2-40B4-BE49-F238E27FC236}">
              <a16:creationId xmlns:a16="http://schemas.microsoft.com/office/drawing/2014/main" id="{34A6E850-1127-F44F-A2CE-C0788D1E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41989" name="Image 5">
          <a:extLst>
            <a:ext uri="{FF2B5EF4-FFF2-40B4-BE49-F238E27FC236}">
              <a16:creationId xmlns:a16="http://schemas.microsoft.com/office/drawing/2014/main" id="{50E7CF58-4AEE-5744-9A6E-50A1B449C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41990" name="Image 6">
          <a:extLst>
            <a:ext uri="{FF2B5EF4-FFF2-40B4-BE49-F238E27FC236}">
              <a16:creationId xmlns:a16="http://schemas.microsoft.com/office/drawing/2014/main" id="{9AC9325A-C356-B242-8CB3-22AC58D8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41991" name="Image 7">
          <a:extLst>
            <a:ext uri="{FF2B5EF4-FFF2-40B4-BE49-F238E27FC236}">
              <a16:creationId xmlns:a16="http://schemas.microsoft.com/office/drawing/2014/main" id="{60EE773F-B30C-0E4A-A58F-53D116F6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41992" name="Image 8">
          <a:extLst>
            <a:ext uri="{FF2B5EF4-FFF2-40B4-BE49-F238E27FC236}">
              <a16:creationId xmlns:a16="http://schemas.microsoft.com/office/drawing/2014/main" id="{FB9A7D2B-ECEF-784F-BFF5-4844DDBA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41993" name="Image 9">
          <a:extLst>
            <a:ext uri="{FF2B5EF4-FFF2-40B4-BE49-F238E27FC236}">
              <a16:creationId xmlns:a16="http://schemas.microsoft.com/office/drawing/2014/main" id="{0D2EACA4-F3CF-E340-BEE6-FC92A1609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41994" name="Image 10">
          <a:extLst>
            <a:ext uri="{FF2B5EF4-FFF2-40B4-BE49-F238E27FC236}">
              <a16:creationId xmlns:a16="http://schemas.microsoft.com/office/drawing/2014/main" id="{6EE188CF-D56C-9347-B900-CF1F88255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41995" name="Image 11">
          <a:extLst>
            <a:ext uri="{FF2B5EF4-FFF2-40B4-BE49-F238E27FC236}">
              <a16:creationId xmlns:a16="http://schemas.microsoft.com/office/drawing/2014/main" id="{56945D41-BD57-B443-902E-7F74855A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2.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3008" name="Image 0">
          <a:extLst>
            <a:ext uri="{FF2B5EF4-FFF2-40B4-BE49-F238E27FC236}">
              <a16:creationId xmlns:a16="http://schemas.microsoft.com/office/drawing/2014/main" id="{0335638C-1247-6646-901A-0D453E30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3009" name="Image 1">
          <a:extLst>
            <a:ext uri="{FF2B5EF4-FFF2-40B4-BE49-F238E27FC236}">
              <a16:creationId xmlns:a16="http://schemas.microsoft.com/office/drawing/2014/main" id="{CD908554-B602-474A-AB8C-A5FE39DF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43010" name="Image 2">
          <a:extLst>
            <a:ext uri="{FF2B5EF4-FFF2-40B4-BE49-F238E27FC236}">
              <a16:creationId xmlns:a16="http://schemas.microsoft.com/office/drawing/2014/main" id="{1ABA9541-0779-494F-8560-AAF0E143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1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43011" name="Image 3">
          <a:extLst>
            <a:ext uri="{FF2B5EF4-FFF2-40B4-BE49-F238E27FC236}">
              <a16:creationId xmlns:a16="http://schemas.microsoft.com/office/drawing/2014/main" id="{6F231EF0-7884-4B4F-81E0-CE0548168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1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43012" name="Image 4">
          <a:extLst>
            <a:ext uri="{FF2B5EF4-FFF2-40B4-BE49-F238E27FC236}">
              <a16:creationId xmlns:a16="http://schemas.microsoft.com/office/drawing/2014/main" id="{4D6BAC23-60E2-2F4F-8566-02034136B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24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43013" name="Image 5">
          <a:extLst>
            <a:ext uri="{FF2B5EF4-FFF2-40B4-BE49-F238E27FC236}">
              <a16:creationId xmlns:a16="http://schemas.microsoft.com/office/drawing/2014/main" id="{B3CA0404-9924-F549-A9F0-DA18776E5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324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20</xdr:row>
      <xdr:rowOff>0</xdr:rowOff>
    </xdr:from>
    <xdr:to>
      <xdr:col>5</xdr:col>
      <xdr:colOff>12700</xdr:colOff>
      <xdr:row>20</xdr:row>
      <xdr:rowOff>38100</xdr:rowOff>
    </xdr:to>
    <xdr:pic>
      <xdr:nvPicPr>
        <xdr:cNvPr id="43014" name="Image 6">
          <a:extLst>
            <a:ext uri="{FF2B5EF4-FFF2-40B4-BE49-F238E27FC236}">
              <a16:creationId xmlns:a16="http://schemas.microsoft.com/office/drawing/2014/main" id="{CB71802B-FC2A-064F-8CB4-87E42A63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628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20</xdr:row>
      <xdr:rowOff>0</xdr:rowOff>
    </xdr:from>
    <xdr:to>
      <xdr:col>6</xdr:col>
      <xdr:colOff>12700</xdr:colOff>
      <xdr:row>20</xdr:row>
      <xdr:rowOff>38100</xdr:rowOff>
    </xdr:to>
    <xdr:pic>
      <xdr:nvPicPr>
        <xdr:cNvPr id="43015" name="Image 7">
          <a:extLst>
            <a:ext uri="{FF2B5EF4-FFF2-40B4-BE49-F238E27FC236}">
              <a16:creationId xmlns:a16="http://schemas.microsoft.com/office/drawing/2014/main" id="{A19F7BCC-5F6F-8D4E-9D07-E1883C0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628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3.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4032" name="Image 0">
          <a:extLst>
            <a:ext uri="{FF2B5EF4-FFF2-40B4-BE49-F238E27FC236}">
              <a16:creationId xmlns:a16="http://schemas.microsoft.com/office/drawing/2014/main" id="{3BF96C57-FE8E-734A-AA3A-899CEC466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4033" name="Image 1">
          <a:extLst>
            <a:ext uri="{FF2B5EF4-FFF2-40B4-BE49-F238E27FC236}">
              <a16:creationId xmlns:a16="http://schemas.microsoft.com/office/drawing/2014/main" id="{C4851C42-4703-7C4A-9377-804B1D4F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9</xdr:row>
      <xdr:rowOff>0</xdr:rowOff>
    </xdr:from>
    <xdr:to>
      <xdr:col>5</xdr:col>
      <xdr:colOff>12700</xdr:colOff>
      <xdr:row>9</xdr:row>
      <xdr:rowOff>38100</xdr:rowOff>
    </xdr:to>
    <xdr:pic>
      <xdr:nvPicPr>
        <xdr:cNvPr id="44034" name="Image 2">
          <a:extLst>
            <a:ext uri="{FF2B5EF4-FFF2-40B4-BE49-F238E27FC236}">
              <a16:creationId xmlns:a16="http://schemas.microsoft.com/office/drawing/2014/main" id="{79679A4C-151D-8244-ADAD-7356E3621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9</xdr:row>
      <xdr:rowOff>0</xdr:rowOff>
    </xdr:from>
    <xdr:to>
      <xdr:col>6</xdr:col>
      <xdr:colOff>12700</xdr:colOff>
      <xdr:row>9</xdr:row>
      <xdr:rowOff>38100</xdr:rowOff>
    </xdr:to>
    <xdr:pic>
      <xdr:nvPicPr>
        <xdr:cNvPr id="44035" name="Image 3">
          <a:extLst>
            <a:ext uri="{FF2B5EF4-FFF2-40B4-BE49-F238E27FC236}">
              <a16:creationId xmlns:a16="http://schemas.microsoft.com/office/drawing/2014/main" id="{38B3D99B-2F39-AA4C-957A-B0F79E629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11</xdr:row>
      <xdr:rowOff>0</xdr:rowOff>
    </xdr:from>
    <xdr:to>
      <xdr:col>5</xdr:col>
      <xdr:colOff>12700</xdr:colOff>
      <xdr:row>11</xdr:row>
      <xdr:rowOff>38100</xdr:rowOff>
    </xdr:to>
    <xdr:pic>
      <xdr:nvPicPr>
        <xdr:cNvPr id="44036" name="Image 4">
          <a:extLst>
            <a:ext uri="{FF2B5EF4-FFF2-40B4-BE49-F238E27FC236}">
              <a16:creationId xmlns:a16="http://schemas.microsoft.com/office/drawing/2014/main" id="{22C5C909-3C55-6341-8784-61FAB9D1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714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11</xdr:row>
      <xdr:rowOff>0</xdr:rowOff>
    </xdr:from>
    <xdr:to>
      <xdr:col>6</xdr:col>
      <xdr:colOff>12700</xdr:colOff>
      <xdr:row>11</xdr:row>
      <xdr:rowOff>38100</xdr:rowOff>
    </xdr:to>
    <xdr:pic>
      <xdr:nvPicPr>
        <xdr:cNvPr id="44037" name="Image 5">
          <a:extLst>
            <a:ext uri="{FF2B5EF4-FFF2-40B4-BE49-F238E27FC236}">
              <a16:creationId xmlns:a16="http://schemas.microsoft.com/office/drawing/2014/main" id="{403FE975-ADF4-3D47-AC26-86274ADA7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714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44038" name="Image 6">
          <a:extLst>
            <a:ext uri="{FF2B5EF4-FFF2-40B4-BE49-F238E27FC236}">
              <a16:creationId xmlns:a16="http://schemas.microsoft.com/office/drawing/2014/main" id="{E69DD53E-F7C9-6042-AB5D-C7EEDB915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628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44039" name="Image 7">
          <a:extLst>
            <a:ext uri="{FF2B5EF4-FFF2-40B4-BE49-F238E27FC236}">
              <a16:creationId xmlns:a16="http://schemas.microsoft.com/office/drawing/2014/main" id="{5A067FAA-67B6-2740-9077-78D24AC4D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628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44040" name="Image 8">
          <a:extLst>
            <a:ext uri="{FF2B5EF4-FFF2-40B4-BE49-F238E27FC236}">
              <a16:creationId xmlns:a16="http://schemas.microsoft.com/office/drawing/2014/main" id="{78C56712-8D0F-3842-B98A-4D39B778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9337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44041" name="Image 9">
          <a:extLst>
            <a:ext uri="{FF2B5EF4-FFF2-40B4-BE49-F238E27FC236}">
              <a16:creationId xmlns:a16="http://schemas.microsoft.com/office/drawing/2014/main" id="{AA1B1457-61CD-8F4F-AE0E-B9F7C5A79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9337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23</xdr:row>
      <xdr:rowOff>0</xdr:rowOff>
    </xdr:from>
    <xdr:to>
      <xdr:col>5</xdr:col>
      <xdr:colOff>12700</xdr:colOff>
      <xdr:row>23</xdr:row>
      <xdr:rowOff>38100</xdr:rowOff>
    </xdr:to>
    <xdr:pic>
      <xdr:nvPicPr>
        <xdr:cNvPr id="44042" name="Image 10">
          <a:extLst>
            <a:ext uri="{FF2B5EF4-FFF2-40B4-BE49-F238E27FC236}">
              <a16:creationId xmlns:a16="http://schemas.microsoft.com/office/drawing/2014/main" id="{65194EF8-061F-EB46-9E6D-3632635A9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238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23</xdr:row>
      <xdr:rowOff>0</xdr:rowOff>
    </xdr:from>
    <xdr:to>
      <xdr:col>6</xdr:col>
      <xdr:colOff>12700</xdr:colOff>
      <xdr:row>23</xdr:row>
      <xdr:rowOff>38100</xdr:rowOff>
    </xdr:to>
    <xdr:pic>
      <xdr:nvPicPr>
        <xdr:cNvPr id="44043" name="Image 11">
          <a:extLst>
            <a:ext uri="{FF2B5EF4-FFF2-40B4-BE49-F238E27FC236}">
              <a16:creationId xmlns:a16="http://schemas.microsoft.com/office/drawing/2014/main" id="{46491B6E-77A0-A840-BB65-BE2E9615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238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26</xdr:row>
      <xdr:rowOff>0</xdr:rowOff>
    </xdr:from>
    <xdr:to>
      <xdr:col>5</xdr:col>
      <xdr:colOff>12700</xdr:colOff>
      <xdr:row>26</xdr:row>
      <xdr:rowOff>38100</xdr:rowOff>
    </xdr:to>
    <xdr:pic>
      <xdr:nvPicPr>
        <xdr:cNvPr id="44044" name="Image 12">
          <a:extLst>
            <a:ext uri="{FF2B5EF4-FFF2-40B4-BE49-F238E27FC236}">
              <a16:creationId xmlns:a16="http://schemas.microsoft.com/office/drawing/2014/main" id="{94B8FA77-56F8-9B4B-BB5C-FF1FF511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543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26</xdr:row>
      <xdr:rowOff>0</xdr:rowOff>
    </xdr:from>
    <xdr:to>
      <xdr:col>6</xdr:col>
      <xdr:colOff>12700</xdr:colOff>
      <xdr:row>26</xdr:row>
      <xdr:rowOff>38100</xdr:rowOff>
    </xdr:to>
    <xdr:pic>
      <xdr:nvPicPr>
        <xdr:cNvPr id="44045" name="Image 13">
          <a:extLst>
            <a:ext uri="{FF2B5EF4-FFF2-40B4-BE49-F238E27FC236}">
              <a16:creationId xmlns:a16="http://schemas.microsoft.com/office/drawing/2014/main" id="{8B6B34C8-5C78-A444-A53E-DF10CDD57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543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30</xdr:row>
      <xdr:rowOff>0</xdr:rowOff>
    </xdr:from>
    <xdr:to>
      <xdr:col>5</xdr:col>
      <xdr:colOff>12700</xdr:colOff>
      <xdr:row>30</xdr:row>
      <xdr:rowOff>38100</xdr:rowOff>
    </xdr:to>
    <xdr:pic>
      <xdr:nvPicPr>
        <xdr:cNvPr id="44046" name="Image 14">
          <a:extLst>
            <a:ext uri="{FF2B5EF4-FFF2-40B4-BE49-F238E27FC236}">
              <a16:creationId xmlns:a16="http://schemas.microsoft.com/office/drawing/2014/main" id="{BACECA31-5884-0748-A398-25FF45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873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30</xdr:row>
      <xdr:rowOff>0</xdr:rowOff>
    </xdr:from>
    <xdr:to>
      <xdr:col>6</xdr:col>
      <xdr:colOff>12700</xdr:colOff>
      <xdr:row>30</xdr:row>
      <xdr:rowOff>38100</xdr:rowOff>
    </xdr:to>
    <xdr:pic>
      <xdr:nvPicPr>
        <xdr:cNvPr id="44047" name="Image 15">
          <a:extLst>
            <a:ext uri="{FF2B5EF4-FFF2-40B4-BE49-F238E27FC236}">
              <a16:creationId xmlns:a16="http://schemas.microsoft.com/office/drawing/2014/main" id="{732E1E7A-DB7C-E248-A6CE-BDA746A6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8735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33</xdr:row>
      <xdr:rowOff>0</xdr:rowOff>
    </xdr:from>
    <xdr:to>
      <xdr:col>5</xdr:col>
      <xdr:colOff>12700</xdr:colOff>
      <xdr:row>33</xdr:row>
      <xdr:rowOff>38100</xdr:rowOff>
    </xdr:to>
    <xdr:pic>
      <xdr:nvPicPr>
        <xdr:cNvPr id="44048" name="Image 16">
          <a:extLst>
            <a:ext uri="{FF2B5EF4-FFF2-40B4-BE49-F238E27FC236}">
              <a16:creationId xmlns:a16="http://schemas.microsoft.com/office/drawing/2014/main" id="{B693B162-5D79-7642-B38C-4E12A691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178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33</xdr:row>
      <xdr:rowOff>0</xdr:rowOff>
    </xdr:from>
    <xdr:to>
      <xdr:col>6</xdr:col>
      <xdr:colOff>12700</xdr:colOff>
      <xdr:row>33</xdr:row>
      <xdr:rowOff>38100</xdr:rowOff>
    </xdr:to>
    <xdr:pic>
      <xdr:nvPicPr>
        <xdr:cNvPr id="44049" name="Image 17">
          <a:extLst>
            <a:ext uri="{FF2B5EF4-FFF2-40B4-BE49-F238E27FC236}">
              <a16:creationId xmlns:a16="http://schemas.microsoft.com/office/drawing/2014/main" id="{9B31C45E-2AA2-9E43-944E-F3C474DDE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178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36</xdr:row>
      <xdr:rowOff>0</xdr:rowOff>
    </xdr:from>
    <xdr:to>
      <xdr:col>5</xdr:col>
      <xdr:colOff>12700</xdr:colOff>
      <xdr:row>36</xdr:row>
      <xdr:rowOff>38100</xdr:rowOff>
    </xdr:to>
    <xdr:pic>
      <xdr:nvPicPr>
        <xdr:cNvPr id="44050" name="Image 18">
          <a:extLst>
            <a:ext uri="{FF2B5EF4-FFF2-40B4-BE49-F238E27FC236}">
              <a16:creationId xmlns:a16="http://schemas.microsoft.com/office/drawing/2014/main" id="{955820AE-5F97-F74C-AACC-C66223095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483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36</xdr:row>
      <xdr:rowOff>0</xdr:rowOff>
    </xdr:from>
    <xdr:to>
      <xdr:col>6</xdr:col>
      <xdr:colOff>12700</xdr:colOff>
      <xdr:row>36</xdr:row>
      <xdr:rowOff>38100</xdr:rowOff>
    </xdr:to>
    <xdr:pic>
      <xdr:nvPicPr>
        <xdr:cNvPr id="44051" name="Image 19">
          <a:extLst>
            <a:ext uri="{FF2B5EF4-FFF2-40B4-BE49-F238E27FC236}">
              <a16:creationId xmlns:a16="http://schemas.microsoft.com/office/drawing/2014/main" id="{169BB959-1763-7C44-BD1A-B2EA3C3A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483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4.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45056" name="Image 0">
          <a:extLst>
            <a:ext uri="{FF2B5EF4-FFF2-40B4-BE49-F238E27FC236}">
              <a16:creationId xmlns:a16="http://schemas.microsoft.com/office/drawing/2014/main" id="{75F34E89-4242-A448-85A2-AB2A0FD2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45057" name="Image 1">
          <a:extLst>
            <a:ext uri="{FF2B5EF4-FFF2-40B4-BE49-F238E27FC236}">
              <a16:creationId xmlns:a16="http://schemas.microsoft.com/office/drawing/2014/main" id="{21C27296-D014-974F-8B8B-0B3D8252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45058" name="Image 2">
          <a:extLst>
            <a:ext uri="{FF2B5EF4-FFF2-40B4-BE49-F238E27FC236}">
              <a16:creationId xmlns:a16="http://schemas.microsoft.com/office/drawing/2014/main" id="{1145D8C4-9176-7349-B682-0ADBEF9BD3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5.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6080" name="Image 0">
          <a:extLst>
            <a:ext uri="{FF2B5EF4-FFF2-40B4-BE49-F238E27FC236}">
              <a16:creationId xmlns:a16="http://schemas.microsoft.com/office/drawing/2014/main" id="{E4AA3633-9564-F847-BD20-8FD2D4BCE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6081" name="Image 1">
          <a:extLst>
            <a:ext uri="{FF2B5EF4-FFF2-40B4-BE49-F238E27FC236}">
              <a16:creationId xmlns:a16="http://schemas.microsoft.com/office/drawing/2014/main" id="{1660CE77-F093-5049-B0C6-E91444800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46082" name="Image 2">
          <a:extLst>
            <a:ext uri="{FF2B5EF4-FFF2-40B4-BE49-F238E27FC236}">
              <a16:creationId xmlns:a16="http://schemas.microsoft.com/office/drawing/2014/main" id="{7675F13E-4E9F-394B-A47B-22D2423B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01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46083" name="Image 3">
          <a:extLst>
            <a:ext uri="{FF2B5EF4-FFF2-40B4-BE49-F238E27FC236}">
              <a16:creationId xmlns:a16="http://schemas.microsoft.com/office/drawing/2014/main" id="{FB44145E-5FE4-A143-A192-AE78A204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019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46084" name="Image 4">
          <a:extLst>
            <a:ext uri="{FF2B5EF4-FFF2-40B4-BE49-F238E27FC236}">
              <a16:creationId xmlns:a16="http://schemas.microsoft.com/office/drawing/2014/main" id="{C159D4F5-9B6B-B949-9A5E-A9C06CB46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324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46085" name="Image 5">
          <a:extLst>
            <a:ext uri="{FF2B5EF4-FFF2-40B4-BE49-F238E27FC236}">
              <a16:creationId xmlns:a16="http://schemas.microsoft.com/office/drawing/2014/main" id="{8E208196-CD1A-BA4D-8C0C-330A2F528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324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6.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7104" name="Image 0">
          <a:extLst>
            <a:ext uri="{FF2B5EF4-FFF2-40B4-BE49-F238E27FC236}">
              <a16:creationId xmlns:a16="http://schemas.microsoft.com/office/drawing/2014/main" id="{211D6546-BE06-B249-B1EC-CF995A6F3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7105" name="Image 1">
          <a:extLst>
            <a:ext uri="{FF2B5EF4-FFF2-40B4-BE49-F238E27FC236}">
              <a16:creationId xmlns:a16="http://schemas.microsoft.com/office/drawing/2014/main" id="{7DB5EC67-9AB6-EF47-A0DC-1724AB394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47106" name="Image 2">
          <a:extLst>
            <a:ext uri="{FF2B5EF4-FFF2-40B4-BE49-F238E27FC236}">
              <a16:creationId xmlns:a16="http://schemas.microsoft.com/office/drawing/2014/main" id="{3E5B084E-64D7-4442-9823-99E6A762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47107" name="Image 3">
          <a:extLst>
            <a:ext uri="{FF2B5EF4-FFF2-40B4-BE49-F238E27FC236}">
              <a16:creationId xmlns:a16="http://schemas.microsoft.com/office/drawing/2014/main" id="{52BA90EC-922E-E448-AC9E-1793347B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47108" name="Image 4">
          <a:extLst>
            <a:ext uri="{FF2B5EF4-FFF2-40B4-BE49-F238E27FC236}">
              <a16:creationId xmlns:a16="http://schemas.microsoft.com/office/drawing/2014/main" id="{A981AFCE-9824-6743-BC1B-BB83A636A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47109" name="Image 5">
          <a:extLst>
            <a:ext uri="{FF2B5EF4-FFF2-40B4-BE49-F238E27FC236}">
              <a16:creationId xmlns:a16="http://schemas.microsoft.com/office/drawing/2014/main" id="{3072D0FA-4908-8546-B953-B96F17228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47110" name="Image 6">
          <a:extLst>
            <a:ext uri="{FF2B5EF4-FFF2-40B4-BE49-F238E27FC236}">
              <a16:creationId xmlns:a16="http://schemas.microsoft.com/office/drawing/2014/main" id="{90B00E46-0D49-C94A-986F-30664430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51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47111" name="Image 7">
          <a:extLst>
            <a:ext uri="{FF2B5EF4-FFF2-40B4-BE49-F238E27FC236}">
              <a16:creationId xmlns:a16="http://schemas.microsoft.com/office/drawing/2014/main" id="{0F869C57-C666-8541-AC69-05F61C12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514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7.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48128" name="Image 0">
          <a:extLst>
            <a:ext uri="{FF2B5EF4-FFF2-40B4-BE49-F238E27FC236}">
              <a16:creationId xmlns:a16="http://schemas.microsoft.com/office/drawing/2014/main" id="{BE8DE65E-2B1C-944D-BCB6-6F420A12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48129" name="Image 1">
          <a:extLst>
            <a:ext uri="{FF2B5EF4-FFF2-40B4-BE49-F238E27FC236}">
              <a16:creationId xmlns:a16="http://schemas.microsoft.com/office/drawing/2014/main" id="{3F7C03C5-11FD-564C-9DEE-4E42A1B9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16</xdr:row>
      <xdr:rowOff>0</xdr:rowOff>
    </xdr:from>
    <xdr:to>
      <xdr:col>5</xdr:col>
      <xdr:colOff>12700</xdr:colOff>
      <xdr:row>16</xdr:row>
      <xdr:rowOff>38100</xdr:rowOff>
    </xdr:to>
    <xdr:pic>
      <xdr:nvPicPr>
        <xdr:cNvPr id="48130" name="Image 2">
          <a:extLst>
            <a:ext uri="{FF2B5EF4-FFF2-40B4-BE49-F238E27FC236}">
              <a16:creationId xmlns:a16="http://schemas.microsoft.com/office/drawing/2014/main" id="{077A68B9-8FE3-AA4B-9789-BF50111E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16</xdr:row>
      <xdr:rowOff>0</xdr:rowOff>
    </xdr:from>
    <xdr:to>
      <xdr:col>6</xdr:col>
      <xdr:colOff>12700</xdr:colOff>
      <xdr:row>16</xdr:row>
      <xdr:rowOff>38100</xdr:rowOff>
    </xdr:to>
    <xdr:pic>
      <xdr:nvPicPr>
        <xdr:cNvPr id="48131" name="Image 3">
          <a:extLst>
            <a:ext uri="{FF2B5EF4-FFF2-40B4-BE49-F238E27FC236}">
              <a16:creationId xmlns:a16="http://schemas.microsoft.com/office/drawing/2014/main" id="{1ADFE805-8E1A-B643-BB53-4BAC4D9E9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879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48132" name="Image 4">
          <a:extLst>
            <a:ext uri="{FF2B5EF4-FFF2-40B4-BE49-F238E27FC236}">
              <a16:creationId xmlns:a16="http://schemas.microsoft.com/office/drawing/2014/main" id="{E2B3D818-DA7A-454B-B6BA-B2F3E2F20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48133" name="Image 5">
          <a:extLst>
            <a:ext uri="{FF2B5EF4-FFF2-40B4-BE49-F238E27FC236}">
              <a16:creationId xmlns:a16="http://schemas.microsoft.com/office/drawing/2014/main" id="{D1CF0F14-673B-C54A-81C8-16412FF23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48134" name="Image 6">
          <a:extLst>
            <a:ext uri="{FF2B5EF4-FFF2-40B4-BE49-F238E27FC236}">
              <a16:creationId xmlns:a16="http://schemas.microsoft.com/office/drawing/2014/main" id="{6FA0C8A7-7DC3-864C-8111-837F7A3D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48135" name="Image 7">
          <a:extLst>
            <a:ext uri="{FF2B5EF4-FFF2-40B4-BE49-F238E27FC236}">
              <a16:creationId xmlns:a16="http://schemas.microsoft.com/office/drawing/2014/main" id="{35526CA3-A253-A540-8CA6-09F030F31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48136" name="Image 8">
          <a:extLst>
            <a:ext uri="{FF2B5EF4-FFF2-40B4-BE49-F238E27FC236}">
              <a16:creationId xmlns:a16="http://schemas.microsoft.com/office/drawing/2014/main" id="{CF3CAFAA-73D2-8F4D-8823-A07A3A74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48137" name="Image 9">
          <a:extLst>
            <a:ext uri="{FF2B5EF4-FFF2-40B4-BE49-F238E27FC236}">
              <a16:creationId xmlns:a16="http://schemas.microsoft.com/office/drawing/2014/main" id="{B63B13BD-DD98-B645-9F45-5B1CF891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8.xml><?xml version="1.0" encoding="utf-8"?>
<xdr:wsDr xmlns:xdr="http://schemas.openxmlformats.org/drawingml/2006/spreadsheetDrawing" xmlns:a="http://schemas.openxmlformats.org/drawingml/2006/main">
  <xdr:twoCellAnchor editAs="oneCell">
    <xdr:from>
      <xdr:col>0</xdr:col>
      <xdr:colOff>0</xdr:colOff>
      <xdr:row>6</xdr:row>
      <xdr:rowOff>0</xdr:rowOff>
    </xdr:from>
    <xdr:to>
      <xdr:col>0</xdr:col>
      <xdr:colOff>101600</xdr:colOff>
      <xdr:row>6</xdr:row>
      <xdr:rowOff>431800</xdr:rowOff>
    </xdr:to>
    <xdr:pic>
      <xdr:nvPicPr>
        <xdr:cNvPr id="49152" name="Image 0">
          <a:extLst>
            <a:ext uri="{FF2B5EF4-FFF2-40B4-BE49-F238E27FC236}">
              <a16:creationId xmlns:a16="http://schemas.microsoft.com/office/drawing/2014/main" id="{38728BD3-76CF-2142-9146-D3B22E7E8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2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101600</xdr:colOff>
      <xdr:row>10</xdr:row>
      <xdr:rowOff>431800</xdr:rowOff>
    </xdr:to>
    <xdr:pic>
      <xdr:nvPicPr>
        <xdr:cNvPr id="49153" name="Image 1">
          <a:extLst>
            <a:ext uri="{FF2B5EF4-FFF2-40B4-BE49-F238E27FC236}">
              <a16:creationId xmlns:a16="http://schemas.microsoft.com/office/drawing/2014/main" id="{3DACA99E-9D60-2B4E-86EE-053DB7E3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49154" name="Image 2">
          <a:extLst>
            <a:ext uri="{FF2B5EF4-FFF2-40B4-BE49-F238E27FC236}">
              <a16:creationId xmlns:a16="http://schemas.microsoft.com/office/drawing/2014/main" id="{3285C249-C423-1C44-822D-C7F163B489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13</xdr:row>
      <xdr:rowOff>0</xdr:rowOff>
    </xdr:from>
    <xdr:to>
      <xdr:col>5</xdr:col>
      <xdr:colOff>101600</xdr:colOff>
      <xdr:row>13</xdr:row>
      <xdr:rowOff>431800</xdr:rowOff>
    </xdr:to>
    <xdr:pic>
      <xdr:nvPicPr>
        <xdr:cNvPr id="49155" name="Image 3">
          <a:extLst>
            <a:ext uri="{FF2B5EF4-FFF2-40B4-BE49-F238E27FC236}">
              <a16:creationId xmlns:a16="http://schemas.microsoft.com/office/drawing/2014/main" id="{DA6EE9F0-9CBC-9D4E-9891-FA74E057C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5748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13</xdr:row>
      <xdr:rowOff>0</xdr:rowOff>
    </xdr:from>
    <xdr:to>
      <xdr:col>6</xdr:col>
      <xdr:colOff>12700</xdr:colOff>
      <xdr:row>13</xdr:row>
      <xdr:rowOff>38100</xdr:rowOff>
    </xdr:to>
    <xdr:pic>
      <xdr:nvPicPr>
        <xdr:cNvPr id="49156" name="Image 4">
          <a:extLst>
            <a:ext uri="{FF2B5EF4-FFF2-40B4-BE49-F238E27FC236}">
              <a16:creationId xmlns:a16="http://schemas.microsoft.com/office/drawing/2014/main" id="{9C8CB1FC-16BB-5F4F-A82D-9981CD7686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574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18</xdr:row>
      <xdr:rowOff>0</xdr:rowOff>
    </xdr:from>
    <xdr:to>
      <xdr:col>5</xdr:col>
      <xdr:colOff>12700</xdr:colOff>
      <xdr:row>18</xdr:row>
      <xdr:rowOff>38100</xdr:rowOff>
    </xdr:to>
    <xdr:pic>
      <xdr:nvPicPr>
        <xdr:cNvPr id="49157" name="Image 5">
          <a:extLst>
            <a:ext uri="{FF2B5EF4-FFF2-40B4-BE49-F238E27FC236}">
              <a16:creationId xmlns:a16="http://schemas.microsoft.com/office/drawing/2014/main" id="{D852D731-B2CE-7A40-8B27-393E87323D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070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18</xdr:row>
      <xdr:rowOff>0</xdr:rowOff>
    </xdr:from>
    <xdr:to>
      <xdr:col>6</xdr:col>
      <xdr:colOff>12700</xdr:colOff>
      <xdr:row>18</xdr:row>
      <xdr:rowOff>38100</xdr:rowOff>
    </xdr:to>
    <xdr:pic>
      <xdr:nvPicPr>
        <xdr:cNvPr id="49158" name="Image 6">
          <a:extLst>
            <a:ext uri="{FF2B5EF4-FFF2-40B4-BE49-F238E27FC236}">
              <a16:creationId xmlns:a16="http://schemas.microsoft.com/office/drawing/2014/main" id="{7A3BACA2-9564-9A42-B79B-2DA3932EF8B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070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49159" name="Image 7">
          <a:extLst>
            <a:ext uri="{FF2B5EF4-FFF2-40B4-BE49-F238E27FC236}">
              <a16:creationId xmlns:a16="http://schemas.microsoft.com/office/drawing/2014/main" id="{C8DD3396-A19B-8F48-B8FC-E6E768CE7E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527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49160" name="Image 8">
          <a:extLst>
            <a:ext uri="{FF2B5EF4-FFF2-40B4-BE49-F238E27FC236}">
              <a16:creationId xmlns:a16="http://schemas.microsoft.com/office/drawing/2014/main" id="{E13C930F-3D18-6143-8788-BC59AA15B8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5273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49161" name="Image 9">
          <a:extLst>
            <a:ext uri="{FF2B5EF4-FFF2-40B4-BE49-F238E27FC236}">
              <a16:creationId xmlns:a16="http://schemas.microsoft.com/office/drawing/2014/main" id="{8F116F1F-646C-B842-B031-D4AA262DB15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832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49162" name="Image 10">
          <a:extLst>
            <a:ext uri="{FF2B5EF4-FFF2-40B4-BE49-F238E27FC236}">
              <a16:creationId xmlns:a16="http://schemas.microsoft.com/office/drawing/2014/main" id="{07B66C1C-8CE7-644F-BA48-F3839EEB3C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8321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49163" name="Image 11">
          <a:extLst>
            <a:ext uri="{FF2B5EF4-FFF2-40B4-BE49-F238E27FC236}">
              <a16:creationId xmlns:a16="http://schemas.microsoft.com/office/drawing/2014/main" id="{91F65E07-A6B8-1F44-AEDC-6C0E2920E9C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136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49164" name="Image 12">
          <a:extLst>
            <a:ext uri="{FF2B5EF4-FFF2-40B4-BE49-F238E27FC236}">
              <a16:creationId xmlns:a16="http://schemas.microsoft.com/office/drawing/2014/main" id="{A6DD26BF-B6E7-784B-AE66-A742742D908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1369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49.xml><?xml version="1.0" encoding="utf-8"?>
<xdr:wsDr xmlns:xdr="http://schemas.openxmlformats.org/drawingml/2006/spreadsheetDrawing" xmlns:a="http://schemas.openxmlformats.org/drawingml/2006/main">
  <xdr:twoCellAnchor editAs="oneCell">
    <xdr:from>
      <xdr:col>0</xdr:col>
      <xdr:colOff>0</xdr:colOff>
      <xdr:row>4</xdr:row>
      <xdr:rowOff>0</xdr:rowOff>
    </xdr:from>
    <xdr:to>
      <xdr:col>0</xdr:col>
      <xdr:colOff>101600</xdr:colOff>
      <xdr:row>4</xdr:row>
      <xdr:rowOff>431800</xdr:rowOff>
    </xdr:to>
    <xdr:pic>
      <xdr:nvPicPr>
        <xdr:cNvPr id="50176" name="Image 0">
          <a:extLst>
            <a:ext uri="{FF2B5EF4-FFF2-40B4-BE49-F238E27FC236}">
              <a16:creationId xmlns:a16="http://schemas.microsoft.com/office/drawing/2014/main" id="{7CCBFDCC-AB4A-A648-9C7C-09616A8C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04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8</xdr:row>
      <xdr:rowOff>0</xdr:rowOff>
    </xdr:from>
    <xdr:to>
      <xdr:col>5</xdr:col>
      <xdr:colOff>101600</xdr:colOff>
      <xdr:row>8</xdr:row>
      <xdr:rowOff>431800</xdr:rowOff>
    </xdr:to>
    <xdr:pic>
      <xdr:nvPicPr>
        <xdr:cNvPr id="50177" name="Image 1">
          <a:extLst>
            <a:ext uri="{FF2B5EF4-FFF2-40B4-BE49-F238E27FC236}">
              <a16:creationId xmlns:a16="http://schemas.microsoft.com/office/drawing/2014/main" id="{CAC1C250-315B-784E-ACA0-F43B8B75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117600"/>
          <a:ext cx="101600" cy="1524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8</xdr:row>
      <xdr:rowOff>0</xdr:rowOff>
    </xdr:from>
    <xdr:to>
      <xdr:col>6</xdr:col>
      <xdr:colOff>12700</xdr:colOff>
      <xdr:row>8</xdr:row>
      <xdr:rowOff>38100</xdr:rowOff>
    </xdr:to>
    <xdr:pic>
      <xdr:nvPicPr>
        <xdr:cNvPr id="50178" name="Image 2">
          <a:extLst>
            <a:ext uri="{FF2B5EF4-FFF2-40B4-BE49-F238E27FC236}">
              <a16:creationId xmlns:a16="http://schemas.microsoft.com/office/drawing/2014/main" id="{B83AE7E5-B41D-1548-B803-76FCAFE914B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1117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17</xdr:row>
      <xdr:rowOff>0</xdr:rowOff>
    </xdr:from>
    <xdr:to>
      <xdr:col>5</xdr:col>
      <xdr:colOff>12700</xdr:colOff>
      <xdr:row>17</xdr:row>
      <xdr:rowOff>38100</xdr:rowOff>
    </xdr:to>
    <xdr:pic>
      <xdr:nvPicPr>
        <xdr:cNvPr id="50179" name="Image 3">
          <a:extLst>
            <a:ext uri="{FF2B5EF4-FFF2-40B4-BE49-F238E27FC236}">
              <a16:creationId xmlns:a16="http://schemas.microsoft.com/office/drawing/2014/main" id="{513F5226-DF2D-FC41-9B12-47B01896F75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17</xdr:row>
      <xdr:rowOff>0</xdr:rowOff>
    </xdr:from>
    <xdr:to>
      <xdr:col>6</xdr:col>
      <xdr:colOff>12700</xdr:colOff>
      <xdr:row>17</xdr:row>
      <xdr:rowOff>38100</xdr:rowOff>
    </xdr:to>
    <xdr:pic>
      <xdr:nvPicPr>
        <xdr:cNvPr id="50180" name="Image 4">
          <a:extLst>
            <a:ext uri="{FF2B5EF4-FFF2-40B4-BE49-F238E27FC236}">
              <a16:creationId xmlns:a16="http://schemas.microsoft.com/office/drawing/2014/main" id="{C4965AFF-73FD-674E-9EC7-E5CB01DB95D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032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50181" name="Image 5">
          <a:extLst>
            <a:ext uri="{FF2B5EF4-FFF2-40B4-BE49-F238E27FC236}">
              <a16:creationId xmlns:a16="http://schemas.microsoft.com/office/drawing/2014/main" id="{BC268158-EF89-3644-AD7C-A51BE37FEA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50182" name="Image 6">
          <a:extLst>
            <a:ext uri="{FF2B5EF4-FFF2-40B4-BE49-F238E27FC236}">
              <a16:creationId xmlns:a16="http://schemas.microsoft.com/office/drawing/2014/main" id="{56BA600C-5B71-5C4B-84E3-EE9C370000C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336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21</xdr:row>
      <xdr:rowOff>0</xdr:rowOff>
    </xdr:from>
    <xdr:to>
      <xdr:col>5</xdr:col>
      <xdr:colOff>12700</xdr:colOff>
      <xdr:row>21</xdr:row>
      <xdr:rowOff>38100</xdr:rowOff>
    </xdr:to>
    <xdr:pic>
      <xdr:nvPicPr>
        <xdr:cNvPr id="50183" name="Image 7">
          <a:extLst>
            <a:ext uri="{FF2B5EF4-FFF2-40B4-BE49-F238E27FC236}">
              <a16:creationId xmlns:a16="http://schemas.microsoft.com/office/drawing/2014/main" id="{F2BE40A3-0C14-F845-9B60-4DA716FE680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21</xdr:row>
      <xdr:rowOff>0</xdr:rowOff>
    </xdr:from>
    <xdr:to>
      <xdr:col>6</xdr:col>
      <xdr:colOff>12700</xdr:colOff>
      <xdr:row>21</xdr:row>
      <xdr:rowOff>38100</xdr:rowOff>
    </xdr:to>
    <xdr:pic>
      <xdr:nvPicPr>
        <xdr:cNvPr id="50184" name="Image 8">
          <a:extLst>
            <a:ext uri="{FF2B5EF4-FFF2-40B4-BE49-F238E27FC236}">
              <a16:creationId xmlns:a16="http://schemas.microsoft.com/office/drawing/2014/main" id="{7C39BA74-2116-4549-A163-0AB431315A2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641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24</xdr:row>
      <xdr:rowOff>0</xdr:rowOff>
    </xdr:from>
    <xdr:to>
      <xdr:col>5</xdr:col>
      <xdr:colOff>12700</xdr:colOff>
      <xdr:row>24</xdr:row>
      <xdr:rowOff>38100</xdr:rowOff>
    </xdr:to>
    <xdr:pic>
      <xdr:nvPicPr>
        <xdr:cNvPr id="50185" name="Image 9">
          <a:extLst>
            <a:ext uri="{FF2B5EF4-FFF2-40B4-BE49-F238E27FC236}">
              <a16:creationId xmlns:a16="http://schemas.microsoft.com/office/drawing/2014/main" id="{6A366292-F533-0944-B971-0759FED93ED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24</xdr:row>
      <xdr:rowOff>0</xdr:rowOff>
    </xdr:from>
    <xdr:to>
      <xdr:col>6</xdr:col>
      <xdr:colOff>12700</xdr:colOff>
      <xdr:row>24</xdr:row>
      <xdr:rowOff>38100</xdr:rowOff>
    </xdr:to>
    <xdr:pic>
      <xdr:nvPicPr>
        <xdr:cNvPr id="50186" name="Image 10">
          <a:extLst>
            <a:ext uri="{FF2B5EF4-FFF2-40B4-BE49-F238E27FC236}">
              <a16:creationId xmlns:a16="http://schemas.microsoft.com/office/drawing/2014/main" id="{2FDB42F2-EE6B-0E48-A116-6FB67D4AFA3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2946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27</xdr:row>
      <xdr:rowOff>0</xdr:rowOff>
    </xdr:from>
    <xdr:to>
      <xdr:col>5</xdr:col>
      <xdr:colOff>12700</xdr:colOff>
      <xdr:row>27</xdr:row>
      <xdr:rowOff>38100</xdr:rowOff>
    </xdr:to>
    <xdr:pic>
      <xdr:nvPicPr>
        <xdr:cNvPr id="50187" name="Image 11">
          <a:extLst>
            <a:ext uri="{FF2B5EF4-FFF2-40B4-BE49-F238E27FC236}">
              <a16:creationId xmlns:a16="http://schemas.microsoft.com/office/drawing/2014/main" id="{7B4D0724-D0A9-A04F-A0CE-FD2DD21FCC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27</xdr:row>
      <xdr:rowOff>0</xdr:rowOff>
    </xdr:from>
    <xdr:to>
      <xdr:col>6</xdr:col>
      <xdr:colOff>12700</xdr:colOff>
      <xdr:row>27</xdr:row>
      <xdr:rowOff>38100</xdr:rowOff>
    </xdr:to>
    <xdr:pic>
      <xdr:nvPicPr>
        <xdr:cNvPr id="50188" name="Image 12">
          <a:extLst>
            <a:ext uri="{FF2B5EF4-FFF2-40B4-BE49-F238E27FC236}">
              <a16:creationId xmlns:a16="http://schemas.microsoft.com/office/drawing/2014/main" id="{18D856DD-2E43-4648-A4B9-CF993650BB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251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30</xdr:row>
      <xdr:rowOff>0</xdr:rowOff>
    </xdr:from>
    <xdr:to>
      <xdr:col>5</xdr:col>
      <xdr:colOff>12700</xdr:colOff>
      <xdr:row>30</xdr:row>
      <xdr:rowOff>38100</xdr:rowOff>
    </xdr:to>
    <xdr:pic>
      <xdr:nvPicPr>
        <xdr:cNvPr id="50189" name="Image 13">
          <a:extLst>
            <a:ext uri="{FF2B5EF4-FFF2-40B4-BE49-F238E27FC236}">
              <a16:creationId xmlns:a16="http://schemas.microsoft.com/office/drawing/2014/main" id="{D898912D-F110-5E47-B3F5-EF34CF98E3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46900" y="3556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30</xdr:row>
      <xdr:rowOff>0</xdr:rowOff>
    </xdr:from>
    <xdr:to>
      <xdr:col>6</xdr:col>
      <xdr:colOff>12700</xdr:colOff>
      <xdr:row>30</xdr:row>
      <xdr:rowOff>38100</xdr:rowOff>
    </xdr:to>
    <xdr:pic>
      <xdr:nvPicPr>
        <xdr:cNvPr id="50190" name="Image 14">
          <a:extLst>
            <a:ext uri="{FF2B5EF4-FFF2-40B4-BE49-F238E27FC236}">
              <a16:creationId xmlns:a16="http://schemas.microsoft.com/office/drawing/2014/main" id="{4770743B-139D-0148-B218-B2C120B9DD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645400" y="3556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drawings/drawing50.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12700</xdr:colOff>
      <xdr:row>7</xdr:row>
      <xdr:rowOff>38100</xdr:rowOff>
    </xdr:to>
    <xdr:pic>
      <xdr:nvPicPr>
        <xdr:cNvPr id="51200" name="Image 0">
          <a:extLst>
            <a:ext uri="{FF2B5EF4-FFF2-40B4-BE49-F238E27FC236}">
              <a16:creationId xmlns:a16="http://schemas.microsoft.com/office/drawing/2014/main" id="{3A1F223F-4B0F-FC44-8FEC-06FC7462E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7</xdr:row>
      <xdr:rowOff>0</xdr:rowOff>
    </xdr:from>
    <xdr:to>
      <xdr:col>6</xdr:col>
      <xdr:colOff>12700</xdr:colOff>
      <xdr:row>7</xdr:row>
      <xdr:rowOff>38100</xdr:rowOff>
    </xdr:to>
    <xdr:pic>
      <xdr:nvPicPr>
        <xdr:cNvPr id="51201" name="Image 1">
          <a:extLst>
            <a:ext uri="{FF2B5EF4-FFF2-40B4-BE49-F238E27FC236}">
              <a16:creationId xmlns:a16="http://schemas.microsoft.com/office/drawing/2014/main" id="{110BB969-6BFE-0A49-BD8C-F5B835DDD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965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10</xdr:row>
      <xdr:rowOff>0</xdr:rowOff>
    </xdr:from>
    <xdr:to>
      <xdr:col>5</xdr:col>
      <xdr:colOff>12700</xdr:colOff>
      <xdr:row>10</xdr:row>
      <xdr:rowOff>38100</xdr:rowOff>
    </xdr:to>
    <xdr:pic>
      <xdr:nvPicPr>
        <xdr:cNvPr id="51202" name="Image 2">
          <a:extLst>
            <a:ext uri="{FF2B5EF4-FFF2-40B4-BE49-F238E27FC236}">
              <a16:creationId xmlns:a16="http://schemas.microsoft.com/office/drawing/2014/main" id="{51249FD0-3FE3-B340-848F-D39BF954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10</xdr:row>
      <xdr:rowOff>0</xdr:rowOff>
    </xdr:from>
    <xdr:to>
      <xdr:col>6</xdr:col>
      <xdr:colOff>12700</xdr:colOff>
      <xdr:row>10</xdr:row>
      <xdr:rowOff>38100</xdr:rowOff>
    </xdr:to>
    <xdr:pic>
      <xdr:nvPicPr>
        <xdr:cNvPr id="51203" name="Image 3">
          <a:extLst>
            <a:ext uri="{FF2B5EF4-FFF2-40B4-BE49-F238E27FC236}">
              <a16:creationId xmlns:a16="http://schemas.microsoft.com/office/drawing/2014/main" id="{99E9FE57-5EF1-7F40-99DC-E4621C370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1270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19</xdr:row>
      <xdr:rowOff>0</xdr:rowOff>
    </xdr:from>
    <xdr:to>
      <xdr:col>5</xdr:col>
      <xdr:colOff>12700</xdr:colOff>
      <xdr:row>19</xdr:row>
      <xdr:rowOff>38100</xdr:rowOff>
    </xdr:to>
    <xdr:pic>
      <xdr:nvPicPr>
        <xdr:cNvPr id="51204" name="Image 4">
          <a:extLst>
            <a:ext uri="{FF2B5EF4-FFF2-40B4-BE49-F238E27FC236}">
              <a16:creationId xmlns:a16="http://schemas.microsoft.com/office/drawing/2014/main" id="{E8E72C4F-ADD2-AF4D-9919-A5DE4A2E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19</xdr:row>
      <xdr:rowOff>0</xdr:rowOff>
    </xdr:from>
    <xdr:to>
      <xdr:col>6</xdr:col>
      <xdr:colOff>12700</xdr:colOff>
      <xdr:row>19</xdr:row>
      <xdr:rowOff>38100</xdr:rowOff>
    </xdr:to>
    <xdr:pic>
      <xdr:nvPicPr>
        <xdr:cNvPr id="51205" name="Image 5">
          <a:extLst>
            <a:ext uri="{FF2B5EF4-FFF2-40B4-BE49-F238E27FC236}">
              <a16:creationId xmlns:a16="http://schemas.microsoft.com/office/drawing/2014/main" id="{F36772F0-C6AD-304C-8E1E-3A24CEDF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184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22</xdr:row>
      <xdr:rowOff>0</xdr:rowOff>
    </xdr:from>
    <xdr:to>
      <xdr:col>5</xdr:col>
      <xdr:colOff>12700</xdr:colOff>
      <xdr:row>22</xdr:row>
      <xdr:rowOff>38100</xdr:rowOff>
    </xdr:to>
    <xdr:pic>
      <xdr:nvPicPr>
        <xdr:cNvPr id="51206" name="Image 6">
          <a:extLst>
            <a:ext uri="{FF2B5EF4-FFF2-40B4-BE49-F238E27FC236}">
              <a16:creationId xmlns:a16="http://schemas.microsoft.com/office/drawing/2014/main" id="{A02A5A67-2DE5-C846-B5A7-057D8CE8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22</xdr:row>
      <xdr:rowOff>0</xdr:rowOff>
    </xdr:from>
    <xdr:to>
      <xdr:col>6</xdr:col>
      <xdr:colOff>12700</xdr:colOff>
      <xdr:row>22</xdr:row>
      <xdr:rowOff>38100</xdr:rowOff>
    </xdr:to>
    <xdr:pic>
      <xdr:nvPicPr>
        <xdr:cNvPr id="51207" name="Image 7">
          <a:extLst>
            <a:ext uri="{FF2B5EF4-FFF2-40B4-BE49-F238E27FC236}">
              <a16:creationId xmlns:a16="http://schemas.microsoft.com/office/drawing/2014/main" id="{A9D1B26C-7DFF-DC45-85C5-FF18D3492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489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25</xdr:row>
      <xdr:rowOff>0</xdr:rowOff>
    </xdr:from>
    <xdr:to>
      <xdr:col>5</xdr:col>
      <xdr:colOff>12700</xdr:colOff>
      <xdr:row>25</xdr:row>
      <xdr:rowOff>38100</xdr:rowOff>
    </xdr:to>
    <xdr:pic>
      <xdr:nvPicPr>
        <xdr:cNvPr id="51208" name="Image 8">
          <a:extLst>
            <a:ext uri="{FF2B5EF4-FFF2-40B4-BE49-F238E27FC236}">
              <a16:creationId xmlns:a16="http://schemas.microsoft.com/office/drawing/2014/main" id="{B03B62E1-8AA8-F04A-BA70-E87DF1143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25</xdr:row>
      <xdr:rowOff>0</xdr:rowOff>
    </xdr:from>
    <xdr:to>
      <xdr:col>6</xdr:col>
      <xdr:colOff>12700</xdr:colOff>
      <xdr:row>25</xdr:row>
      <xdr:rowOff>38100</xdr:rowOff>
    </xdr:to>
    <xdr:pic>
      <xdr:nvPicPr>
        <xdr:cNvPr id="51209" name="Image 9">
          <a:extLst>
            <a:ext uri="{FF2B5EF4-FFF2-40B4-BE49-F238E27FC236}">
              <a16:creationId xmlns:a16="http://schemas.microsoft.com/office/drawing/2014/main" id="{2566CCCB-9366-B54A-B87F-62789039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27940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28</xdr:row>
      <xdr:rowOff>0</xdr:rowOff>
    </xdr:from>
    <xdr:to>
      <xdr:col>5</xdr:col>
      <xdr:colOff>12700</xdr:colOff>
      <xdr:row>28</xdr:row>
      <xdr:rowOff>38100</xdr:rowOff>
    </xdr:to>
    <xdr:pic>
      <xdr:nvPicPr>
        <xdr:cNvPr id="51210" name="Image 10">
          <a:extLst>
            <a:ext uri="{FF2B5EF4-FFF2-40B4-BE49-F238E27FC236}">
              <a16:creationId xmlns:a16="http://schemas.microsoft.com/office/drawing/2014/main" id="{C70F31F0-B79F-CA45-B22E-EDBF12CE2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28</xdr:row>
      <xdr:rowOff>0</xdr:rowOff>
    </xdr:from>
    <xdr:to>
      <xdr:col>6</xdr:col>
      <xdr:colOff>12700</xdr:colOff>
      <xdr:row>28</xdr:row>
      <xdr:rowOff>38100</xdr:rowOff>
    </xdr:to>
    <xdr:pic>
      <xdr:nvPicPr>
        <xdr:cNvPr id="51211" name="Image 11">
          <a:extLst>
            <a:ext uri="{FF2B5EF4-FFF2-40B4-BE49-F238E27FC236}">
              <a16:creationId xmlns:a16="http://schemas.microsoft.com/office/drawing/2014/main" id="{E5C23187-D6FA-7D41-A1C5-5254ED902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0988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31</xdr:row>
      <xdr:rowOff>0</xdr:rowOff>
    </xdr:from>
    <xdr:to>
      <xdr:col>5</xdr:col>
      <xdr:colOff>12700</xdr:colOff>
      <xdr:row>31</xdr:row>
      <xdr:rowOff>38100</xdr:rowOff>
    </xdr:to>
    <xdr:pic>
      <xdr:nvPicPr>
        <xdr:cNvPr id="51212" name="Image 12">
          <a:extLst>
            <a:ext uri="{FF2B5EF4-FFF2-40B4-BE49-F238E27FC236}">
              <a16:creationId xmlns:a16="http://schemas.microsoft.com/office/drawing/2014/main" id="{B671D3BA-D015-C24B-9FA6-FD9F3D58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31</xdr:row>
      <xdr:rowOff>0</xdr:rowOff>
    </xdr:from>
    <xdr:to>
      <xdr:col>6</xdr:col>
      <xdr:colOff>12700</xdr:colOff>
      <xdr:row>31</xdr:row>
      <xdr:rowOff>38100</xdr:rowOff>
    </xdr:to>
    <xdr:pic>
      <xdr:nvPicPr>
        <xdr:cNvPr id="51213" name="Image 13">
          <a:extLst>
            <a:ext uri="{FF2B5EF4-FFF2-40B4-BE49-F238E27FC236}">
              <a16:creationId xmlns:a16="http://schemas.microsoft.com/office/drawing/2014/main" id="{CE0259F2-F0F2-2346-B76B-C5C111257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4036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34</xdr:row>
      <xdr:rowOff>0</xdr:rowOff>
    </xdr:from>
    <xdr:to>
      <xdr:col>5</xdr:col>
      <xdr:colOff>12700</xdr:colOff>
      <xdr:row>34</xdr:row>
      <xdr:rowOff>38100</xdr:rowOff>
    </xdr:to>
    <xdr:pic>
      <xdr:nvPicPr>
        <xdr:cNvPr id="51214" name="Image 14">
          <a:extLst>
            <a:ext uri="{FF2B5EF4-FFF2-40B4-BE49-F238E27FC236}">
              <a16:creationId xmlns:a16="http://schemas.microsoft.com/office/drawing/2014/main" id="{539203D4-59A4-584B-AB9E-41D7CFBC1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34</xdr:row>
      <xdr:rowOff>0</xdr:rowOff>
    </xdr:from>
    <xdr:to>
      <xdr:col>6</xdr:col>
      <xdr:colOff>12700</xdr:colOff>
      <xdr:row>34</xdr:row>
      <xdr:rowOff>38100</xdr:rowOff>
    </xdr:to>
    <xdr:pic>
      <xdr:nvPicPr>
        <xdr:cNvPr id="51215" name="Image 15">
          <a:extLst>
            <a:ext uri="{FF2B5EF4-FFF2-40B4-BE49-F238E27FC236}">
              <a16:creationId xmlns:a16="http://schemas.microsoft.com/office/drawing/2014/main" id="{F4141B88-6184-3443-94FF-29B9B75B5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37084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5</xdr:col>
      <xdr:colOff>0</xdr:colOff>
      <xdr:row>37</xdr:row>
      <xdr:rowOff>0</xdr:rowOff>
    </xdr:from>
    <xdr:to>
      <xdr:col>5</xdr:col>
      <xdr:colOff>12700</xdr:colOff>
      <xdr:row>37</xdr:row>
      <xdr:rowOff>38100</xdr:rowOff>
    </xdr:to>
    <xdr:pic>
      <xdr:nvPicPr>
        <xdr:cNvPr id="51216" name="Image 16">
          <a:extLst>
            <a:ext uri="{FF2B5EF4-FFF2-40B4-BE49-F238E27FC236}">
              <a16:creationId xmlns:a16="http://schemas.microsoft.com/office/drawing/2014/main" id="{72CD21BB-2BDA-4C48-B20F-4E31A69F2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69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twoCellAnchor editAs="oneCell">
    <xdr:from>
      <xdr:col>6</xdr:col>
      <xdr:colOff>0</xdr:colOff>
      <xdr:row>37</xdr:row>
      <xdr:rowOff>0</xdr:rowOff>
    </xdr:from>
    <xdr:to>
      <xdr:col>6</xdr:col>
      <xdr:colOff>12700</xdr:colOff>
      <xdr:row>37</xdr:row>
      <xdr:rowOff>38100</xdr:rowOff>
    </xdr:to>
    <xdr:pic>
      <xdr:nvPicPr>
        <xdr:cNvPr id="51217" name="Image 17">
          <a:extLst>
            <a:ext uri="{FF2B5EF4-FFF2-40B4-BE49-F238E27FC236}">
              <a16:creationId xmlns:a16="http://schemas.microsoft.com/office/drawing/2014/main" id="{961B76C9-F195-984B-9B72-4695EA255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5400" y="4013200"/>
          <a:ext cx="12700" cy="38100"/>
        </a:xfrm>
        <a:prstGeom prst="rect">
          <a:avLst/>
        </a:prstGeom>
        <a:noFill/>
        <a:ln w="9525" cap="flat">
          <a:solidFill>
            <a:srgbClr xmlns:mc="http://schemas.openxmlformats.org/markup-compatibility/2006" xmlns:a14="http://schemas.microsoft.com/office/drawing/2010/main" val="000000" mc:Ignorable="a14" a14:legacySpreadsheetColorIndex="64"/>
          </a:solidFill>
          <a:prstDash val="solid"/>
          <a:miter lim="800000"/>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19.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28.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31.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34.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37.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40.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43.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46.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49.xml.rels><?xml version="1.0" encoding="UTF-8" standalone="yes"?>
<Relationships xmlns="http://schemas.openxmlformats.org/package/2006/relationships"><Relationship Id="rId1" Type="http://schemas.openxmlformats.org/officeDocument/2006/relationships/drawing" Target="../drawings/drawing16.xml"/></Relationships>
</file>

<file path=xl/worksheets/_rels/sheet52.xml.rels><?xml version="1.0" encoding="UTF-8" standalone="yes"?>
<Relationships xmlns="http://schemas.openxmlformats.org/package/2006/relationships"><Relationship Id="rId1" Type="http://schemas.openxmlformats.org/officeDocument/2006/relationships/drawing" Target="../drawings/drawing17.xml"/></Relationships>
</file>

<file path=xl/worksheets/_rels/sheet55.xml.rels><?xml version="1.0" encoding="UTF-8" standalone="yes"?>
<Relationships xmlns="http://schemas.openxmlformats.org/package/2006/relationships"><Relationship Id="rId1" Type="http://schemas.openxmlformats.org/officeDocument/2006/relationships/drawing" Target="../drawings/drawing18.xml"/></Relationships>
</file>

<file path=xl/worksheets/_rels/sheet58.xml.rels><?xml version="1.0" encoding="UTF-8" standalone="yes"?>
<Relationships xmlns="http://schemas.openxmlformats.org/package/2006/relationships"><Relationship Id="rId1" Type="http://schemas.openxmlformats.org/officeDocument/2006/relationships/drawing" Target="../drawings/drawing19.xml"/></Relationships>
</file>

<file path=xl/worksheets/_rels/sheet61.xml.rels><?xml version="1.0" encoding="UTF-8" standalone="yes"?>
<Relationships xmlns="http://schemas.openxmlformats.org/package/2006/relationships"><Relationship Id="rId1" Type="http://schemas.openxmlformats.org/officeDocument/2006/relationships/drawing" Target="../drawings/drawing20.xml"/></Relationships>
</file>

<file path=xl/worksheets/_rels/sheet64.xml.rels><?xml version="1.0" encoding="UTF-8" standalone="yes"?>
<Relationships xmlns="http://schemas.openxmlformats.org/package/2006/relationships"><Relationship Id="rId1" Type="http://schemas.openxmlformats.org/officeDocument/2006/relationships/drawing" Target="../drawings/drawing21.xml"/></Relationships>
</file>

<file path=xl/worksheets/_rels/sheet67.xml.rels><?xml version="1.0" encoding="UTF-8" standalone="yes"?>
<Relationships xmlns="http://schemas.openxmlformats.org/package/2006/relationships"><Relationship Id="rId1" Type="http://schemas.openxmlformats.org/officeDocument/2006/relationships/drawing" Target="../drawings/drawing22.xml"/></Relationships>
</file>

<file path=xl/worksheets/_rels/sheet70.xml.rels><?xml version="1.0" encoding="UTF-8" standalone="yes"?>
<Relationships xmlns="http://schemas.openxmlformats.org/package/2006/relationships"><Relationship Id="rId1" Type="http://schemas.openxmlformats.org/officeDocument/2006/relationships/drawing" Target="../drawings/drawing23.xml"/></Relationships>
</file>

<file path=xl/worksheets/_rels/sheet73.xml.rels><?xml version="1.0" encoding="UTF-8" standalone="yes"?>
<Relationships xmlns="http://schemas.openxmlformats.org/package/2006/relationships"><Relationship Id="rId1" Type="http://schemas.openxmlformats.org/officeDocument/2006/relationships/drawing" Target="../drawings/drawing24.xml"/></Relationships>
</file>

<file path=xl/worksheets/_rels/sheet76.xml.rels><?xml version="1.0" encoding="UTF-8" standalone="yes"?>
<Relationships xmlns="http://schemas.openxmlformats.org/package/2006/relationships"><Relationship Id="rId1" Type="http://schemas.openxmlformats.org/officeDocument/2006/relationships/drawing" Target="../drawings/drawing25.xml"/></Relationships>
</file>

<file path=xl/worksheets/_rels/sheet79.xml.rels><?xml version="1.0" encoding="UTF-8" standalone="yes"?>
<Relationships xmlns="http://schemas.openxmlformats.org/package/2006/relationships"><Relationship Id="rId1" Type="http://schemas.openxmlformats.org/officeDocument/2006/relationships/drawing" Target="../drawings/drawing26.xml"/></Relationships>
</file>

<file path=xl/worksheets/_rels/sheet82.xml.rels><?xml version="1.0" encoding="UTF-8" standalone="yes"?>
<Relationships xmlns="http://schemas.openxmlformats.org/package/2006/relationships"><Relationship Id="rId1" Type="http://schemas.openxmlformats.org/officeDocument/2006/relationships/drawing" Target="../drawings/drawing27.xml"/></Relationships>
</file>

<file path=xl/worksheets/_rels/sheet85.xml.rels><?xml version="1.0" encoding="UTF-8" standalone="yes"?>
<Relationships xmlns="http://schemas.openxmlformats.org/package/2006/relationships"><Relationship Id="rId1" Type="http://schemas.openxmlformats.org/officeDocument/2006/relationships/drawing" Target="../drawings/drawing28.xml"/></Relationships>
</file>

<file path=xl/worksheets/_rels/sheet88.xml.rels><?xml version="1.0" encoding="UTF-8" standalone="yes"?>
<Relationships xmlns="http://schemas.openxmlformats.org/package/2006/relationships"><Relationship Id="rId1" Type="http://schemas.openxmlformats.org/officeDocument/2006/relationships/drawing" Target="../drawings/drawing29.xml"/></Relationships>
</file>

<file path=xl/worksheets/_rels/sheet91.xml.rels><?xml version="1.0" encoding="UTF-8" standalone="yes"?>
<Relationships xmlns="http://schemas.openxmlformats.org/package/2006/relationships"><Relationship Id="rId1" Type="http://schemas.openxmlformats.org/officeDocument/2006/relationships/drawing" Target="../drawings/drawing30.xml"/></Relationships>
</file>

<file path=xl/worksheets/_rels/sheet94.xml.rels><?xml version="1.0" encoding="UTF-8" standalone="yes"?>
<Relationships xmlns="http://schemas.openxmlformats.org/package/2006/relationships"><Relationship Id="rId1" Type="http://schemas.openxmlformats.org/officeDocument/2006/relationships/drawing" Target="../drawings/drawing31.xml"/></Relationships>
</file>

<file path=xl/worksheets/_rels/sheet97.xml.rels><?xml version="1.0" encoding="UTF-8" standalone="yes"?>
<Relationships xmlns="http://schemas.openxmlformats.org/package/2006/relationships"><Relationship Id="rId1" Type="http://schemas.openxmlformats.org/officeDocument/2006/relationships/drawing" Target="../drawings/drawing32.xml"/></Relationships>
</file>

<file path=xl/worksheets/_rels/sheet100.xml.rels><?xml version="1.0" encoding="UTF-8" standalone="yes"?>
<Relationships xmlns="http://schemas.openxmlformats.org/package/2006/relationships"><Relationship Id="rId1" Type="http://schemas.openxmlformats.org/officeDocument/2006/relationships/drawing" Target="../drawings/drawing33.xml"/></Relationships>
</file>

<file path=xl/worksheets/_rels/sheet103.xml.rels><?xml version="1.0" encoding="UTF-8" standalone="yes"?>
<Relationships xmlns="http://schemas.openxmlformats.org/package/2006/relationships"><Relationship Id="rId1" Type="http://schemas.openxmlformats.org/officeDocument/2006/relationships/drawing" Target="../drawings/drawing34.xml"/></Relationships>
</file>

<file path=xl/worksheets/_rels/sheet106.xml.rels><?xml version="1.0" encoding="UTF-8" standalone="yes"?>
<Relationships xmlns="http://schemas.openxmlformats.org/package/2006/relationships"><Relationship Id="rId1" Type="http://schemas.openxmlformats.org/officeDocument/2006/relationships/drawing" Target="../drawings/drawing35.xml"/></Relationships>
</file>

<file path=xl/worksheets/_rels/sheet109.xml.rels><?xml version="1.0" encoding="UTF-8" standalone="yes"?>
<Relationships xmlns="http://schemas.openxmlformats.org/package/2006/relationships"><Relationship Id="rId1" Type="http://schemas.openxmlformats.org/officeDocument/2006/relationships/drawing" Target="../drawings/drawing36.xml"/></Relationships>
</file>

<file path=xl/worksheets/_rels/sheet112.xml.rels><?xml version="1.0" encoding="UTF-8" standalone="yes"?>
<Relationships xmlns="http://schemas.openxmlformats.org/package/2006/relationships"><Relationship Id="rId1" Type="http://schemas.openxmlformats.org/officeDocument/2006/relationships/drawing" Target="../drawings/drawing37.xml"/></Relationships>
</file>

<file path=xl/worksheets/_rels/sheet115.xml.rels><?xml version="1.0" encoding="UTF-8" standalone="yes"?>
<Relationships xmlns="http://schemas.openxmlformats.org/package/2006/relationships"><Relationship Id="rId1" Type="http://schemas.openxmlformats.org/officeDocument/2006/relationships/drawing" Target="../drawings/drawing38.xml"/></Relationships>
</file>

<file path=xl/worksheets/_rels/sheet118.xml.rels><?xml version="1.0" encoding="UTF-8" standalone="yes"?>
<Relationships xmlns="http://schemas.openxmlformats.org/package/2006/relationships"><Relationship Id="rId1" Type="http://schemas.openxmlformats.org/officeDocument/2006/relationships/drawing" Target="../drawings/drawing39.xml"/></Relationships>
</file>

<file path=xl/worksheets/_rels/sheet121.xml.rels><?xml version="1.0" encoding="UTF-8" standalone="yes"?>
<Relationships xmlns="http://schemas.openxmlformats.org/package/2006/relationships"><Relationship Id="rId1" Type="http://schemas.openxmlformats.org/officeDocument/2006/relationships/drawing" Target="../drawings/drawing40.xml"/></Relationships>
</file>

<file path=xl/worksheets/_rels/sheet124.xml.rels><?xml version="1.0" encoding="UTF-8" standalone="yes"?>
<Relationships xmlns="http://schemas.openxmlformats.org/package/2006/relationships"><Relationship Id="rId1" Type="http://schemas.openxmlformats.org/officeDocument/2006/relationships/drawing" Target="../drawings/drawing41.xml"/></Relationships>
</file>

<file path=xl/worksheets/_rels/sheet127.xml.rels><?xml version="1.0" encoding="UTF-8" standalone="yes"?>
<Relationships xmlns="http://schemas.openxmlformats.org/package/2006/relationships"><Relationship Id="rId1" Type="http://schemas.openxmlformats.org/officeDocument/2006/relationships/drawing" Target="../drawings/drawing42.xml"/></Relationships>
</file>

<file path=xl/worksheets/_rels/sheet130.xml.rels><?xml version="1.0" encoding="UTF-8" standalone="yes"?>
<Relationships xmlns="http://schemas.openxmlformats.org/package/2006/relationships"><Relationship Id="rId1" Type="http://schemas.openxmlformats.org/officeDocument/2006/relationships/drawing" Target="../drawings/drawing43.xml"/></Relationships>
</file>

<file path=xl/worksheets/_rels/sheet133.xml.rels><?xml version="1.0" encoding="UTF-8" standalone="yes"?>
<Relationships xmlns="http://schemas.openxmlformats.org/package/2006/relationships"><Relationship Id="rId1" Type="http://schemas.openxmlformats.org/officeDocument/2006/relationships/drawing" Target="../drawings/drawing44.xml"/></Relationships>
</file>

<file path=xl/worksheets/_rels/sheet136.xml.rels><?xml version="1.0" encoding="UTF-8" standalone="yes"?>
<Relationships xmlns="http://schemas.openxmlformats.org/package/2006/relationships"><Relationship Id="rId1" Type="http://schemas.openxmlformats.org/officeDocument/2006/relationships/drawing" Target="../drawings/drawing45.xml"/></Relationships>
</file>

<file path=xl/worksheets/_rels/sheet139.xml.rels><?xml version="1.0" encoding="UTF-8" standalone="yes"?>
<Relationships xmlns="http://schemas.openxmlformats.org/package/2006/relationships"><Relationship Id="rId1" Type="http://schemas.openxmlformats.org/officeDocument/2006/relationships/drawing" Target="../drawings/drawing46.xml"/></Relationships>
</file>

<file path=xl/worksheets/_rels/sheet142.xml.rels><?xml version="1.0" encoding="UTF-8" standalone="yes"?>
<Relationships xmlns="http://schemas.openxmlformats.org/package/2006/relationships"><Relationship Id="rId1" Type="http://schemas.openxmlformats.org/officeDocument/2006/relationships/drawing" Target="../drawings/drawing47.xml"/></Relationships>
</file>

<file path=xl/worksheets/_rels/sheet145.xml.rels><?xml version="1.0" encoding="UTF-8" standalone="yes"?>
<Relationships xmlns="http://schemas.openxmlformats.org/package/2006/relationships"><Relationship Id="rId1" Type="http://schemas.openxmlformats.org/officeDocument/2006/relationships/drawing" Target="../drawings/drawing48.xml"/></Relationships>
</file>

<file path=xl/worksheets/_rels/sheet148.xml.rels><?xml version="1.0" encoding="UTF-8" standalone="yes"?>
<Relationships xmlns="http://schemas.openxmlformats.org/package/2006/relationships"><Relationship Id="rId1" Type="http://schemas.openxmlformats.org/officeDocument/2006/relationships/drawing" Target="../drawings/drawing49.xml"/></Relationships>
</file>

<file path=xl/worksheets/_rels/sheet151.xml.rels><?xml version="1.0" encoding="UTF-8" standalone="yes"?>
<Relationships xmlns="http://schemas.openxmlformats.org/package/2006/relationships"><Relationship Id="rId1" Type="http://schemas.openxmlformats.org/officeDocument/2006/relationships/drawing" Target="../drawings/drawing50.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P60"/>
  <sheetViews>
    <sheetView tabSelected="1" workbookViewId="0">
      <selection activeCell="H2" sqref="H2:H51"/>
    </sheetView>
  </sheetViews>
  <sheetFormatPr baseColWidth="10" defaultRowHeight="13" x14ac:dyDescent="0.15"/>
  <cols>
    <col min="1" max="3" width="4.33203125" customWidth="1"/>
    <col min="4" max="4" width="57.5" customWidth="1"/>
    <col min="5" max="5" width="39.33203125" customWidth="1"/>
    <col min="6" max="6" width="34.33203125" customWidth="1"/>
    <col min="7" max="7" width="9" customWidth="1"/>
    <col min="8" max="8" width="29.6640625" customWidth="1"/>
    <col min="9" max="9" width="18.6640625" customWidth="1"/>
    <col min="10" max="10" width="30.83203125" customWidth="1"/>
    <col min="11" max="11" width="25.33203125" customWidth="1"/>
  </cols>
  <sheetData>
    <row r="1" spans="1:16" ht="22" customHeight="1" x14ac:dyDescent="0.15">
      <c r="A1" s="13" t="s">
        <v>2402</v>
      </c>
      <c r="B1" s="13" t="s">
        <v>2402</v>
      </c>
      <c r="C1" s="13" t="s">
        <v>2402</v>
      </c>
      <c r="D1" s="13" t="s">
        <v>2403</v>
      </c>
      <c r="E1" s="13" t="s">
        <v>2404</v>
      </c>
      <c r="F1" s="13" t="s">
        <v>2405</v>
      </c>
      <c r="G1" s="19" t="s">
        <v>2406</v>
      </c>
      <c r="H1" s="13" t="s">
        <v>2407</v>
      </c>
      <c r="I1" s="18" t="s">
        <v>2411</v>
      </c>
      <c r="J1" s="13" t="s">
        <v>2408</v>
      </c>
      <c r="K1" s="13" t="s">
        <v>2409</v>
      </c>
    </row>
    <row r="2" spans="1:16" ht="22" customHeight="1" x14ac:dyDescent="0.15">
      <c r="A2" s="14">
        <v>1</v>
      </c>
      <c r="B2" s="14">
        <v>2</v>
      </c>
      <c r="C2" s="14">
        <v>3</v>
      </c>
      <c r="D2" s="15" t="str">
        <f ca="1">INDIRECT($A2&amp;"!B1")</f>
        <v>5 8EME CORNERS</v>
      </c>
      <c r="E2" s="15" t="str" cm="1">
        <f t="array" aca="1" ref="E2" ca="1">IF(INDIRECT($A2&amp;"!A12")=0,INDIRECT($A2&amp;"!A14"),INDIRECT($A2&amp;"!A12"))</f>
        <v>38 RUE DE L EGALITE</v>
      </c>
      <c r="F2" s="15" t="str">
        <f ca="1">INDIRECT($A2&amp;"!A3")</f>
        <v>27440 BACQUEVILLE</v>
      </c>
      <c r="G2" s="15">
        <f ca="1">IF(INDIRECT($A2&amp;"!D22")=0,INDIRECT($A2&amp;"!D21"),INDIRECT($A2&amp;"!D22"))</f>
        <v>0</v>
      </c>
      <c r="H2" s="15" t="str">
        <f>VLOOKUP("Site internet",'1'!$B$12:$C$17,2,FALSE)</f>
        <v>www.eden-park.fr</v>
      </c>
      <c r="I2" s="15" t="str">
        <f>VLOOKUP("Numéro de téléphone",'1'!$B$12:$C$17,2,FALSE)</f>
        <v>02 32 49 82 99</v>
      </c>
      <c r="J2" s="15" t="str">
        <f ca="1">IF(INDIRECT($C2&amp;"!J7")="nom",INDIRECT($C2&amp;"!J8"),IF(INDIRECT($C2&amp;"!J8")="nom",INDIRECT($C2&amp;"!J9"),IF(INDIRECT($C2&amp;"!J9")="nom",INDIRECT($C2&amp;"!J10"),IF(INDIRECT($C2&amp;"!J10")="nom",INDIRECT($C2&amp;"!J11"),INDIRECT($C2&amp;"!J12")))))</f>
        <v>M. Herve Bertrand Nicolas Godest</v>
      </c>
      <c r="K2" s="15" t="str" cm="1">
        <f t="array" aca="1" ref="K2" ca="1">INDIRECT($B2&amp;"!E5")</f>
        <v>42</v>
      </c>
    </row>
    <row r="3" spans="1:16" ht="22" customHeight="1" x14ac:dyDescent="0.15">
      <c r="A3" s="14">
        <v>4</v>
      </c>
      <c r="B3" s="14">
        <v>5</v>
      </c>
      <c r="C3" s="14">
        <v>6</v>
      </c>
      <c r="D3" s="15" t="str">
        <f t="shared" ref="D3:D51" ca="1" si="0">INDIRECT($A3&amp;"!B1")</f>
        <v>A B V V AUTOMOBILES</v>
      </c>
      <c r="E3" s="15" t="str" cm="1">
        <f t="array" aca="1" ref="E3" ca="1">IF(INDIRECT($A3&amp;"!A12")=0,INDIRECT($A3&amp;"!A14"),INDIRECT($A3&amp;"!A12"))</f>
        <v>2 RUE DE LA LIBERTE</v>
      </c>
      <c r="F3" s="15" t="str">
        <f t="shared" ref="F3:F51" ca="1" si="1">INDIRECT($A3&amp;"!A3")</f>
        <v>95500 GONESSE</v>
      </c>
      <c r="G3" s="15">
        <f t="shared" ref="G3:G51" ca="1" si="2">IF(INDIRECT($A3&amp;"!D22")=0,INDIRECT($A3&amp;"!D21"),INDIRECT($A3&amp;"!D22"))</f>
        <v>0</v>
      </c>
      <c r="H3" s="15" t="str">
        <f>VLOOKUP("Site internet",'4'!B$12:C$17,2,FALSE)</f>
        <v>volvoabvvgonesse.espacevo.fr/</v>
      </c>
      <c r="I3" s="15" t="str">
        <f>VLOOKUP("Numéro de téléphone",'4'!$B$12:$C$17,2,FALSE)</f>
        <v>01 39 87 08 44</v>
      </c>
      <c r="J3" s="15" t="str">
        <f t="shared" ref="J3:J51" ca="1" si="3">IF(INDIRECT($C3&amp;"!J7")="nom",INDIRECT($C3&amp;"!J8"),IF(INDIRECT($C3&amp;"!J8")="nom",INDIRECT($C3&amp;"!J9"),IF(INDIRECT($C3&amp;"!J9")="nom",INDIRECT($C3&amp;"!J10"),IF(INDIRECT($C3&amp;"!J10")="nom",INDIRECT($C3&amp;"!J11"),INDIRECT($C3&amp;"!J12")))))</f>
        <v>BVAV FINANCIAL</v>
      </c>
      <c r="K3" s="15" t="str" cm="1">
        <f t="array" aca="1" ref="K3" ca="1">INDIRECT($B3&amp;"!E5")</f>
        <v>36</v>
      </c>
      <c r="P3" s="17" t="s">
        <v>2410</v>
      </c>
    </row>
    <row r="4" spans="1:16" ht="22" customHeight="1" x14ac:dyDescent="0.15">
      <c r="A4" s="14">
        <v>7</v>
      </c>
      <c r="B4" s="14">
        <v>8</v>
      </c>
      <c r="C4" s="14">
        <v>9</v>
      </c>
      <c r="D4" s="15" t="str">
        <f t="shared" ca="1" si="0"/>
        <v>A M P E R E INDUSTRIE</v>
      </c>
      <c r="E4" s="15" t="str" cm="1">
        <f t="array" aca="1" ref="E4" ca="1">IF(INDIRECT($A4&amp;"!A12")=0,INDIRECT($A4&amp;"!A14"),INDIRECT($A4&amp;"!A12"))</f>
        <v>NUM VOIE 5 7 ZI DES BETHU</v>
      </c>
      <c r="F4" s="15" t="str">
        <f t="shared" ca="1" si="1"/>
        <v>95310 ST-OUEN-L'AUMONE</v>
      </c>
      <c r="G4" s="15">
        <f t="shared" ca="1" si="2"/>
        <v>0</v>
      </c>
      <c r="H4" s="15" t="str">
        <f>VLOOKUP("Site internet",'7'!B$12:C$17,2,FALSE)</f>
        <v>www.ampere.com</v>
      </c>
      <c r="I4" s="15" t="str">
        <f>VLOOKUP("Numéro de téléphone",'7'!$B$12:$C$17,2,FALSE)</f>
        <v>01 34 32 38 00</v>
      </c>
      <c r="J4" s="15" t="str">
        <f t="shared" ca="1" si="3"/>
        <v>cie D INVESTISSEMENTS INDUSTRIELS ET COMMERCIAUX - C I I C</v>
      </c>
      <c r="K4" s="15" t="str" cm="1">
        <f t="array" aca="1" ref="K4" ca="1">INDIRECT($B4&amp;"!E5")</f>
        <v>46</v>
      </c>
    </row>
    <row r="5" spans="1:16" ht="22" customHeight="1" x14ac:dyDescent="0.15">
      <c r="A5" s="14">
        <v>10</v>
      </c>
      <c r="B5" s="14">
        <v>11</v>
      </c>
      <c r="C5" s="14">
        <v>12</v>
      </c>
      <c r="D5" s="15" t="str">
        <f t="shared" ca="1" si="0"/>
        <v>A S PLUS</v>
      </c>
      <c r="E5" s="15" t="str" cm="1">
        <f t="array" aca="1" ref="E5" ca="1">IF(INDIRECT($A5&amp;"!A12")=0,INDIRECT($A5&amp;"!A14"),INDIRECT($A5&amp;"!A12"))</f>
        <v>95370 MONTIGNY LES CORMEILLES</v>
      </c>
      <c r="F5" s="15" t="str">
        <f t="shared" ca="1" si="1"/>
        <v>95370 MONTIGNY LES CORMEILLES</v>
      </c>
      <c r="G5" s="15">
        <f t="shared" ca="1" si="2"/>
        <v>0</v>
      </c>
      <c r="H5" s="15" t="str">
        <f>VLOOKUP("Site internet",'10'!B$12:C$17,2,FALSE)</f>
        <v>www.a-s-plus.fr</v>
      </c>
      <c r="I5" s="15" t="str">
        <f>VLOOKUP("Numéro de téléphone",'10'!$B$11:$C$17,2,FALSE)</f>
        <v>01 34 10 05 54</v>
      </c>
      <c r="J5" s="15" t="str">
        <f t="shared" ca="1" si="3"/>
        <v>M. Georges Alberto</v>
      </c>
      <c r="K5" s="15" t="str" cm="1">
        <f t="array" aca="1" ref="K5" ca="1">INDIRECT($B5&amp;"!E5")</f>
        <v>55</v>
      </c>
    </row>
    <row r="6" spans="1:16" ht="22" customHeight="1" x14ac:dyDescent="0.15">
      <c r="A6" s="14">
        <v>13</v>
      </c>
      <c r="B6" s="14">
        <v>14</v>
      </c>
      <c r="C6" s="14">
        <v>15</v>
      </c>
      <c r="D6" s="15" t="str">
        <f t="shared" ca="1" si="0"/>
        <v>A.T.C. TP</v>
      </c>
      <c r="E6" s="15" t="str" cm="1">
        <f t="array" aca="1" ref="E6" ca="1">IF(INDIRECT($A6&amp;"!A12")=0,INDIRECT($A6&amp;"!A14"),INDIRECT($A6&amp;"!A12"))</f>
        <v>22 RUE LA CROIX JACQUEBOT</v>
      </c>
      <c r="F6" s="15" t="str">
        <f t="shared" ca="1" si="1"/>
        <v>95450 VIGNY</v>
      </c>
      <c r="G6" s="15">
        <f t="shared" ca="1" si="2"/>
        <v>0</v>
      </c>
      <c r="H6" s="15" t="str">
        <f>VLOOKUP("Site internet",'13'!B$12:C$17,2,FALSE)</f>
        <v>www.atc-tp.fr</v>
      </c>
      <c r="I6" s="15" t="str">
        <f>VLOOKUP("Numéro de téléphone",'13'!$B$12:$C$17,2,FALSE)</f>
        <v>01 34 43 04 40</v>
      </c>
      <c r="J6" s="15" t="str">
        <f t="shared" ca="1" si="3"/>
        <v>M. Thierry Cordier</v>
      </c>
      <c r="K6" s="15" t="str" cm="1">
        <f t="array" aca="1" ref="K6" ca="1">INDIRECT($B6&amp;"!E5")</f>
        <v>28</v>
      </c>
    </row>
    <row r="7" spans="1:16" ht="22" customHeight="1" x14ac:dyDescent="0.15">
      <c r="A7" s="14">
        <v>16</v>
      </c>
      <c r="B7" s="14">
        <v>17</v>
      </c>
      <c r="C7" s="14">
        <v>18</v>
      </c>
      <c r="D7" s="15" t="str">
        <f t="shared" ca="1" si="0"/>
        <v>A2CS</v>
      </c>
      <c r="E7" s="15" t="str" cm="1">
        <f t="array" aca="1" ref="E7" ca="1">IF(INDIRECT($A7&amp;"!A12")=0,INDIRECT($A7&amp;"!A14"),INDIRECT($A7&amp;"!A12"))</f>
        <v>4 ROUTE DE MOIMONT</v>
      </c>
      <c r="F7" s="15" t="str">
        <f t="shared" ca="1" si="1"/>
        <v>95470 ST WITZ</v>
      </c>
      <c r="G7" s="15">
        <f t="shared" ca="1" si="2"/>
        <v>0</v>
      </c>
      <c r="H7" s="15" t="str">
        <f>VLOOKUP("Site internet",'16'!B$12:C$17,2,FALSE)</f>
        <v>www.a2cs-france.com</v>
      </c>
      <c r="I7" s="15" t="str">
        <f>VLOOKUP("Numéro de téléphone",'16'!$B$12:$C$17,2,FALSE)</f>
        <v>01 34 68 18 50</v>
      </c>
      <c r="J7" s="15" t="str">
        <f t="shared" ca="1" si="3"/>
        <v>M. Thierry Le Saux</v>
      </c>
      <c r="K7" s="15" t="str" cm="1">
        <f t="array" aca="1" ref="K7" ca="1">INDIRECT($B7&amp;"!E5")</f>
        <v>20</v>
      </c>
    </row>
    <row r="8" spans="1:16" ht="22" customHeight="1" x14ac:dyDescent="0.15">
      <c r="A8" s="14">
        <v>19</v>
      </c>
      <c r="B8" s="14">
        <v>20</v>
      </c>
      <c r="C8" s="14">
        <v>21</v>
      </c>
      <c r="D8" s="15" t="str">
        <f t="shared" ca="1" si="0"/>
        <v>AAF FRANCE</v>
      </c>
      <c r="E8" s="15" t="str" cm="1">
        <f t="array" aca="1" ref="E8" ca="1">IF(INDIRECT($A8&amp;"!A12")=0,INDIRECT($A8&amp;"!A14"),INDIRECT($A8&amp;"!A12"))</f>
        <v>RUE WILLIAM DIAN</v>
      </c>
      <c r="F8" s="15" t="str">
        <f t="shared" ca="1" si="1"/>
        <v>27620 GASNY</v>
      </c>
      <c r="G8" s="15">
        <f t="shared" ca="1" si="2"/>
        <v>0</v>
      </c>
      <c r="H8" s="15" t="str">
        <f>VLOOKUP("Site internet",'19'!B$12:C$17,2,FALSE)</f>
        <v>www.aaf.fr</v>
      </c>
      <c r="I8" s="15" t="str">
        <f>VLOOKUP("Numéro de téléphone",'19'!$B$12:$C$17,2,FALSE)</f>
        <v>02 32 53 60 60</v>
      </c>
      <c r="J8" s="15" t="str">
        <f t="shared" ca="1" si="3"/>
        <v>M. Darren Allsopp</v>
      </c>
      <c r="K8" s="15" t="str" cm="1">
        <f t="array" aca="1" ref="K8" ca="1">INDIRECT($B8&amp;"!E5")</f>
        <v>183</v>
      </c>
    </row>
    <row r="9" spans="1:16" ht="22" customHeight="1" x14ac:dyDescent="0.15">
      <c r="A9" s="14">
        <v>22</v>
      </c>
      <c r="B9" s="14">
        <v>23</v>
      </c>
      <c r="C9" s="14">
        <v>24</v>
      </c>
      <c r="D9" s="15" t="str">
        <f t="shared" ca="1" si="0"/>
        <v>AASSET SECURITY</v>
      </c>
      <c r="E9" s="15" t="str" cm="1">
        <f t="array" aca="1" ref="E9" ca="1">IF(INDIRECT($A9&amp;"!A12")=0,INDIRECT($A9&amp;"!A14"),INDIRECT($A9&amp;"!A12"))</f>
        <v>153 RUE MICHEL CARRE</v>
      </c>
      <c r="F9" s="15" t="str">
        <f t="shared" ca="1" si="1"/>
        <v>95100 ARGENTEUIL</v>
      </c>
      <c r="G9" s="15">
        <f t="shared" ca="1" si="2"/>
        <v>0</v>
      </c>
      <c r="H9" s="15" t="str">
        <f>VLOOKUP("Site internet",'22'!B$12:C$17,2,FALSE)</f>
        <v>www.aasset-security.com</v>
      </c>
      <c r="I9" s="15" t="str">
        <f>VLOOKUP("Numéro de téléphone",'22'!$B$12:$C$17,2,FALSE)</f>
        <v>01 30 76 30 30</v>
      </c>
      <c r="J9" s="15" t="str">
        <f t="shared" ca="1" si="3"/>
        <v>M. Rene Scetbon</v>
      </c>
      <c r="K9" s="15" t="str" cm="1">
        <f t="array" aca="1" ref="K9" ca="1">INDIRECT($B9&amp;"!E5")</f>
        <v>35</v>
      </c>
    </row>
    <row r="10" spans="1:16" ht="22" customHeight="1" x14ac:dyDescent="0.15">
      <c r="A10" s="14">
        <v>25</v>
      </c>
      <c r="B10" s="14">
        <v>26</v>
      </c>
      <c r="C10" s="14">
        <v>27</v>
      </c>
      <c r="D10" s="15" t="str">
        <f t="shared" ca="1" si="0"/>
        <v>ABB INDUSTRIAL SOLUTIONS FRANCE SAS</v>
      </c>
      <c r="E10" s="15" t="str" cm="1">
        <f t="array" aca="1" ref="E10" ca="1">IF(INDIRECT($A10&amp;"!A12")=0,INDIRECT($A10&amp;"!A14"),INDIRECT($A10&amp;"!A12"))</f>
        <v>7 BOULEVARD D OSNY</v>
      </c>
      <c r="F10" s="15" t="str">
        <f t="shared" ca="1" si="1"/>
        <v>95800 CERGY</v>
      </c>
      <c r="G10" s="15">
        <f t="shared" ca="1" si="2"/>
        <v>0</v>
      </c>
      <c r="H10" s="15" t="str">
        <f>VLOOKUP("Site internet",'25'!B$12:C$17,2,FALSE)</f>
        <v>fr.geindustrial.com</v>
      </c>
      <c r="I10" s="15" t="str">
        <f>VLOOKUP("Numéro de téléphone",'25'!$B$12:$C$17,2,FALSE)</f>
        <v>01 34 40 25 25</v>
      </c>
      <c r="J10" s="15" t="str">
        <f t="shared" ca="1" si="3"/>
        <v>M. Jacques Joseph Mulbert</v>
      </c>
      <c r="K10" s="15" t="str" cm="1">
        <f t="array" aca="1" ref="K10" ca="1">INDIRECT($B10&amp;"!E5")</f>
        <v>66</v>
      </c>
    </row>
    <row r="11" spans="1:16" ht="22" customHeight="1" x14ac:dyDescent="0.15">
      <c r="A11" s="14">
        <v>28</v>
      </c>
      <c r="B11" s="14">
        <v>29</v>
      </c>
      <c r="C11" s="14">
        <v>30</v>
      </c>
      <c r="D11" s="15" t="str">
        <f t="shared" ca="1" si="0"/>
        <v>ABENA-FRANTEX</v>
      </c>
      <c r="E11" s="15" t="str" cm="1">
        <f t="array" aca="1" ref="E11" ca="1">IF(INDIRECT($A11&amp;"!A12")=0,INDIRECT($A11&amp;"!A14"),INDIRECT($A11&amp;"!A12"))</f>
        <v>ZONE INDUSTRIELLE SUD</v>
      </c>
      <c r="F11" s="15" t="str">
        <f t="shared" ca="1" si="1"/>
        <v>60180 NOGENT SUR OISE</v>
      </c>
      <c r="G11" s="15">
        <f t="shared" ca="1" si="2"/>
        <v>0</v>
      </c>
      <c r="H11" s="15" t="str">
        <f>VLOOKUP("Site internet",'28'!B$12:C$17,2,FALSE)</f>
        <v>www.abena-frantex.fr</v>
      </c>
      <c r="I11" s="15" t="str">
        <f>VLOOKUP("Numéro de téléphone",'28'!$B$12:$C$17,2,FALSE)</f>
        <v>03 44 65 68 80</v>
      </c>
      <c r="J11" s="15" t="str">
        <f t="shared" ca="1" si="3"/>
        <v>M. Olivier Barbet Maillot</v>
      </c>
      <c r="K11" s="15" t="str" cm="1">
        <f t="array" aca="1" ref="K11" ca="1">INDIRECT($B11&amp;"!E5")</f>
        <v>167</v>
      </c>
    </row>
    <row r="12" spans="1:16" ht="22" customHeight="1" x14ac:dyDescent="0.15">
      <c r="A12" s="14">
        <v>31</v>
      </c>
      <c r="B12" s="14">
        <v>32</v>
      </c>
      <c r="C12" s="14">
        <v>33</v>
      </c>
      <c r="D12" s="15" t="str">
        <f t="shared" ca="1" si="0"/>
        <v>ACER COMPUTER FRANCE</v>
      </c>
      <c r="E12" s="15" t="str" cm="1">
        <f t="array" aca="1" ref="E12" ca="1">IF(INDIRECT($A12&amp;"!A12")=0,INDIRECT($A12&amp;"!A14"),INDIRECT($A12&amp;"!A12"))</f>
        <v>PARC REFLET BTB PARIS NORD</v>
      </c>
      <c r="F12" s="15" t="str">
        <f t="shared" ca="1" si="1"/>
        <v>95700 ROISSY EN FRANCE</v>
      </c>
      <c r="G12" s="15">
        <f t="shared" ca="1" si="2"/>
        <v>0</v>
      </c>
      <c r="H12" s="15" t="str">
        <f>VLOOKUP("Site internet",'31'!B$12:C$17,2,FALSE)</f>
        <v>www.acer.fr</v>
      </c>
      <c r="I12" s="15" t="str">
        <f>VLOOKUP("Numéro de téléphone",'31'!$B$12:$C$17,2,FALSE)</f>
        <v>01 48 63 51 00</v>
      </c>
      <c r="J12" s="15" t="str">
        <f t="shared" ca="1" si="3"/>
        <v>M. Jean-Luc Gaston Bayel</v>
      </c>
      <c r="K12" s="15" t="str" cm="1">
        <f t="array" aca="1" ref="K12" ca="1">INDIRECT($B12&amp;"!E5")</f>
        <v>133</v>
      </c>
    </row>
    <row r="13" spans="1:16" ht="22" customHeight="1" x14ac:dyDescent="0.15">
      <c r="A13" s="14">
        <v>34</v>
      </c>
      <c r="B13" s="14">
        <v>35</v>
      </c>
      <c r="C13" s="14">
        <v>36</v>
      </c>
      <c r="D13" s="15" t="str">
        <f t="shared" ca="1" si="0"/>
        <v>ACERINOX FRANCE</v>
      </c>
      <c r="E13" s="15" t="str" cm="1">
        <f t="array" aca="1" ref="E13" ca="1">IF(INDIRECT($A13&amp;"!A12")=0,INDIRECT($A13&amp;"!A14"),INDIRECT($A13&amp;"!A12"))</f>
        <v>5 RUE GAY LUSSAC</v>
      </c>
      <c r="F13" s="15" t="str">
        <f t="shared" ca="1" si="1"/>
        <v>95500 GONESSE</v>
      </c>
      <c r="G13" s="15">
        <f t="shared" ca="1" si="2"/>
        <v>0</v>
      </c>
      <c r="H13" s="15" t="str">
        <f>VLOOKUP("Site internet",'34'!$B$12:$C$17,2,FALSE)</f>
        <v>www.acerinox.com</v>
      </c>
      <c r="I13" s="15" t="str">
        <f>VLOOKUP("Numéro de téléphone",'34'!$B$12:$C$17,2,FALSE)</f>
        <v>01 39 87 66 56</v>
      </c>
      <c r="J13" s="15" t="str">
        <f t="shared" ca="1" si="3"/>
        <v>M. Luis Gimeno Valledor</v>
      </c>
      <c r="K13" s="15" t="str" cm="1">
        <f t="array" aca="1" ref="K13" ca="1">INDIRECT($B13&amp;"!E5")</f>
        <v>26</v>
      </c>
    </row>
    <row r="14" spans="1:16" ht="22" customHeight="1" x14ac:dyDescent="0.15">
      <c r="A14" s="14">
        <v>37</v>
      </c>
      <c r="B14" s="14">
        <v>38</v>
      </c>
      <c r="C14" s="14">
        <v>39</v>
      </c>
      <c r="D14" s="15" t="str">
        <f t="shared" ca="1" si="0"/>
        <v>ACFT BUREAU D'ETUDES</v>
      </c>
      <c r="E14" s="15" t="str" cm="1">
        <f t="array" aca="1" ref="E14" ca="1">IF(INDIRECT($A14&amp;"!A12")=0,INDIRECT($A14&amp;"!A14"),INDIRECT($A14&amp;"!A12"))</f>
        <v>18 RUE DE L EGLISE</v>
      </c>
      <c r="F14" s="15" t="str">
        <f t="shared" ca="1" si="1"/>
        <v>27170 BARC</v>
      </c>
      <c r="G14" s="15">
        <f t="shared" ca="1" si="2"/>
        <v>0</v>
      </c>
      <c r="H14" s="15" t="str">
        <f>VLOOKUP("Site internet",'37'!B$12:C$17,2,FALSE)</f>
        <v>www.acft-be.fr</v>
      </c>
      <c r="I14" s="15" t="str">
        <f>VLOOKUP("Numéro de téléphone",'37'!$B$12:$C$17,2,FALSE)</f>
        <v>02 32 44 31 51</v>
      </c>
      <c r="J14" s="15" t="str">
        <f t="shared" ca="1" si="3"/>
        <v>M. Francesco Tenuta</v>
      </c>
      <c r="K14" s="15" t="str" cm="1">
        <f t="array" aca="1" ref="K14" ca="1">INDIRECT($B14&amp;"!E5")</f>
        <v>28</v>
      </c>
    </row>
    <row r="15" spans="1:16" ht="22" customHeight="1" x14ac:dyDescent="0.15">
      <c r="A15" s="14">
        <v>40</v>
      </c>
      <c r="B15" s="14">
        <v>41</v>
      </c>
      <c r="C15" s="14">
        <v>42</v>
      </c>
      <c r="D15" s="15" t="str">
        <f t="shared" ca="1" si="0"/>
        <v>ACIER DISTRIBUTION</v>
      </c>
      <c r="E15" s="15" t="str" cm="1">
        <f t="array" aca="1" ref="E15" ca="1">IF(INDIRECT($A15&amp;"!A12")=0,INDIRECT($A15&amp;"!A14"),INDIRECT($A15&amp;"!A12"))</f>
        <v>LIEU DIT LE PONT NORD</v>
      </c>
      <c r="F15" s="15" t="str">
        <f t="shared" ca="1" si="1"/>
        <v>61450 LA FERRIERE AUX ETANGS</v>
      </c>
      <c r="G15" s="15">
        <f t="shared" ca="1" si="2"/>
        <v>0</v>
      </c>
      <c r="H15" s="15" t="str">
        <f>VLOOKUP("Site internet",'40'!B$12:C$17,2,FALSE)</f>
        <v>www.acierdistribution.com</v>
      </c>
      <c r="I15" s="15" t="str">
        <f>VLOOKUP("Numéro de téléphone",'40'!$B$12:$C$17,2,FALSE)</f>
        <v>02 33 37 27 94</v>
      </c>
      <c r="J15" s="15" t="str">
        <f t="shared" ca="1" si="3"/>
        <v>M. Ghislain Bisson</v>
      </c>
      <c r="K15" s="15" t="str" cm="1">
        <f t="array" aca="1" ref="K15" ca="1">INDIRECT($B15&amp;"!E5")</f>
        <v>ES jusqu'au 02/11/2013</v>
      </c>
    </row>
    <row r="16" spans="1:16" ht="22" customHeight="1" x14ac:dyDescent="0.15">
      <c r="A16" s="14">
        <v>43</v>
      </c>
      <c r="B16" s="14">
        <v>44</v>
      </c>
      <c r="C16" s="14">
        <v>45</v>
      </c>
      <c r="D16" s="15" t="str">
        <f t="shared" ca="1" si="0"/>
        <v>ACIERS DE CONSTRUCTION RATIONALISES</v>
      </c>
      <c r="E16" s="15" t="str" cm="1">
        <f t="array" aca="1" ref="E16" ca="1">IF(INDIRECT($A16&amp;"!A12")=0,INDIRECT($A16&amp;"!A14"),INDIRECT($A16&amp;"!A12"))</f>
        <v>14 RUE DES USINES</v>
      </c>
      <c r="F16" s="15" t="str">
        <f t="shared" ca="1" si="1"/>
        <v>60100 CREIL</v>
      </c>
      <c r="G16" s="15">
        <f t="shared" ca="1" si="2"/>
        <v>0</v>
      </c>
      <c r="H16" s="15" t="str">
        <f>VLOOKUP("Site internet",'43'!B$12:C$17,2,FALSE)</f>
        <v>www.rivagroup.com</v>
      </c>
      <c r="I16" s="15" t="str">
        <f>VLOOKUP("Numéro de téléphone",'43'!$B$12:$C$17,2,FALSE)</f>
        <v>03 44 61 77 00</v>
      </c>
      <c r="J16" s="15" t="str">
        <f t="shared" ca="1" si="3"/>
        <v>M. Riva Acier</v>
      </c>
      <c r="K16" s="15" t="str" cm="1">
        <f t="array" aca="1" ref="K16" ca="1">INDIRECT($B16&amp;"!E5")</f>
        <v>138</v>
      </c>
    </row>
    <row r="17" spans="1:11" ht="22" customHeight="1" x14ac:dyDescent="0.15">
      <c r="A17" s="14">
        <v>46</v>
      </c>
      <c r="B17" s="14">
        <v>47</v>
      </c>
      <c r="C17" s="14">
        <v>48</v>
      </c>
      <c r="D17" s="15" t="str">
        <f t="shared" ca="1" si="0"/>
        <v>ACO</v>
      </c>
      <c r="E17" s="15" t="str" cm="1">
        <f t="array" aca="1" ref="E17" ca="1">IF(INDIRECT($A17&amp;"!A12")=0,INDIRECT($A17&amp;"!A14"),INDIRECT($A17&amp;"!A12"))</f>
        <v>LE QUAI A BOIS</v>
      </c>
      <c r="F17" s="15" t="str">
        <f t="shared" ca="1" si="1"/>
        <v>27940 NOTRE-DAME-DE-L'ISLE</v>
      </c>
      <c r="G17" s="15">
        <f t="shared" ca="1" si="2"/>
        <v>0</v>
      </c>
      <c r="H17" s="15" t="str">
        <f>VLOOKUP("Site internet",'46'!B$12:C$17,2,FALSE)</f>
        <v>www.aco.fr</v>
      </c>
      <c r="I17" s="15" t="str">
        <f>VLOOKUP("Numéro de téléphone",'46'!$B$12:$C$17,2,FALSE)</f>
        <v>02 32 51 30 55</v>
      </c>
      <c r="J17" s="15" t="str">
        <f t="shared" ca="1" si="3"/>
        <v>M. Jens Uwe Paasch</v>
      </c>
      <c r="K17" s="15" t="str" cm="1">
        <f t="array" aca="1" ref="K17" ca="1">INDIRECT($B17&amp;"!E5")</f>
        <v>110</v>
      </c>
    </row>
    <row r="18" spans="1:11" ht="22" customHeight="1" x14ac:dyDescent="0.15">
      <c r="A18" s="14">
        <v>49</v>
      </c>
      <c r="B18" s="14">
        <v>50</v>
      </c>
      <c r="C18" s="14">
        <v>51</v>
      </c>
      <c r="D18" s="15" t="str">
        <f t="shared" ca="1" si="0"/>
        <v>ADIAMIX</v>
      </c>
      <c r="E18" s="15" t="str" cm="1">
        <f t="array" aca="1" ref="E18" ca="1">IF(INDIRECT($A18&amp;"!A12")=0,INDIRECT($A18&amp;"!A14"),INDIRECT($A18&amp;"!A12"))</f>
        <v>18 RUE DU CHANVRE A TISSER</v>
      </c>
      <c r="F18" s="15" t="str">
        <f t="shared" ca="1" si="1"/>
        <v>61000 ALENCON</v>
      </c>
      <c r="G18" s="15">
        <f t="shared" ca="1" si="2"/>
        <v>0</v>
      </c>
      <c r="H18" s="15" t="str">
        <f>VLOOKUP("Site internet",'49'!B$12:C$17,2,FALSE)</f>
        <v>www.adiamix.com</v>
      </c>
      <c r="I18" s="15" t="str">
        <f>VLOOKUP("Numéro de téléphone",'49'!$B$12:$C$17,2,FALSE)</f>
        <v>02 33 80 09 99</v>
      </c>
      <c r="J18" s="15" t="str">
        <f t="shared" ca="1" si="3"/>
        <v>DIAM GROUP</v>
      </c>
      <c r="K18" s="15" t="str" cm="1">
        <f t="array" aca="1" ref="K18" ca="1">INDIRECT($B18&amp;"!E5")</f>
        <v>76</v>
      </c>
    </row>
    <row r="19" spans="1:11" ht="22" customHeight="1" x14ac:dyDescent="0.15">
      <c r="A19" s="14">
        <v>52</v>
      </c>
      <c r="B19" s="14">
        <v>53</v>
      </c>
      <c r="C19" s="14">
        <v>54</v>
      </c>
      <c r="D19" s="15" t="str">
        <f t="shared" ca="1" si="0"/>
        <v>AEMS AUTOMATISME ELECTRICITE MILLENIUM</v>
      </c>
      <c r="E19" s="15" t="str" cm="1">
        <f t="array" aca="1" ref="E19" ca="1">IF(INDIRECT($A19&amp;"!A12")=0,INDIRECT($A19&amp;"!A14"),INDIRECT($A19&amp;"!A12"))</f>
        <v>100 RUE LOUIS BLANC</v>
      </c>
      <c r="F19" s="15" t="str">
        <f t="shared" ca="1" si="1"/>
        <v>60160 MONTATAIRE</v>
      </c>
      <c r="G19" s="15">
        <f t="shared" ca="1" si="2"/>
        <v>0</v>
      </c>
      <c r="H19" s="15" t="str">
        <f>VLOOKUP("Site internet",'52'!B$12:C$17,2,FALSE)</f>
        <v>www.aems-web.eu</v>
      </c>
      <c r="I19" s="15" t="str">
        <f>VLOOKUP("Numéro de téléphone",'52'!$B$12:$C$17,2,FALSE)</f>
        <v>03 44 24 97 40</v>
      </c>
      <c r="J19" s="15" t="str">
        <f t="shared" ca="1" si="3"/>
        <v>M. Philippe Torio</v>
      </c>
      <c r="K19" s="15" t="str" cm="1">
        <f t="array" aca="1" ref="K19" ca="1">INDIRECT($B19&amp;"!E5")</f>
        <v>27</v>
      </c>
    </row>
    <row r="20" spans="1:11" ht="22" customHeight="1" x14ac:dyDescent="0.15">
      <c r="A20" s="14">
        <v>55</v>
      </c>
      <c r="B20" s="14">
        <v>56</v>
      </c>
      <c r="C20" s="14">
        <v>57</v>
      </c>
      <c r="D20" s="15" t="str">
        <f t="shared" ca="1" si="0"/>
        <v>AEP PARIS - ILE DE FRANCE</v>
      </c>
      <c r="E20" s="15" t="str" cm="1">
        <f t="array" aca="1" ref="E20" ca="1">IF(INDIRECT($A20&amp;"!A12")=0,INDIRECT($A20&amp;"!A14"),INDIRECT($A20&amp;"!A12"))</f>
        <v>16 RUE PAUL PAINLEVE</v>
      </c>
      <c r="F20" s="15" t="str">
        <f t="shared" ca="1" si="1"/>
        <v>95310 ST-OUEN-L'AUMONE</v>
      </c>
      <c r="G20" s="15">
        <f t="shared" ca="1" si="2"/>
        <v>0</v>
      </c>
      <c r="H20" s="15" t="str">
        <f>VLOOKUP("Site internet",'55'!B$12:C$17,2,FALSE)</f>
        <v>www.aep-tech.fr</v>
      </c>
      <c r="I20" s="15" t="str">
        <f>VLOOKUP("Numéro de téléphone",'55'!$B$12:$C$17,2,FALSE)</f>
        <v>01 34 40 13 30</v>
      </c>
      <c r="J20" s="15" t="str">
        <f t="shared" ca="1" si="3"/>
        <v>M. Karim Segueni</v>
      </c>
      <c r="K20" s="15" t="str" cm="1">
        <f t="array" aca="1" ref="K20" ca="1">INDIRECT($B20&amp;"!E5")</f>
        <v>24</v>
      </c>
    </row>
    <row r="21" spans="1:11" ht="22" customHeight="1" x14ac:dyDescent="0.15">
      <c r="A21" s="14">
        <v>58</v>
      </c>
      <c r="B21" s="14">
        <v>59</v>
      </c>
      <c r="C21" s="14">
        <v>60</v>
      </c>
      <c r="D21" s="15" t="str">
        <f t="shared" ca="1" si="0"/>
        <v>AERO DRIVE</v>
      </c>
      <c r="E21" s="15" t="str" cm="1">
        <f t="array" aca="1" ref="E21" ca="1">IF(INDIRECT($A21&amp;"!A12")=0,INDIRECT($A21&amp;"!A14"),INDIRECT($A21&amp;"!A12"))</f>
        <v>227 AVENUE MARCEL DASSAULT</v>
      </c>
      <c r="F21" s="15" t="str">
        <f t="shared" ca="1" si="1"/>
        <v>60000 BEAUVAIS</v>
      </c>
      <c r="G21" s="15">
        <f t="shared" ca="1" si="2"/>
        <v>0</v>
      </c>
      <c r="H21" s="15" t="str">
        <f>VLOOKUP("Site internet",'58'!B$12:C$17,2,FALSE)</f>
        <v>www.mcdonalds.fr</v>
      </c>
      <c r="I21" s="15" t="str">
        <f>VLOOKUP("Numéro de téléphone",'58'!$B$12:$C$17,2,FALSE)</f>
        <v>03 44 06 54 90</v>
      </c>
      <c r="J21" s="15" t="str">
        <f t="shared" ca="1" si="3"/>
        <v>M. Brahim Nakib</v>
      </c>
      <c r="K21" s="15" t="str" cm="1">
        <f t="array" aca="1" ref="K21" ca="1">INDIRECT($B21&amp;"!E5")</f>
        <v>48</v>
      </c>
    </row>
    <row r="22" spans="1:11" ht="22" customHeight="1" x14ac:dyDescent="0.15">
      <c r="A22" s="14">
        <v>61</v>
      </c>
      <c r="B22" s="14">
        <v>62</v>
      </c>
      <c r="C22" s="14">
        <v>63</v>
      </c>
      <c r="D22" s="15" t="str">
        <f t="shared" ca="1" si="0"/>
        <v>AEROCHIM</v>
      </c>
      <c r="E22" s="15" t="str" cm="1">
        <f t="array" aca="1" ref="E22" ca="1">IF(INDIRECT($A22&amp;"!A12")=0,INDIRECT($A22&amp;"!A14"),INDIRECT($A22&amp;"!A12"))</f>
        <v>BOULEVARD GEORGES MILVILLE</v>
      </c>
      <c r="F22" s="15" t="str">
        <f t="shared" ca="1" si="1"/>
        <v>27300 BERNAY</v>
      </c>
      <c r="G22" s="15">
        <f t="shared" ca="1" si="2"/>
        <v>0</v>
      </c>
      <c r="H22" s="15" t="str">
        <f>VLOOKUP("Site internet",'61'!B$12:C$17,2,FALSE)</f>
        <v>www.fareva.com</v>
      </c>
      <c r="I22" s="15" t="str">
        <f>VLOOKUP("Numéro de téléphone",'61'!$B$12:$C$17,2,FALSE)</f>
        <v>02 32 47 36 00</v>
      </c>
      <c r="J22" s="15" t="str">
        <f t="shared" ca="1" si="3"/>
        <v>FAREVA SA</v>
      </c>
      <c r="K22" s="15" t="str" cm="1">
        <f t="array" aca="1" ref="K22" ca="1">INDIRECT($B22&amp;"!E5")</f>
        <v>196</v>
      </c>
    </row>
    <row r="23" spans="1:11" ht="22" customHeight="1" x14ac:dyDescent="0.15">
      <c r="A23" s="14">
        <v>64</v>
      </c>
      <c r="B23" s="14">
        <v>65</v>
      </c>
      <c r="C23" s="14">
        <v>66</v>
      </c>
      <c r="D23" s="15" t="str">
        <f t="shared" ca="1" si="0"/>
        <v>AEROLUB</v>
      </c>
      <c r="E23" s="15" t="str" cm="1">
        <f t="array" aca="1" ref="E23" ca="1">IF(INDIRECT($A23&amp;"!A12")=0,INDIRECT($A23&amp;"!A14"),INDIRECT($A23&amp;"!A12"))</f>
        <v>ZONE D ACTIVITES DU MOULIN D ANGEAN</v>
      </c>
      <c r="F23" s="15" t="str">
        <f t="shared" ca="1" si="1"/>
        <v>60240 CHAUMONT EN VEXIN</v>
      </c>
      <c r="G23" s="15">
        <f t="shared" ca="1" si="2"/>
        <v>0</v>
      </c>
      <c r="H23" s="15" t="str">
        <f>VLOOKUP("Site internet",'64'!B$12:C$17,2,FALSE)</f>
        <v>www.aerolub-france.com</v>
      </c>
      <c r="I23" s="15" t="str">
        <f>VLOOKUP("Numéro de téléphone",'64'!$B$12:$C$17,2,FALSE)</f>
        <v>03 44 84 49 10</v>
      </c>
      <c r="J23" s="15" t="str">
        <f t="shared" ca="1" si="3"/>
        <v>M. Claude Touteau</v>
      </c>
      <c r="K23" s="15" t="str" cm="1">
        <f t="array" aca="1" ref="K23" ca="1">INDIRECT($B23&amp;"!E5")</f>
        <v>38</v>
      </c>
    </row>
    <row r="24" spans="1:11" ht="22" customHeight="1" x14ac:dyDescent="0.15">
      <c r="A24" s="14">
        <v>67</v>
      </c>
      <c r="B24" s="14">
        <v>68</v>
      </c>
      <c r="C24" s="14">
        <v>69</v>
      </c>
      <c r="D24" s="15" t="str">
        <f t="shared" ca="1" si="0"/>
        <v>AG2S</v>
      </c>
      <c r="E24" s="15" t="str" cm="1">
        <f t="array" aca="1" ref="E24" ca="1">IF(INDIRECT($A24&amp;"!A12")=0,INDIRECT($A24&amp;"!A14"),INDIRECT($A24&amp;"!A12"))</f>
        <v>ZAC 4 LES BOSQUETS</v>
      </c>
      <c r="F24" s="15" t="str">
        <f t="shared" ca="1" si="1"/>
        <v>95540 MERY SUR OISE</v>
      </c>
      <c r="G24" s="15">
        <f t="shared" ca="1" si="2"/>
        <v>0</v>
      </c>
      <c r="H24" s="15" t="str">
        <f>VLOOKUP("Site internet",'67'!B$12:C$17,2,FALSE)</f>
        <v>www.ag2s.fr</v>
      </c>
      <c r="I24" s="15" t="str">
        <f>VLOOKUP("Numéro de téléphone",'67'!$B$12:$C$17,2,FALSE)</f>
        <v>01 30 36 21 21</v>
      </c>
      <c r="J24" s="15" t="str">
        <f t="shared" ca="1" si="3"/>
        <v>M. Thierry Bosquet</v>
      </c>
      <c r="K24" s="15" t="str" cm="1">
        <f t="array" aca="1" ref="K24" ca="1">INDIRECT($B24&amp;"!E5")</f>
        <v>69</v>
      </c>
    </row>
    <row r="25" spans="1:11" ht="22" customHeight="1" x14ac:dyDescent="0.15">
      <c r="A25" s="14">
        <v>70</v>
      </c>
      <c r="B25" s="14">
        <v>71</v>
      </c>
      <c r="C25" s="14">
        <v>72</v>
      </c>
      <c r="D25" s="15" t="str">
        <f t="shared" ca="1" si="0"/>
        <v>AGENCEMENT GENERAL DU BATIMENT</v>
      </c>
      <c r="E25" s="15" t="str" cm="1">
        <f t="array" aca="1" ref="E25" ca="1">IF(INDIRECT($A25&amp;"!A12")=0,INDIRECT($A25&amp;"!A14"),INDIRECT($A25&amp;"!A12"))</f>
        <v>57 RUE SALVADOR ALLENDE</v>
      </c>
      <c r="F25" s="15" t="str">
        <f t="shared" ca="1" si="1"/>
        <v>95870 BEZONS</v>
      </c>
      <c r="G25" s="15">
        <f t="shared" ca="1" si="2"/>
        <v>0</v>
      </c>
      <c r="H25" s="15" t="str">
        <f>VLOOKUP("Site internet",'70'!B$12:C$17,2,FALSE)</f>
        <v>www.agb-gle.fr</v>
      </c>
      <c r="I25" s="15" t="str">
        <f>VLOOKUP("Numéro de téléphone",'70'!$B$12:$C$17,2,FALSE)</f>
        <v>01 39 98 59 00</v>
      </c>
      <c r="J25" s="15" t="str">
        <f t="shared" ca="1" si="3"/>
        <v>M. Christophe Bearzi</v>
      </c>
      <c r="K25" s="15" t="str" cm="1">
        <f t="array" aca="1" ref="K25" ca="1">INDIRECT($B25&amp;"!E5")</f>
        <v>67</v>
      </c>
    </row>
    <row r="26" spans="1:11" ht="22" customHeight="1" x14ac:dyDescent="0.15">
      <c r="A26" s="14">
        <v>73</v>
      </c>
      <c r="B26" s="14">
        <v>74</v>
      </c>
      <c r="C26" s="14">
        <v>75</v>
      </c>
      <c r="D26" s="15" t="str">
        <f t="shared" ca="1" si="0"/>
        <v>AGENOR CREIL</v>
      </c>
      <c r="E26" s="15" t="str" cm="1">
        <f t="array" aca="1" ref="E26" ca="1">IF(INDIRECT($A26&amp;"!A12")=0,INDIRECT($A26&amp;"!A14"),INDIRECT($A26&amp;"!A12"))</f>
        <v>ZONE ARTISANALE LES HAIES</v>
      </c>
      <c r="F26" s="15" t="str">
        <f t="shared" ca="1" si="1"/>
        <v>60740 ST MAXIMIN</v>
      </c>
      <c r="G26" s="15">
        <f t="shared" ca="1" si="2"/>
        <v>0</v>
      </c>
      <c r="H26" s="15" t="str">
        <f>VLOOKUP("Site internet",'73'!B$12:C$17,2,FALSE)</f>
        <v>www.agenor.fr</v>
      </c>
      <c r="I26" s="15" t="str">
        <f>VLOOKUP("Numéro de téléphone",'73'!$B$12:$C$17,2,FALSE)</f>
        <v>03 44 56 00 00</v>
      </c>
      <c r="J26" s="15" t="str">
        <f t="shared" ca="1" si="3"/>
        <v>M. Bertrand Fournier</v>
      </c>
      <c r="K26" s="15" t="str" cm="1">
        <f t="array" aca="1" ref="K26" ca="1">INDIRECT($B26&amp;"!E5")</f>
        <v>48</v>
      </c>
    </row>
    <row r="27" spans="1:11" ht="22" customHeight="1" x14ac:dyDescent="0.15">
      <c r="A27" s="14">
        <v>76</v>
      </c>
      <c r="B27" s="14">
        <v>77</v>
      </c>
      <c r="C27" s="14">
        <v>78</v>
      </c>
      <c r="D27" s="15" t="str">
        <f t="shared" ca="1" si="0"/>
        <v>AGRI ENVIRONNEMENT SAS</v>
      </c>
      <c r="E27" s="15" t="str" cm="1">
        <f t="array" aca="1" ref="E27" ca="1">IF(INDIRECT($A27&amp;"!A12")=0,INDIRECT($A27&amp;"!A14"),INDIRECT($A27&amp;"!A12"))</f>
        <v>ZAE LES AULNOIES</v>
      </c>
      <c r="F27" s="15" t="str">
        <f t="shared" ca="1" si="1"/>
        <v>60155 RAINVILLERS</v>
      </c>
      <c r="G27" s="15">
        <f t="shared" ca="1" si="2"/>
        <v>0</v>
      </c>
      <c r="H27" s="15" t="str">
        <f>VLOOKUP("Site internet",'76'!B$12:C$17,2,FALSE)</f>
        <v>www.agri-environnement.fr</v>
      </c>
      <c r="I27" s="15" t="str">
        <f>VLOOKUP("Numéro de téléphone",'76'!$B$12:$C$17,2,FALSE)</f>
        <v>03 44 82 84 80</v>
      </c>
      <c r="J27" s="15" t="str">
        <f t="shared" ca="1" si="3"/>
        <v>M. Henry Straumann</v>
      </c>
      <c r="K27" s="15" t="str" cm="1">
        <f t="array" aca="1" ref="K27" ca="1">INDIRECT($B27&amp;"!E5")</f>
        <v>22</v>
      </c>
    </row>
    <row r="28" spans="1:11" ht="22" customHeight="1" x14ac:dyDescent="0.15">
      <c r="A28" s="14">
        <v>79</v>
      </c>
      <c r="B28" s="14">
        <v>80</v>
      </c>
      <c r="C28" s="14">
        <v>81</v>
      </c>
      <c r="D28" s="15" t="str">
        <f t="shared" ca="1" si="0"/>
        <v>AGRIANDRE-CTI</v>
      </c>
      <c r="E28" s="15" t="str" cm="1">
        <f t="array" aca="1" ref="E28" ca="1">IF(INDIRECT($A28&amp;"!A12")=0,INDIRECT($A28&amp;"!A14"),INDIRECT($A28&amp;"!A12"))</f>
        <v>ROUTE DE DAMVILLE</v>
      </c>
      <c r="F28" s="15" t="str">
        <f t="shared" ca="1" si="1"/>
        <v>27190 CONCHES EN OUCHE</v>
      </c>
      <c r="G28" s="15">
        <f t="shared" ca="1" si="2"/>
        <v>0</v>
      </c>
      <c r="H28" s="15" t="str">
        <f>VLOOKUP("Site internet",'79'!B$12:C$17,2,FALSE)</f>
        <v>www.manoir.eu.com</v>
      </c>
      <c r="I28" s="15" t="str">
        <f>VLOOKUP("Numéro de téléphone",'79'!$B$12:$C$17,2,FALSE)</f>
        <v>02 32 32 85 00</v>
      </c>
      <c r="J28" s="15" t="str">
        <f t="shared" ca="1" si="3"/>
        <v>MANOIR INDUSTRIES</v>
      </c>
      <c r="K28" s="15" t="str" cm="1">
        <f t="array" aca="1" ref="K28" ca="1">INDIRECT($B28&amp;"!E5")</f>
        <v>51</v>
      </c>
    </row>
    <row r="29" spans="1:11" ht="22" customHeight="1" x14ac:dyDescent="0.15">
      <c r="A29" s="14">
        <v>82</v>
      </c>
      <c r="B29" s="14">
        <v>83</v>
      </c>
      <c r="C29" s="14">
        <v>84</v>
      </c>
      <c r="D29" s="15" t="str">
        <f t="shared" ca="1" si="0"/>
        <v>AIGLON</v>
      </c>
      <c r="E29" s="15" t="str" cm="1">
        <f t="array" aca="1" ref="E29" ca="1">IF(INDIRECT($A29&amp;"!A12")=0,INDIRECT($A29&amp;"!A14"),INDIRECT($A29&amp;"!A12"))</f>
        <v>ROUTE DE BORAN</v>
      </c>
      <c r="F29" s="15" t="str">
        <f t="shared" ca="1" si="1"/>
        <v>60460 PRECY SUR OISE</v>
      </c>
      <c r="G29" s="15">
        <f t="shared" ca="1" si="2"/>
        <v>0</v>
      </c>
      <c r="H29" s="15" t="str">
        <f>VLOOKUP("Site internet",'82'!B$12:C$17,2,FALSE)</f>
        <v>www.aiglon.eu</v>
      </c>
      <c r="I29" s="15" t="str">
        <f>VLOOKUP("Numéro de téléphone",'82'!$B$12:$C$17,2,FALSE)</f>
        <v>03 44 27 66 93</v>
      </c>
      <c r="J29" s="15" t="str">
        <f t="shared" ca="1" si="3"/>
        <v>M. Jean Jacques Puyoo</v>
      </c>
      <c r="K29" s="15" t="str" cm="1">
        <f t="array" aca="1" ref="K29" ca="1">INDIRECT($B29&amp;"!E5")</f>
        <v>30</v>
      </c>
    </row>
    <row r="30" spans="1:11" ht="22" customHeight="1" x14ac:dyDescent="0.15">
      <c r="A30" s="14">
        <v>85</v>
      </c>
      <c r="B30" s="14">
        <v>86</v>
      </c>
      <c r="C30" s="14">
        <v>87</v>
      </c>
      <c r="D30" s="15" t="str">
        <f t="shared" ca="1" si="0"/>
        <v>ALATA EXPERTISE COMPTABLE</v>
      </c>
      <c r="E30" s="15" t="str" cm="1">
        <f t="array" aca="1" ref="E30" ca="1">IF(INDIRECT($A30&amp;"!A12")=0,INDIRECT($A30&amp;"!A14"),INDIRECT($A30&amp;"!A12"))</f>
        <v>ZONE D AMENAGEMENT CONCERTE ALATA</v>
      </c>
      <c r="F30" s="15" t="str">
        <f t="shared" ca="1" si="1"/>
        <v>60550 VERNEUIL EN HALATTE</v>
      </c>
      <c r="G30" s="15">
        <f t="shared" ca="1" si="2"/>
        <v>0</v>
      </c>
      <c r="H30" s="15" t="str">
        <f>VLOOKUP("Site internet",'85'!B$12:C$17,2,FALSE)</f>
        <v>www.alexco-expert-comptable.com</v>
      </c>
      <c r="I30" s="15" t="str">
        <f>VLOOKUP("Numéro de téléphone",'85'!$B$12:$C$17,2,FALSE)</f>
        <v>03 44 24 71 11</v>
      </c>
      <c r="J30" s="15" t="str">
        <f t="shared" ca="1" si="3"/>
        <v>Mme Sophie Legrand</v>
      </c>
      <c r="K30" s="15" t="str" cm="1">
        <f t="array" aca="1" ref="K30" ca="1">INDIRECT($B30&amp;"!E5")</f>
        <v>24</v>
      </c>
    </row>
    <row r="31" spans="1:11" ht="22" customHeight="1" x14ac:dyDescent="0.15">
      <c r="A31" s="14">
        <v>88</v>
      </c>
      <c r="B31" s="14">
        <v>89</v>
      </c>
      <c r="C31" s="14">
        <v>90</v>
      </c>
      <c r="D31" s="15" t="str">
        <f t="shared" ca="1" si="0"/>
        <v>ALDACHANIE</v>
      </c>
      <c r="E31" s="15" t="str" cm="1">
        <f t="array" aca="1" ref="E31" ca="1">IF(INDIRECT($A31&amp;"!A12")=0,INDIRECT($A31&amp;"!A14"),INDIRECT($A31&amp;"!A12"))</f>
        <v>6 RUE DES FRERES LUMIERE</v>
      </c>
      <c r="F31" s="15" t="str">
        <f t="shared" ca="1" si="1"/>
        <v>60200 COMPIEGNE</v>
      </c>
      <c r="G31" s="15">
        <f t="shared" ca="1" si="2"/>
        <v>0</v>
      </c>
      <c r="H31" s="15" t="str">
        <f>VLOOKUP("Site internet",'88'!B$12:C$17,2,FALSE)</f>
        <v>www.intermarche.com</v>
      </c>
      <c r="I31" s="15" t="str">
        <f>VLOOKUP("Numéro de téléphone",'88'!$B$12:$C$17,2,FALSE)</f>
        <v>03 44 20 36 21</v>
      </c>
      <c r="J31" s="15" t="str">
        <f t="shared" ca="1" si="3"/>
        <v>M. Patrick De Bosschere</v>
      </c>
      <c r="K31" s="15" t="str" cm="1">
        <f t="array" aca="1" ref="K31" ca="1">INDIRECT($B31&amp;"!E5")</f>
        <v>48</v>
      </c>
    </row>
    <row r="32" spans="1:11" ht="22" customHeight="1" x14ac:dyDescent="0.15">
      <c r="A32" s="14">
        <v>91</v>
      </c>
      <c r="B32" s="14">
        <v>92</v>
      </c>
      <c r="C32" s="14">
        <v>93</v>
      </c>
      <c r="D32" s="15" t="str">
        <f t="shared" ca="1" si="0"/>
        <v>ALFALFA</v>
      </c>
      <c r="E32" s="15" t="str" cm="1">
        <f t="array" aca="1" ref="E32" ca="1">IF(INDIRECT($A32&amp;"!A12")=0,INDIRECT($A32&amp;"!A14"),INDIRECT($A32&amp;"!A12"))</f>
        <v>LIEU DIT VIMER</v>
      </c>
      <c r="F32" s="15" t="str">
        <f t="shared" ca="1" si="1"/>
        <v>61120 GUERQUESALLES</v>
      </c>
      <c r="G32" s="15">
        <f t="shared" ca="1" si="2"/>
        <v>0</v>
      </c>
      <c r="H32" s="15" t="str">
        <f>VLOOKUP("Site internet",'91'!B$12:C$17,2,FALSE)</f>
        <v>www.alfalfa.fr</v>
      </c>
      <c r="I32" s="15" t="str">
        <f>VLOOKUP("Numéro de téléphone",'91'!$B$12:$C$17,2,FALSE)</f>
        <v>02 33 12 25 50</v>
      </c>
      <c r="J32" s="15" t="str">
        <f t="shared" ca="1" si="3"/>
        <v>M. Gilles Dufresne</v>
      </c>
      <c r="K32" s="15" t="str" cm="1">
        <f t="array" aca="1" ref="K32" ca="1">INDIRECT($B32&amp;"!E5")</f>
        <v>20</v>
      </c>
    </row>
    <row r="33" spans="1:11" ht="22" customHeight="1" x14ac:dyDescent="0.15">
      <c r="A33" s="14">
        <v>94</v>
      </c>
      <c r="B33" s="14">
        <v>95</v>
      </c>
      <c r="C33" s="14">
        <v>96</v>
      </c>
      <c r="D33" s="15" t="str">
        <f t="shared" ca="1" si="0"/>
        <v>ALFI-ADLER</v>
      </c>
      <c r="E33" s="15" t="str" cm="1">
        <f t="array" aca="1" ref="E33" ca="1">IF(INDIRECT($A33&amp;"!A12")=0,INDIRECT($A33&amp;"!A14"),INDIRECT($A33&amp;"!A12"))</f>
        <v>6 ROUTE DE LA BORDE</v>
      </c>
      <c r="F33" s="15" t="str">
        <f t="shared" ca="1" si="1"/>
        <v>60360 CREVECOEUR LE GRAND</v>
      </c>
      <c r="G33" s="15">
        <f t="shared" ca="1" si="2"/>
        <v>0</v>
      </c>
      <c r="H33" s="15" t="str">
        <f>VLOOKUP("Site internet",'94'!B$12:C$17,2,FALSE)</f>
        <v>www.adler-technologies.com</v>
      </c>
      <c r="I33" s="15" t="str">
        <f>VLOOKUP("Numéro de téléphone",'94'!$B$12:$C$17,2,FALSE)</f>
        <v>03 44 46 42 42</v>
      </c>
      <c r="J33" s="15" t="str">
        <f t="shared" ca="1" si="3"/>
        <v>ALFI TECHNOLOGIES</v>
      </c>
      <c r="K33" s="15" t="str" cm="1">
        <f t="array" aca="1" ref="K33" ca="1">INDIRECT($B33&amp;"!E5")</f>
        <v>79</v>
      </c>
    </row>
    <row r="34" spans="1:11" ht="22" customHeight="1" x14ac:dyDescent="0.15">
      <c r="A34" s="14">
        <v>97</v>
      </c>
      <c r="B34" s="14">
        <v>98</v>
      </c>
      <c r="C34" s="14">
        <v>99</v>
      </c>
      <c r="D34" s="15" t="str">
        <f t="shared" ca="1" si="0"/>
        <v>ALIMAK GROUP FRANCE</v>
      </c>
      <c r="E34" s="15" t="str" cm="1">
        <f t="array" aca="1" ref="E34" ca="1">IF(INDIRECT($A34&amp;"!A12")=0,INDIRECT($A34&amp;"!A14"),INDIRECT($A34&amp;"!A12"))</f>
        <v>15 AVENUE DE L EUROPE</v>
      </c>
      <c r="F34" s="15" t="str">
        <f t="shared" ca="1" si="1"/>
        <v>60530 NEUILLY EN THELLE</v>
      </c>
      <c r="G34" s="15">
        <f t="shared" ca="1" si="2"/>
        <v>0</v>
      </c>
      <c r="H34" s="15" t="str">
        <f>VLOOKUP("Site internet",'97'!B$12:C$17,2,FALSE)</f>
        <v>www.alimakgroup.com</v>
      </c>
      <c r="I34" s="15" t="str">
        <f>VLOOKUP("Numéro de téléphone",'97'!$B$12:$C$17,2,FALSE)</f>
        <v>03 44 26 85 00</v>
      </c>
      <c r="J34" s="15" t="str">
        <f t="shared" ca="1" si="3"/>
        <v>M. Brice Cordin</v>
      </c>
      <c r="K34" s="15" t="str" cm="1">
        <f t="array" aca="1" ref="K34" ca="1">INDIRECT($B34&amp;"!E5")</f>
        <v>40</v>
      </c>
    </row>
    <row r="35" spans="1:11" ht="22" customHeight="1" x14ac:dyDescent="0.15">
      <c r="A35" s="14">
        <v>100</v>
      </c>
      <c r="B35" s="14">
        <v>101</v>
      </c>
      <c r="C35" s="14">
        <v>102</v>
      </c>
      <c r="D35" s="15" t="str">
        <f t="shared" ca="1" si="0"/>
        <v>ALKERN LEPAIRE</v>
      </c>
      <c r="E35" s="15" t="str" cm="1">
        <f t="array" aca="1" ref="E35" ca="1">IF(INDIRECT($A35&amp;"!A12")=0,INDIRECT($A35&amp;"!A14"),INDIRECT($A35&amp;"!A12"))</f>
        <v>ZONE INDUSTRIELLE DU PORT MORU</v>
      </c>
      <c r="F35" s="15" t="str">
        <f t="shared" ca="1" si="1"/>
        <v>60700 PONTPOINT</v>
      </c>
      <c r="G35" s="15">
        <f t="shared" ca="1" si="2"/>
        <v>0</v>
      </c>
      <c r="H35" s="15" t="str">
        <f>VLOOKUP("Site internet",'100'!B$12:C$17,2,FALSE)</f>
        <v>www.alkern.fr</v>
      </c>
      <c r="I35" s="15" t="str">
        <f>VLOOKUP("Numéro de téléphone",'100'!$B$12:$C$17,2,FALSE)</f>
        <v>03 44 31 75 50</v>
      </c>
      <c r="J35" s="15" t="str">
        <f t="shared" ca="1" si="3"/>
        <v>KERNAL INVEST</v>
      </c>
      <c r="K35" s="15" t="str" cm="1">
        <f t="array" aca="1" ref="K35" ca="1">INDIRECT($B35&amp;"!E5")</f>
        <v>35</v>
      </c>
    </row>
    <row r="36" spans="1:11" ht="22" customHeight="1" x14ac:dyDescent="0.15">
      <c r="A36" s="14">
        <v>103</v>
      </c>
      <c r="B36" s="14">
        <v>104</v>
      </c>
      <c r="C36" s="14">
        <v>105</v>
      </c>
      <c r="D36" s="15" t="str">
        <f t="shared" ca="1" si="0"/>
        <v>ALLAND ET ROBERT</v>
      </c>
      <c r="E36" s="15" t="str" cm="1">
        <f t="array" aca="1" ref="E36" ca="1">IF(INDIRECT($A36&amp;"!A12")=0,INDIRECT($A36&amp;"!A14"),INDIRECT($A36&amp;"!A12"))</f>
        <v>125 GRANDE RUE</v>
      </c>
      <c r="F36" s="15" t="str">
        <f t="shared" ca="1" si="1"/>
        <v>27940 PORT MORT</v>
      </c>
      <c r="G36" s="15">
        <f t="shared" ca="1" si="2"/>
        <v>0</v>
      </c>
      <c r="H36" s="15" t="str">
        <f>VLOOKUP("Site internet",'103'!B$12:C$17,2,FALSE)</f>
        <v>www.allandetrobert.fr</v>
      </c>
      <c r="I36" s="15" t="str">
        <f>VLOOKUP("Numéro de téléphone",'103'!$B$12:$C$17,2,FALSE)</f>
        <v>02 32 77 51 77</v>
      </c>
      <c r="J36" s="15" t="str">
        <f t="shared" ca="1" si="3"/>
        <v>M. Frederic Alland</v>
      </c>
      <c r="K36" s="15" t="str" cm="1">
        <f t="array" aca="1" ref="K36" ca="1">INDIRECT($B36&amp;"!E5")</f>
        <v>61</v>
      </c>
    </row>
    <row r="37" spans="1:11" ht="22" customHeight="1" x14ac:dyDescent="0.15">
      <c r="A37" s="14">
        <v>106</v>
      </c>
      <c r="B37" s="14">
        <v>107</v>
      </c>
      <c r="C37" s="14">
        <v>108</v>
      </c>
      <c r="D37" s="15" t="str">
        <f t="shared" ca="1" si="0"/>
        <v>ALOHA</v>
      </c>
      <c r="E37" s="15" t="str" cm="1">
        <f t="array" aca="1" ref="E37" ca="1">IF(INDIRECT($A37&amp;"!A12")=0,INDIRECT($A37&amp;"!A14"),INDIRECT($A37&amp;"!A12"))</f>
        <v>RUE DU MAQUIS SURCOUF</v>
      </c>
      <c r="F37" s="15" t="str">
        <f t="shared" ca="1" si="1"/>
        <v>27500 PONT AUDEMER</v>
      </c>
      <c r="G37" s="15">
        <f t="shared" ca="1" si="2"/>
        <v>0</v>
      </c>
      <c r="H37" s="15" t="str">
        <f>VLOOKUP("Site internet",'106'!B$12:C$17,2,FALSE)</f>
        <v>www.intermarche.com</v>
      </c>
      <c r="I37" s="15" t="str">
        <f>VLOOKUP("Numéro de téléphone",'106'!$B$12:$C$17,2,FALSE)</f>
        <v>02 32 41 52 55</v>
      </c>
      <c r="J37" s="15" t="str">
        <f t="shared" ca="1" si="3"/>
        <v>M. Dominique Perier</v>
      </c>
      <c r="K37" s="15" t="str" cm="1">
        <f t="array" aca="1" ref="K37" ca="1">INDIRECT($B37&amp;"!E5")</f>
        <v>122</v>
      </c>
    </row>
    <row r="38" spans="1:11" ht="22" customHeight="1" x14ac:dyDescent="0.15">
      <c r="A38" s="14">
        <v>109</v>
      </c>
      <c r="B38" s="14">
        <v>110</v>
      </c>
      <c r="C38" s="14">
        <v>111</v>
      </c>
      <c r="D38" s="15" t="str">
        <f t="shared" ca="1" si="0"/>
        <v>ALTERNAE</v>
      </c>
      <c r="E38" s="15" t="str" cm="1">
        <f t="array" aca="1" ref="E38" ca="1">IF(INDIRECT($A38&amp;"!A12")=0,INDIRECT($A38&amp;"!A14"),INDIRECT($A38&amp;"!A12"))</f>
        <v>49 ROUTE DE ROUEN</v>
      </c>
      <c r="F38" s="15" t="str">
        <f t="shared" ca="1" si="1"/>
        <v>27140 GISORS</v>
      </c>
      <c r="G38" s="15">
        <f t="shared" ca="1" si="2"/>
        <v>0</v>
      </c>
      <c r="H38" s="15" t="str">
        <f>VLOOKUP("Site internet",'109'!B$12:C$17,2,FALSE)</f>
        <v>www.letico.fr</v>
      </c>
      <c r="I38" s="15" t="str">
        <f>VLOOKUP("Numéro de téléphone",'109'!$B$12:$C$17,2,FALSE)</f>
        <v>02 32 27 67 67</v>
      </c>
      <c r="J38" s="15" t="str">
        <f t="shared" ca="1" si="3"/>
        <v>M. Pattrick Aps</v>
      </c>
      <c r="K38" s="15" t="str" cm="1">
        <f t="array" aca="1" ref="K38" ca="1">INDIRECT($B38&amp;"!E5")</f>
        <v>69</v>
      </c>
    </row>
    <row r="39" spans="1:11" ht="22" customHeight="1" x14ac:dyDescent="0.15">
      <c r="A39" s="14">
        <v>112</v>
      </c>
      <c r="B39" s="14">
        <v>113</v>
      </c>
      <c r="C39" s="14">
        <v>114</v>
      </c>
      <c r="D39" s="15" t="str">
        <f t="shared" ca="1" si="0"/>
        <v>AMBULANCES DE LA CITE</v>
      </c>
      <c r="E39" s="15" t="str" cm="1">
        <f t="array" aca="1" ref="E39" ca="1">IF(INDIRECT($A39&amp;"!A12")=0,INDIRECT($A39&amp;"!A14"),INDIRECT($A39&amp;"!A12"))</f>
        <v>8 RUE JEAN POULMARCH</v>
      </c>
      <c r="F39" s="15" t="str">
        <f t="shared" ca="1" si="1"/>
        <v>95100 ARGENTEUIL</v>
      </c>
      <c r="G39" s="15">
        <f t="shared" ca="1" si="2"/>
        <v>0</v>
      </c>
      <c r="H39" s="15" t="str">
        <f>VLOOKUP("Site internet",'112'!B$12:C$17,2,FALSE)</f>
        <v>www.ambulances-delacite.com/</v>
      </c>
      <c r="I39" s="15" t="str">
        <f>VLOOKUP("Numéro de téléphone",'112'!$B$12:$C$17,2,FALSE)</f>
        <v>09 74 56 51 66</v>
      </c>
      <c r="J39" s="15" t="str">
        <f t="shared" ca="1" si="3"/>
        <v>M. Xavier Chouiter</v>
      </c>
      <c r="K39" s="15" t="str" cm="1">
        <f t="array" aca="1" ref="K39" ca="1">INDIRECT($B39&amp;"!E5")</f>
        <v>31</v>
      </c>
    </row>
    <row r="40" spans="1:11" ht="22" customHeight="1" x14ac:dyDescent="0.15">
      <c r="A40" s="14">
        <v>115</v>
      </c>
      <c r="B40" s="14">
        <v>116</v>
      </c>
      <c r="C40" s="14">
        <v>117</v>
      </c>
      <c r="D40" s="15" t="str">
        <f t="shared" ca="1" si="0"/>
        <v>AMERIGO</v>
      </c>
      <c r="E40" s="15" t="str" cm="1">
        <f t="array" aca="1" ref="E40" ca="1">IF(INDIRECT($A40&amp;"!A12")=0,INDIRECT($A40&amp;"!A14"),INDIRECT($A40&amp;"!A12"))</f>
        <v>12 RUE DE VILLEVERT</v>
      </c>
      <c r="F40" s="15" t="str">
        <f t="shared" ca="1" si="1"/>
        <v>60300 SENLIS</v>
      </c>
      <c r="G40" s="15">
        <f t="shared" ca="1" si="2"/>
        <v>0</v>
      </c>
      <c r="H40" s="15" t="str">
        <f>VLOOKUP("Site internet",'115'!B$12:C$17,2,FALSE)</f>
        <v>www.geo-solutions.fr</v>
      </c>
      <c r="I40" s="15" t="str">
        <f>VLOOKUP("Numéro de téléphone",'115'!$B$12:$C$17,2,FALSE)</f>
        <v>03 44 53 04 58</v>
      </c>
      <c r="J40" s="15" t="str">
        <f t="shared" ca="1" si="3"/>
        <v>AMERIGO HOLDING</v>
      </c>
      <c r="K40" s="15" t="str" cm="1">
        <f t="array" aca="1" ref="K40" ca="1">INDIRECT($B40&amp;"!E5")</f>
        <v>27</v>
      </c>
    </row>
    <row r="41" spans="1:11" ht="22" customHeight="1" x14ac:dyDescent="0.15">
      <c r="A41" s="14">
        <v>118</v>
      </c>
      <c r="B41" s="14">
        <v>119</v>
      </c>
      <c r="C41" s="14">
        <v>120</v>
      </c>
      <c r="D41" s="15" t="str">
        <f t="shared" ca="1" si="0"/>
        <v>AMPERE ALLOYS</v>
      </c>
      <c r="E41" s="15" t="str" cm="1">
        <f t="array" aca="1" ref="E41" ca="1">IF(INDIRECT($A41&amp;"!A12")=0,INDIRECT($A41&amp;"!A14"),INDIRECT($A41&amp;"!A12"))</f>
        <v>ZAC LES BETHUNES</v>
      </c>
      <c r="F41" s="15" t="str">
        <f t="shared" ca="1" si="1"/>
        <v>95310 ST-OUEN-L'AUMONE</v>
      </c>
      <c r="G41" s="15">
        <f t="shared" ca="1" si="2"/>
        <v>0</v>
      </c>
      <c r="H41" s="15" t="str">
        <f>VLOOKUP("Site internet",'118'!B$12:C$17,2,FALSE)</f>
        <v>www.amperealloys.com</v>
      </c>
      <c r="I41" s="15" t="str">
        <f>VLOOKUP("Numéro de téléphone",'118'!$B$12:$C$17,2,FALSE)</f>
        <v>01 34 32 40 00</v>
      </c>
      <c r="J41" s="15" t="str">
        <f t="shared" ca="1" si="3"/>
        <v>cie D INVESTISSEMENTS INDUSTRIELS ET COMMERCIAUX - C I I C</v>
      </c>
      <c r="K41" s="15" t="str" cm="1">
        <f t="array" aca="1" ref="K41" ca="1">INDIRECT($B41&amp;"!E5")</f>
        <v>30</v>
      </c>
    </row>
    <row r="42" spans="1:11" ht="22" customHeight="1" x14ac:dyDescent="0.15">
      <c r="A42" s="14">
        <v>121</v>
      </c>
      <c r="B42" s="14">
        <v>122</v>
      </c>
      <c r="C42" s="14">
        <v>123</v>
      </c>
      <c r="D42" s="15" t="str">
        <f t="shared" ca="1" si="0"/>
        <v>AMS FRANCE</v>
      </c>
      <c r="E42" s="15" t="str" cm="1">
        <f t="array" aca="1" ref="E42" ca="1">IF(INDIRECT($A42&amp;"!A12")=0,INDIRECT($A42&amp;"!A14"),INDIRECT($A42&amp;"!A12"))</f>
        <v>10 AVENUE CHARLES DE GAULLE</v>
      </c>
      <c r="F42" s="15" t="str">
        <f t="shared" ca="1" si="1"/>
        <v>95740 FREPILLON</v>
      </c>
      <c r="G42" s="15">
        <f t="shared" ca="1" si="2"/>
        <v>0</v>
      </c>
      <c r="H42" s="15" t="str">
        <f>VLOOKUP("Site internet",'121'!B$12:C$17,2,FALSE)</f>
        <v>www.alliance-instruments.com</v>
      </c>
      <c r="I42" s="15" t="str">
        <f>VLOOKUP("Numéro de téléphone",'121'!$B$12:$C$17,2,FALSE)</f>
        <v>01 39 60 74 31</v>
      </c>
      <c r="J42" s="15" t="str">
        <f t="shared" ca="1" si="3"/>
        <v>M. Intire Christopher R Mc</v>
      </c>
      <c r="K42" s="15" t="str" cm="1">
        <f t="array" aca="1" ref="K42" ca="1">INDIRECT($B42&amp;"!E5")</f>
        <v>32</v>
      </c>
    </row>
    <row r="43" spans="1:11" ht="22" customHeight="1" x14ac:dyDescent="0.15">
      <c r="A43" s="14">
        <v>124</v>
      </c>
      <c r="B43" s="14">
        <v>125</v>
      </c>
      <c r="C43" s="14">
        <v>126</v>
      </c>
      <c r="D43" s="15" t="str">
        <f t="shared" ca="1" si="0"/>
        <v>ANDRE LOGISTIQUE</v>
      </c>
      <c r="E43" s="15" t="str" cm="1">
        <f t="array" aca="1" ref="E43" ca="1">IF(INDIRECT($A43&amp;"!A12")=0,INDIRECT($A43&amp;"!A14"),INDIRECT($A43&amp;"!A12"))</f>
        <v>RUE DE LERY</v>
      </c>
      <c r="F43" s="15" t="str">
        <f t="shared" ca="1" si="1"/>
        <v>27400 INCARVILLE</v>
      </c>
      <c r="G43" s="15">
        <f t="shared" ca="1" si="2"/>
        <v>0</v>
      </c>
      <c r="H43" s="15" t="str">
        <f>VLOOKUP("Site internet",'124'!B$12:C$17,2,FALSE)</f>
        <v>www.andre-logistique.com</v>
      </c>
      <c r="I43" s="15" t="str">
        <f>VLOOKUP("Numéro de téléphone",'124'!$B$12:$C$17,2,FALSE)</f>
        <v>02 32 61 44 62</v>
      </c>
      <c r="J43" s="15" t="str">
        <f t="shared" ca="1" si="3"/>
        <v>YHC FINANCE ET DEVELOPPEMENTS</v>
      </c>
      <c r="K43" s="15" t="str" cm="1">
        <f t="array" aca="1" ref="K43" ca="1">INDIRECT($B43&amp;"!E5")</f>
        <v>24</v>
      </c>
    </row>
    <row r="44" spans="1:11" ht="22" customHeight="1" x14ac:dyDescent="0.15">
      <c r="A44" s="14">
        <v>127</v>
      </c>
      <c r="B44" s="14">
        <v>128</v>
      </c>
      <c r="C44" s="14">
        <v>129</v>
      </c>
      <c r="D44" s="15" t="str">
        <f t="shared" ca="1" si="0"/>
        <v>ANSELL SA</v>
      </c>
      <c r="E44" s="15" t="str" cm="1">
        <f t="array" aca="1" ref="E44" ca="1">IF(INDIRECT($A44&amp;"!A12")=0,INDIRECT($A44&amp;"!A14"),INDIRECT($A44&amp;"!A12"))</f>
        <v>21 RUE DU PETIT ALBI</v>
      </c>
      <c r="F44" s="15" t="str">
        <f t="shared" ca="1" si="1"/>
        <v>95800 CERGY</v>
      </c>
      <c r="G44" s="15">
        <f t="shared" ca="1" si="2"/>
        <v>0</v>
      </c>
      <c r="H44" s="15" t="str">
        <f>VLOOKUP("Site internet",'127'!B$12:C$17,2,FALSE)</f>
        <v>www.manix.net</v>
      </c>
      <c r="I44" s="15" t="str">
        <f>VLOOKUP("Numéro de téléphone",'127'!$B$12:$C$17,2,FALSE)</f>
        <v>01 34 24 52 52</v>
      </c>
      <c r="J44" s="15" t="str">
        <f t="shared" ca="1" si="3"/>
        <v>M. John Rikard Froberg</v>
      </c>
      <c r="K44" s="15" t="str" cm="1">
        <f t="array" aca="1" ref="K44" ca="1">INDIRECT($B44&amp;"!E5")</f>
        <v>25</v>
      </c>
    </row>
    <row r="45" spans="1:11" ht="22" customHeight="1" x14ac:dyDescent="0.15">
      <c r="A45" s="14">
        <v>130</v>
      </c>
      <c r="B45" s="14">
        <v>131</v>
      </c>
      <c r="C45" s="14">
        <v>132</v>
      </c>
      <c r="D45" s="15" t="str">
        <f t="shared" ca="1" si="0"/>
        <v>ANTEOL</v>
      </c>
      <c r="E45" s="15" t="str" cm="1">
        <f t="array" aca="1" ref="E45" ca="1">IF(INDIRECT($A45&amp;"!A12")=0,INDIRECT($A45&amp;"!A14"),INDIRECT($A45&amp;"!A12"))</f>
        <v>1 RUE D EPLUCHES</v>
      </c>
      <c r="F45" s="15" t="str">
        <f t="shared" ca="1" si="1"/>
        <v>95310 ST-OUEN-L'AUMONE</v>
      </c>
      <c r="G45" s="15">
        <f t="shared" ca="1" si="2"/>
        <v>0</v>
      </c>
      <c r="H45" s="15" t="str">
        <f>VLOOKUP("Site internet",'130'!B$12:C$17,2,FALSE)</f>
        <v>www.anteol.fr</v>
      </c>
      <c r="I45" s="15" t="str">
        <f>VLOOKUP("Numéro de téléphone",'130'!$B$12:$C$17,2,FALSE)</f>
        <v>01 30 37 66 66</v>
      </c>
      <c r="J45" s="15" t="str">
        <f t="shared" ca="1" si="3"/>
        <v>M. Daniel Renaud</v>
      </c>
      <c r="K45" s="15" t="str" cm="1">
        <f t="array" aca="1" ref="K45" ca="1">INDIRECT($B45&amp;"!E5")</f>
        <v>45</v>
      </c>
    </row>
    <row r="46" spans="1:11" ht="22" customHeight="1" x14ac:dyDescent="0.15">
      <c r="A46" s="14">
        <v>133</v>
      </c>
      <c r="B46" s="14">
        <v>134</v>
      </c>
      <c r="C46" s="14">
        <v>135</v>
      </c>
      <c r="D46" s="15" t="str">
        <f t="shared" ca="1" si="0"/>
        <v>ANTHEMIS</v>
      </c>
      <c r="E46" s="15" t="str" cm="1">
        <f t="array" aca="1" ref="E46" ca="1">IF(INDIRECT($A46&amp;"!A12")=0,INDIRECT($A46&amp;"!A14"),INDIRECT($A46&amp;"!A12"))</f>
        <v>TOUR LE NOTRE</v>
      </c>
      <c r="F46" s="15" t="str">
        <f t="shared" ca="1" si="1"/>
        <v>95190 GOUSSAINVILLE</v>
      </c>
      <c r="G46" s="15">
        <f t="shared" ca="1" si="2"/>
        <v>0</v>
      </c>
      <c r="H46" s="15" t="str">
        <f>VLOOKUP("Site internet",'133'!B$12:C$17,2,FALSE)</f>
        <v>www.anthemis-restauration.fr</v>
      </c>
      <c r="I46" s="15" t="str">
        <f>VLOOKUP("Numéro de téléphone",'133'!$B$12:$C$17,2,FALSE)</f>
        <v>01 39 88 63 92</v>
      </c>
      <c r="J46" s="15" t="str">
        <f t="shared" ca="1" si="3"/>
        <v>SANTE RESTAURATION SERVICES INVESTISSEMENTS</v>
      </c>
      <c r="K46" s="15" t="str" cm="1">
        <f t="array" aca="1" ref="K46" ca="1">INDIRECT($B46&amp;"!E5")</f>
        <v>228</v>
      </c>
    </row>
    <row r="47" spans="1:11" ht="22" customHeight="1" x14ac:dyDescent="0.15">
      <c r="A47" s="14">
        <v>136</v>
      </c>
      <c r="B47" s="14">
        <v>137</v>
      </c>
      <c r="C47" s="14">
        <v>138</v>
      </c>
      <c r="D47" s="15" t="str">
        <f t="shared" ca="1" si="0"/>
        <v>APIC</v>
      </c>
      <c r="E47" s="15" t="str" cm="1">
        <f t="array" aca="1" ref="E47" ca="1">IF(INDIRECT($A47&amp;"!A12")=0,INDIRECT($A47&amp;"!A14"),INDIRECT($A47&amp;"!A12"))</f>
        <v>ZAC LES BOIS ROCHEFORT</v>
      </c>
      <c r="F47" s="15" t="str">
        <f t="shared" ca="1" si="1"/>
        <v>95240 CORMEILLES EN PARISIS</v>
      </c>
      <c r="G47" s="15">
        <f t="shared" ca="1" si="2"/>
        <v>0</v>
      </c>
      <c r="H47" s="15" t="str">
        <f>VLOOKUP("Site internet",'136'!B$12:C$17,2,FALSE)</f>
        <v>www.apicsas.fr</v>
      </c>
      <c r="I47" s="15" t="str">
        <f>VLOOKUP("Numéro de téléphone",'136'!$B$12:$C$17,2,FALSE)</f>
        <v>01 30 25 99 60</v>
      </c>
      <c r="J47" s="15" t="str">
        <f t="shared" ca="1" si="3"/>
        <v>M. Michel Bordas</v>
      </c>
      <c r="K47" s="15" t="str" cm="1">
        <f t="array" aca="1" ref="K47" ca="1">INDIRECT($B47&amp;"!E5")</f>
        <v>33</v>
      </c>
    </row>
    <row r="48" spans="1:11" ht="22" customHeight="1" x14ac:dyDescent="0.15">
      <c r="A48" s="14">
        <v>139</v>
      </c>
      <c r="B48" s="14">
        <v>140</v>
      </c>
      <c r="C48" s="14">
        <v>141</v>
      </c>
      <c r="D48" s="15" t="str">
        <f t="shared" ca="1" si="0"/>
        <v>APIS - ACTIVE PREVENTION INTERNATIONAL SERVICES</v>
      </c>
      <c r="E48" s="15" t="str" cm="1">
        <f t="array" aca="1" ref="E48" ca="1">IF(INDIRECT($A48&amp;"!A12")=0,INDIRECT($A48&amp;"!A14"),INDIRECT($A48&amp;"!A12"))</f>
        <v>10 CHAUSSEE JULES CESAR</v>
      </c>
      <c r="F48" s="15" t="str">
        <f t="shared" ca="1" si="1"/>
        <v>95520 OSNY</v>
      </c>
      <c r="G48" s="15">
        <f t="shared" ca="1" si="2"/>
        <v>0</v>
      </c>
      <c r="H48" s="15" t="str">
        <f>VLOOKUP("Site internet",'139'!B$12:C$17,2,FALSE)</f>
        <v>www.apisprevention.com</v>
      </c>
      <c r="I48" s="15" t="str">
        <f>VLOOKUP("Numéro de téléphone",'139'!$B$12:$C$17,2,FALSE)</f>
        <v>01 79 81 14 80</v>
      </c>
      <c r="J48" s="15" t="str">
        <f t="shared" ca="1" si="3"/>
        <v>M. Pascal Lafitte</v>
      </c>
      <c r="K48" s="15" t="str" cm="1">
        <f t="array" aca="1" ref="K48" ca="1">INDIRECT($B48&amp;"!E5")</f>
        <v>51</v>
      </c>
    </row>
    <row r="49" spans="1:11" ht="22" customHeight="1" x14ac:dyDescent="0.15">
      <c r="A49" s="14">
        <v>142</v>
      </c>
      <c r="B49" s="14">
        <v>143</v>
      </c>
      <c r="C49" s="14">
        <v>144</v>
      </c>
      <c r="D49" s="15" t="str">
        <f t="shared" ca="1" si="0"/>
        <v>APPLICATION MATERIELS AUTOMATISMES PARIS ILE DE FRANCE</v>
      </c>
      <c r="E49" s="15" t="str" cm="1">
        <f t="array" aca="1" ref="E49" ca="1">IF(INDIRECT($A49&amp;"!A12")=0,INDIRECT($A49&amp;"!A14"),INDIRECT($A49&amp;"!A12"))</f>
        <v>174 BOULEVARD JOFFRE</v>
      </c>
      <c r="F49" s="15" t="str">
        <f t="shared" ca="1" si="1"/>
        <v>95240 CORMEILLES EN PARISIS</v>
      </c>
      <c r="G49" s="15">
        <f t="shared" ca="1" si="2"/>
        <v>0</v>
      </c>
      <c r="H49" s="15" t="str">
        <f>VLOOKUP("Site internet",'142'!B$12:C$17,2,FALSE)</f>
        <v>www.ama-idf.com</v>
      </c>
      <c r="I49" s="15" t="str">
        <f>VLOOKUP("Numéro de téléphone",'142'!$B$12:$C$17,2,FALSE)</f>
        <v>01 34 10 40 00</v>
      </c>
      <c r="J49" s="15" t="str">
        <f t="shared" ca="1" si="3"/>
        <v>M. Jean-Maxime Deffayet</v>
      </c>
      <c r="K49" s="15" t="str" cm="1">
        <f t="array" aca="1" ref="K49" ca="1">INDIRECT($B49&amp;"!E5")</f>
        <v>25</v>
      </c>
    </row>
    <row r="50" spans="1:11" ht="22" customHeight="1" x14ac:dyDescent="0.15">
      <c r="A50" s="14">
        <v>145</v>
      </c>
      <c r="B50" s="14">
        <v>146</v>
      </c>
      <c r="C50" s="14">
        <v>147</v>
      </c>
      <c r="D50" s="15" t="str">
        <f t="shared" ca="1" si="0"/>
        <v>APPLICATIONS - COLLAGE - ETANCHEITE - SERVICES</v>
      </c>
      <c r="E50" s="15" t="str" cm="1">
        <f t="array" aca="1" ref="E50" ca="1">IF(INDIRECT($A50&amp;"!A12")=0,INDIRECT($A50&amp;"!A14"),INDIRECT($A50&amp;"!A12"))</f>
        <v>12 RUE DU BOUT DU TROU</v>
      </c>
      <c r="F50" s="15" t="str">
        <f t="shared" ca="1" si="1"/>
        <v>60810 RULLY</v>
      </c>
      <c r="G50" s="15">
        <f t="shared" ca="1" si="2"/>
        <v>0</v>
      </c>
      <c r="H50" s="15" t="str">
        <f>VLOOKUP("Site internet",'145'!B$12:C$17,2,FALSE)</f>
        <v>applications-collage-etancheite-services.fr/</v>
      </c>
      <c r="I50" s="15" t="str">
        <f>VLOOKUP("Numéro de téléphone",'145'!$B$12:$C$17,2,FALSE)</f>
        <v>03 44 73 01 06</v>
      </c>
      <c r="J50" s="15" t="str">
        <f t="shared" ca="1" si="3"/>
        <v>M. Etienne Leblanc</v>
      </c>
      <c r="K50" s="15" t="str" cm="1">
        <f t="array" aca="1" ref="K50" ca="1">INDIRECT($B50&amp;"!E5")</f>
        <v>22</v>
      </c>
    </row>
    <row r="51" spans="1:11" ht="22" customHeight="1" x14ac:dyDescent="0.15">
      <c r="A51" s="14">
        <v>148</v>
      </c>
      <c r="B51" s="14">
        <v>149</v>
      </c>
      <c r="C51" s="14">
        <v>150</v>
      </c>
      <c r="D51" s="15" t="str">
        <f t="shared" ca="1" si="0"/>
        <v>APPLICATIONS INDUSTRIELLES</v>
      </c>
      <c r="E51" s="15" t="str" cm="1">
        <f t="array" aca="1" ref="E51" ca="1">IF(INDIRECT($A51&amp;"!A12")=0,INDIRECT($A51&amp;"!A14"),INDIRECT($A51&amp;"!A12"))</f>
        <v>ZONE INDUSTRIELLE</v>
      </c>
      <c r="F51" s="15" t="str">
        <f t="shared" ca="1" si="1"/>
        <v>60420 TRICOT</v>
      </c>
      <c r="G51" s="15">
        <f t="shared" ca="1" si="2"/>
        <v>0</v>
      </c>
      <c r="H51" s="15" t="str">
        <f>VLOOKUP("Site internet",'148'!B$12:C$17,2,FALSE)</f>
        <v>www.cfcai.com</v>
      </c>
      <c r="I51" s="15" t="str">
        <f>VLOOKUP("Numéro de téléphone",'148'!$B$12:$C$17,2,FALSE)</f>
        <v>03 44 51 52 60</v>
      </c>
      <c r="J51" s="15" t="str">
        <f t="shared" ca="1" si="3"/>
        <v>C.F.C.</v>
      </c>
      <c r="K51" s="15" t="str" cm="1">
        <f t="array" aca="1" ref="K51" ca="1">INDIRECT($B51&amp;"!E5")</f>
        <v>71</v>
      </c>
    </row>
    <row r="52" spans="1:11" x14ac:dyDescent="0.15">
      <c r="H52" s="16"/>
    </row>
    <row r="53" spans="1:11" x14ac:dyDescent="0.15">
      <c r="H53" s="16"/>
    </row>
    <row r="54" spans="1:11" x14ac:dyDescent="0.15">
      <c r="H54" s="16"/>
    </row>
    <row r="55" spans="1:11" x14ac:dyDescent="0.15">
      <c r="H55" s="16"/>
    </row>
    <row r="56" spans="1:11" x14ac:dyDescent="0.15">
      <c r="H56" s="16"/>
    </row>
    <row r="57" spans="1:11" x14ac:dyDescent="0.15">
      <c r="H57" s="16"/>
    </row>
    <row r="58" spans="1:11" x14ac:dyDescent="0.15">
      <c r="H58" s="16"/>
    </row>
    <row r="59" spans="1:11" x14ac:dyDescent="0.15">
      <c r="H59" s="16"/>
    </row>
    <row r="60" spans="1:11" x14ac:dyDescent="0.15">
      <c r="H60" s="16"/>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0</v>
      </c>
    </row>
    <row r="2" spans="1:10" ht="13" hidden="1" customHeight="1" x14ac:dyDescent="0.15"/>
    <row r="3" spans="1:10" ht="12.5" customHeight="1" x14ac:dyDescent="0.15">
      <c r="A3" s="3" t="s">
        <v>1</v>
      </c>
      <c r="B3" s="4" t="s">
        <v>2</v>
      </c>
      <c r="C3" s="3" t="s">
        <v>3</v>
      </c>
    </row>
    <row r="4" spans="1:10" ht="12.5" customHeight="1" x14ac:dyDescent="0.15">
      <c r="B4" s="4" t="s">
        <v>4</v>
      </c>
      <c r="C4" s="3" t="s">
        <v>5</v>
      </c>
    </row>
    <row r="5" spans="1:10" ht="12.5" customHeight="1" x14ac:dyDescent="0.15">
      <c r="A5" s="3" t="s">
        <v>6</v>
      </c>
      <c r="B5" s="20"/>
      <c r="C5" s="20"/>
    </row>
    <row r="6" spans="1:10" ht="23.75" customHeight="1" x14ac:dyDescent="0.15">
      <c r="A6" s="21" t="s">
        <v>7</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9</v>
      </c>
      <c r="B12" s="4" t="s">
        <v>10</v>
      </c>
      <c r="C12" s="3" t="s">
        <v>11</v>
      </c>
      <c r="D12" s="1" t="str">
        <f>LEFT(C12,3)</f>
        <v xml:space="preserve">02 </v>
      </c>
    </row>
    <row r="13" spans="1:10" ht="12.5" customHeight="1" x14ac:dyDescent="0.15">
      <c r="A13" s="3" t="s">
        <v>1</v>
      </c>
      <c r="B13" s="4" t="s">
        <v>12</v>
      </c>
      <c r="C13" s="3" t="s">
        <v>13</v>
      </c>
      <c r="D13" s="1" t="str">
        <f>LEFT(C12,3)</f>
        <v xml:space="preserve">02 </v>
      </c>
    </row>
    <row r="14" spans="1:10" ht="12.5" customHeight="1" x14ac:dyDescent="0.15">
      <c r="A14" s="3" t="s">
        <v>14</v>
      </c>
      <c r="B14" s="4" t="s">
        <v>15</v>
      </c>
      <c r="C14" s="3" t="str">
        <f>HYPERLINK("http://www.eden-park.fr/","www.eden-park.fr")</f>
        <v>www.eden-park.fr</v>
      </c>
    </row>
  </sheetData>
  <mergeCells count="6">
    <mergeCell ref="A11:C11"/>
    <mergeCell ref="B5:C5"/>
    <mergeCell ref="A6:B6"/>
    <mergeCell ref="A8:J8"/>
    <mergeCell ref="A9:J9"/>
    <mergeCell ref="A10:J10"/>
  </mergeCells>
  <pageMargins left="0" right="0" top="0" bottom="0" header="0.4921259845" footer="0.492125984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17</v>
      </c>
      <c r="B5" s="5">
        <v>1545283</v>
      </c>
      <c r="C5" s="3" t="s">
        <v>18</v>
      </c>
      <c r="D5" s="4" t="s">
        <v>19</v>
      </c>
      <c r="E5" s="3" t="s">
        <v>20</v>
      </c>
    </row>
    <row r="6" spans="1:10" ht="12.5" customHeight="1" x14ac:dyDescent="0.15">
      <c r="A6" s="6" t="s">
        <v>21</v>
      </c>
      <c r="B6" s="7">
        <v>59591</v>
      </c>
      <c r="C6" s="8" t="s">
        <v>18</v>
      </c>
      <c r="D6" s="24" t="s">
        <v>22</v>
      </c>
      <c r="E6" s="21" t="s">
        <v>23</v>
      </c>
    </row>
    <row r="7" spans="1:10" ht="11.25" customHeight="1" x14ac:dyDescent="0.15">
      <c r="A7" s="24" t="s">
        <v>24</v>
      </c>
      <c r="B7" s="25">
        <v>679881</v>
      </c>
      <c r="C7" s="21" t="s">
        <v>18</v>
      </c>
      <c r="D7" s="20"/>
      <c r="E7" s="20"/>
    </row>
    <row r="8" spans="1:10" ht="1.25" customHeight="1" x14ac:dyDescent="0.15">
      <c r="A8" s="20"/>
      <c r="B8" s="20"/>
      <c r="C8" s="20"/>
      <c r="D8" s="24" t="s">
        <v>25</v>
      </c>
      <c r="E8" s="21" t="s">
        <v>26</v>
      </c>
    </row>
    <row r="9" spans="1:10" ht="11.25" customHeight="1" x14ac:dyDescent="0.15">
      <c r="A9" s="24" t="s">
        <v>27</v>
      </c>
      <c r="B9" s="25">
        <v>8000</v>
      </c>
      <c r="C9" s="21" t="s">
        <v>18</v>
      </c>
      <c r="D9" s="20"/>
      <c r="E9" s="20"/>
    </row>
    <row r="10" spans="1:10" ht="1.25" customHeight="1" x14ac:dyDescent="0.15">
      <c r="A10" s="20"/>
      <c r="B10" s="20"/>
      <c r="C10" s="20"/>
      <c r="D10" s="24" t="s">
        <v>28</v>
      </c>
      <c r="E10" s="21" t="s">
        <v>29</v>
      </c>
    </row>
    <row r="11" spans="1:10" ht="11.25" customHeight="1" x14ac:dyDescent="0.15">
      <c r="A11" s="20"/>
      <c r="B11" s="20"/>
      <c r="C11" s="20"/>
      <c r="D11" s="20"/>
      <c r="E11" s="20"/>
    </row>
    <row r="12" spans="1:10" ht="12.5" customHeight="1" x14ac:dyDescent="0.15">
      <c r="A12" s="20"/>
      <c r="B12" s="20"/>
      <c r="C12" s="20"/>
      <c r="D12" s="4" t="str">
        <f>LEFT(C12,3)</f>
        <v/>
      </c>
      <c r="E12" s="3" t="s">
        <v>29</v>
      </c>
    </row>
    <row r="13" spans="1:10" ht="12.5" customHeight="1" x14ac:dyDescent="0.15">
      <c r="A13" s="20"/>
      <c r="B13" s="20"/>
      <c r="C13" s="20"/>
      <c r="D13" s="20"/>
      <c r="E13" s="20"/>
    </row>
    <row r="14" spans="1:10" ht="12.5" customHeight="1" x14ac:dyDescent="0.15">
      <c r="A14" s="4" t="s">
        <v>31</v>
      </c>
      <c r="B14" s="8" t="s">
        <v>32</v>
      </c>
    </row>
    <row r="15" spans="1:10" ht="12.5" customHeight="1" x14ac:dyDescent="0.15">
      <c r="A15" s="4" t="s">
        <v>33</v>
      </c>
      <c r="B15" s="8" t="s">
        <v>34</v>
      </c>
    </row>
    <row r="16" spans="1:10" ht="12.5" customHeight="1" x14ac:dyDescent="0.15">
      <c r="A16" s="4" t="s">
        <v>35</v>
      </c>
      <c r="B16" s="8" t="s">
        <v>36</v>
      </c>
    </row>
    <row r="17" spans="1:2" ht="35.25" customHeight="1" x14ac:dyDescent="0.15">
      <c r="A17" s="4" t="s">
        <v>37</v>
      </c>
      <c r="B17" s="8" t="s">
        <v>38</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R18"/>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40</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41</v>
      </c>
      <c r="K9" s="30" t="s">
        <v>42</v>
      </c>
      <c r="L9" s="20"/>
      <c r="M9" s="10" t="s">
        <v>43</v>
      </c>
      <c r="N9" s="10" t="s">
        <v>44</v>
      </c>
      <c r="O9" s="9"/>
      <c r="P9" s="9"/>
      <c r="Q9" s="9"/>
      <c r="R9" s="20"/>
    </row>
    <row r="10" spans="1:18" ht="13.5" customHeight="1" x14ac:dyDescent="0.15">
      <c r="A10" s="20"/>
      <c r="B10" s="27"/>
      <c r="C10" s="28" t="s">
        <v>45</v>
      </c>
      <c r="D10" s="27"/>
      <c r="E10" s="27"/>
      <c r="F10" s="27"/>
      <c r="G10" s="27"/>
      <c r="H10" s="27"/>
      <c r="I10" s="27"/>
      <c r="J10" s="26" t="s">
        <v>46</v>
      </c>
      <c r="K10" s="11" t="s">
        <v>47</v>
      </c>
      <c r="L10" s="11" t="s">
        <v>48</v>
      </c>
      <c r="M10" s="11" t="s">
        <v>49</v>
      </c>
      <c r="N10" s="11" t="s">
        <v>50</v>
      </c>
      <c r="O10" s="27"/>
      <c r="P10" s="27"/>
      <c r="Q10" s="27"/>
      <c r="R10" s="20"/>
    </row>
    <row r="11" spans="1:18" ht="10.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11" t="s">
        <v>51</v>
      </c>
      <c r="K12" s="20"/>
      <c r="L12" s="20"/>
      <c r="M12" s="20"/>
      <c r="N12" s="20"/>
      <c r="O12" s="20"/>
      <c r="P12" s="20"/>
      <c r="Q12" s="20"/>
      <c r="R12" s="20"/>
    </row>
    <row r="13" spans="1:18" ht="12.5" customHeight="1" x14ac:dyDescent="0.15">
      <c r="A13" s="20"/>
      <c r="B13" s="20"/>
      <c r="C13" s="29" t="s">
        <v>52</v>
      </c>
      <c r="F13" s="20"/>
      <c r="G13" s="20"/>
      <c r="J13" s="3" t="s">
        <v>53</v>
      </c>
      <c r="K13" s="21" t="s">
        <v>47</v>
      </c>
      <c r="L13" s="21" t="s">
        <v>54</v>
      </c>
      <c r="M13" s="21" t="s">
        <v>49</v>
      </c>
      <c r="N13" s="21" t="s">
        <v>50</v>
      </c>
      <c r="P13" s="20"/>
      <c r="Q13" s="20"/>
      <c r="R13" s="20"/>
    </row>
    <row r="14" spans="1:18" ht="1.25" customHeight="1" x14ac:dyDescent="0.15">
      <c r="A14" s="20"/>
      <c r="B14" s="20"/>
      <c r="C14" s="20"/>
      <c r="F14" s="20"/>
      <c r="G14" s="20"/>
      <c r="J14" s="21" t="s">
        <v>55</v>
      </c>
      <c r="K14" s="20"/>
      <c r="L14" s="20"/>
      <c r="M14" s="20"/>
      <c r="N14" s="20"/>
      <c r="P14" s="20"/>
      <c r="Q14" s="20"/>
      <c r="R14" s="20"/>
    </row>
    <row r="15" spans="1:18" ht="11.25" customHeight="1" x14ac:dyDescent="0.15">
      <c r="A15" s="20"/>
      <c r="B15" s="20"/>
      <c r="C15" s="20"/>
      <c r="F15" s="20"/>
      <c r="G15" s="20"/>
      <c r="J15" s="20"/>
      <c r="K15" s="20"/>
      <c r="L15" s="20"/>
      <c r="M15" s="20"/>
      <c r="N15" s="20"/>
      <c r="P15" s="20"/>
      <c r="Q15" s="20"/>
      <c r="R15" s="20"/>
    </row>
    <row r="16" spans="1:18" ht="12.5" customHeight="1" x14ac:dyDescent="0.15">
      <c r="A16" s="20"/>
      <c r="B16" s="27"/>
      <c r="C16" s="28" t="s">
        <v>56</v>
      </c>
      <c r="D16" s="27"/>
      <c r="E16" s="27"/>
      <c r="F16" s="27"/>
      <c r="G16" s="27"/>
      <c r="H16" s="27"/>
      <c r="I16" s="27"/>
      <c r="J16" s="11" t="s">
        <v>57</v>
      </c>
      <c r="K16" s="26" t="s">
        <v>47</v>
      </c>
      <c r="L16" s="26" t="s">
        <v>58</v>
      </c>
      <c r="M16" s="26" t="s">
        <v>59</v>
      </c>
      <c r="N16" s="26" t="s">
        <v>50</v>
      </c>
      <c r="O16" s="27"/>
      <c r="P16" s="27"/>
      <c r="Q16" s="27"/>
      <c r="R16" s="20"/>
    </row>
    <row r="17" spans="1:18" ht="1.25" customHeight="1" x14ac:dyDescent="0.15">
      <c r="A17" s="20"/>
      <c r="B17" s="20"/>
      <c r="C17" s="20"/>
      <c r="D17" s="20"/>
      <c r="E17" s="20"/>
      <c r="F17" s="20"/>
      <c r="G17" s="20"/>
      <c r="H17" s="20"/>
      <c r="I17" s="20"/>
      <c r="J17" s="26" t="s">
        <v>60</v>
      </c>
      <c r="K17" s="20"/>
      <c r="L17" s="20"/>
      <c r="M17" s="20"/>
      <c r="N17" s="20"/>
      <c r="O17" s="20"/>
      <c r="P17" s="20"/>
      <c r="Q17" s="20"/>
      <c r="R17" s="20"/>
    </row>
    <row r="18" spans="1:18" ht="11.25" customHeight="1" x14ac:dyDescent="0.15">
      <c r="A18" s="20"/>
      <c r="B18" s="20"/>
      <c r="C18" s="20"/>
      <c r="D18" s="20"/>
      <c r="E18" s="20"/>
      <c r="F18" s="20"/>
      <c r="G18" s="20"/>
      <c r="H18" s="20"/>
      <c r="I18" s="20"/>
      <c r="J18" s="20"/>
      <c r="K18" s="27"/>
      <c r="L18" s="20"/>
      <c r="M18" s="20"/>
      <c r="N18" s="20"/>
      <c r="O18" s="20"/>
      <c r="P18" s="20"/>
      <c r="Q18" s="20"/>
      <c r="R18" s="20"/>
    </row>
  </sheetData>
  <mergeCells count="55">
    <mergeCell ref="A6:J6"/>
    <mergeCell ref="A1:J1"/>
    <mergeCell ref="A2:J2"/>
    <mergeCell ref="A3:J3"/>
    <mergeCell ref="A4:B4"/>
    <mergeCell ref="A5:I5"/>
    <mergeCell ref="A7:B7"/>
    <mergeCell ref="A8:J8"/>
    <mergeCell ref="K9:L9"/>
    <mergeCell ref="R9:R18"/>
    <mergeCell ref="A10:A12"/>
    <mergeCell ref="B10:B12"/>
    <mergeCell ref="C10:C12"/>
    <mergeCell ref="D10:D12"/>
    <mergeCell ref="E10:E12"/>
    <mergeCell ref="F10:F12"/>
    <mergeCell ref="Q10:Q12"/>
    <mergeCell ref="K11:N12"/>
    <mergeCell ref="A13:A15"/>
    <mergeCell ref="B13:B15"/>
    <mergeCell ref="C13:C15"/>
    <mergeCell ref="F13:F15"/>
    <mergeCell ref="G13:G15"/>
    <mergeCell ref="K13:K14"/>
    <mergeCell ref="L13:L14"/>
    <mergeCell ref="M13:M14"/>
    <mergeCell ref="G10:G12"/>
    <mergeCell ref="H10:H12"/>
    <mergeCell ref="I10:I12"/>
    <mergeCell ref="J10:J11"/>
    <mergeCell ref="O10:O12"/>
    <mergeCell ref="P10:P12"/>
    <mergeCell ref="A16:A18"/>
    <mergeCell ref="B16:B18"/>
    <mergeCell ref="C16:C18"/>
    <mergeCell ref="D16:D18"/>
    <mergeCell ref="E16:E18"/>
    <mergeCell ref="N13:N14"/>
    <mergeCell ref="P13:P15"/>
    <mergeCell ref="Q13:Q15"/>
    <mergeCell ref="J14:J15"/>
    <mergeCell ref="K15:N15"/>
    <mergeCell ref="J17:J18"/>
    <mergeCell ref="K18:N18"/>
    <mergeCell ref="F16:F18"/>
    <mergeCell ref="G16:G18"/>
    <mergeCell ref="H16:H18"/>
    <mergeCell ref="I16:I18"/>
    <mergeCell ref="K16:K17"/>
    <mergeCell ref="L16:L17"/>
    <mergeCell ref="M16:M17"/>
    <mergeCell ref="N16:N17"/>
    <mergeCell ref="O16:O18"/>
    <mergeCell ref="P16:P18"/>
    <mergeCell ref="Q16:Q18"/>
  </mergeCells>
  <pageMargins left="0" right="0" top="0" bottom="0" header="0.4921259845" footer="0.4921259845"/>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61</v>
      </c>
    </row>
    <row r="2" spans="1:10" ht="13" hidden="1" customHeight="1" x14ac:dyDescent="0.15"/>
    <row r="3" spans="1:10" ht="12.5" customHeight="1" x14ac:dyDescent="0.15">
      <c r="A3" s="3" t="s">
        <v>62</v>
      </c>
      <c r="B3" s="4" t="s">
        <v>2</v>
      </c>
      <c r="C3" s="3" t="s">
        <v>63</v>
      </c>
    </row>
    <row r="4" spans="1:10" ht="12.5" customHeight="1" x14ac:dyDescent="0.15">
      <c r="B4" s="4" t="s">
        <v>4</v>
      </c>
      <c r="C4" s="3" t="s">
        <v>5</v>
      </c>
    </row>
    <row r="5" spans="1:10" ht="12.5" customHeight="1" x14ac:dyDescent="0.15">
      <c r="A5" s="3" t="s">
        <v>6</v>
      </c>
      <c r="B5" s="20"/>
      <c r="C5" s="20"/>
    </row>
    <row r="6" spans="1:10" ht="12.5" customHeight="1" x14ac:dyDescent="0.15">
      <c r="A6" s="21" t="s">
        <v>64</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65</v>
      </c>
      <c r="B12" s="4" t="s">
        <v>10</v>
      </c>
      <c r="C12" s="3" t="s">
        <v>66</v>
      </c>
      <c r="D12" s="1" t="str">
        <f>LEFT(C12,3)</f>
        <v xml:space="preserve">01 </v>
      </c>
    </row>
    <row r="13" spans="1:10" ht="12.5" customHeight="1" x14ac:dyDescent="0.15">
      <c r="A13" s="3" t="s">
        <v>62</v>
      </c>
      <c r="B13" s="4" t="s">
        <v>12</v>
      </c>
      <c r="C13" s="3" t="s">
        <v>67</v>
      </c>
    </row>
    <row r="14" spans="1:10" ht="12.5" customHeight="1" x14ac:dyDescent="0.15">
      <c r="A14" s="3" t="s">
        <v>14</v>
      </c>
      <c r="B14" s="4" t="s">
        <v>15</v>
      </c>
      <c r="C14" s="3" t="str">
        <f>HYPERLINK("http://volvoabvvgonesse.espacevo.fr/","volvoabvvgonesse.espacevo.fr/")</f>
        <v>volvoabvvgonesse.espacevo.fr/</v>
      </c>
    </row>
  </sheetData>
  <mergeCells count="6">
    <mergeCell ref="A11:C11"/>
    <mergeCell ref="B5:C5"/>
    <mergeCell ref="A6:B6"/>
    <mergeCell ref="A8:J8"/>
    <mergeCell ref="A9:J9"/>
    <mergeCell ref="A10:J10"/>
  </mergeCells>
  <pageMargins left="0" right="0" top="0" bottom="0" header="0.4921259845" footer="0.4921259845"/>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dimension ref="A1:J13"/>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68</v>
      </c>
      <c r="B5" s="5">
        <v>47168866</v>
      </c>
      <c r="C5" s="3" t="s">
        <v>18</v>
      </c>
      <c r="D5" s="4" t="s">
        <v>69</v>
      </c>
      <c r="E5" s="3" t="s">
        <v>70</v>
      </c>
    </row>
    <row r="6" spans="1:10" ht="12.5" customHeight="1" x14ac:dyDescent="0.15">
      <c r="A6" s="6" t="s">
        <v>71</v>
      </c>
      <c r="B6" s="7">
        <v>727817</v>
      </c>
      <c r="C6" s="8" t="s">
        <v>18</v>
      </c>
      <c r="D6" s="4" t="s">
        <v>25</v>
      </c>
      <c r="E6" s="3" t="s">
        <v>29</v>
      </c>
    </row>
    <row r="7" spans="1:10" ht="12.5" customHeight="1" x14ac:dyDescent="0.15">
      <c r="A7" s="4" t="s">
        <v>72</v>
      </c>
      <c r="B7" s="5">
        <v>23514117</v>
      </c>
      <c r="C7" s="3" t="s">
        <v>18</v>
      </c>
      <c r="D7" s="4" t="s">
        <v>28</v>
      </c>
      <c r="E7" s="3" t="s">
        <v>29</v>
      </c>
    </row>
    <row r="8" spans="1:10" ht="12.5" customHeight="1" x14ac:dyDescent="0.15">
      <c r="A8" s="4" t="s">
        <v>73</v>
      </c>
      <c r="B8" s="5">
        <v>1750000</v>
      </c>
      <c r="C8" s="3" t="s">
        <v>18</v>
      </c>
      <c r="D8" s="4" t="s">
        <v>30</v>
      </c>
      <c r="E8" s="3" t="s">
        <v>74</v>
      </c>
    </row>
    <row r="9" spans="1:10" ht="12.5" customHeight="1" x14ac:dyDescent="0.15">
      <c r="A9" s="20"/>
      <c r="B9" s="20"/>
      <c r="C9" s="20"/>
      <c r="D9" s="20"/>
      <c r="E9" s="20"/>
    </row>
    <row r="10" spans="1:10" ht="12.5" customHeight="1" x14ac:dyDescent="0.15">
      <c r="A10" s="4" t="s">
        <v>31</v>
      </c>
      <c r="B10" s="8" t="s">
        <v>75</v>
      </c>
    </row>
    <row r="11" spans="1:10" ht="12.5" customHeight="1" x14ac:dyDescent="0.15">
      <c r="A11" s="4" t="s">
        <v>33</v>
      </c>
      <c r="B11" s="8" t="s">
        <v>76</v>
      </c>
    </row>
    <row r="12" spans="1:10" ht="12.5" customHeight="1" x14ac:dyDescent="0.15">
      <c r="A12" s="4" t="s">
        <v>35</v>
      </c>
      <c r="B12" s="8" t="s">
        <v>77</v>
      </c>
      <c r="D12" s="1" t="str">
        <f>LEFT(C12,3)</f>
        <v/>
      </c>
    </row>
    <row r="13" spans="1:10" ht="12.5" customHeight="1" x14ac:dyDescent="0.15">
      <c r="A13" s="20"/>
      <c r="B13" s="20"/>
    </row>
  </sheetData>
  <mergeCells count="7">
    <mergeCell ref="A13:B13"/>
    <mergeCell ref="A1:J1"/>
    <mergeCell ref="A2:J2"/>
    <mergeCell ref="A3:J3"/>
    <mergeCell ref="A4:E4"/>
    <mergeCell ref="A9:C9"/>
    <mergeCell ref="D9:E9"/>
  </mergeCells>
  <pageMargins left="0" right="0" top="0" bottom="0" header="0.4921259845" footer="0.4921259845"/>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dimension ref="A1:R27"/>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78</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41</v>
      </c>
      <c r="K7" s="30" t="s">
        <v>42</v>
      </c>
      <c r="L7" s="20"/>
      <c r="M7" s="10" t="s">
        <v>79</v>
      </c>
      <c r="N7" s="10" t="s">
        <v>44</v>
      </c>
      <c r="O7" s="9"/>
      <c r="P7" s="9"/>
      <c r="Q7" s="9"/>
      <c r="R7" s="20"/>
    </row>
    <row r="8" spans="1:18" ht="12.5" customHeight="1" x14ac:dyDescent="0.15">
      <c r="A8" s="20"/>
      <c r="B8" s="27"/>
      <c r="C8" s="28" t="s">
        <v>45</v>
      </c>
      <c r="D8" s="27"/>
      <c r="E8" s="27"/>
      <c r="F8" s="27"/>
      <c r="G8" s="27"/>
      <c r="H8" s="27"/>
      <c r="I8" s="27"/>
      <c r="J8" s="11" t="s">
        <v>80</v>
      </c>
      <c r="K8" s="26" t="s">
        <v>47</v>
      </c>
      <c r="L8" s="26" t="s">
        <v>81</v>
      </c>
      <c r="M8" s="26" t="s">
        <v>82</v>
      </c>
      <c r="N8" s="26" t="s">
        <v>50</v>
      </c>
      <c r="O8" s="27"/>
      <c r="P8" s="27"/>
      <c r="Q8" s="27"/>
      <c r="R8" s="20"/>
    </row>
    <row r="9" spans="1:18" ht="1.25" customHeight="1" x14ac:dyDescent="0.15">
      <c r="A9" s="20"/>
      <c r="B9" s="20"/>
      <c r="C9" s="20"/>
      <c r="D9" s="20"/>
      <c r="E9" s="20"/>
      <c r="F9" s="20"/>
      <c r="G9" s="20"/>
      <c r="H9" s="20"/>
      <c r="I9" s="20"/>
      <c r="J9" s="26" t="s">
        <v>83</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40</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41</v>
      </c>
      <c r="K16" s="30" t="s">
        <v>42</v>
      </c>
      <c r="L16" s="20"/>
      <c r="M16" s="10" t="s">
        <v>43</v>
      </c>
      <c r="N16" s="10" t="s">
        <v>44</v>
      </c>
      <c r="O16" s="9"/>
      <c r="P16" s="9"/>
      <c r="Q16" s="9"/>
      <c r="R16" s="20"/>
    </row>
    <row r="17" spans="1:18" ht="12.5" customHeight="1" x14ac:dyDescent="0.15">
      <c r="A17" s="20"/>
      <c r="B17" s="27"/>
      <c r="C17" s="28" t="s">
        <v>45</v>
      </c>
      <c r="D17" s="27"/>
      <c r="E17" s="27"/>
      <c r="F17" s="27"/>
      <c r="G17" s="27"/>
      <c r="H17" s="27"/>
      <c r="I17" s="27"/>
      <c r="J17" s="11" t="s">
        <v>84</v>
      </c>
      <c r="K17" s="26" t="s">
        <v>47</v>
      </c>
      <c r="L17" s="26" t="s">
        <v>85</v>
      </c>
      <c r="M17" s="26" t="s">
        <v>86</v>
      </c>
      <c r="N17" s="26" t="s">
        <v>50</v>
      </c>
      <c r="O17" s="27"/>
      <c r="P17" s="27"/>
      <c r="Q17" s="27"/>
      <c r="R17" s="20"/>
    </row>
    <row r="18" spans="1:18" ht="12.5" customHeight="1" x14ac:dyDescent="0.15">
      <c r="A18" s="20"/>
      <c r="B18" s="20"/>
      <c r="C18" s="20"/>
      <c r="D18" s="20"/>
      <c r="E18" s="20"/>
      <c r="F18" s="20"/>
      <c r="G18" s="20"/>
      <c r="H18" s="20"/>
      <c r="I18" s="20"/>
      <c r="J18" s="11" t="s">
        <v>87</v>
      </c>
      <c r="K18" s="20"/>
      <c r="L18" s="20"/>
      <c r="M18" s="20"/>
      <c r="N18" s="20"/>
      <c r="O18" s="20"/>
      <c r="P18" s="20"/>
      <c r="Q18" s="20"/>
      <c r="R18" s="20"/>
    </row>
    <row r="19" spans="1:18" ht="12.5" customHeight="1" x14ac:dyDescent="0.15">
      <c r="A19" s="20"/>
      <c r="B19" s="20"/>
      <c r="C19" s="29" t="s">
        <v>52</v>
      </c>
      <c r="F19" s="20"/>
      <c r="G19" s="20"/>
      <c r="J19" s="3" t="s">
        <v>88</v>
      </c>
      <c r="K19" s="21" t="s">
        <v>47</v>
      </c>
      <c r="L19" s="21" t="s">
        <v>89</v>
      </c>
      <c r="M19" s="21" t="s">
        <v>90</v>
      </c>
      <c r="N19" s="21" t="s">
        <v>50</v>
      </c>
      <c r="P19" s="20"/>
      <c r="Q19" s="20"/>
      <c r="R19" s="20"/>
    </row>
    <row r="20" spans="1:18" ht="1.25" customHeight="1" x14ac:dyDescent="0.15">
      <c r="A20" s="20"/>
      <c r="B20" s="20"/>
      <c r="C20" s="20"/>
      <c r="F20" s="20"/>
      <c r="G20" s="20"/>
      <c r="J20" s="21" t="s">
        <v>91</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56</v>
      </c>
      <c r="D22" s="27"/>
      <c r="E22" s="27"/>
      <c r="F22" s="27"/>
      <c r="G22" s="27"/>
      <c r="H22" s="27"/>
      <c r="I22" s="27"/>
      <c r="J22" s="11" t="s">
        <v>92</v>
      </c>
      <c r="K22" s="26" t="s">
        <v>47</v>
      </c>
      <c r="L22" s="26" t="s">
        <v>93</v>
      </c>
      <c r="M22" s="26" t="s">
        <v>90</v>
      </c>
      <c r="N22" s="26" t="s">
        <v>50</v>
      </c>
      <c r="O22" s="27"/>
      <c r="P22" s="27"/>
      <c r="Q22" s="27"/>
      <c r="R22" s="20"/>
    </row>
    <row r="23" spans="1:18" ht="1.25" customHeight="1" x14ac:dyDescent="0.15">
      <c r="A23" s="20"/>
      <c r="B23" s="20"/>
      <c r="C23" s="20"/>
      <c r="D23" s="20"/>
      <c r="E23" s="20"/>
      <c r="F23" s="20"/>
      <c r="G23" s="20"/>
      <c r="H23" s="20"/>
      <c r="I23" s="20"/>
      <c r="J23" s="26" t="s">
        <v>94</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row r="25" spans="1:18" ht="12.5" customHeight="1" x14ac:dyDescent="0.15">
      <c r="A25" s="20"/>
      <c r="B25" s="20"/>
      <c r="C25" s="29" t="s">
        <v>95</v>
      </c>
      <c r="F25" s="20"/>
      <c r="G25" s="20"/>
      <c r="J25" s="3" t="s">
        <v>96</v>
      </c>
      <c r="K25" s="21" t="s">
        <v>47</v>
      </c>
      <c r="L25" s="21" t="s">
        <v>97</v>
      </c>
      <c r="M25" s="21" t="s">
        <v>98</v>
      </c>
      <c r="N25" s="21" t="s">
        <v>50</v>
      </c>
      <c r="P25" s="20"/>
      <c r="Q25" s="20"/>
      <c r="R25" s="20"/>
    </row>
    <row r="26" spans="1:18" ht="1.25" customHeight="1" x14ac:dyDescent="0.15">
      <c r="A26" s="20"/>
      <c r="B26" s="20"/>
      <c r="C26" s="20"/>
      <c r="F26" s="20"/>
      <c r="G26" s="20"/>
      <c r="J26" s="21" t="s">
        <v>99</v>
      </c>
      <c r="K26" s="20"/>
      <c r="L26" s="20"/>
      <c r="M26" s="20"/>
      <c r="N26" s="20"/>
      <c r="P26" s="20"/>
      <c r="Q26" s="20"/>
      <c r="R26" s="20"/>
    </row>
    <row r="27" spans="1:18" ht="11.25" customHeight="1" x14ac:dyDescent="0.15">
      <c r="A27" s="20"/>
      <c r="B27" s="20"/>
      <c r="C27" s="20"/>
      <c r="F27" s="20"/>
      <c r="G27" s="20"/>
      <c r="J27" s="20"/>
      <c r="K27" s="20"/>
      <c r="L27" s="20"/>
      <c r="M27" s="20"/>
      <c r="N27" s="20"/>
      <c r="P27" s="20"/>
      <c r="Q27" s="20"/>
      <c r="R27" s="20"/>
    </row>
  </sheetData>
  <mergeCells count="93">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R16:R27"/>
    <mergeCell ref="A17:A18"/>
    <mergeCell ref="B17:B18"/>
    <mergeCell ref="C17:C18"/>
    <mergeCell ref="D17:D18"/>
    <mergeCell ref="E17:E18"/>
    <mergeCell ref="H17:H18"/>
    <mergeCell ref="I17:I18"/>
    <mergeCell ref="K17:K18"/>
    <mergeCell ref="L17:L18"/>
    <mergeCell ref="A13:J13"/>
    <mergeCell ref="A14:B14"/>
    <mergeCell ref="A15:J15"/>
    <mergeCell ref="K16:L16"/>
    <mergeCell ref="C19:C21"/>
    <mergeCell ref="F19:F21"/>
    <mergeCell ref="G19:G21"/>
    <mergeCell ref="F17:F18"/>
    <mergeCell ref="G17:G18"/>
    <mergeCell ref="P19:P21"/>
    <mergeCell ref="Q19:Q21"/>
    <mergeCell ref="M17:M18"/>
    <mergeCell ref="N17:N18"/>
    <mergeCell ref="O17:O18"/>
    <mergeCell ref="P17:P18"/>
    <mergeCell ref="Q17:Q18"/>
    <mergeCell ref="J20:J21"/>
    <mergeCell ref="K21:N21"/>
    <mergeCell ref="A22:A24"/>
    <mergeCell ref="B22:B24"/>
    <mergeCell ref="C22:C24"/>
    <mergeCell ref="D22:D24"/>
    <mergeCell ref="E22:E24"/>
    <mergeCell ref="F22:F24"/>
    <mergeCell ref="G22:G24"/>
    <mergeCell ref="H22:H24"/>
    <mergeCell ref="K19:K20"/>
    <mergeCell ref="L19:L20"/>
    <mergeCell ref="M19:M20"/>
    <mergeCell ref="N19:N20"/>
    <mergeCell ref="A19:A21"/>
    <mergeCell ref="B19:B21"/>
    <mergeCell ref="I22:I24"/>
    <mergeCell ref="K22:K23"/>
    <mergeCell ref="L22:L23"/>
    <mergeCell ref="M22:M23"/>
    <mergeCell ref="N22:N23"/>
    <mergeCell ref="A25:A27"/>
    <mergeCell ref="B25:B27"/>
    <mergeCell ref="C25:C27"/>
    <mergeCell ref="F25:F27"/>
    <mergeCell ref="G25:G27"/>
    <mergeCell ref="J26:J27"/>
    <mergeCell ref="K27:N27"/>
    <mergeCell ref="P22:P24"/>
    <mergeCell ref="Q22:Q24"/>
    <mergeCell ref="J23:J24"/>
    <mergeCell ref="K24:N24"/>
    <mergeCell ref="K25:K26"/>
    <mergeCell ref="O22:O24"/>
    <mergeCell ref="L25:L26"/>
    <mergeCell ref="M25:M26"/>
    <mergeCell ref="N25:N26"/>
    <mergeCell ref="P25:P27"/>
    <mergeCell ref="Q25:Q27"/>
  </mergeCells>
  <pageMargins left="0" right="0" top="0" bottom="0" header="0.4921259845" footer="0.4921259845"/>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100</v>
      </c>
    </row>
    <row r="2" spans="1:10" ht="13" hidden="1" customHeight="1" x14ac:dyDescent="0.15"/>
    <row r="3" spans="1:10" ht="12.5" customHeight="1" x14ac:dyDescent="0.15">
      <c r="A3" s="3" t="s">
        <v>101</v>
      </c>
      <c r="B3" s="4" t="s">
        <v>2</v>
      </c>
      <c r="C3" s="3" t="s">
        <v>102</v>
      </c>
    </row>
    <row r="4" spans="1:10" ht="12.5" customHeight="1" x14ac:dyDescent="0.15">
      <c r="B4" s="4" t="s">
        <v>4</v>
      </c>
      <c r="C4" s="3" t="s">
        <v>5</v>
      </c>
    </row>
    <row r="5" spans="1:10" ht="12.5" customHeight="1" x14ac:dyDescent="0.15">
      <c r="A5" s="3" t="s">
        <v>6</v>
      </c>
      <c r="B5" s="20"/>
      <c r="C5" s="20"/>
    </row>
    <row r="6" spans="1:10" ht="23.75" customHeight="1" x14ac:dyDescent="0.15">
      <c r="A6" s="21" t="s">
        <v>103</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104</v>
      </c>
      <c r="B12" s="4" t="s">
        <v>10</v>
      </c>
      <c r="C12" s="3" t="s">
        <v>105</v>
      </c>
      <c r="D12" s="1" t="str">
        <f>LEFT(C12,3)</f>
        <v xml:space="preserve">01 </v>
      </c>
    </row>
    <row r="13" spans="1:10" ht="12.5" customHeight="1" x14ac:dyDescent="0.15">
      <c r="A13" s="3" t="s">
        <v>106</v>
      </c>
      <c r="B13" s="4" t="s">
        <v>12</v>
      </c>
      <c r="C13" s="3" t="s">
        <v>107</v>
      </c>
    </row>
    <row r="14" spans="1:10" ht="12.5" customHeight="1" x14ac:dyDescent="0.15">
      <c r="A14" s="3" t="s">
        <v>108</v>
      </c>
      <c r="B14" s="4" t="s">
        <v>15</v>
      </c>
      <c r="C14" s="3" t="str">
        <f>HYPERLINK("http://www.ampere.com/","www.ampere.com")</f>
        <v>www.ampere.com</v>
      </c>
    </row>
    <row r="15" spans="1:10" ht="12.5" customHeight="1" x14ac:dyDescent="0.15">
      <c r="A15" s="3" t="s">
        <v>101</v>
      </c>
      <c r="B15" s="20"/>
      <c r="C15" s="20"/>
    </row>
    <row r="16" spans="1:10" ht="12.5" customHeight="1" x14ac:dyDescent="0.15">
      <c r="A16" s="3" t="s">
        <v>14</v>
      </c>
      <c r="B16" s="20"/>
      <c r="C16" s="20"/>
    </row>
  </sheetData>
  <mergeCells count="7">
    <mergeCell ref="B15:C16"/>
    <mergeCell ref="B5:C5"/>
    <mergeCell ref="A6:B6"/>
    <mergeCell ref="A8:J8"/>
    <mergeCell ref="A9:J9"/>
    <mergeCell ref="A10:J10"/>
    <mergeCell ref="A11:C11"/>
  </mergeCells>
  <pageMargins left="0" right="0" top="0" bottom="0" header="0.4921259845" footer="0.4921259845"/>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17</v>
      </c>
      <c r="B5" s="5">
        <v>118169262</v>
      </c>
      <c r="C5" s="3" t="s">
        <v>18</v>
      </c>
      <c r="D5" s="4" t="s">
        <v>19</v>
      </c>
      <c r="E5" s="3" t="s">
        <v>109</v>
      </c>
    </row>
    <row r="6" spans="1:10" ht="12.5" customHeight="1" x14ac:dyDescent="0.15">
      <c r="A6" s="6" t="s">
        <v>21</v>
      </c>
      <c r="B6" s="7">
        <v>2557223</v>
      </c>
      <c r="C6" s="8" t="s">
        <v>18</v>
      </c>
      <c r="D6" s="24" t="s">
        <v>22</v>
      </c>
      <c r="E6" s="21" t="s">
        <v>110</v>
      </c>
    </row>
    <row r="7" spans="1:10" ht="11.25" customHeight="1" x14ac:dyDescent="0.15">
      <c r="A7" s="24" t="s">
        <v>24</v>
      </c>
      <c r="B7" s="25">
        <v>32454723</v>
      </c>
      <c r="C7" s="21" t="s">
        <v>18</v>
      </c>
      <c r="D7" s="20"/>
      <c r="E7" s="20"/>
    </row>
    <row r="8" spans="1:10" ht="1.25" customHeight="1" x14ac:dyDescent="0.15">
      <c r="A8" s="20"/>
      <c r="B8" s="20"/>
      <c r="C8" s="20"/>
      <c r="D8" s="24" t="s">
        <v>25</v>
      </c>
      <c r="E8" s="21" t="s">
        <v>26</v>
      </c>
    </row>
    <row r="9" spans="1:10" ht="11.25" customHeight="1" x14ac:dyDescent="0.15">
      <c r="A9" s="24" t="s">
        <v>27</v>
      </c>
      <c r="B9" s="25">
        <v>1927600</v>
      </c>
      <c r="C9" s="21" t="s">
        <v>18</v>
      </c>
      <c r="D9" s="20"/>
      <c r="E9" s="20"/>
    </row>
    <row r="10" spans="1:10" ht="1.25" customHeight="1" x14ac:dyDescent="0.15">
      <c r="A10" s="20"/>
      <c r="B10" s="20"/>
      <c r="C10" s="20"/>
      <c r="D10" s="24" t="s">
        <v>28</v>
      </c>
      <c r="E10" s="21" t="s">
        <v>26</v>
      </c>
    </row>
    <row r="11" spans="1:10" ht="11.25" customHeight="1" x14ac:dyDescent="0.15">
      <c r="A11" s="20"/>
      <c r="B11" s="20"/>
      <c r="C11" s="20"/>
      <c r="D11" s="20"/>
      <c r="E11" s="20"/>
    </row>
    <row r="12" spans="1:10" ht="12.5" customHeight="1" x14ac:dyDescent="0.15">
      <c r="A12" s="20"/>
      <c r="B12" s="20"/>
      <c r="C12" s="20"/>
      <c r="D12" s="4" t="str">
        <f>LEFT(C12,3)</f>
        <v/>
      </c>
      <c r="E12" s="3" t="s">
        <v>26</v>
      </c>
    </row>
    <row r="13" spans="1:10" ht="12.5" customHeight="1" x14ac:dyDescent="0.15">
      <c r="A13" s="20"/>
      <c r="B13" s="20"/>
      <c r="C13" s="20"/>
      <c r="D13" s="20"/>
      <c r="E13" s="20"/>
    </row>
    <row r="14" spans="1:10" ht="23.75" customHeight="1" x14ac:dyDescent="0.15">
      <c r="A14" s="4" t="s">
        <v>31</v>
      </c>
      <c r="B14" s="8" t="s">
        <v>111</v>
      </c>
    </row>
    <row r="15" spans="1:10" ht="12.5" customHeight="1" x14ac:dyDescent="0.15">
      <c r="A15" s="4" t="s">
        <v>33</v>
      </c>
      <c r="B15" s="8" t="s">
        <v>112</v>
      </c>
    </row>
    <row r="16" spans="1:10" ht="12.5" customHeight="1" x14ac:dyDescent="0.15">
      <c r="A16" s="4" t="s">
        <v>35</v>
      </c>
      <c r="B16" s="8" t="s">
        <v>77</v>
      </c>
    </row>
    <row r="17" spans="1:2" ht="23.75" customHeight="1" x14ac:dyDescent="0.15">
      <c r="A17" s="4" t="s">
        <v>37</v>
      </c>
      <c r="B17" s="8" t="s">
        <v>113</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dimension ref="A1:R24"/>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78</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41</v>
      </c>
      <c r="K7" s="30" t="s">
        <v>42</v>
      </c>
      <c r="L7" s="20"/>
      <c r="M7" s="10" t="s">
        <v>79</v>
      </c>
      <c r="N7" s="10" t="s">
        <v>44</v>
      </c>
      <c r="O7" s="9"/>
      <c r="P7" s="9"/>
      <c r="Q7" s="9"/>
      <c r="R7" s="20"/>
    </row>
    <row r="8" spans="1:18" ht="13.5" customHeight="1" x14ac:dyDescent="0.15">
      <c r="A8" s="20"/>
      <c r="B8" s="27"/>
      <c r="C8" s="28" t="s">
        <v>45</v>
      </c>
      <c r="D8" s="27"/>
      <c r="E8" s="27"/>
      <c r="F8" s="27"/>
      <c r="G8" s="27"/>
      <c r="H8" s="27"/>
      <c r="I8" s="27"/>
      <c r="J8" s="26" t="s">
        <v>114</v>
      </c>
      <c r="K8" s="11" t="s">
        <v>47</v>
      </c>
      <c r="L8" s="11" t="s">
        <v>115</v>
      </c>
      <c r="M8" s="11" t="s">
        <v>82</v>
      </c>
      <c r="N8" s="11" t="s">
        <v>50</v>
      </c>
      <c r="O8" s="27"/>
      <c r="P8" s="27"/>
      <c r="Q8" s="27"/>
      <c r="R8" s="20"/>
    </row>
    <row r="9" spans="1:18" ht="17" customHeight="1" x14ac:dyDescent="0.15">
      <c r="A9" s="20"/>
      <c r="B9" s="20"/>
      <c r="C9" s="20"/>
      <c r="D9" s="20"/>
      <c r="E9" s="20"/>
      <c r="F9" s="20"/>
      <c r="G9" s="20"/>
      <c r="H9" s="20"/>
      <c r="I9" s="20"/>
      <c r="J9" s="20"/>
      <c r="K9" s="27"/>
      <c r="L9" s="20"/>
      <c r="M9" s="20"/>
      <c r="N9" s="20"/>
      <c r="O9" s="20"/>
      <c r="P9" s="20"/>
      <c r="Q9" s="20"/>
      <c r="R9" s="20"/>
    </row>
    <row r="10" spans="1:18" ht="12.5" customHeight="1" x14ac:dyDescent="0.15">
      <c r="A10" s="20"/>
      <c r="B10" s="20"/>
      <c r="C10" s="20"/>
      <c r="D10" s="20"/>
      <c r="E10" s="20"/>
      <c r="F10" s="20"/>
      <c r="G10" s="20"/>
      <c r="H10" s="20"/>
      <c r="I10" s="20"/>
      <c r="J10" s="11" t="s">
        <v>116</v>
      </c>
      <c r="K10" s="20"/>
      <c r="L10" s="20"/>
      <c r="M10" s="20"/>
      <c r="N10" s="20"/>
      <c r="O10" s="20"/>
      <c r="P10" s="20"/>
      <c r="Q10" s="20"/>
      <c r="R10" s="20"/>
    </row>
    <row r="11" spans="1:18" ht="12.5" customHeight="1" x14ac:dyDescent="0.15">
      <c r="A11" s="20"/>
      <c r="B11" s="20"/>
      <c r="C11" s="29" t="s">
        <v>52</v>
      </c>
      <c r="F11" s="20"/>
      <c r="G11" s="20"/>
      <c r="J11" s="3" t="s">
        <v>117</v>
      </c>
      <c r="K11" s="21" t="s">
        <v>47</v>
      </c>
      <c r="L11" s="21" t="s">
        <v>115</v>
      </c>
      <c r="M11" s="21" t="s">
        <v>82</v>
      </c>
      <c r="N11" s="21" t="s">
        <v>50</v>
      </c>
      <c r="P11" s="20"/>
      <c r="Q11" s="20"/>
      <c r="R11" s="20"/>
    </row>
    <row r="12" spans="1:18" ht="1.25" customHeight="1" x14ac:dyDescent="0.15">
      <c r="A12" s="20"/>
      <c r="B12" s="20"/>
      <c r="C12" s="20"/>
      <c r="D12" s="1" t="str">
        <f>LEFT(C12,3)</f>
        <v/>
      </c>
      <c r="F12" s="20"/>
      <c r="G12" s="20"/>
      <c r="J12" s="21" t="s">
        <v>118</v>
      </c>
      <c r="K12" s="20"/>
      <c r="L12" s="20"/>
      <c r="M12" s="20"/>
      <c r="N12" s="20"/>
      <c r="P12" s="20"/>
      <c r="Q12" s="20"/>
      <c r="R12" s="20"/>
    </row>
    <row r="13" spans="1:18" ht="11.25" customHeight="1" x14ac:dyDescent="0.15">
      <c r="A13" s="20"/>
      <c r="B13" s="20"/>
      <c r="C13" s="20"/>
      <c r="F13" s="20"/>
      <c r="G13" s="20"/>
      <c r="J13" s="20"/>
      <c r="K13" s="20"/>
      <c r="L13" s="20"/>
      <c r="M13" s="20"/>
      <c r="N13" s="20"/>
      <c r="P13" s="20"/>
      <c r="Q13" s="20"/>
      <c r="R13" s="20"/>
    </row>
    <row r="14" spans="1:18" ht="12.5" customHeight="1" x14ac:dyDescent="0.15">
      <c r="A14" s="20"/>
      <c r="B14" s="20"/>
      <c r="C14" s="20"/>
      <c r="D14" s="20"/>
      <c r="E14" s="20"/>
      <c r="F14" s="20"/>
      <c r="G14" s="20"/>
      <c r="H14" s="20"/>
      <c r="I14" s="20"/>
      <c r="J14" s="20"/>
    </row>
    <row r="15" spans="1:18" ht="13" hidden="1" customHeight="1" x14ac:dyDescent="0.15">
      <c r="A15" s="20"/>
      <c r="B15" s="20"/>
      <c r="C15" s="20"/>
      <c r="D15" s="20"/>
      <c r="E15" s="20"/>
      <c r="F15" s="20"/>
      <c r="G15" s="20"/>
      <c r="H15" s="20"/>
      <c r="I15" s="20"/>
      <c r="J15" s="20"/>
    </row>
    <row r="16" spans="1:18" ht="12.5" customHeight="1" x14ac:dyDescent="0.15">
      <c r="A16" s="31" t="s">
        <v>40</v>
      </c>
      <c r="B16" s="20"/>
      <c r="C16" s="20"/>
      <c r="D16" s="20"/>
      <c r="E16" s="20"/>
      <c r="F16" s="20"/>
      <c r="G16" s="20"/>
      <c r="H16" s="20"/>
      <c r="I16" s="20"/>
      <c r="J16" s="20"/>
    </row>
    <row r="17" spans="1:18" ht="12.5" customHeight="1" x14ac:dyDescent="0.15">
      <c r="A17" s="20"/>
      <c r="B17" s="20"/>
    </row>
    <row r="18" spans="1:18" ht="13" hidden="1" customHeight="1" x14ac:dyDescent="0.15">
      <c r="A18" s="20"/>
      <c r="B18" s="20"/>
      <c r="C18" s="20"/>
      <c r="D18" s="20"/>
      <c r="E18" s="20"/>
      <c r="F18" s="20"/>
      <c r="G18" s="20"/>
      <c r="H18" s="20"/>
      <c r="I18" s="20"/>
      <c r="J18" s="20"/>
    </row>
    <row r="19" spans="1:18" ht="12.5" customHeight="1" x14ac:dyDescent="0.15">
      <c r="A19" s="9"/>
      <c r="B19" s="9"/>
      <c r="C19" s="9"/>
      <c r="D19" s="9"/>
      <c r="E19" s="9"/>
      <c r="F19" s="9"/>
      <c r="G19" s="9"/>
      <c r="H19" s="9"/>
      <c r="I19" s="9"/>
      <c r="J19" s="10" t="s">
        <v>41</v>
      </c>
      <c r="K19" s="30" t="s">
        <v>42</v>
      </c>
      <c r="L19" s="20"/>
      <c r="M19" s="10" t="s">
        <v>43</v>
      </c>
      <c r="N19" s="10" t="s">
        <v>44</v>
      </c>
      <c r="O19" s="9"/>
      <c r="P19" s="9"/>
      <c r="Q19" s="9"/>
      <c r="R19" s="20"/>
    </row>
    <row r="20" spans="1:18" ht="12.5" customHeight="1" x14ac:dyDescent="0.15">
      <c r="A20" s="20"/>
      <c r="B20" s="27"/>
      <c r="C20" s="28" t="s">
        <v>45</v>
      </c>
      <c r="D20" s="27"/>
      <c r="E20" s="27"/>
      <c r="F20" s="27"/>
      <c r="G20" s="27"/>
      <c r="H20" s="27"/>
      <c r="I20" s="27"/>
      <c r="J20" s="11" t="s">
        <v>119</v>
      </c>
      <c r="K20" s="26" t="s">
        <v>47</v>
      </c>
      <c r="L20" s="26" t="s">
        <v>120</v>
      </c>
      <c r="M20" s="26" t="s">
        <v>49</v>
      </c>
      <c r="N20" s="26" t="s">
        <v>50</v>
      </c>
      <c r="O20" s="27"/>
      <c r="P20" s="27"/>
      <c r="Q20" s="27"/>
      <c r="R20" s="20"/>
    </row>
    <row r="21" spans="1:18" ht="12.5" customHeight="1" x14ac:dyDescent="0.15">
      <c r="A21" s="20"/>
      <c r="B21" s="20"/>
      <c r="C21" s="20"/>
      <c r="D21" s="20"/>
      <c r="E21" s="20"/>
      <c r="F21" s="20"/>
      <c r="G21" s="20"/>
      <c r="H21" s="20"/>
      <c r="I21" s="20"/>
      <c r="J21" s="11" t="s">
        <v>121</v>
      </c>
      <c r="K21" s="20"/>
      <c r="L21" s="20"/>
      <c r="M21" s="20"/>
      <c r="N21" s="20"/>
      <c r="O21" s="20"/>
      <c r="P21" s="20"/>
      <c r="Q21" s="20"/>
      <c r="R21" s="20"/>
    </row>
    <row r="22" spans="1:18" ht="12.5" customHeight="1" x14ac:dyDescent="0.15">
      <c r="A22" s="20"/>
      <c r="B22" s="20"/>
      <c r="C22" s="29" t="s">
        <v>52</v>
      </c>
      <c r="F22" s="20"/>
      <c r="G22" s="20"/>
      <c r="J22" s="3" t="s">
        <v>122</v>
      </c>
      <c r="K22" s="21" t="s">
        <v>47</v>
      </c>
      <c r="L22" s="21" t="s">
        <v>123</v>
      </c>
      <c r="M22" s="21" t="s">
        <v>98</v>
      </c>
      <c r="N22" s="21" t="s">
        <v>50</v>
      </c>
      <c r="P22" s="20"/>
      <c r="Q22" s="20"/>
      <c r="R22" s="20"/>
    </row>
    <row r="23" spans="1:18" ht="1.25" customHeight="1" x14ac:dyDescent="0.15">
      <c r="A23" s="20"/>
      <c r="B23" s="20"/>
      <c r="C23" s="20"/>
      <c r="F23" s="20"/>
      <c r="G23" s="20"/>
      <c r="J23" s="21" t="s">
        <v>124</v>
      </c>
      <c r="K23" s="20"/>
      <c r="L23" s="20"/>
      <c r="M23" s="20"/>
      <c r="N23" s="20"/>
      <c r="P23" s="20"/>
      <c r="Q23" s="20"/>
      <c r="R23" s="20"/>
    </row>
    <row r="24" spans="1:18" ht="11.25" customHeight="1" x14ac:dyDescent="0.15">
      <c r="A24" s="20"/>
      <c r="B24" s="20"/>
      <c r="C24" s="20"/>
      <c r="F24" s="20"/>
      <c r="G24" s="20"/>
      <c r="J24" s="20"/>
      <c r="K24" s="20"/>
      <c r="L24" s="20"/>
      <c r="M24" s="20"/>
      <c r="N24" s="20"/>
      <c r="P24" s="20"/>
      <c r="Q24" s="20"/>
      <c r="R24" s="20"/>
    </row>
  </sheetData>
  <mergeCells count="71">
    <mergeCell ref="A6:J6"/>
    <mergeCell ref="A1:J1"/>
    <mergeCell ref="A2:J2"/>
    <mergeCell ref="A3:J3"/>
    <mergeCell ref="A4:J4"/>
    <mergeCell ref="A5:B5"/>
    <mergeCell ref="K7:L7"/>
    <mergeCell ref="R7:R13"/>
    <mergeCell ref="A8:A10"/>
    <mergeCell ref="B8:B10"/>
    <mergeCell ref="C8:C10"/>
    <mergeCell ref="D8:D10"/>
    <mergeCell ref="E8:E10"/>
    <mergeCell ref="F8:F10"/>
    <mergeCell ref="G8:G10"/>
    <mergeCell ref="H8:H10"/>
    <mergeCell ref="I8:I10"/>
    <mergeCell ref="J8:J9"/>
    <mergeCell ref="O8:O10"/>
    <mergeCell ref="P8:P10"/>
    <mergeCell ref="Q8:Q10"/>
    <mergeCell ref="K9:N10"/>
    <mergeCell ref="J12:J13"/>
    <mergeCell ref="K13:N13"/>
    <mergeCell ref="A11:A13"/>
    <mergeCell ref="B11:B13"/>
    <mergeCell ref="C11:C13"/>
    <mergeCell ref="F11:F13"/>
    <mergeCell ref="G11:G13"/>
    <mergeCell ref="K11:K12"/>
    <mergeCell ref="L11:L12"/>
    <mergeCell ref="M11:M12"/>
    <mergeCell ref="N11:N12"/>
    <mergeCell ref="P11:P13"/>
    <mergeCell ref="Q11:Q13"/>
    <mergeCell ref="A14:J14"/>
    <mergeCell ref="A15:J15"/>
    <mergeCell ref="A16:J16"/>
    <mergeCell ref="A17:B17"/>
    <mergeCell ref="A18:J18"/>
    <mergeCell ref="R19:R24"/>
    <mergeCell ref="A20:A21"/>
    <mergeCell ref="B20:B21"/>
    <mergeCell ref="C20:C21"/>
    <mergeCell ref="D20:D21"/>
    <mergeCell ref="E20:E21"/>
    <mergeCell ref="F20:F21"/>
    <mergeCell ref="G20:G21"/>
    <mergeCell ref="H20:H21"/>
    <mergeCell ref="I20:I21"/>
    <mergeCell ref="K19:L19"/>
    <mergeCell ref="A22:A24"/>
    <mergeCell ref="B22:B24"/>
    <mergeCell ref="C22:C24"/>
    <mergeCell ref="F22:F24"/>
    <mergeCell ref="G22:G24"/>
    <mergeCell ref="P22:P24"/>
    <mergeCell ref="Q22:Q24"/>
    <mergeCell ref="J23:J24"/>
    <mergeCell ref="K24:N24"/>
    <mergeCell ref="Q20:Q21"/>
    <mergeCell ref="K22:K23"/>
    <mergeCell ref="L22:L23"/>
    <mergeCell ref="M22:M23"/>
    <mergeCell ref="N22:N23"/>
    <mergeCell ref="K20:K21"/>
    <mergeCell ref="L20:L21"/>
    <mergeCell ref="M20:M21"/>
    <mergeCell ref="N20:N21"/>
    <mergeCell ref="O20:O21"/>
    <mergeCell ref="P20:P21"/>
  </mergeCells>
  <pageMargins left="0" right="0" top="0" bottom="0" header="0.4921259845" footer="0.4921259845"/>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dimension ref="A1:J13"/>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125</v>
      </c>
    </row>
    <row r="2" spans="1:10" ht="13" hidden="1" customHeight="1" x14ac:dyDescent="0.15"/>
    <row r="3" spans="1:10" ht="12.5" customHeight="1" x14ac:dyDescent="0.15">
      <c r="A3" s="3" t="s">
        <v>126</v>
      </c>
      <c r="B3" s="4" t="s">
        <v>2</v>
      </c>
      <c r="C3" s="3" t="s">
        <v>127</v>
      </c>
    </row>
    <row r="4" spans="1:10" ht="12.5" customHeight="1" x14ac:dyDescent="0.15">
      <c r="B4" s="4" t="s">
        <v>4</v>
      </c>
      <c r="C4" s="3" t="s">
        <v>5</v>
      </c>
    </row>
    <row r="5" spans="1:10" ht="12.5" customHeight="1" x14ac:dyDescent="0.15">
      <c r="A5" s="3" t="s">
        <v>6</v>
      </c>
      <c r="B5" s="20"/>
      <c r="C5" s="20"/>
    </row>
    <row r="6" spans="1:10" ht="12.5" customHeight="1" x14ac:dyDescent="0.15">
      <c r="A6" s="21" t="s">
        <v>128</v>
      </c>
      <c r="B6" s="20"/>
    </row>
    <row r="7" spans="1:10" ht="12.5" customHeight="1" x14ac:dyDescent="0.15">
      <c r="A7" s="20"/>
      <c r="B7" s="20"/>
      <c r="C7" s="20"/>
      <c r="D7" s="20"/>
      <c r="E7" s="20"/>
      <c r="F7" s="20"/>
      <c r="G7" s="20"/>
      <c r="H7" s="20"/>
      <c r="I7" s="20"/>
      <c r="J7" s="20"/>
    </row>
    <row r="8" spans="1:10" ht="16" customHeight="1" x14ac:dyDescent="0.15">
      <c r="A8" s="22" t="s">
        <v>8</v>
      </c>
      <c r="B8" s="23"/>
      <c r="C8" s="23"/>
      <c r="D8" s="23"/>
      <c r="E8" s="23"/>
      <c r="F8" s="23"/>
      <c r="G8" s="23"/>
      <c r="H8" s="23"/>
      <c r="I8" s="23"/>
      <c r="J8" s="23"/>
    </row>
    <row r="9" spans="1:10" ht="12.5" customHeight="1" x14ac:dyDescent="0.15">
      <c r="A9" s="20"/>
      <c r="B9" s="20"/>
      <c r="C9" s="20"/>
      <c r="D9" s="20"/>
      <c r="E9" s="20"/>
      <c r="F9" s="20"/>
      <c r="G9" s="20"/>
      <c r="H9" s="20"/>
      <c r="I9" s="20"/>
      <c r="J9" s="20"/>
    </row>
    <row r="10" spans="1:10" ht="12.5" customHeight="1" x14ac:dyDescent="0.15">
      <c r="A10" s="20"/>
      <c r="B10" s="20"/>
      <c r="C10" s="20"/>
    </row>
    <row r="11" spans="1:10" ht="12.5" customHeight="1" x14ac:dyDescent="0.15">
      <c r="A11" s="3" t="s">
        <v>129</v>
      </c>
      <c r="B11" s="4" t="s">
        <v>10</v>
      </c>
      <c r="C11" s="3" t="s">
        <v>130</v>
      </c>
    </row>
    <row r="12" spans="1:10" ht="12.5" customHeight="1" x14ac:dyDescent="0.15">
      <c r="A12" s="3" t="s">
        <v>126</v>
      </c>
      <c r="B12" s="4" t="s">
        <v>12</v>
      </c>
      <c r="C12" s="3" t="s">
        <v>131</v>
      </c>
      <c r="D12" s="1" t="str">
        <f>LEFT(C12,3)</f>
        <v xml:space="preserve">01 </v>
      </c>
    </row>
    <row r="13" spans="1:10" ht="12.5" customHeight="1" x14ac:dyDescent="0.15">
      <c r="A13" s="3" t="s">
        <v>14</v>
      </c>
      <c r="B13" s="4" t="s">
        <v>15</v>
      </c>
      <c r="C13" s="3" t="str">
        <f>HYPERLINK("http://www.a-s-plus.fr/","www.a-s-plus.fr")</f>
        <v>www.a-s-plus.fr</v>
      </c>
    </row>
  </sheetData>
  <mergeCells count="6">
    <mergeCell ref="A10:C10"/>
    <mergeCell ref="B5:C5"/>
    <mergeCell ref="A6:B6"/>
    <mergeCell ref="A7:J7"/>
    <mergeCell ref="A8:J8"/>
    <mergeCell ref="A9:J9"/>
  </mergeCells>
  <pageMargins left="0" right="0" top="0" bottom="0" header="0.4921259845" footer="0.4921259845"/>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68</v>
      </c>
      <c r="B5" s="3" t="s">
        <v>132</v>
      </c>
      <c r="D5" s="4" t="s">
        <v>69</v>
      </c>
      <c r="E5" s="3" t="s">
        <v>133</v>
      </c>
    </row>
    <row r="6" spans="1:10" ht="12.5" customHeight="1" x14ac:dyDescent="0.15">
      <c r="A6" s="6" t="s">
        <v>71</v>
      </c>
      <c r="B6" s="8" t="s">
        <v>132</v>
      </c>
      <c r="D6" s="4" t="s">
        <v>25</v>
      </c>
      <c r="E6" s="3" t="s">
        <v>29</v>
      </c>
    </row>
    <row r="7" spans="1:10" ht="12.5" customHeight="1" x14ac:dyDescent="0.15">
      <c r="A7" s="4" t="s">
        <v>72</v>
      </c>
      <c r="B7" s="5">
        <v>1172793</v>
      </c>
      <c r="C7" s="3" t="s">
        <v>18</v>
      </c>
      <c r="D7" s="4" t="s">
        <v>28</v>
      </c>
      <c r="E7" s="3" t="s">
        <v>29</v>
      </c>
    </row>
    <row r="8" spans="1:10" ht="12.5" customHeight="1" x14ac:dyDescent="0.15">
      <c r="A8" s="4" t="s">
        <v>73</v>
      </c>
      <c r="B8" s="5">
        <v>4000</v>
      </c>
      <c r="C8" s="3" t="s">
        <v>18</v>
      </c>
      <c r="D8" s="4" t="s">
        <v>30</v>
      </c>
      <c r="E8" s="3" t="s">
        <v>29</v>
      </c>
    </row>
    <row r="9" spans="1:10" ht="12.5" customHeight="1" x14ac:dyDescent="0.15">
      <c r="A9" s="20"/>
      <c r="B9" s="20"/>
      <c r="C9" s="20"/>
      <c r="D9" s="20"/>
      <c r="E9" s="20"/>
    </row>
    <row r="10" spans="1:10" ht="12.5" customHeight="1" x14ac:dyDescent="0.15">
      <c r="A10" s="4" t="s">
        <v>31</v>
      </c>
      <c r="B10" s="8" t="s">
        <v>134</v>
      </c>
    </row>
    <row r="11" spans="1:10" ht="12.5" customHeight="1" x14ac:dyDescent="0.15">
      <c r="A11" s="4" t="s">
        <v>33</v>
      </c>
      <c r="B11" s="8" t="s">
        <v>34</v>
      </c>
    </row>
    <row r="12" spans="1:10" ht="12.5" customHeight="1" x14ac:dyDescent="0.15">
      <c r="A12" s="4" t="s">
        <v>35</v>
      </c>
      <c r="B12" s="8" t="s">
        <v>36</v>
      </c>
      <c r="D12" s="1" t="str">
        <f>LEFT(C12,3)</f>
        <v/>
      </c>
    </row>
    <row r="13" spans="1:10" ht="23.75" customHeight="1" x14ac:dyDescent="0.15">
      <c r="A13" s="4" t="s">
        <v>37</v>
      </c>
      <c r="B13" s="8" t="s">
        <v>135</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dimension ref="A1:R16"/>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40</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41</v>
      </c>
      <c r="K9" s="30" t="s">
        <v>42</v>
      </c>
      <c r="L9" s="20"/>
      <c r="M9" s="10" t="s">
        <v>43</v>
      </c>
      <c r="N9" s="10" t="s">
        <v>44</v>
      </c>
      <c r="O9" s="9"/>
      <c r="P9" s="9"/>
      <c r="Q9" s="9"/>
      <c r="R9" s="20"/>
    </row>
    <row r="10" spans="1:18" ht="12.5" customHeight="1" x14ac:dyDescent="0.15">
      <c r="A10" s="20"/>
      <c r="B10" s="27"/>
      <c r="C10" s="28" t="s">
        <v>45</v>
      </c>
      <c r="D10" s="27"/>
      <c r="E10" s="27"/>
      <c r="F10" s="27"/>
      <c r="G10" s="27"/>
      <c r="H10" s="27"/>
      <c r="I10" s="27"/>
      <c r="J10" s="11" t="s">
        <v>136</v>
      </c>
      <c r="K10" s="26" t="s">
        <v>47</v>
      </c>
      <c r="L10" s="26" t="s">
        <v>137</v>
      </c>
      <c r="M10" s="26" t="s">
        <v>49</v>
      </c>
      <c r="N10" s="26" t="s">
        <v>50</v>
      </c>
      <c r="O10" s="27"/>
      <c r="P10" s="27"/>
      <c r="Q10" s="27"/>
      <c r="R10" s="20"/>
    </row>
    <row r="11" spans="1:18" ht="1.25" customHeight="1" x14ac:dyDescent="0.15">
      <c r="A11" s="20"/>
      <c r="B11" s="20"/>
      <c r="C11" s="20"/>
      <c r="D11" s="20"/>
      <c r="E11" s="20"/>
      <c r="F11" s="20"/>
      <c r="G11" s="20"/>
      <c r="H11" s="20"/>
      <c r="I11" s="20"/>
      <c r="J11" s="26" t="s">
        <v>138</v>
      </c>
      <c r="K11" s="20"/>
      <c r="L11" s="20"/>
      <c r="M11" s="20"/>
      <c r="N11" s="20"/>
      <c r="O11" s="20"/>
      <c r="P11" s="20"/>
      <c r="Q11" s="20"/>
      <c r="R11" s="20"/>
    </row>
    <row r="12" spans="1:18" ht="11.25" customHeight="1" x14ac:dyDescent="0.15">
      <c r="A12" s="20"/>
      <c r="B12" s="20"/>
      <c r="C12" s="20"/>
      <c r="D12" s="20"/>
      <c r="E12" s="20"/>
      <c r="F12" s="20"/>
      <c r="G12" s="20"/>
      <c r="H12" s="20"/>
      <c r="I12" s="20"/>
      <c r="J12" s="20"/>
      <c r="K12" s="26" t="s">
        <v>47</v>
      </c>
      <c r="L12" s="26" t="s">
        <v>85</v>
      </c>
      <c r="M12" s="26" t="s">
        <v>86</v>
      </c>
      <c r="N12" s="26" t="s">
        <v>50</v>
      </c>
      <c r="O12" s="20"/>
      <c r="P12" s="20"/>
      <c r="Q12" s="20"/>
      <c r="R12" s="20"/>
    </row>
    <row r="13" spans="1:18" ht="12.5" customHeight="1" x14ac:dyDescent="0.15">
      <c r="A13" s="20"/>
      <c r="B13" s="20"/>
      <c r="C13" s="20"/>
      <c r="D13" s="20"/>
      <c r="E13" s="20"/>
      <c r="F13" s="20"/>
      <c r="G13" s="20"/>
      <c r="H13" s="20"/>
      <c r="I13" s="20"/>
      <c r="J13" s="9"/>
      <c r="K13" s="20"/>
      <c r="L13" s="20"/>
      <c r="M13" s="20"/>
      <c r="N13" s="20"/>
      <c r="O13" s="20"/>
      <c r="P13" s="20"/>
      <c r="Q13" s="20"/>
      <c r="R13" s="20"/>
    </row>
    <row r="14" spans="1:18" ht="12.5" customHeight="1" x14ac:dyDescent="0.15">
      <c r="A14" s="20"/>
      <c r="B14" s="20"/>
      <c r="C14" s="29" t="s">
        <v>52</v>
      </c>
      <c r="F14" s="20"/>
      <c r="G14" s="20"/>
      <c r="J14" s="3" t="s">
        <v>139</v>
      </c>
      <c r="K14" s="21" t="s">
        <v>47</v>
      </c>
      <c r="L14" s="21" t="s">
        <v>140</v>
      </c>
      <c r="M14" s="21" t="s">
        <v>98</v>
      </c>
      <c r="N14" s="21" t="s">
        <v>50</v>
      </c>
      <c r="P14" s="20"/>
      <c r="Q14" s="20"/>
      <c r="R14" s="20"/>
    </row>
    <row r="15" spans="1:18" ht="1.25" customHeight="1" x14ac:dyDescent="0.15">
      <c r="A15" s="20"/>
      <c r="B15" s="20"/>
      <c r="C15" s="20"/>
      <c r="F15" s="20"/>
      <c r="G15" s="20"/>
      <c r="J15" s="21" t="s">
        <v>141</v>
      </c>
      <c r="K15" s="20"/>
      <c r="L15" s="20"/>
      <c r="M15" s="20"/>
      <c r="N15" s="20"/>
      <c r="P15" s="20"/>
      <c r="Q15" s="20"/>
      <c r="R15" s="20"/>
    </row>
    <row r="16" spans="1:18" ht="11.25" customHeight="1" x14ac:dyDescent="0.15">
      <c r="A16" s="20"/>
      <c r="B16" s="20"/>
      <c r="C16" s="20"/>
      <c r="F16" s="20"/>
      <c r="G16" s="20"/>
      <c r="J16" s="20"/>
      <c r="K16" s="20"/>
      <c r="L16" s="20"/>
      <c r="M16" s="20"/>
      <c r="N16" s="20"/>
      <c r="P16" s="20"/>
      <c r="Q16" s="20"/>
      <c r="R16" s="20"/>
    </row>
  </sheetData>
  <mergeCells count="44">
    <mergeCell ref="A6:J6"/>
    <mergeCell ref="A1:J1"/>
    <mergeCell ref="A2:J2"/>
    <mergeCell ref="A3:J3"/>
    <mergeCell ref="A4:B4"/>
    <mergeCell ref="A5:I5"/>
    <mergeCell ref="A7:B7"/>
    <mergeCell ref="A8:J8"/>
    <mergeCell ref="K9:L9"/>
    <mergeCell ref="R9:R16"/>
    <mergeCell ref="A10:A13"/>
    <mergeCell ref="B10:B13"/>
    <mergeCell ref="C10:C13"/>
    <mergeCell ref="D10:D13"/>
    <mergeCell ref="E10:E13"/>
    <mergeCell ref="F10:F13"/>
    <mergeCell ref="G10:G13"/>
    <mergeCell ref="H10:H13"/>
    <mergeCell ref="I10:I13"/>
    <mergeCell ref="K10:K11"/>
    <mergeCell ref="L10:L11"/>
    <mergeCell ref="N10:N11"/>
    <mergeCell ref="O10:O13"/>
    <mergeCell ref="P10:P13"/>
    <mergeCell ref="Q10:Q13"/>
    <mergeCell ref="J11:J12"/>
    <mergeCell ref="K12:K13"/>
    <mergeCell ref="L12:L13"/>
    <mergeCell ref="M12:M13"/>
    <mergeCell ref="N12:N13"/>
    <mergeCell ref="M10:M11"/>
    <mergeCell ref="J15:J16"/>
    <mergeCell ref="K16:N16"/>
    <mergeCell ref="A14:A16"/>
    <mergeCell ref="B14:B16"/>
    <mergeCell ref="C14:C16"/>
    <mergeCell ref="F14:F16"/>
    <mergeCell ref="G14:G16"/>
    <mergeCell ref="K14:K15"/>
    <mergeCell ref="L14:L15"/>
    <mergeCell ref="M14:M15"/>
    <mergeCell ref="N14:N15"/>
    <mergeCell ref="P14:P16"/>
    <mergeCell ref="Q14:Q16"/>
  </mergeCells>
  <pageMargins left="0" right="0" top="0" bottom="0" header="0.4921259845" footer="0.4921259845"/>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4"/>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142</v>
      </c>
    </row>
    <row r="2" spans="1:10" ht="13" hidden="1" customHeight="1" x14ac:dyDescent="0.15"/>
    <row r="3" spans="1:10" ht="12.5" customHeight="1" x14ac:dyDescent="0.15">
      <c r="A3" s="3" t="s">
        <v>143</v>
      </c>
      <c r="B3" s="4" t="s">
        <v>2</v>
      </c>
      <c r="C3" s="3" t="s">
        <v>144</v>
      </c>
    </row>
    <row r="4" spans="1:10" ht="12.5" customHeight="1" x14ac:dyDescent="0.15">
      <c r="B4" s="4" t="s">
        <v>4</v>
      </c>
      <c r="C4" s="3" t="s">
        <v>5</v>
      </c>
    </row>
    <row r="5" spans="1:10" ht="12.5" customHeight="1" x14ac:dyDescent="0.15">
      <c r="A5" s="3" t="s">
        <v>6</v>
      </c>
      <c r="B5" s="20"/>
      <c r="C5" s="20"/>
    </row>
    <row r="6" spans="1:10" ht="23.75" customHeight="1" x14ac:dyDescent="0.15">
      <c r="A6" s="21" t="s">
        <v>145</v>
      </c>
      <c r="B6" s="20"/>
    </row>
    <row r="7" spans="1:10" ht="12.5" customHeight="1" x14ac:dyDescent="0.15"/>
    <row r="8" spans="1:10" ht="35.25" customHeight="1" x14ac:dyDescent="0.15">
      <c r="A8" s="32" t="s">
        <v>146</v>
      </c>
      <c r="B8" s="33"/>
    </row>
    <row r="9" spans="1:10" ht="12.5" customHeight="1" x14ac:dyDescent="0.15"/>
    <row r="10" spans="1:10" ht="12.5" customHeight="1" x14ac:dyDescent="0.15">
      <c r="A10" s="20"/>
      <c r="B10" s="20"/>
      <c r="C10" s="20"/>
      <c r="D10" s="20"/>
      <c r="E10" s="20"/>
      <c r="F10" s="20"/>
      <c r="G10" s="20"/>
      <c r="H10" s="20"/>
      <c r="I10" s="20"/>
      <c r="J10" s="20"/>
    </row>
    <row r="11" spans="1:10" ht="16" customHeight="1" x14ac:dyDescent="0.15">
      <c r="A11" s="22" t="s">
        <v>8</v>
      </c>
      <c r="B11" s="23"/>
      <c r="C11" s="23"/>
      <c r="D11" s="23"/>
      <c r="E11" s="23"/>
      <c r="F11" s="23"/>
      <c r="G11" s="23"/>
      <c r="H11" s="23"/>
      <c r="I11" s="23"/>
      <c r="J11" s="23"/>
    </row>
    <row r="12" spans="1:10" ht="12.5" customHeight="1" x14ac:dyDescent="0.15">
      <c r="A12" s="20"/>
      <c r="B12" s="20"/>
      <c r="C12" s="20"/>
      <c r="D12" s="20"/>
      <c r="E12" s="20"/>
      <c r="F12" s="20"/>
      <c r="G12" s="20"/>
      <c r="H12" s="20"/>
      <c r="I12" s="20"/>
      <c r="J12" s="20"/>
    </row>
    <row r="13" spans="1:10" ht="12.5" customHeight="1" x14ac:dyDescent="0.15">
      <c r="A13" s="20"/>
      <c r="B13" s="20"/>
      <c r="C13" s="20"/>
    </row>
    <row r="14" spans="1:10" ht="12.5" customHeight="1" x14ac:dyDescent="0.15">
      <c r="A14" s="3" t="s">
        <v>147</v>
      </c>
      <c r="B14" s="4" t="s">
        <v>10</v>
      </c>
      <c r="C14" s="3" t="s">
        <v>148</v>
      </c>
    </row>
    <row r="15" spans="1:10" ht="12.5" customHeight="1" x14ac:dyDescent="0.15">
      <c r="A15" s="3" t="s">
        <v>143</v>
      </c>
      <c r="B15" s="4" t="s">
        <v>12</v>
      </c>
      <c r="C15" s="3" t="s">
        <v>149</v>
      </c>
    </row>
    <row r="16" spans="1:10" ht="12.5" customHeight="1" x14ac:dyDescent="0.15">
      <c r="A16" s="3" t="s">
        <v>14</v>
      </c>
      <c r="B16" s="4" t="s">
        <v>15</v>
      </c>
      <c r="C16" s="3" t="str">
        <f>HYPERLINK("http://www.atc-tp.fr/","www.atc-tp.fr")</f>
        <v>www.atc-tp.fr</v>
      </c>
    </row>
  </sheetData>
  <mergeCells count="7">
    <mergeCell ref="A13:C13"/>
    <mergeCell ref="B5:C5"/>
    <mergeCell ref="A6:B6"/>
    <mergeCell ref="A8:B8"/>
    <mergeCell ref="A10:J10"/>
    <mergeCell ref="A11:J11"/>
    <mergeCell ref="A12:J12"/>
  </mergeCells>
  <pageMargins left="0" right="0" top="0" bottom="0" header="0.4921259845" footer="0.4921259845"/>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5"/>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68</v>
      </c>
      <c r="B5" s="3" t="s">
        <v>132</v>
      </c>
      <c r="D5" s="4" t="s">
        <v>69</v>
      </c>
      <c r="E5" s="3" t="s">
        <v>150</v>
      </c>
    </row>
    <row r="6" spans="1:10" ht="12.5" customHeight="1" x14ac:dyDescent="0.15">
      <c r="A6" s="6" t="s">
        <v>71</v>
      </c>
      <c r="B6" s="8" t="s">
        <v>132</v>
      </c>
      <c r="D6" s="24" t="s">
        <v>22</v>
      </c>
      <c r="E6" s="21" t="s">
        <v>151</v>
      </c>
    </row>
    <row r="7" spans="1:10" ht="11.25" customHeight="1" x14ac:dyDescent="0.15">
      <c r="A7" s="24" t="s">
        <v>72</v>
      </c>
      <c r="B7" s="25">
        <v>2088710</v>
      </c>
      <c r="C7" s="21" t="s">
        <v>18</v>
      </c>
      <c r="D7" s="20"/>
      <c r="E7" s="20"/>
    </row>
    <row r="8" spans="1:10" ht="1.25" customHeight="1" x14ac:dyDescent="0.15">
      <c r="A8" s="20"/>
      <c r="B8" s="20"/>
      <c r="C8" s="20"/>
      <c r="D8" s="24" t="s">
        <v>25</v>
      </c>
      <c r="E8" s="21" t="s">
        <v>26</v>
      </c>
    </row>
    <row r="9" spans="1:10" ht="11.25" customHeight="1" x14ac:dyDescent="0.15">
      <c r="A9" s="24" t="s">
        <v>73</v>
      </c>
      <c r="B9" s="25">
        <v>37000</v>
      </c>
      <c r="C9" s="21" t="s">
        <v>18</v>
      </c>
      <c r="D9" s="20"/>
      <c r="E9" s="20"/>
    </row>
    <row r="10" spans="1:10" ht="1.25" customHeight="1" x14ac:dyDescent="0.15">
      <c r="A10" s="20"/>
      <c r="B10" s="20"/>
      <c r="C10" s="20"/>
      <c r="D10" s="24" t="s">
        <v>28</v>
      </c>
      <c r="E10" s="21" t="s">
        <v>29</v>
      </c>
    </row>
    <row r="11" spans="1:10" ht="11.25" customHeight="1" x14ac:dyDescent="0.15">
      <c r="A11" s="20"/>
      <c r="B11" s="20"/>
      <c r="C11" s="20"/>
      <c r="D11" s="20"/>
      <c r="E11" s="20"/>
    </row>
    <row r="12" spans="1:10" ht="12.5" customHeight="1" x14ac:dyDescent="0.15">
      <c r="A12" s="20"/>
      <c r="B12" s="20"/>
      <c r="C12" s="20"/>
      <c r="D12" s="4" t="str">
        <f>LEFT(C12,3)</f>
        <v/>
      </c>
      <c r="E12" s="3" t="s">
        <v>29</v>
      </c>
    </row>
    <row r="13" spans="1:10" ht="12.5" customHeight="1" x14ac:dyDescent="0.15">
      <c r="A13" s="20"/>
      <c r="B13" s="20"/>
      <c r="C13" s="20"/>
      <c r="D13" s="20"/>
      <c r="E13" s="20"/>
    </row>
    <row r="14" spans="1:10" ht="12.5" customHeight="1" x14ac:dyDescent="0.15">
      <c r="A14" s="4" t="s">
        <v>31</v>
      </c>
      <c r="B14" s="8" t="s">
        <v>152</v>
      </c>
    </row>
    <row r="15" spans="1:10" ht="12.5" customHeight="1" x14ac:dyDescent="0.15">
      <c r="A15" s="4" t="s">
        <v>33</v>
      </c>
      <c r="B15" s="8" t="s">
        <v>153</v>
      </c>
    </row>
    <row r="16" spans="1:10" ht="12.5" customHeight="1" x14ac:dyDescent="0.15">
      <c r="A16" s="4" t="s">
        <v>35</v>
      </c>
      <c r="B16" s="8" t="s">
        <v>36</v>
      </c>
    </row>
    <row r="17" spans="1:2" ht="47.75" customHeight="1" x14ac:dyDescent="0.15">
      <c r="A17" s="4" t="s">
        <v>37</v>
      </c>
      <c r="B17" s="8" t="s">
        <v>154</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6"/>
  <dimension ref="A1:R30"/>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78</v>
      </c>
      <c r="B4" s="20"/>
      <c r="C4" s="20"/>
      <c r="D4" s="20"/>
      <c r="E4" s="20"/>
      <c r="F4" s="20"/>
      <c r="G4" s="20"/>
      <c r="H4" s="20"/>
      <c r="I4" s="20"/>
      <c r="J4" s="20"/>
    </row>
    <row r="5" spans="1:18" ht="12.5" customHeight="1" x14ac:dyDescent="0.15">
      <c r="B5" s="12" t="s">
        <v>155</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41</v>
      </c>
      <c r="K8" s="30" t="s">
        <v>42</v>
      </c>
      <c r="L8" s="20"/>
      <c r="M8" s="10" t="s">
        <v>79</v>
      </c>
      <c r="N8" s="10" t="s">
        <v>44</v>
      </c>
      <c r="O8" s="9"/>
      <c r="P8" s="9"/>
      <c r="Q8" s="9"/>
      <c r="R8" s="20"/>
    </row>
    <row r="9" spans="1:18" ht="12.5" customHeight="1" x14ac:dyDescent="0.15">
      <c r="A9" s="20"/>
      <c r="B9" s="27"/>
      <c r="C9" s="28" t="s">
        <v>45</v>
      </c>
      <c r="D9" s="27"/>
      <c r="E9" s="27"/>
      <c r="F9" s="27"/>
      <c r="G9" s="27"/>
      <c r="H9" s="27"/>
      <c r="I9" s="27"/>
      <c r="J9" s="11" t="s">
        <v>156</v>
      </c>
      <c r="K9" s="26" t="s">
        <v>47</v>
      </c>
      <c r="L9" s="26" t="s">
        <v>157</v>
      </c>
      <c r="M9" s="26" t="s">
        <v>82</v>
      </c>
      <c r="N9" s="26" t="s">
        <v>50</v>
      </c>
      <c r="O9" s="27"/>
      <c r="P9" s="27"/>
      <c r="Q9" s="27"/>
      <c r="R9" s="20"/>
    </row>
    <row r="10" spans="1:18" ht="1.25" customHeight="1" x14ac:dyDescent="0.15">
      <c r="A10" s="20"/>
      <c r="B10" s="20"/>
      <c r="C10" s="20"/>
      <c r="D10" s="20"/>
      <c r="E10" s="20"/>
      <c r="F10" s="20"/>
      <c r="G10" s="20"/>
      <c r="H10" s="20"/>
      <c r="I10" s="20"/>
      <c r="J10" s="26" t="s">
        <v>158</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9" t="s">
        <v>52</v>
      </c>
      <c r="D12" s="1" t="str">
        <f>LEFT(C12,3)</f>
        <v>2. </v>
      </c>
      <c r="F12" s="20"/>
      <c r="G12" s="20"/>
      <c r="J12" s="3" t="s">
        <v>159</v>
      </c>
      <c r="K12" s="21" t="s">
        <v>47</v>
      </c>
      <c r="L12" s="21" t="s">
        <v>157</v>
      </c>
      <c r="M12" s="21" t="s">
        <v>82</v>
      </c>
      <c r="N12" s="21" t="s">
        <v>50</v>
      </c>
      <c r="P12" s="20"/>
      <c r="Q12" s="20"/>
      <c r="R12" s="20"/>
    </row>
    <row r="13" spans="1:18" ht="1.25" customHeight="1" x14ac:dyDescent="0.15">
      <c r="A13" s="20"/>
      <c r="B13" s="20"/>
      <c r="C13" s="20"/>
      <c r="F13" s="20"/>
      <c r="G13" s="20"/>
      <c r="J13" s="21" t="s">
        <v>160</v>
      </c>
      <c r="K13" s="20"/>
      <c r="L13" s="20"/>
      <c r="M13" s="20"/>
      <c r="N13" s="20"/>
      <c r="P13" s="20"/>
      <c r="Q13" s="20"/>
      <c r="R13" s="20"/>
    </row>
    <row r="14" spans="1:18" ht="11.25" customHeight="1" x14ac:dyDescent="0.15">
      <c r="A14" s="20"/>
      <c r="B14" s="20"/>
      <c r="C14" s="20"/>
      <c r="F14" s="20"/>
      <c r="G14" s="20"/>
      <c r="J14" s="20"/>
      <c r="K14" s="20"/>
      <c r="L14" s="20"/>
      <c r="M14" s="20"/>
      <c r="N14" s="20"/>
      <c r="P14" s="20"/>
      <c r="Q14" s="20"/>
      <c r="R14" s="20"/>
    </row>
    <row r="15" spans="1:18" ht="12.5" customHeight="1" x14ac:dyDescent="0.15">
      <c r="A15" s="20"/>
      <c r="B15" s="20"/>
      <c r="C15" s="20"/>
      <c r="D15" s="20"/>
      <c r="E15" s="20"/>
      <c r="F15" s="20"/>
      <c r="G15" s="20"/>
      <c r="H15" s="20"/>
      <c r="I15" s="20"/>
      <c r="J15" s="20"/>
    </row>
    <row r="16" spans="1:18" ht="13" hidden="1" customHeight="1" x14ac:dyDescent="0.15">
      <c r="A16" s="20"/>
      <c r="B16" s="20"/>
      <c r="C16" s="20"/>
      <c r="D16" s="20"/>
      <c r="E16" s="20"/>
      <c r="F16" s="20"/>
      <c r="G16" s="20"/>
      <c r="H16" s="20"/>
      <c r="I16" s="20"/>
      <c r="J16" s="20"/>
    </row>
    <row r="17" spans="1:18" ht="12.5" customHeight="1" x14ac:dyDescent="0.15">
      <c r="A17" s="31" t="s">
        <v>40</v>
      </c>
      <c r="B17" s="20"/>
      <c r="C17" s="20"/>
      <c r="D17" s="20"/>
      <c r="E17" s="20"/>
      <c r="F17" s="20"/>
      <c r="G17" s="20"/>
      <c r="H17" s="20"/>
      <c r="I17" s="20"/>
      <c r="J17" s="20"/>
    </row>
    <row r="18" spans="1:18" ht="12.5" customHeight="1" x14ac:dyDescent="0.15">
      <c r="B18" s="12" t="s">
        <v>155</v>
      </c>
    </row>
    <row r="19" spans="1:18" ht="12.5" customHeight="1" x14ac:dyDescent="0.15">
      <c r="A19" s="20"/>
      <c r="B19" s="20"/>
    </row>
    <row r="20" spans="1:18" ht="13" hidden="1" customHeight="1" x14ac:dyDescent="0.15">
      <c r="A20" s="20"/>
      <c r="B20" s="20"/>
      <c r="C20" s="20"/>
      <c r="D20" s="20"/>
      <c r="E20" s="20"/>
      <c r="F20" s="20"/>
      <c r="G20" s="20"/>
      <c r="H20" s="20"/>
      <c r="I20" s="20"/>
      <c r="J20" s="20"/>
    </row>
    <row r="21" spans="1:18" ht="12.5" customHeight="1" x14ac:dyDescent="0.15">
      <c r="A21" s="9"/>
      <c r="B21" s="9"/>
      <c r="C21" s="9"/>
      <c r="D21" s="9"/>
      <c r="E21" s="9"/>
      <c r="F21" s="9"/>
      <c r="G21" s="9"/>
      <c r="H21" s="9"/>
      <c r="I21" s="9"/>
      <c r="J21" s="10" t="s">
        <v>41</v>
      </c>
      <c r="K21" s="30" t="s">
        <v>42</v>
      </c>
      <c r="L21" s="20"/>
      <c r="M21" s="10" t="s">
        <v>43</v>
      </c>
      <c r="N21" s="10" t="s">
        <v>44</v>
      </c>
      <c r="O21" s="9"/>
      <c r="P21" s="9"/>
      <c r="Q21" s="9"/>
      <c r="R21" s="20"/>
    </row>
    <row r="22" spans="1:18" ht="12.5" customHeight="1" x14ac:dyDescent="0.15">
      <c r="A22" s="20"/>
      <c r="B22" s="27"/>
      <c r="C22" s="28" t="s">
        <v>45</v>
      </c>
      <c r="D22" s="27"/>
      <c r="E22" s="27"/>
      <c r="F22" s="27"/>
      <c r="G22" s="27"/>
      <c r="H22" s="27"/>
      <c r="I22" s="27"/>
      <c r="J22" s="11" t="s">
        <v>156</v>
      </c>
      <c r="K22" s="26" t="s">
        <v>47</v>
      </c>
      <c r="L22" s="26" t="s">
        <v>85</v>
      </c>
      <c r="M22" s="26" t="s">
        <v>86</v>
      </c>
      <c r="N22" s="26" t="s">
        <v>50</v>
      </c>
      <c r="O22" s="27"/>
      <c r="P22" s="27"/>
      <c r="Q22" s="27"/>
      <c r="R22" s="20"/>
    </row>
    <row r="23" spans="1:18" ht="12.5" customHeight="1" x14ac:dyDescent="0.15">
      <c r="A23" s="20"/>
      <c r="B23" s="20"/>
      <c r="C23" s="20"/>
      <c r="D23" s="20"/>
      <c r="E23" s="20"/>
      <c r="F23" s="20"/>
      <c r="G23" s="20"/>
      <c r="H23" s="20"/>
      <c r="I23" s="20"/>
      <c r="J23" s="11" t="s">
        <v>158</v>
      </c>
      <c r="K23" s="20"/>
      <c r="L23" s="20"/>
      <c r="M23" s="20"/>
      <c r="N23" s="20"/>
      <c r="O23" s="20"/>
      <c r="P23" s="20"/>
      <c r="Q23" s="20"/>
      <c r="R23" s="20"/>
    </row>
    <row r="24" spans="1:18" ht="12.5" customHeight="1" x14ac:dyDescent="0.15">
      <c r="A24" s="20"/>
      <c r="B24" s="20"/>
      <c r="C24" s="29" t="s">
        <v>52</v>
      </c>
      <c r="F24" s="20"/>
      <c r="G24" s="20"/>
      <c r="J24" s="3" t="s">
        <v>161</v>
      </c>
      <c r="K24" s="21" t="s">
        <v>47</v>
      </c>
      <c r="L24" s="21" t="s">
        <v>162</v>
      </c>
      <c r="M24" s="21" t="s">
        <v>59</v>
      </c>
      <c r="N24" s="21" t="s">
        <v>50</v>
      </c>
      <c r="P24" s="20"/>
      <c r="Q24" s="20"/>
      <c r="R24" s="20"/>
    </row>
    <row r="25" spans="1:18" ht="1.25" customHeight="1" x14ac:dyDescent="0.15">
      <c r="A25" s="20"/>
      <c r="B25" s="20"/>
      <c r="C25" s="20"/>
      <c r="F25" s="20"/>
      <c r="G25" s="20"/>
      <c r="J25" s="21" t="s">
        <v>163</v>
      </c>
      <c r="K25" s="20"/>
      <c r="L25" s="20"/>
      <c r="M25" s="20"/>
      <c r="N25" s="20"/>
      <c r="P25" s="20"/>
      <c r="Q25" s="20"/>
      <c r="R25" s="20"/>
    </row>
    <row r="26" spans="1:18" ht="11.25" customHeight="1" x14ac:dyDescent="0.15">
      <c r="A26" s="20"/>
      <c r="B26" s="20"/>
      <c r="C26" s="20"/>
      <c r="F26" s="20"/>
      <c r="G26" s="20"/>
      <c r="J26" s="20"/>
      <c r="K26" s="20"/>
      <c r="L26" s="20"/>
      <c r="M26" s="20"/>
      <c r="N26" s="20"/>
      <c r="P26" s="20"/>
      <c r="Q26" s="20"/>
      <c r="R26" s="20"/>
    </row>
    <row r="27" spans="1:18" ht="12.5" customHeight="1" x14ac:dyDescent="0.15">
      <c r="A27" s="20"/>
      <c r="B27" s="27"/>
      <c r="C27" s="28" t="s">
        <v>56</v>
      </c>
      <c r="D27" s="27"/>
      <c r="E27" s="27"/>
      <c r="F27" s="27"/>
      <c r="G27" s="27"/>
      <c r="H27" s="27"/>
      <c r="I27" s="27"/>
      <c r="J27" s="11" t="s">
        <v>164</v>
      </c>
      <c r="K27" s="26" t="s">
        <v>47</v>
      </c>
      <c r="L27" s="26" t="s">
        <v>165</v>
      </c>
      <c r="M27" s="26" t="s">
        <v>166</v>
      </c>
      <c r="N27" s="26" t="s">
        <v>50</v>
      </c>
      <c r="O27" s="27"/>
      <c r="P27" s="27"/>
      <c r="Q27" s="27"/>
      <c r="R27" s="20"/>
    </row>
    <row r="28" spans="1:18" ht="1.25" customHeight="1" x14ac:dyDescent="0.15">
      <c r="A28" s="20"/>
      <c r="B28" s="20"/>
      <c r="C28" s="20"/>
      <c r="D28" s="20"/>
      <c r="E28" s="20"/>
      <c r="F28" s="20"/>
      <c r="G28" s="20"/>
      <c r="H28" s="20"/>
      <c r="I28" s="20"/>
      <c r="J28" s="26" t="s">
        <v>167</v>
      </c>
      <c r="K28" s="20"/>
      <c r="L28" s="20"/>
      <c r="M28" s="20"/>
      <c r="N28" s="20"/>
      <c r="O28" s="20"/>
      <c r="P28" s="20"/>
      <c r="Q28" s="20"/>
      <c r="R28" s="20"/>
    </row>
    <row r="29" spans="1:18" ht="11.25" customHeight="1" x14ac:dyDescent="0.15">
      <c r="A29" s="20"/>
      <c r="B29" s="20"/>
      <c r="C29" s="20"/>
      <c r="D29" s="20"/>
      <c r="E29" s="20"/>
      <c r="F29" s="20"/>
      <c r="G29" s="20"/>
      <c r="H29" s="20"/>
      <c r="I29" s="20"/>
      <c r="J29" s="20"/>
      <c r="K29" s="26" t="s">
        <v>47</v>
      </c>
      <c r="L29" s="26" t="s">
        <v>168</v>
      </c>
      <c r="M29" s="26" t="s">
        <v>169</v>
      </c>
      <c r="N29" s="26" t="s">
        <v>50</v>
      </c>
      <c r="O29" s="20"/>
      <c r="P29" s="20"/>
      <c r="Q29" s="20"/>
      <c r="R29" s="20"/>
    </row>
    <row r="30" spans="1:18" ht="2.25" customHeight="1" x14ac:dyDescent="0.15">
      <c r="A30" s="20"/>
      <c r="B30" s="20"/>
      <c r="C30" s="20"/>
      <c r="D30" s="20"/>
      <c r="E30" s="20"/>
      <c r="F30" s="20"/>
      <c r="G30" s="20"/>
      <c r="H30" s="20"/>
      <c r="I30" s="20"/>
      <c r="J30" s="9"/>
      <c r="K30" s="20"/>
      <c r="L30" s="20"/>
      <c r="M30" s="20"/>
      <c r="N30" s="20"/>
      <c r="O30" s="20"/>
      <c r="P30" s="20"/>
      <c r="Q30" s="20"/>
      <c r="R30" s="20"/>
    </row>
  </sheetData>
  <mergeCells count="96">
    <mergeCell ref="A7:J7"/>
    <mergeCell ref="A1:J1"/>
    <mergeCell ref="A2:J2"/>
    <mergeCell ref="A3:J3"/>
    <mergeCell ref="A4:J4"/>
    <mergeCell ref="A6:B6"/>
    <mergeCell ref="K8:L8"/>
    <mergeCell ref="R8:R14"/>
    <mergeCell ref="A9:A11"/>
    <mergeCell ref="B9:B11"/>
    <mergeCell ref="C9:C11"/>
    <mergeCell ref="D9:D11"/>
    <mergeCell ref="E9:E11"/>
    <mergeCell ref="F9:F11"/>
    <mergeCell ref="G9:G11"/>
    <mergeCell ref="H9:H11"/>
    <mergeCell ref="I9:I11"/>
    <mergeCell ref="K9:K10"/>
    <mergeCell ref="L9:L10"/>
    <mergeCell ref="M9:M10"/>
    <mergeCell ref="N9:N10"/>
    <mergeCell ref="A12:A14"/>
    <mergeCell ref="B12:B14"/>
    <mergeCell ref="C12:C14"/>
    <mergeCell ref="F12:F14"/>
    <mergeCell ref="G12:G14"/>
    <mergeCell ref="J13:J14"/>
    <mergeCell ref="K14:N14"/>
    <mergeCell ref="P9:P11"/>
    <mergeCell ref="Q9:Q11"/>
    <mergeCell ref="J10:J11"/>
    <mergeCell ref="K11:N11"/>
    <mergeCell ref="K12:K13"/>
    <mergeCell ref="O9:O11"/>
    <mergeCell ref="L12:L13"/>
    <mergeCell ref="M12:M13"/>
    <mergeCell ref="N12:N13"/>
    <mergeCell ref="P12:P14"/>
    <mergeCell ref="Q12:Q14"/>
    <mergeCell ref="A15:J15"/>
    <mergeCell ref="A16:J16"/>
    <mergeCell ref="A17:J17"/>
    <mergeCell ref="A19:B19"/>
    <mergeCell ref="A20:J20"/>
    <mergeCell ref="R21:R30"/>
    <mergeCell ref="A22:A23"/>
    <mergeCell ref="B22:B23"/>
    <mergeCell ref="C22:C23"/>
    <mergeCell ref="D22:D23"/>
    <mergeCell ref="E22:E23"/>
    <mergeCell ref="F22:F23"/>
    <mergeCell ref="G22:G23"/>
    <mergeCell ref="H22:H23"/>
    <mergeCell ref="I22:I23"/>
    <mergeCell ref="K21:L21"/>
    <mergeCell ref="Q22:Q23"/>
    <mergeCell ref="A24:A26"/>
    <mergeCell ref="B24:B26"/>
    <mergeCell ref="C24:C26"/>
    <mergeCell ref="F24:F26"/>
    <mergeCell ref="G24:G26"/>
    <mergeCell ref="K24:K25"/>
    <mergeCell ref="L24:L25"/>
    <mergeCell ref="M24:M25"/>
    <mergeCell ref="N24:N25"/>
    <mergeCell ref="K22:K23"/>
    <mergeCell ref="L22:L23"/>
    <mergeCell ref="M22:M23"/>
    <mergeCell ref="N22:N23"/>
    <mergeCell ref="O22:O23"/>
    <mergeCell ref="P22:P23"/>
    <mergeCell ref="P24:P26"/>
    <mergeCell ref="Q24:Q26"/>
    <mergeCell ref="J25:J26"/>
    <mergeCell ref="K26:N26"/>
    <mergeCell ref="A27:A30"/>
    <mergeCell ref="B27:B30"/>
    <mergeCell ref="C27:C30"/>
    <mergeCell ref="D27:D30"/>
    <mergeCell ref="E27:E30"/>
    <mergeCell ref="F27:F30"/>
    <mergeCell ref="G27:G30"/>
    <mergeCell ref="H27:H30"/>
    <mergeCell ref="I27:I30"/>
    <mergeCell ref="K27:K28"/>
    <mergeCell ref="L27:L28"/>
    <mergeCell ref="N27:N28"/>
    <mergeCell ref="O27:O30"/>
    <mergeCell ref="P27:P30"/>
    <mergeCell ref="Q27:Q30"/>
    <mergeCell ref="J28:J29"/>
    <mergeCell ref="K29:K30"/>
    <mergeCell ref="L29:L30"/>
    <mergeCell ref="M29:M30"/>
    <mergeCell ref="N29:N30"/>
    <mergeCell ref="M27:M28"/>
  </mergeCells>
  <pageMargins left="0" right="0" top="0" bottom="0" header="0.4921259845" footer="0.4921259845"/>
  <drawing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7"/>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170</v>
      </c>
    </row>
    <row r="2" spans="1:10" ht="13" hidden="1" customHeight="1" x14ac:dyDescent="0.15"/>
    <row r="3" spans="1:10" ht="12.5" customHeight="1" x14ac:dyDescent="0.15">
      <c r="A3" s="3" t="s">
        <v>171</v>
      </c>
      <c r="B3" s="4" t="s">
        <v>2</v>
      </c>
      <c r="C3" s="3" t="s">
        <v>172</v>
      </c>
    </row>
    <row r="4" spans="1:10" ht="12.5" customHeight="1" x14ac:dyDescent="0.15">
      <c r="B4" s="4" t="s">
        <v>4</v>
      </c>
      <c r="C4" s="3" t="s">
        <v>5</v>
      </c>
    </row>
    <row r="5" spans="1:10" ht="12.5" customHeight="1" x14ac:dyDescent="0.15">
      <c r="A5" s="3" t="s">
        <v>6</v>
      </c>
      <c r="B5" s="20"/>
      <c r="C5" s="20"/>
    </row>
    <row r="6" spans="1:10" ht="23.75" customHeight="1" x14ac:dyDescent="0.15">
      <c r="A6" s="21" t="s">
        <v>173</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174</v>
      </c>
      <c r="B12" s="4" t="s">
        <v>10</v>
      </c>
      <c r="C12" s="3" t="s">
        <v>175</v>
      </c>
      <c r="D12" s="1" t="str">
        <f>LEFT(C12,3)</f>
        <v xml:space="preserve">01 </v>
      </c>
    </row>
    <row r="13" spans="1:10" ht="12.5" customHeight="1" x14ac:dyDescent="0.15">
      <c r="A13" s="3" t="s">
        <v>171</v>
      </c>
      <c r="B13" s="4" t="s">
        <v>12</v>
      </c>
      <c r="C13" s="3" t="s">
        <v>176</v>
      </c>
    </row>
    <row r="14" spans="1:10" ht="12.5" customHeight="1" x14ac:dyDescent="0.15">
      <c r="A14" s="3" t="s">
        <v>14</v>
      </c>
      <c r="B14" s="4" t="s">
        <v>15</v>
      </c>
      <c r="C14" s="3" t="str">
        <f>HYPERLINK("http://www.a2cs-france.com/","www.a2cs-france.com")</f>
        <v>www.a2cs-france.com</v>
      </c>
    </row>
  </sheetData>
  <mergeCells count="6">
    <mergeCell ref="A11:C11"/>
    <mergeCell ref="B5:C5"/>
    <mergeCell ref="A6:B6"/>
    <mergeCell ref="A8:J8"/>
    <mergeCell ref="A9:J9"/>
    <mergeCell ref="A10:J10"/>
  </mergeCells>
  <pageMargins left="0" right="0" top="0" bottom="0" header="0.4921259845" footer="0.4921259845"/>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8"/>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177</v>
      </c>
      <c r="B5" s="5">
        <v>2058909</v>
      </c>
      <c r="C5" s="3" t="s">
        <v>18</v>
      </c>
      <c r="D5" s="4" t="s">
        <v>178</v>
      </c>
      <c r="E5" s="3" t="s">
        <v>179</v>
      </c>
    </row>
    <row r="6" spans="1:10" ht="12.5" customHeight="1" x14ac:dyDescent="0.15">
      <c r="A6" s="6" t="s">
        <v>180</v>
      </c>
      <c r="B6" s="7">
        <v>55883</v>
      </c>
      <c r="C6" s="8" t="s">
        <v>18</v>
      </c>
      <c r="D6" s="4" t="s">
        <v>25</v>
      </c>
      <c r="E6" s="3" t="s">
        <v>151</v>
      </c>
    </row>
    <row r="7" spans="1:10" ht="12.5" customHeight="1" x14ac:dyDescent="0.15">
      <c r="A7" s="4" t="s">
        <v>181</v>
      </c>
      <c r="B7" s="5">
        <v>826335</v>
      </c>
      <c r="C7" s="3" t="s">
        <v>18</v>
      </c>
      <c r="D7" s="4" t="s">
        <v>28</v>
      </c>
      <c r="E7" s="3" t="s">
        <v>29</v>
      </c>
    </row>
    <row r="8" spans="1:10" ht="12.5" customHeight="1" x14ac:dyDescent="0.15">
      <c r="A8" s="4" t="s">
        <v>182</v>
      </c>
      <c r="B8" s="5">
        <v>100000</v>
      </c>
      <c r="C8" s="3" t="s">
        <v>18</v>
      </c>
      <c r="D8" s="4" t="s">
        <v>30</v>
      </c>
      <c r="E8" s="3" t="s">
        <v>29</v>
      </c>
    </row>
    <row r="9" spans="1:10" ht="12.5" customHeight="1" x14ac:dyDescent="0.15">
      <c r="A9" s="20"/>
      <c r="B9" s="20"/>
      <c r="C9" s="20"/>
      <c r="D9" s="20"/>
      <c r="E9" s="20"/>
    </row>
    <row r="10" spans="1:10" ht="12.5" customHeight="1" x14ac:dyDescent="0.15">
      <c r="A10" s="4" t="s">
        <v>31</v>
      </c>
      <c r="B10" s="8" t="s">
        <v>183</v>
      </c>
    </row>
    <row r="11" spans="1:10" ht="12.5" customHeight="1" x14ac:dyDescent="0.15">
      <c r="A11" s="4" t="s">
        <v>33</v>
      </c>
      <c r="B11" s="8" t="s">
        <v>153</v>
      </c>
    </row>
    <row r="12" spans="1:10" ht="12.5" customHeight="1" x14ac:dyDescent="0.15">
      <c r="A12" s="4" t="s">
        <v>35</v>
      </c>
      <c r="B12" s="8" t="s">
        <v>77</v>
      </c>
      <c r="D12" s="1" t="str">
        <f>LEFT(C12,3)</f>
        <v/>
      </c>
    </row>
    <row r="13" spans="1:10" ht="129.25" customHeight="1" x14ac:dyDescent="0.15">
      <c r="A13" s="4" t="s">
        <v>37</v>
      </c>
      <c r="B13" s="8" t="s">
        <v>184</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Feuil19"/>
  <dimension ref="A1:R19"/>
  <sheetViews>
    <sheetView workbookViewId="0">
      <selection activeCell="A5" sqref="A5:I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40</v>
      </c>
      <c r="B6" s="20"/>
      <c r="C6" s="20"/>
      <c r="D6" s="20"/>
      <c r="E6" s="20"/>
      <c r="F6" s="20"/>
      <c r="G6" s="20"/>
      <c r="H6" s="20"/>
      <c r="I6" s="20"/>
      <c r="J6" s="20"/>
    </row>
    <row r="7" spans="1:18" ht="12.5" customHeight="1" x14ac:dyDescent="0.15">
      <c r="B7" s="12" t="s">
        <v>155</v>
      </c>
    </row>
    <row r="8" spans="1:18" ht="12.5" customHeight="1" x14ac:dyDescent="0.15">
      <c r="A8" s="20"/>
      <c r="B8" s="20"/>
    </row>
    <row r="9" spans="1:18" ht="13" hidden="1" customHeight="1" x14ac:dyDescent="0.15">
      <c r="A9" s="20"/>
      <c r="B9" s="20"/>
      <c r="C9" s="20"/>
      <c r="D9" s="20"/>
      <c r="E9" s="20"/>
      <c r="F9" s="20"/>
      <c r="G9" s="20"/>
      <c r="H9" s="20"/>
      <c r="I9" s="20"/>
      <c r="J9" s="20"/>
    </row>
    <row r="10" spans="1:18" ht="12.5" customHeight="1" x14ac:dyDescent="0.15">
      <c r="A10" s="9"/>
      <c r="B10" s="9"/>
      <c r="C10" s="9"/>
      <c r="D10" s="9"/>
      <c r="E10" s="9"/>
      <c r="F10" s="9"/>
      <c r="G10" s="9"/>
      <c r="H10" s="9"/>
      <c r="I10" s="9"/>
      <c r="J10" s="10" t="s">
        <v>41</v>
      </c>
      <c r="K10" s="30" t="s">
        <v>42</v>
      </c>
      <c r="L10" s="20"/>
      <c r="M10" s="10" t="s">
        <v>43</v>
      </c>
      <c r="N10" s="10" t="s">
        <v>44</v>
      </c>
      <c r="O10" s="9"/>
      <c r="P10" s="9"/>
      <c r="Q10" s="9"/>
      <c r="R10" s="20"/>
    </row>
    <row r="11" spans="1:18" ht="12.5" customHeight="1" x14ac:dyDescent="0.15">
      <c r="A11" s="20"/>
      <c r="B11" s="27"/>
      <c r="C11" s="28" t="s">
        <v>45</v>
      </c>
      <c r="D11" s="27"/>
      <c r="E11" s="27"/>
      <c r="F11" s="27"/>
      <c r="G11" s="27"/>
      <c r="H11" s="27"/>
      <c r="I11" s="27"/>
      <c r="J11" s="11" t="s">
        <v>185</v>
      </c>
      <c r="K11" s="26" t="s">
        <v>47</v>
      </c>
      <c r="L11" s="26" t="s">
        <v>186</v>
      </c>
      <c r="M11" s="26" t="s">
        <v>49</v>
      </c>
      <c r="N11" s="26" t="s">
        <v>50</v>
      </c>
      <c r="O11" s="27"/>
      <c r="P11" s="27"/>
      <c r="Q11" s="27"/>
      <c r="R11" s="20"/>
    </row>
    <row r="12" spans="1:18" ht="1.25" customHeight="1" x14ac:dyDescent="0.15">
      <c r="A12" s="20"/>
      <c r="B12" s="20"/>
      <c r="C12" s="20"/>
      <c r="D12" s="20"/>
      <c r="E12" s="20"/>
      <c r="F12" s="20"/>
      <c r="G12" s="20"/>
      <c r="H12" s="20"/>
      <c r="I12" s="20"/>
      <c r="J12" s="26" t="s">
        <v>187</v>
      </c>
      <c r="K12" s="20"/>
      <c r="L12" s="20"/>
      <c r="M12" s="20"/>
      <c r="N12" s="20"/>
      <c r="O12" s="20"/>
      <c r="P12" s="20"/>
      <c r="Q12" s="20"/>
      <c r="R12" s="20"/>
    </row>
    <row r="13" spans="1:18" ht="11.25" customHeight="1" x14ac:dyDescent="0.15">
      <c r="A13" s="20"/>
      <c r="B13" s="20"/>
      <c r="C13" s="20"/>
      <c r="D13" s="20"/>
      <c r="E13" s="20"/>
      <c r="F13" s="20"/>
      <c r="G13" s="20"/>
      <c r="H13" s="20"/>
      <c r="I13" s="20"/>
      <c r="J13" s="20"/>
      <c r="K13" s="27"/>
      <c r="L13" s="20"/>
      <c r="M13" s="20"/>
      <c r="N13" s="20"/>
      <c r="O13" s="20"/>
      <c r="P13" s="20"/>
      <c r="Q13" s="20"/>
      <c r="R13" s="20"/>
    </row>
    <row r="14" spans="1:18" ht="12.5" customHeight="1" x14ac:dyDescent="0.15">
      <c r="A14" s="20"/>
      <c r="B14" s="20"/>
      <c r="C14" s="29" t="s">
        <v>52</v>
      </c>
      <c r="F14" s="20"/>
      <c r="G14" s="20"/>
      <c r="J14" s="3" t="s">
        <v>188</v>
      </c>
      <c r="K14" s="21" t="s">
        <v>47</v>
      </c>
      <c r="L14" s="21" t="s">
        <v>186</v>
      </c>
      <c r="M14" s="21" t="s">
        <v>49</v>
      </c>
      <c r="N14" s="21" t="s">
        <v>50</v>
      </c>
      <c r="P14" s="20"/>
      <c r="Q14" s="20"/>
      <c r="R14" s="20"/>
    </row>
    <row r="15" spans="1:18" ht="1.25" customHeight="1" x14ac:dyDescent="0.15">
      <c r="A15" s="20"/>
      <c r="B15" s="20"/>
      <c r="C15" s="20"/>
      <c r="F15" s="20"/>
      <c r="G15" s="20"/>
      <c r="J15" s="21" t="s">
        <v>189</v>
      </c>
      <c r="K15" s="20"/>
      <c r="L15" s="20"/>
      <c r="M15" s="20"/>
      <c r="N15" s="20"/>
      <c r="P15" s="20"/>
      <c r="Q15" s="20"/>
      <c r="R15" s="20"/>
    </row>
    <row r="16" spans="1:18" ht="11.25" customHeight="1" x14ac:dyDescent="0.15">
      <c r="A16" s="20"/>
      <c r="B16" s="20"/>
      <c r="C16" s="20"/>
      <c r="F16" s="20"/>
      <c r="G16" s="20"/>
      <c r="J16" s="20"/>
      <c r="K16" s="20"/>
      <c r="L16" s="20"/>
      <c r="M16" s="20"/>
      <c r="N16" s="20"/>
      <c r="P16" s="20"/>
      <c r="Q16" s="20"/>
      <c r="R16" s="20"/>
    </row>
    <row r="17" spans="1:18" ht="12.5" customHeight="1" x14ac:dyDescent="0.15">
      <c r="A17" s="20"/>
      <c r="B17" s="27"/>
      <c r="C17" s="28" t="s">
        <v>56</v>
      </c>
      <c r="D17" s="27"/>
      <c r="E17" s="27"/>
      <c r="F17" s="27"/>
      <c r="G17" s="27"/>
      <c r="H17" s="27"/>
      <c r="I17" s="27"/>
      <c r="J17" s="11" t="s">
        <v>190</v>
      </c>
      <c r="K17" s="26" t="s">
        <v>47</v>
      </c>
      <c r="L17" s="26" t="s">
        <v>191</v>
      </c>
      <c r="M17" s="26" t="s">
        <v>90</v>
      </c>
      <c r="N17" s="26" t="s">
        <v>50</v>
      </c>
      <c r="O17" s="27"/>
      <c r="P17" s="27"/>
      <c r="Q17" s="27"/>
      <c r="R17" s="20"/>
    </row>
    <row r="18" spans="1:18" ht="1.25" customHeight="1" x14ac:dyDescent="0.15">
      <c r="A18" s="20"/>
      <c r="B18" s="20"/>
      <c r="C18" s="20"/>
      <c r="D18" s="20"/>
      <c r="E18" s="20"/>
      <c r="F18" s="20"/>
      <c r="G18" s="20"/>
      <c r="H18" s="20"/>
      <c r="I18" s="20"/>
      <c r="J18" s="26" t="s">
        <v>192</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sheetData>
  <mergeCells count="59">
    <mergeCell ref="A6:J6"/>
    <mergeCell ref="A1:J1"/>
    <mergeCell ref="A2:J2"/>
    <mergeCell ref="A3:J3"/>
    <mergeCell ref="A4:B4"/>
    <mergeCell ref="A5:I5"/>
    <mergeCell ref="A8:B8"/>
    <mergeCell ref="A9:J9"/>
    <mergeCell ref="K10:L10"/>
    <mergeCell ref="R10:R19"/>
    <mergeCell ref="A11:A13"/>
    <mergeCell ref="B11:B13"/>
    <mergeCell ref="C11:C13"/>
    <mergeCell ref="D11:D13"/>
    <mergeCell ref="E11:E13"/>
    <mergeCell ref="F11:F13"/>
    <mergeCell ref="G11:G13"/>
    <mergeCell ref="H11:H13"/>
    <mergeCell ref="I11:I13"/>
    <mergeCell ref="K11:K12"/>
    <mergeCell ref="L11:L12"/>
    <mergeCell ref="N11:N12"/>
    <mergeCell ref="O11:O13"/>
    <mergeCell ref="P11:P13"/>
    <mergeCell ref="Q11:Q13"/>
    <mergeCell ref="J12:J13"/>
    <mergeCell ref="K13:N13"/>
    <mergeCell ref="M11:M12"/>
    <mergeCell ref="Q14:Q16"/>
    <mergeCell ref="J15:J16"/>
    <mergeCell ref="K16:N16"/>
    <mergeCell ref="A14:A16"/>
    <mergeCell ref="B14:B16"/>
    <mergeCell ref="C14:C16"/>
    <mergeCell ref="F14:F16"/>
    <mergeCell ref="G14:G16"/>
    <mergeCell ref="K14:K15"/>
    <mergeCell ref="F17:F19"/>
    <mergeCell ref="L14:L15"/>
    <mergeCell ref="M14:M15"/>
    <mergeCell ref="N14:N15"/>
    <mergeCell ref="P14:P16"/>
    <mergeCell ref="A17:A19"/>
    <mergeCell ref="B17:B19"/>
    <mergeCell ref="C17:C19"/>
    <mergeCell ref="D17:D19"/>
    <mergeCell ref="E17:E19"/>
    <mergeCell ref="G17:G19"/>
    <mergeCell ref="H17:H19"/>
    <mergeCell ref="I17:I19"/>
    <mergeCell ref="K17:K18"/>
    <mergeCell ref="L17:L18"/>
    <mergeCell ref="N17:N18"/>
    <mergeCell ref="O17:O19"/>
    <mergeCell ref="P17:P19"/>
    <mergeCell ref="Q17:Q19"/>
    <mergeCell ref="J18:J19"/>
    <mergeCell ref="K19:N19"/>
    <mergeCell ref="M17:M18"/>
  </mergeCells>
  <pageMargins left="0" right="0" top="0" bottom="0" header="0.4921259845" footer="0.4921259845"/>
  <drawing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Feuil20"/>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193</v>
      </c>
    </row>
    <row r="2" spans="1:10" ht="13" hidden="1" customHeight="1" x14ac:dyDescent="0.15"/>
    <row r="3" spans="1:10" ht="12.5" customHeight="1" x14ac:dyDescent="0.15">
      <c r="A3" s="3" t="s">
        <v>194</v>
      </c>
      <c r="B3" s="4" t="s">
        <v>2</v>
      </c>
      <c r="C3" s="3" t="s">
        <v>195</v>
      </c>
    </row>
    <row r="4" spans="1:10" ht="12.5" customHeight="1" x14ac:dyDescent="0.15">
      <c r="B4" s="4" t="s">
        <v>4</v>
      </c>
      <c r="C4" s="3" t="s">
        <v>5</v>
      </c>
    </row>
    <row r="5" spans="1:10" ht="12.5" customHeight="1" x14ac:dyDescent="0.15">
      <c r="A5" s="3" t="s">
        <v>6</v>
      </c>
      <c r="B5" s="20"/>
      <c r="C5" s="20"/>
    </row>
    <row r="6" spans="1:10" ht="23.75" customHeight="1" x14ac:dyDescent="0.15">
      <c r="A6" s="21" t="s">
        <v>196</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197</v>
      </c>
      <c r="B12" s="4" t="s">
        <v>10</v>
      </c>
      <c r="C12" s="3" t="s">
        <v>198</v>
      </c>
      <c r="D12" s="1" t="str">
        <f>LEFT(C12,3)</f>
        <v xml:space="preserve">02 </v>
      </c>
    </row>
    <row r="13" spans="1:10" ht="12.5" customHeight="1" x14ac:dyDescent="0.15">
      <c r="A13" s="3" t="s">
        <v>199</v>
      </c>
      <c r="B13" s="4" t="s">
        <v>12</v>
      </c>
      <c r="C13" s="3" t="s">
        <v>200</v>
      </c>
    </row>
    <row r="14" spans="1:10" ht="12.5" customHeight="1" x14ac:dyDescent="0.15">
      <c r="A14" s="3" t="s">
        <v>194</v>
      </c>
      <c r="B14" s="4" t="s">
        <v>15</v>
      </c>
      <c r="C14" s="3" t="str">
        <f>HYPERLINK("http://www.aaf.fr/","www.aaf.fr")</f>
        <v>www.aaf.fr</v>
      </c>
    </row>
    <row r="15" spans="1:10" ht="12.5" customHeight="1" x14ac:dyDescent="0.15">
      <c r="A15" s="3" t="s">
        <v>14</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Feuil21"/>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177</v>
      </c>
      <c r="B5" s="5">
        <v>39654646</v>
      </c>
      <c r="C5" s="3" t="s">
        <v>18</v>
      </c>
      <c r="D5" s="4" t="s">
        <v>178</v>
      </c>
      <c r="E5" s="3" t="s">
        <v>201</v>
      </c>
    </row>
    <row r="6" spans="1:10" ht="12.5" customHeight="1" x14ac:dyDescent="0.15">
      <c r="A6" s="6" t="s">
        <v>180</v>
      </c>
      <c r="B6" s="7">
        <v>28520</v>
      </c>
      <c r="C6" s="8" t="s">
        <v>18</v>
      </c>
      <c r="D6" s="24" t="s">
        <v>22</v>
      </c>
      <c r="E6" s="21" t="s">
        <v>202</v>
      </c>
    </row>
    <row r="7" spans="1:10" ht="11.25" customHeight="1" x14ac:dyDescent="0.15">
      <c r="A7" s="24" t="s">
        <v>181</v>
      </c>
      <c r="B7" s="25">
        <v>36832131</v>
      </c>
      <c r="C7" s="21" t="s">
        <v>18</v>
      </c>
      <c r="D7" s="20"/>
      <c r="E7" s="20"/>
    </row>
    <row r="8" spans="1:10" ht="1.25" customHeight="1" x14ac:dyDescent="0.15">
      <c r="A8" s="20"/>
      <c r="B8" s="20"/>
      <c r="C8" s="20"/>
      <c r="D8" s="24" t="s">
        <v>25</v>
      </c>
      <c r="E8" s="21" t="s">
        <v>26</v>
      </c>
    </row>
    <row r="9" spans="1:10" ht="11.25" customHeight="1" x14ac:dyDescent="0.15">
      <c r="A9" s="24" t="s">
        <v>182</v>
      </c>
      <c r="B9" s="25">
        <v>5707157</v>
      </c>
      <c r="C9" s="21" t="s">
        <v>18</v>
      </c>
      <c r="D9" s="20"/>
      <c r="E9" s="20"/>
    </row>
    <row r="10" spans="1:10" ht="1.25" customHeight="1" x14ac:dyDescent="0.15">
      <c r="A10" s="20"/>
      <c r="B10" s="20"/>
      <c r="C10" s="20"/>
      <c r="D10" s="24" t="s">
        <v>28</v>
      </c>
      <c r="E10" s="21" t="s">
        <v>29</v>
      </c>
    </row>
    <row r="11" spans="1:10" ht="11.25" customHeight="1" x14ac:dyDescent="0.15">
      <c r="A11" s="20"/>
      <c r="B11" s="20"/>
      <c r="C11" s="20"/>
      <c r="D11" s="20"/>
      <c r="E11" s="20"/>
    </row>
    <row r="12" spans="1:10" ht="12.5" customHeight="1" x14ac:dyDescent="0.15">
      <c r="A12" s="20"/>
      <c r="B12" s="20"/>
      <c r="C12" s="20"/>
      <c r="D12" s="4" t="str">
        <f>LEFT(C12,3)</f>
        <v/>
      </c>
      <c r="E12" s="3" t="s">
        <v>203</v>
      </c>
    </row>
    <row r="13" spans="1:10" ht="12.5" customHeight="1" x14ac:dyDescent="0.15">
      <c r="A13" s="20"/>
      <c r="B13" s="20"/>
      <c r="C13" s="20"/>
      <c r="D13" s="20"/>
      <c r="E13" s="20"/>
    </row>
    <row r="14" spans="1:10" ht="23.75" customHeight="1" x14ac:dyDescent="0.15">
      <c r="A14" s="4" t="s">
        <v>31</v>
      </c>
      <c r="B14" s="8" t="s">
        <v>204</v>
      </c>
    </row>
    <row r="15" spans="1:10" ht="12.5" customHeight="1" x14ac:dyDescent="0.15">
      <c r="A15" s="4" t="s">
        <v>33</v>
      </c>
      <c r="B15" s="8" t="s">
        <v>205</v>
      </c>
    </row>
    <row r="16" spans="1:10" ht="12.5" customHeight="1" x14ac:dyDescent="0.15">
      <c r="A16" s="4" t="s">
        <v>35</v>
      </c>
      <c r="B16" s="8" t="s">
        <v>206</v>
      </c>
    </row>
    <row r="17" spans="1:2" ht="47.75" customHeight="1" x14ac:dyDescent="0.15">
      <c r="A17" s="4" t="s">
        <v>37</v>
      </c>
      <c r="B17" s="8" t="s">
        <v>207</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Feuil22"/>
  <dimension ref="A1:R51"/>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20</v>
      </c>
      <c r="B1" s="20"/>
      <c r="C1" s="20"/>
      <c r="D1" s="20"/>
      <c r="E1" s="20"/>
      <c r="F1" s="20"/>
      <c r="G1" s="20"/>
      <c r="H1" s="20"/>
      <c r="I1" s="20"/>
      <c r="J1" s="20"/>
    </row>
    <row r="2" spans="1:18" ht="16" customHeight="1" x14ac:dyDescent="0.15">
      <c r="A2" s="22" t="s">
        <v>39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78</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41</v>
      </c>
      <c r="K7" s="30" t="s">
        <v>42</v>
      </c>
      <c r="L7" s="20"/>
      <c r="M7" s="10" t="s">
        <v>79</v>
      </c>
      <c r="N7" s="10" t="s">
        <v>44</v>
      </c>
      <c r="O7" s="9"/>
      <c r="P7" s="9"/>
      <c r="Q7" s="9"/>
      <c r="R7" s="20"/>
    </row>
    <row r="8" spans="1:18" ht="12.5" customHeight="1" x14ac:dyDescent="0.15">
      <c r="A8" s="20"/>
      <c r="B8" s="27"/>
      <c r="C8" s="28" t="s">
        <v>45</v>
      </c>
      <c r="D8" s="27"/>
      <c r="E8" s="27"/>
      <c r="F8" s="27"/>
      <c r="G8" s="27"/>
      <c r="H8" s="27"/>
      <c r="I8" s="27"/>
      <c r="J8" s="11" t="s">
        <v>208</v>
      </c>
      <c r="K8" s="26" t="s">
        <v>47</v>
      </c>
      <c r="L8" s="26" t="s">
        <v>209</v>
      </c>
      <c r="M8" s="26" t="s">
        <v>82</v>
      </c>
      <c r="N8" s="26" t="s">
        <v>50</v>
      </c>
      <c r="O8" s="27"/>
      <c r="P8" s="27"/>
      <c r="Q8" s="27"/>
      <c r="R8" s="20"/>
    </row>
    <row r="9" spans="1:18" ht="1.25" customHeight="1" x14ac:dyDescent="0.15">
      <c r="A9" s="20"/>
      <c r="B9" s="20"/>
      <c r="C9" s="20"/>
      <c r="D9" s="20"/>
      <c r="E9" s="20"/>
      <c r="F9" s="20"/>
      <c r="G9" s="20"/>
      <c r="H9" s="20"/>
      <c r="I9" s="20"/>
      <c r="J9" s="26" t="s">
        <v>210</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40</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41</v>
      </c>
      <c r="K16" s="30" t="s">
        <v>42</v>
      </c>
      <c r="L16" s="20"/>
      <c r="M16" s="10" t="s">
        <v>43</v>
      </c>
      <c r="N16" s="10" t="s">
        <v>44</v>
      </c>
      <c r="O16" s="9"/>
      <c r="P16" s="9"/>
      <c r="Q16" s="9"/>
      <c r="R16" s="20"/>
    </row>
    <row r="17" spans="1:18" ht="12.5" customHeight="1" x14ac:dyDescent="0.15">
      <c r="A17" s="20"/>
      <c r="B17" s="27"/>
      <c r="C17" s="28" t="s">
        <v>45</v>
      </c>
      <c r="D17" s="27"/>
      <c r="E17" s="27"/>
      <c r="F17" s="27"/>
      <c r="G17" s="27"/>
      <c r="H17" s="27"/>
      <c r="I17" s="27"/>
      <c r="J17" s="11" t="s">
        <v>211</v>
      </c>
      <c r="K17" s="26" t="s">
        <v>47</v>
      </c>
      <c r="L17" s="26" t="s">
        <v>212</v>
      </c>
      <c r="M17" s="26" t="s">
        <v>49</v>
      </c>
      <c r="N17" s="26" t="s">
        <v>50</v>
      </c>
      <c r="O17" s="27"/>
      <c r="P17" s="27"/>
      <c r="Q17" s="27"/>
      <c r="R17" s="20"/>
    </row>
    <row r="18" spans="1:18" ht="1.25" customHeight="1" x14ac:dyDescent="0.15">
      <c r="A18" s="20"/>
      <c r="B18" s="20"/>
      <c r="C18" s="20"/>
      <c r="D18" s="20"/>
      <c r="E18" s="20"/>
      <c r="F18" s="20"/>
      <c r="G18" s="20"/>
      <c r="H18" s="20"/>
      <c r="I18" s="20"/>
      <c r="J18" s="26" t="s">
        <v>213</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row r="20" spans="1:18" ht="12.5" customHeight="1" x14ac:dyDescent="0.15">
      <c r="A20" s="20"/>
      <c r="B20" s="20"/>
      <c r="C20" s="29" t="s">
        <v>52</v>
      </c>
      <c r="F20" s="20"/>
      <c r="G20" s="20"/>
      <c r="J20" s="3" t="s">
        <v>214</v>
      </c>
      <c r="K20" s="21" t="s">
        <v>47</v>
      </c>
      <c r="L20" s="21" t="s">
        <v>212</v>
      </c>
      <c r="M20" s="21" t="s">
        <v>49</v>
      </c>
      <c r="N20" s="21" t="s">
        <v>50</v>
      </c>
      <c r="P20" s="20"/>
      <c r="Q20" s="20"/>
      <c r="R20" s="20"/>
    </row>
    <row r="21" spans="1:18" ht="1.25" customHeight="1" x14ac:dyDescent="0.15">
      <c r="A21" s="20"/>
      <c r="B21" s="20"/>
      <c r="C21" s="20"/>
      <c r="F21" s="20"/>
      <c r="G21" s="20"/>
      <c r="J21" s="21" t="s">
        <v>215</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row r="23" spans="1:18" ht="12.5" customHeight="1" x14ac:dyDescent="0.15">
      <c r="A23" s="20"/>
      <c r="B23" s="27"/>
      <c r="C23" s="28" t="s">
        <v>56</v>
      </c>
      <c r="D23" s="27"/>
      <c r="E23" s="27"/>
      <c r="F23" s="27"/>
      <c r="G23" s="27"/>
      <c r="H23" s="27"/>
      <c r="I23" s="27"/>
      <c r="J23" s="11" t="s">
        <v>216</v>
      </c>
      <c r="K23" s="26" t="s">
        <v>47</v>
      </c>
      <c r="L23" s="26" t="s">
        <v>217</v>
      </c>
      <c r="M23" s="26" t="s">
        <v>218</v>
      </c>
      <c r="N23" s="26" t="s">
        <v>50</v>
      </c>
      <c r="O23" s="27"/>
      <c r="P23" s="27"/>
      <c r="Q23" s="27"/>
      <c r="R23" s="20"/>
    </row>
    <row r="24" spans="1:18" ht="12.5" customHeight="1" x14ac:dyDescent="0.15">
      <c r="A24" s="20"/>
      <c r="B24" s="20"/>
      <c r="C24" s="20"/>
      <c r="D24" s="20"/>
      <c r="E24" s="20"/>
      <c r="F24" s="20"/>
      <c r="G24" s="20"/>
      <c r="H24" s="20"/>
      <c r="I24" s="20"/>
      <c r="J24" s="11" t="s">
        <v>219</v>
      </c>
      <c r="K24" s="20"/>
      <c r="L24" s="20"/>
      <c r="M24" s="20"/>
      <c r="N24" s="20"/>
      <c r="O24" s="20"/>
      <c r="P24" s="20"/>
      <c r="Q24" s="20"/>
      <c r="R24" s="20"/>
    </row>
    <row r="25" spans="1:18" ht="12.5" customHeight="1" x14ac:dyDescent="0.15">
      <c r="A25" s="20"/>
      <c r="B25" s="20"/>
      <c r="C25" s="29" t="s">
        <v>95</v>
      </c>
      <c r="F25" s="20"/>
      <c r="G25" s="20"/>
      <c r="J25" s="3" t="s">
        <v>220</v>
      </c>
      <c r="K25" s="21" t="s">
        <v>47</v>
      </c>
      <c r="L25" s="21" t="s">
        <v>85</v>
      </c>
      <c r="M25" s="21" t="s">
        <v>86</v>
      </c>
      <c r="N25" s="21" t="s">
        <v>50</v>
      </c>
      <c r="P25" s="20"/>
      <c r="Q25" s="20"/>
      <c r="R25" s="20"/>
    </row>
    <row r="26" spans="1:18" ht="11.25" customHeight="1" x14ac:dyDescent="0.15">
      <c r="A26" s="20"/>
      <c r="B26" s="20"/>
      <c r="C26" s="20"/>
      <c r="F26" s="20"/>
      <c r="G26" s="20"/>
      <c r="J26" s="21" t="s">
        <v>221</v>
      </c>
      <c r="K26" s="20"/>
      <c r="L26" s="20"/>
      <c r="M26" s="20"/>
      <c r="N26" s="20"/>
      <c r="P26" s="20"/>
      <c r="Q26" s="20"/>
      <c r="R26" s="20"/>
    </row>
    <row r="27" spans="1:18" ht="1.25" customHeight="1" x14ac:dyDescent="0.15">
      <c r="A27" s="20"/>
      <c r="B27" s="20"/>
      <c r="C27" s="20"/>
      <c r="F27" s="20"/>
      <c r="G27" s="20"/>
      <c r="J27" s="20"/>
      <c r="K27" s="21" t="s">
        <v>47</v>
      </c>
      <c r="L27" s="21" t="s">
        <v>222</v>
      </c>
      <c r="M27" s="21" t="s">
        <v>223</v>
      </c>
      <c r="N27" s="21" t="s">
        <v>50</v>
      </c>
      <c r="P27" s="20"/>
      <c r="Q27" s="20"/>
      <c r="R27" s="20"/>
    </row>
    <row r="28" spans="1:18" ht="12.5" customHeight="1" x14ac:dyDescent="0.15">
      <c r="A28" s="20"/>
      <c r="B28" s="20"/>
      <c r="C28" s="20"/>
      <c r="F28" s="20"/>
      <c r="G28" s="20"/>
      <c r="K28" s="20"/>
      <c r="L28" s="20"/>
      <c r="M28" s="20"/>
      <c r="N28" s="20"/>
      <c r="P28" s="20"/>
      <c r="Q28" s="20"/>
      <c r="R28" s="20"/>
    </row>
    <row r="29" spans="1:18" ht="12.5" customHeight="1" x14ac:dyDescent="0.15">
      <c r="A29" s="20"/>
      <c r="B29" s="27"/>
      <c r="C29" s="28" t="s">
        <v>224</v>
      </c>
      <c r="D29" s="27"/>
      <c r="E29" s="27"/>
      <c r="F29" s="27"/>
      <c r="G29" s="27"/>
      <c r="H29" s="27"/>
      <c r="I29" s="27"/>
      <c r="J29" s="11" t="s">
        <v>225</v>
      </c>
      <c r="K29" s="26" t="s">
        <v>47</v>
      </c>
      <c r="L29" s="26" t="s">
        <v>226</v>
      </c>
      <c r="M29" s="26" t="s">
        <v>227</v>
      </c>
      <c r="N29" s="26" t="s">
        <v>50</v>
      </c>
      <c r="O29" s="27"/>
      <c r="P29" s="27"/>
      <c r="Q29" s="27"/>
      <c r="R29" s="20"/>
    </row>
    <row r="30" spans="1:18" ht="1.25" customHeight="1" x14ac:dyDescent="0.15">
      <c r="A30" s="20"/>
      <c r="B30" s="20"/>
      <c r="C30" s="20"/>
      <c r="D30" s="20"/>
      <c r="E30" s="20"/>
      <c r="F30" s="20"/>
      <c r="G30" s="20"/>
      <c r="H30" s="20"/>
      <c r="I30" s="20"/>
      <c r="J30" s="26" t="s">
        <v>228</v>
      </c>
      <c r="K30" s="20"/>
      <c r="L30" s="20"/>
      <c r="M30" s="20"/>
      <c r="N30" s="20"/>
      <c r="O30" s="20"/>
      <c r="P30" s="20"/>
      <c r="Q30" s="20"/>
      <c r="R30" s="20"/>
    </row>
    <row r="31" spans="1:18" ht="11.25" customHeight="1" x14ac:dyDescent="0.15">
      <c r="A31" s="20"/>
      <c r="B31" s="20"/>
      <c r="C31" s="20"/>
      <c r="D31" s="20"/>
      <c r="E31" s="20"/>
      <c r="F31" s="20"/>
      <c r="G31" s="20"/>
      <c r="H31" s="20"/>
      <c r="I31" s="20"/>
      <c r="J31" s="20"/>
      <c r="K31" s="27"/>
      <c r="L31" s="20"/>
      <c r="M31" s="20"/>
      <c r="N31" s="20"/>
      <c r="O31" s="20"/>
      <c r="P31" s="20"/>
      <c r="Q31" s="20"/>
      <c r="R31" s="20"/>
    </row>
    <row r="32" spans="1:18" ht="12.5" customHeight="1" x14ac:dyDescent="0.15">
      <c r="A32" s="20"/>
      <c r="B32" s="20"/>
      <c r="C32" s="29" t="s">
        <v>229</v>
      </c>
      <c r="F32" s="20"/>
      <c r="G32" s="20"/>
      <c r="J32" s="3" t="s">
        <v>230</v>
      </c>
      <c r="K32" s="21" t="s">
        <v>47</v>
      </c>
      <c r="L32" s="21" t="s">
        <v>58</v>
      </c>
      <c r="M32" s="21" t="s">
        <v>59</v>
      </c>
      <c r="N32" s="21" t="s">
        <v>50</v>
      </c>
      <c r="P32" s="20"/>
      <c r="Q32" s="20"/>
      <c r="R32" s="20"/>
    </row>
    <row r="33" spans="1:18" ht="1.25" customHeight="1" x14ac:dyDescent="0.15">
      <c r="A33" s="20"/>
      <c r="B33" s="20"/>
      <c r="C33" s="20"/>
      <c r="F33" s="20"/>
      <c r="G33" s="20"/>
      <c r="J33" s="21" t="s">
        <v>231</v>
      </c>
      <c r="K33" s="20"/>
      <c r="L33" s="20"/>
      <c r="M33" s="20"/>
      <c r="N33" s="20"/>
      <c r="P33" s="20"/>
      <c r="Q33" s="20"/>
      <c r="R33" s="20"/>
    </row>
    <row r="34" spans="1:18" ht="11.25" customHeight="1" x14ac:dyDescent="0.15">
      <c r="A34" s="20"/>
      <c r="B34" s="20"/>
      <c r="C34" s="20"/>
      <c r="F34" s="20"/>
      <c r="G34" s="20"/>
      <c r="J34" s="20"/>
      <c r="K34" s="20"/>
      <c r="L34" s="20"/>
      <c r="M34" s="20"/>
      <c r="N34" s="20"/>
      <c r="P34" s="20"/>
      <c r="Q34" s="20"/>
      <c r="R34" s="20"/>
    </row>
    <row r="35" spans="1:18" ht="12.5" customHeight="1" x14ac:dyDescent="0.15">
      <c r="A35" s="20"/>
      <c r="B35" s="27"/>
      <c r="C35" s="28" t="s">
        <v>232</v>
      </c>
      <c r="D35" s="27"/>
      <c r="E35" s="27"/>
      <c r="F35" s="27"/>
      <c r="G35" s="27"/>
      <c r="H35" s="27"/>
      <c r="I35" s="27"/>
      <c r="J35" s="11" t="s">
        <v>233</v>
      </c>
      <c r="K35" s="26" t="s">
        <v>234</v>
      </c>
      <c r="L35" s="26" t="s">
        <v>235</v>
      </c>
      <c r="M35" s="26" t="s">
        <v>236</v>
      </c>
      <c r="N35" s="26" t="s">
        <v>237</v>
      </c>
      <c r="O35" s="27"/>
      <c r="P35" s="27"/>
      <c r="Q35" s="27"/>
      <c r="R35" s="20"/>
    </row>
    <row r="36" spans="1:18" ht="1.25" customHeight="1" x14ac:dyDescent="0.15">
      <c r="A36" s="20"/>
      <c r="B36" s="20"/>
      <c r="C36" s="20"/>
      <c r="D36" s="20"/>
      <c r="E36" s="20"/>
      <c r="F36" s="20"/>
      <c r="G36" s="20"/>
      <c r="H36" s="20"/>
      <c r="I36" s="20"/>
      <c r="J36" s="26" t="s">
        <v>238</v>
      </c>
      <c r="K36" s="20"/>
      <c r="L36" s="20"/>
      <c r="M36" s="20"/>
      <c r="N36" s="20"/>
      <c r="O36" s="20"/>
      <c r="P36" s="20"/>
      <c r="Q36" s="20"/>
      <c r="R36" s="20"/>
    </row>
    <row r="37" spans="1:18" ht="11.25" customHeight="1" x14ac:dyDescent="0.15">
      <c r="A37" s="20"/>
      <c r="B37" s="20"/>
      <c r="C37" s="20"/>
      <c r="D37" s="20"/>
      <c r="E37" s="20"/>
      <c r="F37" s="20"/>
      <c r="G37" s="20"/>
      <c r="H37" s="20"/>
      <c r="I37" s="20"/>
      <c r="J37" s="20"/>
      <c r="K37" s="26" t="s">
        <v>234</v>
      </c>
      <c r="L37" s="26" t="s">
        <v>239</v>
      </c>
      <c r="M37" s="26" t="s">
        <v>240</v>
      </c>
      <c r="N37" s="26" t="s">
        <v>237</v>
      </c>
      <c r="O37" s="20"/>
      <c r="P37" s="20"/>
      <c r="Q37" s="20"/>
      <c r="R37" s="20"/>
    </row>
    <row r="38" spans="1:18" ht="2.25" customHeight="1" x14ac:dyDescent="0.15">
      <c r="A38" s="20"/>
      <c r="B38" s="20"/>
      <c r="C38" s="20"/>
      <c r="D38" s="20"/>
      <c r="E38" s="20"/>
      <c r="F38" s="20"/>
      <c r="G38" s="20"/>
      <c r="H38" s="20"/>
      <c r="I38" s="20"/>
      <c r="J38" s="9"/>
      <c r="K38" s="20"/>
      <c r="L38" s="20"/>
      <c r="M38" s="20"/>
      <c r="N38" s="20"/>
      <c r="O38" s="20"/>
      <c r="P38" s="20"/>
      <c r="Q38" s="20"/>
      <c r="R38" s="20"/>
    </row>
    <row r="39" spans="1:18" ht="12.5" customHeight="1" x14ac:dyDescent="0.15">
      <c r="A39" s="20"/>
      <c r="B39" s="20"/>
      <c r="C39" s="29" t="s">
        <v>241</v>
      </c>
      <c r="F39" s="20"/>
      <c r="G39" s="20"/>
      <c r="J39" s="3" t="s">
        <v>242</v>
      </c>
      <c r="K39" s="21" t="s">
        <v>234</v>
      </c>
      <c r="L39" s="21" t="s">
        <v>243</v>
      </c>
      <c r="M39" s="21" t="s">
        <v>244</v>
      </c>
      <c r="N39" s="21" t="s">
        <v>237</v>
      </c>
      <c r="P39" s="20"/>
      <c r="Q39" s="20"/>
      <c r="R39" s="20"/>
    </row>
    <row r="40" spans="1:18" ht="1.25" customHeight="1" x14ac:dyDescent="0.15">
      <c r="A40" s="20"/>
      <c r="B40" s="20"/>
      <c r="C40" s="20"/>
      <c r="F40" s="20"/>
      <c r="G40" s="20"/>
      <c r="J40" s="21" t="s">
        <v>245</v>
      </c>
      <c r="K40" s="20"/>
      <c r="L40" s="20"/>
      <c r="M40" s="20"/>
      <c r="N40" s="20"/>
      <c r="P40" s="20"/>
      <c r="Q40" s="20"/>
      <c r="R40" s="20"/>
    </row>
    <row r="41" spans="1:18" ht="11.25" customHeight="1" x14ac:dyDescent="0.15">
      <c r="A41" s="20"/>
      <c r="B41" s="20"/>
      <c r="C41" s="20"/>
      <c r="F41" s="20"/>
      <c r="G41" s="20"/>
      <c r="J41" s="20"/>
      <c r="K41" s="21" t="s">
        <v>234</v>
      </c>
      <c r="L41" s="21" t="s">
        <v>246</v>
      </c>
      <c r="M41" s="21" t="s">
        <v>247</v>
      </c>
      <c r="N41" s="21" t="s">
        <v>237</v>
      </c>
      <c r="P41" s="20"/>
      <c r="Q41" s="20"/>
      <c r="R41" s="20"/>
    </row>
    <row r="42" spans="1:18" ht="2.25" customHeight="1" x14ac:dyDescent="0.15">
      <c r="A42" s="20"/>
      <c r="B42" s="20"/>
      <c r="C42" s="20"/>
      <c r="F42" s="20"/>
      <c r="G42" s="20"/>
      <c r="K42" s="20"/>
      <c r="L42" s="20"/>
      <c r="M42" s="20"/>
      <c r="N42" s="20"/>
      <c r="P42" s="20"/>
      <c r="Q42" s="20"/>
      <c r="R42" s="20"/>
    </row>
    <row r="43" spans="1:18" ht="12.5" customHeight="1" x14ac:dyDescent="0.15">
      <c r="A43" s="20"/>
      <c r="B43" s="27"/>
      <c r="C43" s="28" t="s">
        <v>248</v>
      </c>
      <c r="D43" s="27"/>
      <c r="E43" s="27"/>
      <c r="F43" s="27"/>
      <c r="G43" s="27"/>
      <c r="H43" s="27"/>
      <c r="I43" s="27"/>
      <c r="J43" s="11" t="s">
        <v>249</v>
      </c>
      <c r="K43" s="26" t="s">
        <v>234</v>
      </c>
      <c r="L43" s="26" t="s">
        <v>250</v>
      </c>
      <c r="M43" s="26" t="s">
        <v>251</v>
      </c>
      <c r="N43" s="26" t="s">
        <v>237</v>
      </c>
      <c r="O43" s="27"/>
      <c r="P43" s="27"/>
      <c r="Q43" s="27"/>
      <c r="R43" s="20"/>
    </row>
    <row r="44" spans="1:18" ht="1.25" customHeight="1" x14ac:dyDescent="0.15">
      <c r="A44" s="20"/>
      <c r="B44" s="20"/>
      <c r="C44" s="20"/>
      <c r="D44" s="20"/>
      <c r="E44" s="20"/>
      <c r="F44" s="20"/>
      <c r="G44" s="20"/>
      <c r="H44" s="20"/>
      <c r="I44" s="20"/>
      <c r="J44" s="26" t="s">
        <v>252</v>
      </c>
      <c r="K44" s="20"/>
      <c r="L44" s="20"/>
      <c r="M44" s="20"/>
      <c r="N44" s="20"/>
      <c r="O44" s="20"/>
      <c r="P44" s="20"/>
      <c r="Q44" s="20"/>
      <c r="R44" s="20"/>
    </row>
    <row r="45" spans="1:18" ht="11.25" customHeight="1" x14ac:dyDescent="0.15">
      <c r="A45" s="20"/>
      <c r="B45" s="20"/>
      <c r="C45" s="20"/>
      <c r="D45" s="20"/>
      <c r="E45" s="20"/>
      <c r="F45" s="20"/>
      <c r="G45" s="20"/>
      <c r="H45" s="20"/>
      <c r="I45" s="20"/>
      <c r="J45" s="20"/>
      <c r="K45" s="27"/>
      <c r="L45" s="20"/>
      <c r="M45" s="20"/>
      <c r="N45" s="20"/>
      <c r="O45" s="20"/>
      <c r="P45" s="20"/>
      <c r="Q45" s="20"/>
      <c r="R45" s="20"/>
    </row>
    <row r="46" spans="1:18" ht="12.5" customHeight="1" x14ac:dyDescent="0.15">
      <c r="A46" s="20"/>
      <c r="B46" s="20"/>
      <c r="C46" s="29" t="s">
        <v>253</v>
      </c>
      <c r="F46" s="20"/>
      <c r="G46" s="20"/>
      <c r="J46" s="3" t="s">
        <v>254</v>
      </c>
      <c r="K46" s="21" t="s">
        <v>234</v>
      </c>
      <c r="L46" s="21" t="s">
        <v>255</v>
      </c>
      <c r="M46" s="21" t="s">
        <v>256</v>
      </c>
      <c r="N46" s="21" t="s">
        <v>237</v>
      </c>
      <c r="P46" s="20"/>
      <c r="Q46" s="20"/>
      <c r="R46" s="20"/>
    </row>
    <row r="47" spans="1:18" ht="1.25" customHeight="1" x14ac:dyDescent="0.15">
      <c r="A47" s="20"/>
      <c r="B47" s="20"/>
      <c r="C47" s="20"/>
      <c r="F47" s="20"/>
      <c r="G47" s="20"/>
      <c r="J47" s="21" t="s">
        <v>257</v>
      </c>
      <c r="K47" s="20"/>
      <c r="L47" s="20"/>
      <c r="M47" s="20"/>
      <c r="N47" s="20"/>
      <c r="P47" s="20"/>
      <c r="Q47" s="20"/>
      <c r="R47" s="20"/>
    </row>
    <row r="48" spans="1:18" ht="11.25" customHeight="1" x14ac:dyDescent="0.15">
      <c r="A48" s="20"/>
      <c r="B48" s="20"/>
      <c r="C48" s="20"/>
      <c r="F48" s="20"/>
      <c r="G48" s="20"/>
      <c r="J48" s="20"/>
      <c r="K48" s="20"/>
      <c r="L48" s="20"/>
      <c r="M48" s="20"/>
      <c r="N48" s="20"/>
      <c r="P48" s="20"/>
      <c r="Q48" s="20"/>
      <c r="R48" s="20"/>
    </row>
    <row r="49" spans="1:18" ht="12.5" customHeight="1" x14ac:dyDescent="0.15">
      <c r="A49" s="20"/>
      <c r="B49" s="27"/>
      <c r="C49" s="28" t="s">
        <v>258</v>
      </c>
      <c r="D49" s="27"/>
      <c r="E49" s="27"/>
      <c r="F49" s="27"/>
      <c r="G49" s="27"/>
      <c r="H49" s="27"/>
      <c r="I49" s="27"/>
      <c r="J49" s="11" t="s">
        <v>259</v>
      </c>
      <c r="K49" s="26" t="s">
        <v>234</v>
      </c>
      <c r="L49" s="26" t="s">
        <v>260</v>
      </c>
      <c r="M49" s="26" t="s">
        <v>256</v>
      </c>
      <c r="N49" s="26" t="s">
        <v>237</v>
      </c>
      <c r="O49" s="27"/>
      <c r="P49" s="27"/>
      <c r="Q49" s="27"/>
      <c r="R49" s="20"/>
    </row>
    <row r="50" spans="1:18" ht="1.25" customHeight="1" x14ac:dyDescent="0.15">
      <c r="A50" s="20"/>
      <c r="B50" s="20"/>
      <c r="C50" s="20"/>
      <c r="D50" s="20"/>
      <c r="E50" s="20"/>
      <c r="F50" s="20"/>
      <c r="G50" s="20"/>
      <c r="H50" s="20"/>
      <c r="I50" s="20"/>
      <c r="J50" s="26" t="s">
        <v>261</v>
      </c>
      <c r="K50" s="20"/>
      <c r="L50" s="20"/>
      <c r="M50" s="20"/>
      <c r="N50" s="20"/>
      <c r="O50" s="20"/>
      <c r="P50" s="20"/>
      <c r="Q50" s="20"/>
      <c r="R50" s="20"/>
    </row>
    <row r="51" spans="1:18" ht="11.25" customHeight="1" x14ac:dyDescent="0.15">
      <c r="A51" s="20"/>
      <c r="B51" s="20"/>
      <c r="C51" s="20"/>
      <c r="D51" s="20"/>
      <c r="E51" s="20"/>
      <c r="F51" s="20"/>
      <c r="G51" s="20"/>
      <c r="H51" s="20"/>
      <c r="I51" s="20"/>
      <c r="J51" s="20"/>
      <c r="K51" s="27"/>
      <c r="L51" s="20"/>
      <c r="M51" s="20"/>
      <c r="N51" s="20"/>
      <c r="O51" s="20"/>
      <c r="P51" s="20"/>
      <c r="Q51" s="20"/>
      <c r="R51" s="20"/>
    </row>
  </sheetData>
  <mergeCells count="213">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51"/>
    <mergeCell ref="A17:A19"/>
    <mergeCell ref="B17:B19"/>
    <mergeCell ref="C17:C19"/>
    <mergeCell ref="D17:D19"/>
    <mergeCell ref="E17:E19"/>
    <mergeCell ref="M17:M18"/>
    <mergeCell ref="N17:N18"/>
    <mergeCell ref="O17:O19"/>
    <mergeCell ref="P17:P19"/>
    <mergeCell ref="Q17:Q19"/>
    <mergeCell ref="J18:J19"/>
    <mergeCell ref="K19:N19"/>
    <mergeCell ref="F17:F19"/>
    <mergeCell ref="G17:G19"/>
    <mergeCell ref="H17:H19"/>
    <mergeCell ref="I17:I19"/>
    <mergeCell ref="K17:K18"/>
    <mergeCell ref="L17:L18"/>
    <mergeCell ref="L20:L21"/>
    <mergeCell ref="M20:M21"/>
    <mergeCell ref="N20:N21"/>
    <mergeCell ref="P20:P22"/>
    <mergeCell ref="Q20:Q22"/>
    <mergeCell ref="J21:J22"/>
    <mergeCell ref="K22:N22"/>
    <mergeCell ref="A20:A22"/>
    <mergeCell ref="B20:B22"/>
    <mergeCell ref="C20:C22"/>
    <mergeCell ref="F20:F22"/>
    <mergeCell ref="G20:G22"/>
    <mergeCell ref="K20:K21"/>
    <mergeCell ref="G23:G24"/>
    <mergeCell ref="H23:H24"/>
    <mergeCell ref="I23:I24"/>
    <mergeCell ref="K23:K24"/>
    <mergeCell ref="L23:L24"/>
    <mergeCell ref="M23:M24"/>
    <mergeCell ref="A23:A24"/>
    <mergeCell ref="B23:B24"/>
    <mergeCell ref="C23:C24"/>
    <mergeCell ref="D23:D24"/>
    <mergeCell ref="E23:E24"/>
    <mergeCell ref="F23:F24"/>
    <mergeCell ref="P25:P28"/>
    <mergeCell ref="Q25:Q28"/>
    <mergeCell ref="J26:J27"/>
    <mergeCell ref="K27:K28"/>
    <mergeCell ref="L27:L28"/>
    <mergeCell ref="M27:M28"/>
    <mergeCell ref="N27:N28"/>
    <mergeCell ref="N23:N24"/>
    <mergeCell ref="O23:O24"/>
    <mergeCell ref="P23:P24"/>
    <mergeCell ref="Q23:Q24"/>
    <mergeCell ref="K25:K26"/>
    <mergeCell ref="A29:A31"/>
    <mergeCell ref="B29:B31"/>
    <mergeCell ref="C29:C31"/>
    <mergeCell ref="D29:D31"/>
    <mergeCell ref="E29:E31"/>
    <mergeCell ref="F29:F31"/>
    <mergeCell ref="L25:L26"/>
    <mergeCell ref="M25:M26"/>
    <mergeCell ref="N25:N26"/>
    <mergeCell ref="A25:A28"/>
    <mergeCell ref="B25:B28"/>
    <mergeCell ref="C25:C28"/>
    <mergeCell ref="F25:F28"/>
    <mergeCell ref="G25:G28"/>
    <mergeCell ref="N29:N30"/>
    <mergeCell ref="O29:O31"/>
    <mergeCell ref="P29:P31"/>
    <mergeCell ref="Q29:Q31"/>
    <mergeCell ref="J30:J31"/>
    <mergeCell ref="K31:N31"/>
    <mergeCell ref="G29:G31"/>
    <mergeCell ref="H29:H31"/>
    <mergeCell ref="I29:I31"/>
    <mergeCell ref="K29:K30"/>
    <mergeCell ref="L29:L30"/>
    <mergeCell ref="M29:M30"/>
    <mergeCell ref="L32:L33"/>
    <mergeCell ref="M32:M33"/>
    <mergeCell ref="N32:N33"/>
    <mergeCell ref="P32:P34"/>
    <mergeCell ref="Q32:Q34"/>
    <mergeCell ref="J33:J34"/>
    <mergeCell ref="K34:N34"/>
    <mergeCell ref="A32:A34"/>
    <mergeCell ref="B32:B34"/>
    <mergeCell ref="C32:C34"/>
    <mergeCell ref="F32:F34"/>
    <mergeCell ref="G32:G34"/>
    <mergeCell ref="K32:K33"/>
    <mergeCell ref="G35:G38"/>
    <mergeCell ref="H35:H38"/>
    <mergeCell ref="I35:I38"/>
    <mergeCell ref="K35:K36"/>
    <mergeCell ref="L35:L36"/>
    <mergeCell ref="M35:M36"/>
    <mergeCell ref="A35:A38"/>
    <mergeCell ref="B35:B38"/>
    <mergeCell ref="C35:C38"/>
    <mergeCell ref="D35:D38"/>
    <mergeCell ref="E35:E38"/>
    <mergeCell ref="F35:F38"/>
    <mergeCell ref="N35:N36"/>
    <mergeCell ref="O35:O38"/>
    <mergeCell ref="P35:P38"/>
    <mergeCell ref="Q35:Q38"/>
    <mergeCell ref="J36:J37"/>
    <mergeCell ref="K37:K38"/>
    <mergeCell ref="L37:L38"/>
    <mergeCell ref="M37:M38"/>
    <mergeCell ref="N37:N38"/>
    <mergeCell ref="P39:P42"/>
    <mergeCell ref="Q39:Q42"/>
    <mergeCell ref="J40:J41"/>
    <mergeCell ref="K41:K42"/>
    <mergeCell ref="L41:L42"/>
    <mergeCell ref="M41:M42"/>
    <mergeCell ref="N41:N42"/>
    <mergeCell ref="A39:A42"/>
    <mergeCell ref="B39:B42"/>
    <mergeCell ref="C39:C42"/>
    <mergeCell ref="F39:F42"/>
    <mergeCell ref="G39:G42"/>
    <mergeCell ref="K39:K40"/>
    <mergeCell ref="A43:A45"/>
    <mergeCell ref="B43:B45"/>
    <mergeCell ref="C43:C45"/>
    <mergeCell ref="D43:D45"/>
    <mergeCell ref="E43:E45"/>
    <mergeCell ref="F43:F45"/>
    <mergeCell ref="L39:L40"/>
    <mergeCell ref="M39:M40"/>
    <mergeCell ref="N39:N40"/>
    <mergeCell ref="N43:N44"/>
    <mergeCell ref="O43:O45"/>
    <mergeCell ref="P43:P45"/>
    <mergeCell ref="Q43:Q45"/>
    <mergeCell ref="J44:J45"/>
    <mergeCell ref="K45:N45"/>
    <mergeCell ref="G43:G45"/>
    <mergeCell ref="H43:H45"/>
    <mergeCell ref="I43:I45"/>
    <mergeCell ref="K43:K44"/>
    <mergeCell ref="L43:L44"/>
    <mergeCell ref="M43:M44"/>
    <mergeCell ref="P46:P48"/>
    <mergeCell ref="Q46:Q48"/>
    <mergeCell ref="J47:J48"/>
    <mergeCell ref="K48:N48"/>
    <mergeCell ref="A46:A48"/>
    <mergeCell ref="B46:B48"/>
    <mergeCell ref="C46:C48"/>
    <mergeCell ref="F46:F48"/>
    <mergeCell ref="G46:G48"/>
    <mergeCell ref="K46:K47"/>
    <mergeCell ref="A49:A51"/>
    <mergeCell ref="B49:B51"/>
    <mergeCell ref="C49:C51"/>
    <mergeCell ref="D49:D51"/>
    <mergeCell ref="E49:E51"/>
    <mergeCell ref="F49:F51"/>
    <mergeCell ref="L46:L47"/>
    <mergeCell ref="M46:M47"/>
    <mergeCell ref="N46:N47"/>
    <mergeCell ref="N49:N50"/>
    <mergeCell ref="O49:O51"/>
    <mergeCell ref="P49:P51"/>
    <mergeCell ref="Q49:Q51"/>
    <mergeCell ref="J50:J51"/>
    <mergeCell ref="K51:N51"/>
    <mergeCell ref="G49:G51"/>
    <mergeCell ref="H49:H51"/>
    <mergeCell ref="I49:I51"/>
    <mergeCell ref="K49:K50"/>
    <mergeCell ref="L49:L50"/>
    <mergeCell ref="M49:M50"/>
  </mergeCells>
  <pageMargins left="0" right="0" top="0" bottom="0" header="0.4921259845" footer="0.4921259845"/>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Feuil23"/>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262</v>
      </c>
    </row>
    <row r="2" spans="1:10" ht="13" hidden="1" customHeight="1" x14ac:dyDescent="0.15"/>
    <row r="3" spans="1:10" ht="12.5" customHeight="1" x14ac:dyDescent="0.15">
      <c r="A3" s="3" t="s">
        <v>263</v>
      </c>
      <c r="B3" s="4" t="s">
        <v>264</v>
      </c>
      <c r="C3" s="3" t="s">
        <v>265</v>
      </c>
    </row>
    <row r="4" spans="1:10" ht="12.5" customHeight="1" x14ac:dyDescent="0.15">
      <c r="B4" s="4" t="s">
        <v>266</v>
      </c>
      <c r="C4" s="3" t="s">
        <v>267</v>
      </c>
    </row>
    <row r="5" spans="1:10" ht="12.5" customHeight="1" x14ac:dyDescent="0.15">
      <c r="A5" s="3" t="s">
        <v>268</v>
      </c>
      <c r="B5" s="20"/>
      <c r="C5" s="20"/>
    </row>
    <row r="6" spans="1:10" ht="23.75" customHeight="1" x14ac:dyDescent="0.15">
      <c r="A6" s="21" t="s">
        <v>269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270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271</v>
      </c>
      <c r="B12" s="4" t="s">
        <v>272</v>
      </c>
      <c r="C12" s="3" t="s">
        <v>273</v>
      </c>
      <c r="D12" s="1" t="str">
        <f>LEFT(C12,3)</f>
        <v xml:space="preserve">01 </v>
      </c>
    </row>
    <row r="13" spans="1:10" ht="12.5" customHeight="1" x14ac:dyDescent="0.15">
      <c r="A13" s="3" t="s">
        <v>263</v>
      </c>
      <c r="B13" s="4" t="s">
        <v>274</v>
      </c>
      <c r="C13" s="3" t="s">
        <v>275</v>
      </c>
    </row>
    <row r="14" spans="1:10" ht="23.75" customHeight="1" x14ac:dyDescent="0.15">
      <c r="A14" s="3" t="s">
        <v>276</v>
      </c>
      <c r="B14" s="4" t="s">
        <v>277</v>
      </c>
      <c r="C14" s="3" t="str">
        <f>HYPERLINK("http://www.aasset-security.com/","www.aasset-security.com")</f>
        <v>www.aasset-security.com</v>
      </c>
    </row>
  </sheetData>
  <mergeCells count="6">
    <mergeCell ref="A11:C11"/>
    <mergeCell ref="B5:C5"/>
    <mergeCell ref="A6:B6"/>
    <mergeCell ref="A8:J8"/>
    <mergeCell ref="A9:J9"/>
    <mergeCell ref="A10:J10"/>
  </mergeCells>
  <pageMargins left="0" right="0" top="0" bottom="0" header="0.4921259845" footer="0.4921259845"/>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Feuil24"/>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278</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279</v>
      </c>
      <c r="B5" s="5">
        <v>13938680</v>
      </c>
      <c r="C5" s="3" t="s">
        <v>280</v>
      </c>
      <c r="D5" s="4" t="s">
        <v>281</v>
      </c>
      <c r="E5" s="3" t="s">
        <v>282</v>
      </c>
    </row>
    <row r="6" spans="1:10" ht="12.5" customHeight="1" x14ac:dyDescent="0.15">
      <c r="A6" s="6" t="s">
        <v>283</v>
      </c>
      <c r="B6" s="7">
        <v>-2078650</v>
      </c>
      <c r="C6" s="8" t="s">
        <v>280</v>
      </c>
      <c r="D6" s="24" t="s">
        <v>284</v>
      </c>
      <c r="E6" s="21" t="s">
        <v>285</v>
      </c>
    </row>
    <row r="7" spans="1:10" ht="11.25" customHeight="1" x14ac:dyDescent="0.15">
      <c r="A7" s="24" t="s">
        <v>286</v>
      </c>
      <c r="B7" s="25">
        <v>9228121</v>
      </c>
      <c r="C7" s="21" t="s">
        <v>280</v>
      </c>
      <c r="D7" s="20"/>
      <c r="E7" s="20"/>
    </row>
    <row r="8" spans="1:10" ht="1.25" customHeight="1" x14ac:dyDescent="0.15">
      <c r="A8" s="20"/>
      <c r="B8" s="20"/>
      <c r="C8" s="20"/>
      <c r="D8" s="24" t="s">
        <v>287</v>
      </c>
      <c r="E8" s="21" t="s">
        <v>288</v>
      </c>
    </row>
    <row r="9" spans="1:10" ht="11.25" customHeight="1" x14ac:dyDescent="0.15">
      <c r="A9" s="24" t="s">
        <v>289</v>
      </c>
      <c r="B9" s="25">
        <v>1087764</v>
      </c>
      <c r="C9" s="21" t="s">
        <v>280</v>
      </c>
      <c r="D9" s="20"/>
      <c r="E9" s="20"/>
    </row>
    <row r="10" spans="1:10" ht="1.25" customHeight="1" x14ac:dyDescent="0.15">
      <c r="A10" s="20"/>
      <c r="B10" s="20"/>
      <c r="C10" s="20"/>
      <c r="D10" s="24" t="s">
        <v>290</v>
      </c>
      <c r="E10" s="21" t="s">
        <v>291</v>
      </c>
    </row>
    <row r="11" spans="1:10" ht="11.25" customHeight="1" x14ac:dyDescent="0.15">
      <c r="A11" s="20"/>
      <c r="B11" s="20"/>
      <c r="C11" s="20"/>
      <c r="D11" s="20"/>
      <c r="E11" s="20"/>
    </row>
    <row r="12" spans="1:10" ht="12.5" customHeight="1" x14ac:dyDescent="0.15">
      <c r="A12" s="20"/>
      <c r="B12" s="20"/>
      <c r="C12" s="20"/>
      <c r="D12" s="4" t="str">
        <f>LEFT(C12,3)</f>
        <v/>
      </c>
      <c r="E12" s="3" t="s">
        <v>291</v>
      </c>
    </row>
    <row r="13" spans="1:10" ht="12.5" customHeight="1" x14ac:dyDescent="0.15">
      <c r="A13" s="20"/>
      <c r="B13" s="20"/>
      <c r="C13" s="20"/>
      <c r="D13" s="20"/>
      <c r="E13" s="20"/>
    </row>
    <row r="14" spans="1:10" ht="23.75" customHeight="1" x14ac:dyDescent="0.15">
      <c r="A14" s="4" t="s">
        <v>292</v>
      </c>
      <c r="B14" s="8" t="s">
        <v>293</v>
      </c>
    </row>
    <row r="15" spans="1:10" ht="12.5" customHeight="1" x14ac:dyDescent="0.15">
      <c r="A15" s="4" t="s">
        <v>294</v>
      </c>
      <c r="B15" s="8" t="s">
        <v>295</v>
      </c>
    </row>
    <row r="16" spans="1:10" ht="12.5" customHeight="1" x14ac:dyDescent="0.15">
      <c r="A16" s="4" t="s">
        <v>296</v>
      </c>
      <c r="B16" s="8" t="s">
        <v>297</v>
      </c>
    </row>
    <row r="17" spans="1:2" ht="23.75" customHeight="1" x14ac:dyDescent="0.15">
      <c r="A17" s="4" t="s">
        <v>298</v>
      </c>
      <c r="B17" s="8" t="s">
        <v>299</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sheetPr codeName="Feuil25"/>
  <dimension ref="A1:R5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300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301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302</v>
      </c>
      <c r="K7" s="30" t="s">
        <v>303</v>
      </c>
      <c r="L7" s="20"/>
      <c r="M7" s="10" t="s">
        <v>304</v>
      </c>
      <c r="N7" s="10" t="s">
        <v>305</v>
      </c>
      <c r="O7" s="9"/>
      <c r="P7" s="9"/>
      <c r="Q7" s="9"/>
      <c r="R7" s="20"/>
    </row>
    <row r="8" spans="1:18" ht="12.5" customHeight="1" x14ac:dyDescent="0.15">
      <c r="A8" s="20"/>
      <c r="B8" s="27"/>
      <c r="C8" s="28" t="s">
        <v>306</v>
      </c>
      <c r="D8" s="27"/>
      <c r="E8" s="27"/>
      <c r="F8" s="27"/>
      <c r="G8" s="27"/>
      <c r="H8" s="27"/>
      <c r="I8" s="27"/>
      <c r="J8" s="11" t="s">
        <v>307</v>
      </c>
      <c r="K8" s="26" t="s">
        <v>234</v>
      </c>
      <c r="L8" s="26" t="s">
        <v>308</v>
      </c>
      <c r="M8" s="26" t="s">
        <v>309</v>
      </c>
      <c r="N8" s="26" t="s">
        <v>237</v>
      </c>
      <c r="O8" s="27"/>
      <c r="P8" s="27"/>
      <c r="Q8" s="27"/>
      <c r="R8" s="20"/>
    </row>
    <row r="9" spans="1:18" ht="1.25" customHeight="1" x14ac:dyDescent="0.15">
      <c r="A9" s="20"/>
      <c r="B9" s="20"/>
      <c r="C9" s="20"/>
      <c r="D9" s="20"/>
      <c r="E9" s="20"/>
      <c r="F9" s="20"/>
      <c r="G9" s="20"/>
      <c r="H9" s="20"/>
      <c r="I9" s="20"/>
      <c r="J9" s="26" t="s">
        <v>310</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9" t="s">
        <v>311</v>
      </c>
      <c r="F11" s="20"/>
      <c r="G11" s="20"/>
      <c r="J11" s="3" t="s">
        <v>312</v>
      </c>
      <c r="K11" s="21" t="s">
        <v>234</v>
      </c>
      <c r="L11" s="21" t="s">
        <v>313</v>
      </c>
      <c r="M11" s="21" t="s">
        <v>314</v>
      </c>
      <c r="N11" s="21" t="s">
        <v>237</v>
      </c>
      <c r="P11" s="20"/>
      <c r="Q11" s="20"/>
      <c r="R11" s="20"/>
    </row>
    <row r="12" spans="1:18" ht="1.25" customHeight="1" x14ac:dyDescent="0.15">
      <c r="A12" s="20"/>
      <c r="B12" s="20"/>
      <c r="C12" s="20"/>
      <c r="D12" s="1" t="str">
        <f>LEFT(C12,3)</f>
        <v/>
      </c>
      <c r="F12" s="20"/>
      <c r="G12" s="20"/>
      <c r="J12" s="21" t="s">
        <v>315</v>
      </c>
      <c r="K12" s="20"/>
      <c r="L12" s="20"/>
      <c r="M12" s="20"/>
      <c r="N12" s="20"/>
      <c r="P12" s="20"/>
      <c r="Q12" s="20"/>
      <c r="R12" s="20"/>
    </row>
    <row r="13" spans="1:18" ht="11.25" customHeight="1" x14ac:dyDescent="0.15">
      <c r="A13" s="20"/>
      <c r="B13" s="20"/>
      <c r="C13" s="20"/>
      <c r="F13" s="20"/>
      <c r="G13" s="20"/>
      <c r="J13" s="20"/>
      <c r="K13" s="20"/>
      <c r="L13" s="20"/>
      <c r="M13" s="20"/>
      <c r="N13" s="20"/>
      <c r="P13" s="20"/>
      <c r="Q13" s="20"/>
      <c r="R13" s="20"/>
    </row>
    <row r="14" spans="1:18" ht="12.5" customHeight="1" x14ac:dyDescent="0.15">
      <c r="A14" s="20"/>
      <c r="B14" s="20"/>
      <c r="C14" s="20"/>
      <c r="D14" s="20"/>
      <c r="E14" s="20"/>
      <c r="F14" s="20"/>
      <c r="G14" s="20"/>
      <c r="H14" s="20"/>
      <c r="I14" s="20"/>
      <c r="J14" s="20"/>
    </row>
    <row r="15" spans="1:18" ht="13" hidden="1" customHeight="1" x14ac:dyDescent="0.15">
      <c r="A15" s="20"/>
      <c r="B15" s="20"/>
      <c r="C15" s="20"/>
      <c r="D15" s="20"/>
      <c r="E15" s="20"/>
      <c r="F15" s="20"/>
      <c r="G15" s="20"/>
      <c r="H15" s="20"/>
      <c r="I15" s="20"/>
      <c r="J15" s="20"/>
    </row>
    <row r="16" spans="1:18" ht="12.5" customHeight="1" x14ac:dyDescent="0.15">
      <c r="A16" s="31" t="s">
        <v>316</v>
      </c>
      <c r="B16" s="20"/>
      <c r="C16" s="20"/>
      <c r="D16" s="20"/>
      <c r="E16" s="20"/>
      <c r="F16" s="20"/>
      <c r="G16" s="20"/>
      <c r="H16" s="20"/>
      <c r="I16" s="20"/>
      <c r="J16" s="20"/>
    </row>
    <row r="17" spans="1:18" ht="12.5" customHeight="1" x14ac:dyDescent="0.15">
      <c r="A17" s="20"/>
      <c r="B17" s="20"/>
    </row>
    <row r="18" spans="1:18" ht="13" hidden="1" customHeight="1" x14ac:dyDescent="0.15">
      <c r="A18" s="20"/>
      <c r="B18" s="20"/>
      <c r="C18" s="20"/>
      <c r="D18" s="20"/>
      <c r="E18" s="20"/>
      <c r="F18" s="20"/>
      <c r="G18" s="20"/>
      <c r="H18" s="20"/>
      <c r="I18" s="20"/>
      <c r="J18" s="20"/>
    </row>
    <row r="19" spans="1:18" ht="12.5" customHeight="1" x14ac:dyDescent="0.15">
      <c r="A19" s="9"/>
      <c r="B19" s="9"/>
      <c r="C19" s="9"/>
      <c r="D19" s="9"/>
      <c r="E19" s="9"/>
      <c r="F19" s="9"/>
      <c r="G19" s="9"/>
      <c r="H19" s="9"/>
      <c r="I19" s="9"/>
      <c r="J19" s="10" t="s">
        <v>302</v>
      </c>
      <c r="K19" s="30" t="s">
        <v>303</v>
      </c>
      <c r="L19" s="20"/>
      <c r="M19" s="10" t="s">
        <v>317</v>
      </c>
      <c r="N19" s="10" t="s">
        <v>305</v>
      </c>
      <c r="O19" s="9"/>
      <c r="P19" s="9"/>
      <c r="Q19" s="9"/>
      <c r="R19" s="20"/>
    </row>
    <row r="20" spans="1:18" ht="12.5" customHeight="1" x14ac:dyDescent="0.15">
      <c r="A20" s="20"/>
      <c r="B20" s="27"/>
      <c r="C20" s="28" t="s">
        <v>306</v>
      </c>
      <c r="D20" s="27"/>
      <c r="E20" s="27"/>
      <c r="F20" s="27"/>
      <c r="G20" s="27"/>
      <c r="H20" s="27"/>
      <c r="I20" s="27"/>
      <c r="J20" s="11" t="s">
        <v>318</v>
      </c>
      <c r="K20" s="26" t="s">
        <v>234</v>
      </c>
      <c r="L20" s="26" t="s">
        <v>319</v>
      </c>
      <c r="M20" s="26" t="s">
        <v>320</v>
      </c>
      <c r="N20" s="26" t="s">
        <v>237</v>
      </c>
      <c r="O20" s="27"/>
      <c r="P20" s="27"/>
      <c r="Q20" s="27"/>
      <c r="R20" s="20"/>
    </row>
    <row r="21" spans="1:18" ht="1.25" customHeight="1" x14ac:dyDescent="0.15">
      <c r="A21" s="20"/>
      <c r="B21" s="20"/>
      <c r="C21" s="20"/>
      <c r="D21" s="20"/>
      <c r="E21" s="20"/>
      <c r="F21" s="20"/>
      <c r="G21" s="20"/>
      <c r="H21" s="20"/>
      <c r="I21" s="20"/>
      <c r="J21" s="26" t="s">
        <v>321</v>
      </c>
      <c r="K21" s="20"/>
      <c r="L21" s="20"/>
      <c r="M21" s="20"/>
      <c r="N21" s="20"/>
      <c r="O21" s="20"/>
      <c r="P21" s="20"/>
      <c r="Q21" s="20"/>
      <c r="R21" s="20"/>
    </row>
    <row r="22" spans="1:18" ht="11.25" customHeight="1" x14ac:dyDescent="0.15">
      <c r="A22" s="20"/>
      <c r="B22" s="20"/>
      <c r="C22" s="20"/>
      <c r="D22" s="20"/>
      <c r="E22" s="20"/>
      <c r="F22" s="20"/>
      <c r="G22" s="20"/>
      <c r="H22" s="20"/>
      <c r="I22" s="20"/>
      <c r="J22" s="20"/>
      <c r="K22" s="27"/>
      <c r="L22" s="20"/>
      <c r="M22" s="20"/>
      <c r="N22" s="20"/>
      <c r="O22" s="20"/>
      <c r="P22" s="20"/>
      <c r="Q22" s="20"/>
      <c r="R22" s="20"/>
    </row>
    <row r="23" spans="1:18" ht="12.5" customHeight="1" x14ac:dyDescent="0.15">
      <c r="A23" s="20"/>
      <c r="B23" s="20"/>
      <c r="C23" s="29" t="s">
        <v>311</v>
      </c>
      <c r="F23" s="20"/>
      <c r="G23" s="20"/>
      <c r="J23" s="3" t="s">
        <v>322</v>
      </c>
      <c r="K23" s="21" t="s">
        <v>234</v>
      </c>
      <c r="L23" s="21" t="s">
        <v>319</v>
      </c>
      <c r="M23" s="21" t="s">
        <v>320</v>
      </c>
      <c r="N23" s="21" t="s">
        <v>237</v>
      </c>
      <c r="P23" s="20"/>
      <c r="Q23" s="20"/>
      <c r="R23" s="20"/>
    </row>
    <row r="24" spans="1:18" ht="1.25" customHeight="1" x14ac:dyDescent="0.15">
      <c r="A24" s="20"/>
      <c r="B24" s="20"/>
      <c r="C24" s="20"/>
      <c r="F24" s="20"/>
      <c r="G24" s="20"/>
      <c r="J24" s="21" t="s">
        <v>323</v>
      </c>
      <c r="K24" s="20"/>
      <c r="L24" s="20"/>
      <c r="M24" s="20"/>
      <c r="N24" s="20"/>
      <c r="P24" s="20"/>
      <c r="Q24" s="20"/>
      <c r="R24" s="20"/>
    </row>
    <row r="25" spans="1:18" ht="11.25" customHeight="1" x14ac:dyDescent="0.15">
      <c r="A25" s="20"/>
      <c r="B25" s="20"/>
      <c r="C25" s="20"/>
      <c r="F25" s="20"/>
      <c r="G25" s="20"/>
      <c r="J25" s="20"/>
      <c r="K25" s="20"/>
      <c r="L25" s="20"/>
      <c r="M25" s="20"/>
      <c r="N25" s="20"/>
      <c r="P25" s="20"/>
      <c r="Q25" s="20"/>
      <c r="R25" s="20"/>
    </row>
    <row r="26" spans="1:18" ht="12.5" customHeight="1" x14ac:dyDescent="0.15">
      <c r="A26" s="20"/>
      <c r="B26" s="27"/>
      <c r="C26" s="28" t="s">
        <v>324</v>
      </c>
      <c r="D26" s="27"/>
      <c r="E26" s="27"/>
      <c r="F26" s="27"/>
      <c r="G26" s="27"/>
      <c r="H26" s="27"/>
      <c r="I26" s="27"/>
      <c r="J26" s="11" t="s">
        <v>325</v>
      </c>
      <c r="K26" s="26" t="s">
        <v>234</v>
      </c>
      <c r="L26" s="26" t="s">
        <v>326</v>
      </c>
      <c r="M26" s="26" t="s">
        <v>320</v>
      </c>
      <c r="N26" s="26" t="s">
        <v>237</v>
      </c>
      <c r="O26" s="27"/>
      <c r="P26" s="27"/>
      <c r="Q26" s="27"/>
      <c r="R26" s="20"/>
    </row>
    <row r="27" spans="1:18" ht="1.25" customHeight="1" x14ac:dyDescent="0.15">
      <c r="A27" s="20"/>
      <c r="B27" s="20"/>
      <c r="C27" s="20"/>
      <c r="D27" s="20"/>
      <c r="E27" s="20"/>
      <c r="F27" s="20"/>
      <c r="G27" s="20"/>
      <c r="H27" s="20"/>
      <c r="I27" s="20"/>
      <c r="J27" s="26" t="s">
        <v>327</v>
      </c>
      <c r="K27" s="20"/>
      <c r="L27" s="20"/>
      <c r="M27" s="20"/>
      <c r="N27" s="20"/>
      <c r="O27" s="20"/>
      <c r="P27" s="20"/>
      <c r="Q27" s="20"/>
      <c r="R27" s="20"/>
    </row>
    <row r="28" spans="1:18" ht="11.25" customHeight="1" x14ac:dyDescent="0.15">
      <c r="A28" s="20"/>
      <c r="B28" s="20"/>
      <c r="C28" s="20"/>
      <c r="D28" s="20"/>
      <c r="E28" s="20"/>
      <c r="F28" s="20"/>
      <c r="G28" s="20"/>
      <c r="H28" s="20"/>
      <c r="I28" s="20"/>
      <c r="J28" s="20"/>
      <c r="K28" s="27"/>
      <c r="L28" s="20"/>
      <c r="M28" s="20"/>
      <c r="N28" s="20"/>
      <c r="O28" s="20"/>
      <c r="P28" s="20"/>
      <c r="Q28" s="20"/>
      <c r="R28" s="20"/>
    </row>
    <row r="29" spans="1:18" ht="12.5" customHeight="1" x14ac:dyDescent="0.15">
      <c r="A29" s="20"/>
      <c r="B29" s="20"/>
      <c r="C29" s="29" t="s">
        <v>328</v>
      </c>
      <c r="F29" s="20"/>
      <c r="G29" s="20"/>
      <c r="J29" s="3" t="s">
        <v>329</v>
      </c>
      <c r="K29" s="21" t="s">
        <v>234</v>
      </c>
      <c r="L29" s="21" t="s">
        <v>330</v>
      </c>
      <c r="M29" s="21" t="s">
        <v>331</v>
      </c>
      <c r="N29" s="21" t="s">
        <v>237</v>
      </c>
      <c r="P29" s="20"/>
      <c r="Q29" s="20"/>
      <c r="R29" s="20"/>
    </row>
    <row r="30" spans="1:18" ht="12.5" customHeight="1" x14ac:dyDescent="0.15">
      <c r="A30" s="20"/>
      <c r="B30" s="20"/>
      <c r="C30" s="20"/>
      <c r="F30" s="20"/>
      <c r="G30" s="20"/>
      <c r="J30" s="3" t="s">
        <v>332</v>
      </c>
      <c r="K30" s="20"/>
      <c r="L30" s="20"/>
      <c r="M30" s="20"/>
      <c r="N30" s="20"/>
      <c r="P30" s="20"/>
      <c r="Q30" s="20"/>
      <c r="R30" s="20"/>
    </row>
    <row r="31" spans="1:18" ht="12.5" customHeight="1" x14ac:dyDescent="0.15">
      <c r="A31" s="20"/>
      <c r="B31" s="27"/>
      <c r="C31" s="28" t="s">
        <v>333</v>
      </c>
      <c r="D31" s="27"/>
      <c r="E31" s="27"/>
      <c r="F31" s="27"/>
      <c r="G31" s="27"/>
      <c r="H31" s="27"/>
      <c r="I31" s="27"/>
      <c r="J31" s="11" t="s">
        <v>334</v>
      </c>
      <c r="K31" s="26" t="s">
        <v>234</v>
      </c>
      <c r="L31" s="26" t="s">
        <v>330</v>
      </c>
      <c r="M31" s="26" t="s">
        <v>331</v>
      </c>
      <c r="N31" s="26" t="s">
        <v>237</v>
      </c>
      <c r="O31" s="27"/>
      <c r="P31" s="27"/>
      <c r="Q31" s="27"/>
      <c r="R31" s="20"/>
    </row>
    <row r="32" spans="1:18" ht="12.5" customHeight="1" x14ac:dyDescent="0.15">
      <c r="A32" s="20"/>
      <c r="B32" s="20"/>
      <c r="C32" s="20"/>
      <c r="D32" s="20"/>
      <c r="E32" s="20"/>
      <c r="F32" s="20"/>
      <c r="G32" s="20"/>
      <c r="H32" s="20"/>
      <c r="I32" s="20"/>
      <c r="J32" s="11" t="s">
        <v>335</v>
      </c>
      <c r="K32" s="20"/>
      <c r="L32" s="20"/>
      <c r="M32" s="20"/>
      <c r="N32" s="20"/>
      <c r="O32" s="20"/>
      <c r="P32" s="20"/>
      <c r="Q32" s="20"/>
      <c r="R32" s="20"/>
    </row>
    <row r="33" spans="1:18" ht="12.5" customHeight="1" x14ac:dyDescent="0.15">
      <c r="A33" s="20"/>
      <c r="B33" s="20"/>
      <c r="C33" s="29" t="s">
        <v>336</v>
      </c>
      <c r="F33" s="20"/>
      <c r="G33" s="20"/>
      <c r="J33" s="3" t="s">
        <v>337</v>
      </c>
      <c r="K33" s="21" t="s">
        <v>338</v>
      </c>
      <c r="L33" s="21" t="s">
        <v>339</v>
      </c>
      <c r="M33" s="21" t="s">
        <v>340</v>
      </c>
      <c r="N33" s="21" t="s">
        <v>341</v>
      </c>
      <c r="P33" s="20"/>
      <c r="Q33" s="20"/>
      <c r="R33" s="20"/>
    </row>
    <row r="34" spans="1:18" ht="1.25" customHeight="1" x14ac:dyDescent="0.15">
      <c r="A34" s="20"/>
      <c r="B34" s="20"/>
      <c r="C34" s="20"/>
      <c r="F34" s="20"/>
      <c r="G34" s="20"/>
      <c r="J34" s="21" t="s">
        <v>342</v>
      </c>
      <c r="K34" s="20"/>
      <c r="L34" s="20"/>
      <c r="M34" s="20"/>
      <c r="N34" s="20"/>
      <c r="P34" s="20"/>
      <c r="Q34" s="20"/>
      <c r="R34" s="20"/>
    </row>
    <row r="35" spans="1:18" ht="11.25" customHeight="1" x14ac:dyDescent="0.15">
      <c r="A35" s="20"/>
      <c r="B35" s="20"/>
      <c r="C35" s="20"/>
      <c r="F35" s="20"/>
      <c r="G35" s="20"/>
      <c r="J35" s="20"/>
      <c r="K35" s="20"/>
      <c r="L35" s="20"/>
      <c r="M35" s="20"/>
      <c r="N35" s="20"/>
      <c r="P35" s="20"/>
      <c r="Q35" s="20"/>
      <c r="R35" s="20"/>
    </row>
    <row r="36" spans="1:18" ht="12.5" customHeight="1" x14ac:dyDescent="0.15">
      <c r="A36" s="20"/>
      <c r="B36" s="27"/>
      <c r="C36" s="28" t="s">
        <v>343</v>
      </c>
      <c r="D36" s="27"/>
      <c r="E36" s="27"/>
      <c r="F36" s="27"/>
      <c r="G36" s="27"/>
      <c r="H36" s="27"/>
      <c r="I36" s="27"/>
      <c r="J36" s="11" t="s">
        <v>344</v>
      </c>
      <c r="K36" s="26" t="s">
        <v>338</v>
      </c>
      <c r="L36" s="26" t="s">
        <v>345</v>
      </c>
      <c r="M36" s="26" t="s">
        <v>340</v>
      </c>
      <c r="N36" s="26" t="s">
        <v>341</v>
      </c>
      <c r="O36" s="27"/>
      <c r="P36" s="27"/>
      <c r="Q36" s="27"/>
      <c r="R36" s="20"/>
    </row>
    <row r="37" spans="1:18" ht="1.25" customHeight="1" x14ac:dyDescent="0.15">
      <c r="A37" s="20"/>
      <c r="B37" s="20"/>
      <c r="C37" s="20"/>
      <c r="D37" s="20"/>
      <c r="E37" s="20"/>
      <c r="F37" s="20"/>
      <c r="G37" s="20"/>
      <c r="H37" s="20"/>
      <c r="I37" s="20"/>
      <c r="J37" s="26" t="s">
        <v>346</v>
      </c>
      <c r="K37" s="20"/>
      <c r="L37" s="20"/>
      <c r="M37" s="20"/>
      <c r="N37" s="20"/>
      <c r="O37" s="20"/>
      <c r="P37" s="20"/>
      <c r="Q37" s="20"/>
      <c r="R37" s="20"/>
    </row>
    <row r="38" spans="1:18" ht="11.25" customHeight="1" x14ac:dyDescent="0.15">
      <c r="A38" s="20"/>
      <c r="B38" s="20"/>
      <c r="C38" s="20"/>
      <c r="D38" s="20"/>
      <c r="E38" s="20"/>
      <c r="F38" s="20"/>
      <c r="G38" s="20"/>
      <c r="H38" s="20"/>
      <c r="I38" s="20"/>
      <c r="J38" s="20"/>
      <c r="K38" s="27"/>
      <c r="L38" s="20"/>
      <c r="M38" s="20"/>
      <c r="N38" s="20"/>
      <c r="O38" s="20"/>
      <c r="P38" s="20"/>
      <c r="Q38" s="20"/>
      <c r="R38" s="20"/>
    </row>
    <row r="39" spans="1:18" ht="12.5" customHeight="1" x14ac:dyDescent="0.15">
      <c r="A39" s="20"/>
      <c r="B39" s="20"/>
      <c r="C39" s="29" t="s">
        <v>347</v>
      </c>
      <c r="F39" s="20"/>
      <c r="G39" s="20"/>
      <c r="J39" s="3" t="s">
        <v>348</v>
      </c>
      <c r="K39" s="21" t="s">
        <v>338</v>
      </c>
      <c r="L39" s="21" t="s">
        <v>345</v>
      </c>
      <c r="M39" s="21" t="s">
        <v>340</v>
      </c>
      <c r="N39" s="21" t="s">
        <v>341</v>
      </c>
      <c r="P39" s="20"/>
      <c r="Q39" s="20"/>
      <c r="R39" s="20"/>
    </row>
    <row r="40" spans="1:18" ht="1.25" customHeight="1" x14ac:dyDescent="0.15">
      <c r="A40" s="20"/>
      <c r="B40" s="20"/>
      <c r="C40" s="20"/>
      <c r="F40" s="20"/>
      <c r="G40" s="20"/>
      <c r="J40" s="21" t="s">
        <v>349</v>
      </c>
      <c r="K40" s="20"/>
      <c r="L40" s="20"/>
      <c r="M40" s="20"/>
      <c r="N40" s="20"/>
      <c r="P40" s="20"/>
      <c r="Q40" s="20"/>
      <c r="R40" s="20"/>
    </row>
    <row r="41" spans="1:18" ht="11.25" customHeight="1" x14ac:dyDescent="0.15">
      <c r="A41" s="20"/>
      <c r="B41" s="20"/>
      <c r="C41" s="20"/>
      <c r="F41" s="20"/>
      <c r="G41" s="20"/>
      <c r="J41" s="20"/>
      <c r="K41" s="20"/>
      <c r="L41" s="20"/>
      <c r="M41" s="20"/>
      <c r="N41" s="20"/>
      <c r="P41" s="20"/>
      <c r="Q41" s="20"/>
      <c r="R41" s="20"/>
    </row>
    <row r="42" spans="1:18" ht="12.5" customHeight="1" x14ac:dyDescent="0.15">
      <c r="A42" s="20"/>
      <c r="B42" s="27"/>
      <c r="C42" s="28" t="s">
        <v>350</v>
      </c>
      <c r="D42" s="27"/>
      <c r="E42" s="27"/>
      <c r="F42" s="27"/>
      <c r="G42" s="27"/>
      <c r="H42" s="27"/>
      <c r="I42" s="27"/>
      <c r="J42" s="11" t="s">
        <v>351</v>
      </c>
      <c r="K42" s="26" t="s">
        <v>338</v>
      </c>
      <c r="L42" s="26" t="s">
        <v>352</v>
      </c>
      <c r="M42" s="26" t="s">
        <v>353</v>
      </c>
      <c r="N42" s="26" t="s">
        <v>341</v>
      </c>
      <c r="O42" s="27"/>
      <c r="P42" s="27"/>
      <c r="Q42" s="27"/>
      <c r="R42" s="20"/>
    </row>
    <row r="43" spans="1:18" ht="1.25" customHeight="1" x14ac:dyDescent="0.15">
      <c r="A43" s="20"/>
      <c r="B43" s="20"/>
      <c r="C43" s="20"/>
      <c r="D43" s="20"/>
      <c r="E43" s="20"/>
      <c r="F43" s="20"/>
      <c r="G43" s="20"/>
      <c r="H43" s="20"/>
      <c r="I43" s="20"/>
      <c r="J43" s="26" t="s">
        <v>354</v>
      </c>
      <c r="K43" s="20"/>
      <c r="L43" s="20"/>
      <c r="M43" s="20"/>
      <c r="N43" s="20"/>
      <c r="O43" s="20"/>
      <c r="P43" s="20"/>
      <c r="Q43" s="20"/>
      <c r="R43" s="20"/>
    </row>
    <row r="44" spans="1:18" ht="11.25" customHeight="1" x14ac:dyDescent="0.15">
      <c r="A44" s="20"/>
      <c r="B44" s="20"/>
      <c r="C44" s="20"/>
      <c r="D44" s="20"/>
      <c r="E44" s="20"/>
      <c r="F44" s="20"/>
      <c r="G44" s="20"/>
      <c r="H44" s="20"/>
      <c r="I44" s="20"/>
      <c r="J44" s="20"/>
      <c r="K44" s="27"/>
      <c r="L44" s="20"/>
      <c r="M44" s="20"/>
      <c r="N44" s="20"/>
      <c r="O44" s="20"/>
      <c r="P44" s="20"/>
      <c r="Q44" s="20"/>
      <c r="R44" s="20"/>
    </row>
    <row r="45" spans="1:18" ht="12.5" customHeight="1" x14ac:dyDescent="0.15">
      <c r="A45" s="20"/>
      <c r="B45" s="20"/>
      <c r="C45" s="29" t="s">
        <v>355</v>
      </c>
      <c r="F45" s="20"/>
      <c r="G45" s="20"/>
      <c r="J45" s="3" t="s">
        <v>356</v>
      </c>
      <c r="K45" s="21" t="s">
        <v>338</v>
      </c>
      <c r="L45" s="21" t="s">
        <v>357</v>
      </c>
      <c r="M45" s="21" t="s">
        <v>358</v>
      </c>
      <c r="N45" s="21" t="s">
        <v>341</v>
      </c>
      <c r="P45" s="20"/>
      <c r="Q45" s="20"/>
      <c r="R45" s="20"/>
    </row>
    <row r="46" spans="1:18" ht="1.25" customHeight="1" x14ac:dyDescent="0.15">
      <c r="A46" s="20"/>
      <c r="B46" s="20"/>
      <c r="C46" s="20"/>
      <c r="F46" s="20"/>
      <c r="G46" s="20"/>
      <c r="J46" s="21" t="s">
        <v>359</v>
      </c>
      <c r="K46" s="20"/>
      <c r="L46" s="20"/>
      <c r="M46" s="20"/>
      <c r="N46" s="20"/>
      <c r="P46" s="20"/>
      <c r="Q46" s="20"/>
      <c r="R46" s="20"/>
    </row>
    <row r="47" spans="1:18" ht="11.25" customHeight="1" x14ac:dyDescent="0.15">
      <c r="A47" s="20"/>
      <c r="B47" s="20"/>
      <c r="C47" s="20"/>
      <c r="F47" s="20"/>
      <c r="G47" s="20"/>
      <c r="J47" s="20"/>
      <c r="K47" s="20"/>
      <c r="L47" s="20"/>
      <c r="M47" s="20"/>
      <c r="N47" s="20"/>
      <c r="P47" s="20"/>
      <c r="Q47" s="20"/>
      <c r="R47" s="20"/>
    </row>
    <row r="48" spans="1:18" ht="12.5" customHeight="1" x14ac:dyDescent="0.15">
      <c r="A48" s="20"/>
      <c r="B48" s="27"/>
      <c r="C48" s="28" t="s">
        <v>360</v>
      </c>
      <c r="D48" s="27"/>
      <c r="E48" s="27"/>
      <c r="F48" s="27"/>
      <c r="G48" s="27"/>
      <c r="H48" s="27"/>
      <c r="I48" s="27"/>
      <c r="J48" s="11" t="s">
        <v>361</v>
      </c>
      <c r="K48" s="26" t="s">
        <v>338</v>
      </c>
      <c r="L48" s="26" t="s">
        <v>362</v>
      </c>
      <c r="M48" s="26" t="s">
        <v>363</v>
      </c>
      <c r="N48" s="26" t="s">
        <v>341</v>
      </c>
      <c r="O48" s="27"/>
      <c r="P48" s="27"/>
      <c r="Q48" s="27"/>
      <c r="R48" s="20"/>
    </row>
    <row r="49" spans="1:18" ht="1.25" customHeight="1" x14ac:dyDescent="0.15">
      <c r="A49" s="20"/>
      <c r="B49" s="20"/>
      <c r="C49" s="20"/>
      <c r="D49" s="20"/>
      <c r="E49" s="20"/>
      <c r="F49" s="20"/>
      <c r="G49" s="20"/>
      <c r="H49" s="20"/>
      <c r="I49" s="20"/>
      <c r="J49" s="26" t="s">
        <v>364</v>
      </c>
      <c r="K49" s="20"/>
      <c r="L49" s="20"/>
      <c r="M49" s="20"/>
      <c r="N49" s="20"/>
      <c r="O49" s="20"/>
      <c r="P49" s="20"/>
      <c r="Q49" s="20"/>
      <c r="R49" s="20"/>
    </row>
    <row r="50" spans="1:18" ht="11.25" customHeight="1" x14ac:dyDescent="0.15">
      <c r="A50" s="20"/>
      <c r="B50" s="20"/>
      <c r="C50" s="20"/>
      <c r="D50" s="20"/>
      <c r="E50" s="20"/>
      <c r="F50" s="20"/>
      <c r="G50" s="20"/>
      <c r="H50" s="20"/>
      <c r="I50" s="20"/>
      <c r="J50" s="20"/>
      <c r="K50" s="27"/>
      <c r="L50" s="20"/>
      <c r="M50" s="20"/>
      <c r="N50" s="20"/>
      <c r="O50" s="20"/>
      <c r="P50" s="20"/>
      <c r="Q50" s="20"/>
      <c r="R50" s="20"/>
    </row>
    <row r="51" spans="1:18" ht="12.5" customHeight="1" x14ac:dyDescent="0.15">
      <c r="A51" s="20"/>
      <c r="B51" s="20"/>
      <c r="C51" s="29" t="s">
        <v>365</v>
      </c>
      <c r="F51" s="20"/>
      <c r="G51" s="20"/>
      <c r="J51" s="3" t="s">
        <v>366</v>
      </c>
      <c r="K51" s="21" t="s">
        <v>338</v>
      </c>
      <c r="L51" s="21" t="s">
        <v>367</v>
      </c>
      <c r="M51" s="21" t="s">
        <v>368</v>
      </c>
      <c r="N51" s="21" t="s">
        <v>341</v>
      </c>
      <c r="P51" s="20"/>
      <c r="Q51" s="20"/>
      <c r="R51" s="20"/>
    </row>
    <row r="52" spans="1:18" ht="12.5" customHeight="1" x14ac:dyDescent="0.15">
      <c r="A52" s="20"/>
      <c r="B52" s="20"/>
      <c r="C52" s="20"/>
      <c r="F52" s="20"/>
      <c r="G52" s="20"/>
      <c r="J52" s="3" t="s">
        <v>369</v>
      </c>
      <c r="K52" s="20"/>
      <c r="L52" s="20"/>
      <c r="M52" s="20"/>
      <c r="N52" s="20"/>
      <c r="P52" s="20"/>
      <c r="Q52" s="20"/>
      <c r="R52" s="20"/>
    </row>
  </sheetData>
  <mergeCells count="226">
    <mergeCell ref="A1:J1"/>
    <mergeCell ref="A2:J2"/>
    <mergeCell ref="A3:J3"/>
    <mergeCell ref="A4:J4"/>
    <mergeCell ref="A5:B5"/>
    <mergeCell ref="A6:J6"/>
    <mergeCell ref="K7:L7"/>
    <mergeCell ref="R7:R13"/>
    <mergeCell ref="A8:A10"/>
    <mergeCell ref="B8:B10"/>
    <mergeCell ref="C8:C10"/>
    <mergeCell ref="D8:D10"/>
    <mergeCell ref="E8:E10"/>
    <mergeCell ref="F8:F10"/>
    <mergeCell ref="G8:G10"/>
    <mergeCell ref="H8:H10"/>
    <mergeCell ref="P11:P13"/>
    <mergeCell ref="Q11:Q13"/>
    <mergeCell ref="J12:J13"/>
    <mergeCell ref="K13:N13"/>
    <mergeCell ref="P8:P10"/>
    <mergeCell ref="Q8:Q10"/>
    <mergeCell ref="J9:J10"/>
    <mergeCell ref="K10:N10"/>
    <mergeCell ref="A11:A13"/>
    <mergeCell ref="B11:B13"/>
    <mergeCell ref="C11:C13"/>
    <mergeCell ref="F11:F13"/>
    <mergeCell ref="G11:G13"/>
    <mergeCell ref="K11:K12"/>
    <mergeCell ref="I8:I10"/>
    <mergeCell ref="K8:K9"/>
    <mergeCell ref="L8:L9"/>
    <mergeCell ref="M8:M9"/>
    <mergeCell ref="N8:N9"/>
    <mergeCell ref="O8:O10"/>
    <mergeCell ref="A14:J14"/>
    <mergeCell ref="A15:J15"/>
    <mergeCell ref="A16:J16"/>
    <mergeCell ref="A17:B17"/>
    <mergeCell ref="A18:J18"/>
    <mergeCell ref="K19:L19"/>
    <mergeCell ref="L11:L12"/>
    <mergeCell ref="M11:M12"/>
    <mergeCell ref="N11:N12"/>
    <mergeCell ref="R19:R52"/>
    <mergeCell ref="A20:A22"/>
    <mergeCell ref="B20:B22"/>
    <mergeCell ref="C20:C22"/>
    <mergeCell ref="D20:D22"/>
    <mergeCell ref="E20:E22"/>
    <mergeCell ref="F20:F22"/>
    <mergeCell ref="G20:G22"/>
    <mergeCell ref="H20:H22"/>
    <mergeCell ref="I20:I22"/>
    <mergeCell ref="Q23:Q25"/>
    <mergeCell ref="J24:J25"/>
    <mergeCell ref="K25:N25"/>
    <mergeCell ref="Q20:Q22"/>
    <mergeCell ref="J21:J22"/>
    <mergeCell ref="K22:N22"/>
    <mergeCell ref="A23:A25"/>
    <mergeCell ref="B23:B25"/>
    <mergeCell ref="C23:C25"/>
    <mergeCell ref="F23:F25"/>
    <mergeCell ref="G23:G25"/>
    <mergeCell ref="K23:K24"/>
    <mergeCell ref="L23:L24"/>
    <mergeCell ref="K20:K21"/>
    <mergeCell ref="L20:L21"/>
    <mergeCell ref="M20:M21"/>
    <mergeCell ref="N20:N21"/>
    <mergeCell ref="O20:O22"/>
    <mergeCell ref="P20:P22"/>
    <mergeCell ref="A26:A28"/>
    <mergeCell ref="B26:B28"/>
    <mergeCell ref="C26:C28"/>
    <mergeCell ref="D26:D28"/>
    <mergeCell ref="E26:E28"/>
    <mergeCell ref="F26:F28"/>
    <mergeCell ref="M23:M24"/>
    <mergeCell ref="N23:N24"/>
    <mergeCell ref="P23:P25"/>
    <mergeCell ref="N26:N27"/>
    <mergeCell ref="O26:O28"/>
    <mergeCell ref="P26:P28"/>
    <mergeCell ref="Q26:Q28"/>
    <mergeCell ref="J27:J28"/>
    <mergeCell ref="K28:N28"/>
    <mergeCell ref="G26:G28"/>
    <mergeCell ref="H26:H28"/>
    <mergeCell ref="I26:I28"/>
    <mergeCell ref="K26:K27"/>
    <mergeCell ref="L26:L27"/>
    <mergeCell ref="M26:M27"/>
    <mergeCell ref="L29:L30"/>
    <mergeCell ref="M29:M30"/>
    <mergeCell ref="N29:N30"/>
    <mergeCell ref="P29:P30"/>
    <mergeCell ref="Q29:Q30"/>
    <mergeCell ref="A31:A32"/>
    <mergeCell ref="B31:B32"/>
    <mergeCell ref="C31:C32"/>
    <mergeCell ref="D31:D32"/>
    <mergeCell ref="E31:E32"/>
    <mergeCell ref="A29:A30"/>
    <mergeCell ref="B29:B30"/>
    <mergeCell ref="C29:C30"/>
    <mergeCell ref="F29:F30"/>
    <mergeCell ref="G29:G30"/>
    <mergeCell ref="K29:K30"/>
    <mergeCell ref="P33:P35"/>
    <mergeCell ref="Q33:Q35"/>
    <mergeCell ref="M31:M32"/>
    <mergeCell ref="N31:N32"/>
    <mergeCell ref="O31:O32"/>
    <mergeCell ref="P31:P32"/>
    <mergeCell ref="Q31:Q32"/>
    <mergeCell ref="A33:A35"/>
    <mergeCell ref="B33:B35"/>
    <mergeCell ref="C33:C35"/>
    <mergeCell ref="F33:F35"/>
    <mergeCell ref="G33:G35"/>
    <mergeCell ref="F31:F32"/>
    <mergeCell ref="G31:G32"/>
    <mergeCell ref="H31:H32"/>
    <mergeCell ref="I31:I32"/>
    <mergeCell ref="K31:K32"/>
    <mergeCell ref="L31:L32"/>
    <mergeCell ref="J34:J35"/>
    <mergeCell ref="K35:N35"/>
    <mergeCell ref="A36:A38"/>
    <mergeCell ref="B36:B38"/>
    <mergeCell ref="C36:C38"/>
    <mergeCell ref="D36:D38"/>
    <mergeCell ref="E36:E38"/>
    <mergeCell ref="F36:F38"/>
    <mergeCell ref="G36:G38"/>
    <mergeCell ref="H36:H38"/>
    <mergeCell ref="K33:K34"/>
    <mergeCell ref="L33:L34"/>
    <mergeCell ref="M33:M34"/>
    <mergeCell ref="N33:N34"/>
    <mergeCell ref="P39:P41"/>
    <mergeCell ref="Q39:Q41"/>
    <mergeCell ref="J40:J41"/>
    <mergeCell ref="K41:N41"/>
    <mergeCell ref="P36:P38"/>
    <mergeCell ref="Q36:Q38"/>
    <mergeCell ref="J37:J38"/>
    <mergeCell ref="K38:N38"/>
    <mergeCell ref="A39:A41"/>
    <mergeCell ref="B39:B41"/>
    <mergeCell ref="C39:C41"/>
    <mergeCell ref="F39:F41"/>
    <mergeCell ref="G39:G41"/>
    <mergeCell ref="K39:K40"/>
    <mergeCell ref="I36:I38"/>
    <mergeCell ref="K36:K37"/>
    <mergeCell ref="L36:L37"/>
    <mergeCell ref="M36:M37"/>
    <mergeCell ref="N36:N37"/>
    <mergeCell ref="O36:O38"/>
    <mergeCell ref="A42:A44"/>
    <mergeCell ref="B42:B44"/>
    <mergeCell ref="C42:C44"/>
    <mergeCell ref="D42:D44"/>
    <mergeCell ref="E42:E44"/>
    <mergeCell ref="F42:F44"/>
    <mergeCell ref="L39:L40"/>
    <mergeCell ref="M39:M40"/>
    <mergeCell ref="N39:N40"/>
    <mergeCell ref="N42:N43"/>
    <mergeCell ref="O42:O44"/>
    <mergeCell ref="P42:P44"/>
    <mergeCell ref="Q42:Q44"/>
    <mergeCell ref="J43:J44"/>
    <mergeCell ref="K44:N44"/>
    <mergeCell ref="G42:G44"/>
    <mergeCell ref="H42:H44"/>
    <mergeCell ref="I42:I44"/>
    <mergeCell ref="K42:K43"/>
    <mergeCell ref="L42:L43"/>
    <mergeCell ref="M42:M43"/>
    <mergeCell ref="P45:P47"/>
    <mergeCell ref="Q45:Q47"/>
    <mergeCell ref="J46:J47"/>
    <mergeCell ref="K47:N47"/>
    <mergeCell ref="A45:A47"/>
    <mergeCell ref="B45:B47"/>
    <mergeCell ref="C45:C47"/>
    <mergeCell ref="F45:F47"/>
    <mergeCell ref="G45:G47"/>
    <mergeCell ref="K45:K46"/>
    <mergeCell ref="A48:A50"/>
    <mergeCell ref="B48:B50"/>
    <mergeCell ref="C48:C50"/>
    <mergeCell ref="D48:D50"/>
    <mergeCell ref="E48:E50"/>
    <mergeCell ref="F48:F50"/>
    <mergeCell ref="L45:L46"/>
    <mergeCell ref="M45:M46"/>
    <mergeCell ref="N45:N46"/>
    <mergeCell ref="N48:N49"/>
    <mergeCell ref="O48:O50"/>
    <mergeCell ref="P48:P50"/>
    <mergeCell ref="Q48:Q50"/>
    <mergeCell ref="J49:J50"/>
    <mergeCell ref="K50:N50"/>
    <mergeCell ref="G48:G50"/>
    <mergeCell ref="H48:H50"/>
    <mergeCell ref="I48:I50"/>
    <mergeCell ref="K48:K49"/>
    <mergeCell ref="L48:L49"/>
    <mergeCell ref="M48:M49"/>
    <mergeCell ref="L51:L52"/>
    <mergeCell ref="M51:M52"/>
    <mergeCell ref="N51:N52"/>
    <mergeCell ref="P51:P52"/>
    <mergeCell ref="Q51:Q52"/>
    <mergeCell ref="A51:A52"/>
    <mergeCell ref="B51:B52"/>
    <mergeCell ref="C51:C52"/>
    <mergeCell ref="F51:F52"/>
    <mergeCell ref="G51:G52"/>
    <mergeCell ref="K51:K52"/>
  </mergeCells>
  <pageMargins left="0" right="0" top="0" bottom="0" header="0.4921259845" footer="0.4921259845"/>
  <drawing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sheetPr codeName="Feuil26"/>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370</v>
      </c>
    </row>
    <row r="2" spans="1:10" ht="13" hidden="1" customHeight="1" x14ac:dyDescent="0.15"/>
    <row r="3" spans="1:10" ht="12.5" customHeight="1" x14ac:dyDescent="0.15">
      <c r="A3" s="3" t="s">
        <v>371</v>
      </c>
      <c r="B3" s="4" t="s">
        <v>372</v>
      </c>
      <c r="C3" s="3" t="s">
        <v>373</v>
      </c>
    </row>
    <row r="4" spans="1:10" ht="12.5" customHeight="1" x14ac:dyDescent="0.15">
      <c r="B4" s="4" t="s">
        <v>374</v>
      </c>
      <c r="C4" s="3" t="s">
        <v>375</v>
      </c>
    </row>
    <row r="5" spans="1:10" ht="12.5" customHeight="1" x14ac:dyDescent="0.15">
      <c r="A5" s="3" t="s">
        <v>376</v>
      </c>
      <c r="B5" s="20"/>
      <c r="C5" s="20"/>
    </row>
    <row r="6" spans="1:10" ht="12.5" customHeight="1" x14ac:dyDescent="0.15">
      <c r="A6" s="21" t="s">
        <v>377</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378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379</v>
      </c>
      <c r="B12" s="4" t="s">
        <v>380</v>
      </c>
      <c r="C12" s="3" t="s">
        <v>381</v>
      </c>
      <c r="D12" s="1" t="str">
        <f>LEFT(C12,3)</f>
        <v xml:space="preserve">01 </v>
      </c>
    </row>
    <row r="13" spans="1:10" ht="12.5" customHeight="1" x14ac:dyDescent="0.15">
      <c r="A13" s="3" t="s">
        <v>371</v>
      </c>
      <c r="B13" s="4" t="s">
        <v>382</v>
      </c>
      <c r="C13" s="3" t="s">
        <v>383</v>
      </c>
    </row>
    <row r="14" spans="1:10" ht="12.5" customHeight="1" x14ac:dyDescent="0.15">
      <c r="A14" s="3" t="s">
        <v>384</v>
      </c>
      <c r="B14" s="4" t="s">
        <v>385</v>
      </c>
      <c r="C14" s="3" t="str">
        <f>HYPERLINK("http://fr.geindustrial.com/","fr.geindustrial.com")</f>
        <v>fr.geindustrial.com</v>
      </c>
    </row>
  </sheetData>
  <mergeCells count="6">
    <mergeCell ref="A11:C11"/>
    <mergeCell ref="B5:C5"/>
    <mergeCell ref="A6:B6"/>
    <mergeCell ref="A8:J8"/>
    <mergeCell ref="A9:J9"/>
    <mergeCell ref="A10:J10"/>
  </mergeCells>
  <pageMargins left="0" right="0" top="0" bottom="0" header="0.4921259845" footer="0.4921259845"/>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sheetPr codeName="Feuil27"/>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386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387</v>
      </c>
      <c r="B5" s="5">
        <v>31162581</v>
      </c>
      <c r="C5" s="3" t="s">
        <v>388</v>
      </c>
      <c r="D5" s="4" t="s">
        <v>389</v>
      </c>
      <c r="E5" s="3" t="s">
        <v>390</v>
      </c>
    </row>
    <row r="6" spans="1:10" ht="12.5" customHeight="1" x14ac:dyDescent="0.15">
      <c r="A6" s="6" t="s">
        <v>391</v>
      </c>
      <c r="B6" s="7">
        <v>-3105833</v>
      </c>
      <c r="C6" s="8" t="s">
        <v>388</v>
      </c>
      <c r="D6" s="24" t="s">
        <v>392</v>
      </c>
      <c r="E6" s="21" t="s">
        <v>393</v>
      </c>
    </row>
    <row r="7" spans="1:10" ht="11.25" customHeight="1" x14ac:dyDescent="0.15">
      <c r="A7" s="24" t="s">
        <v>394</v>
      </c>
      <c r="B7" s="25">
        <v>39460632</v>
      </c>
      <c r="C7" s="21" t="s">
        <v>388</v>
      </c>
      <c r="D7" s="20"/>
      <c r="E7" s="20"/>
    </row>
    <row r="8" spans="1:10" ht="1.25" customHeight="1" x14ac:dyDescent="0.15">
      <c r="A8" s="20"/>
      <c r="B8" s="20"/>
      <c r="C8" s="20"/>
      <c r="D8" s="24" t="s">
        <v>395</v>
      </c>
      <c r="E8" s="21" t="s">
        <v>396</v>
      </c>
    </row>
    <row r="9" spans="1:10" ht="11.25" customHeight="1" x14ac:dyDescent="0.15">
      <c r="A9" s="24" t="s">
        <v>397</v>
      </c>
      <c r="B9" s="25">
        <v>4000000</v>
      </c>
      <c r="C9" s="21" t="s">
        <v>388</v>
      </c>
      <c r="D9" s="20"/>
      <c r="E9" s="20"/>
    </row>
    <row r="10" spans="1:10" ht="1.25" customHeight="1" x14ac:dyDescent="0.15">
      <c r="A10" s="20"/>
      <c r="B10" s="20"/>
      <c r="C10" s="20"/>
      <c r="D10" s="24" t="s">
        <v>398</v>
      </c>
      <c r="E10" s="21" t="s">
        <v>396</v>
      </c>
    </row>
    <row r="11" spans="1:10" ht="11.25" customHeight="1" x14ac:dyDescent="0.15">
      <c r="A11" s="20"/>
      <c r="B11" s="20"/>
      <c r="C11" s="20"/>
      <c r="D11" s="20"/>
      <c r="E11" s="20"/>
    </row>
    <row r="12" spans="1:10" ht="12.5" customHeight="1" x14ac:dyDescent="0.15">
      <c r="A12" s="20"/>
      <c r="B12" s="20"/>
      <c r="C12" s="20"/>
      <c r="D12" s="4" t="str">
        <f>LEFT(C12,3)</f>
        <v/>
      </c>
      <c r="E12" s="3" t="s">
        <v>399</v>
      </c>
    </row>
    <row r="13" spans="1:10" ht="12.5" customHeight="1" x14ac:dyDescent="0.15">
      <c r="A13" s="20"/>
      <c r="B13" s="20"/>
      <c r="C13" s="20"/>
      <c r="D13" s="20"/>
      <c r="E13" s="20"/>
    </row>
    <row r="14" spans="1:10" ht="23.75" customHeight="1" x14ac:dyDescent="0.15">
      <c r="A14" s="4" t="s">
        <v>400</v>
      </c>
      <c r="B14" s="8" t="s">
        <v>401</v>
      </c>
    </row>
    <row r="15" spans="1:10" ht="12.5" customHeight="1" x14ac:dyDescent="0.15">
      <c r="A15" s="4" t="s">
        <v>402</v>
      </c>
      <c r="B15" s="8" t="s">
        <v>403</v>
      </c>
    </row>
    <row r="16" spans="1:10" ht="12.5" customHeight="1" x14ac:dyDescent="0.15">
      <c r="A16" s="4" t="s">
        <v>404</v>
      </c>
      <c r="B16" s="8" t="s">
        <v>405</v>
      </c>
    </row>
    <row r="17" spans="1:2" ht="12.5" customHeight="1" x14ac:dyDescent="0.15">
      <c r="A17" s="4" t="s">
        <v>406</v>
      </c>
      <c r="B17" s="8" t="s">
        <v>407</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sheetPr codeName="Feuil28"/>
  <dimension ref="A1:R31"/>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408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409</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410</v>
      </c>
      <c r="K7" s="30" t="s">
        <v>411</v>
      </c>
      <c r="L7" s="20"/>
      <c r="M7" s="10" t="s">
        <v>412</v>
      </c>
      <c r="N7" s="10" t="s">
        <v>413</v>
      </c>
      <c r="O7" s="9"/>
      <c r="P7" s="9"/>
      <c r="Q7" s="9"/>
      <c r="R7" s="20"/>
    </row>
    <row r="8" spans="1:18" ht="12.5" customHeight="1" x14ac:dyDescent="0.15">
      <c r="A8" s="20"/>
      <c r="B8" s="27"/>
      <c r="C8" s="28" t="s">
        <v>414</v>
      </c>
      <c r="D8" s="27"/>
      <c r="E8" s="27"/>
      <c r="F8" s="27"/>
      <c r="G8" s="27"/>
      <c r="H8" s="27"/>
      <c r="I8" s="27"/>
      <c r="J8" s="11" t="s">
        <v>415</v>
      </c>
      <c r="K8" s="26" t="s">
        <v>338</v>
      </c>
      <c r="L8" s="26" t="s">
        <v>416</v>
      </c>
      <c r="M8" s="26" t="s">
        <v>417</v>
      </c>
      <c r="N8" s="26" t="s">
        <v>341</v>
      </c>
      <c r="O8" s="27"/>
      <c r="P8" s="27"/>
      <c r="Q8" s="27"/>
      <c r="R8" s="20"/>
    </row>
    <row r="9" spans="1:18" ht="1.25" customHeight="1" x14ac:dyDescent="0.15">
      <c r="A9" s="20"/>
      <c r="B9" s="20"/>
      <c r="C9" s="20"/>
      <c r="D9" s="20"/>
      <c r="E9" s="20"/>
      <c r="F9" s="20"/>
      <c r="G9" s="20"/>
      <c r="H9" s="20"/>
      <c r="I9" s="20"/>
      <c r="J9" s="26" t="s">
        <v>418</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419</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410</v>
      </c>
      <c r="K16" s="30" t="s">
        <v>411</v>
      </c>
      <c r="L16" s="20"/>
      <c r="M16" s="10" t="s">
        <v>420</v>
      </c>
      <c r="N16" s="10" t="s">
        <v>413</v>
      </c>
      <c r="O16" s="9"/>
      <c r="P16" s="9"/>
      <c r="Q16" s="9"/>
      <c r="R16" s="20"/>
    </row>
    <row r="17" spans="1:18" ht="12.5" customHeight="1" x14ac:dyDescent="0.15">
      <c r="A17" s="20"/>
      <c r="B17" s="27"/>
      <c r="C17" s="28" t="s">
        <v>414</v>
      </c>
      <c r="D17" s="27"/>
      <c r="E17" s="27"/>
      <c r="F17" s="27"/>
      <c r="G17" s="27"/>
      <c r="H17" s="27"/>
      <c r="I17" s="27"/>
      <c r="J17" s="11" t="s">
        <v>421</v>
      </c>
      <c r="K17" s="26" t="s">
        <v>338</v>
      </c>
      <c r="L17" s="26" t="s">
        <v>422</v>
      </c>
      <c r="M17" s="26" t="s">
        <v>423</v>
      </c>
      <c r="N17" s="26" t="s">
        <v>341</v>
      </c>
      <c r="O17" s="27"/>
      <c r="P17" s="27"/>
      <c r="Q17" s="27"/>
      <c r="R17" s="20"/>
    </row>
    <row r="18" spans="1:18" ht="12.5" customHeight="1" x14ac:dyDescent="0.15">
      <c r="A18" s="20"/>
      <c r="B18" s="20"/>
      <c r="C18" s="20"/>
      <c r="D18" s="20"/>
      <c r="E18" s="20"/>
      <c r="F18" s="20"/>
      <c r="G18" s="20"/>
      <c r="H18" s="20"/>
      <c r="I18" s="20"/>
      <c r="J18" s="11" t="s">
        <v>424</v>
      </c>
      <c r="K18" s="20"/>
      <c r="L18" s="20"/>
      <c r="M18" s="20"/>
      <c r="N18" s="20"/>
      <c r="O18" s="20"/>
      <c r="P18" s="20"/>
      <c r="Q18" s="20"/>
      <c r="R18" s="20"/>
    </row>
    <row r="19" spans="1:18" ht="12.5" customHeight="1" x14ac:dyDescent="0.15">
      <c r="A19" s="20"/>
      <c r="B19" s="20"/>
      <c r="C19" s="29" t="s">
        <v>425</v>
      </c>
      <c r="F19" s="20"/>
      <c r="G19" s="20"/>
      <c r="J19" s="3" t="s">
        <v>426</v>
      </c>
      <c r="K19" s="21" t="s">
        <v>338</v>
      </c>
      <c r="L19" s="21" t="s">
        <v>427</v>
      </c>
      <c r="M19" s="21" t="s">
        <v>423</v>
      </c>
      <c r="N19" s="21" t="s">
        <v>341</v>
      </c>
      <c r="P19" s="20"/>
      <c r="Q19" s="20"/>
      <c r="R19" s="20"/>
    </row>
    <row r="20" spans="1:18" ht="12.5" customHeight="1" x14ac:dyDescent="0.15">
      <c r="A20" s="20"/>
      <c r="B20" s="20"/>
      <c r="C20" s="20"/>
      <c r="F20" s="20"/>
      <c r="G20" s="20"/>
      <c r="J20" s="3" t="s">
        <v>428</v>
      </c>
      <c r="K20" s="20"/>
      <c r="L20" s="20"/>
      <c r="M20" s="20"/>
      <c r="N20" s="20"/>
      <c r="P20" s="20"/>
      <c r="Q20" s="20"/>
      <c r="R20" s="20"/>
    </row>
    <row r="21" spans="1:18" ht="12.5" customHeight="1" x14ac:dyDescent="0.15">
      <c r="A21" s="20"/>
      <c r="B21" s="27"/>
      <c r="C21" s="28" t="s">
        <v>429</v>
      </c>
      <c r="D21" s="27"/>
      <c r="E21" s="27"/>
      <c r="F21" s="27"/>
      <c r="G21" s="27"/>
      <c r="H21" s="27"/>
      <c r="I21" s="27"/>
      <c r="J21" s="11" t="s">
        <v>430</v>
      </c>
      <c r="K21" s="26" t="s">
        <v>338</v>
      </c>
      <c r="L21" s="26" t="s">
        <v>431</v>
      </c>
      <c r="M21" s="26" t="s">
        <v>432</v>
      </c>
      <c r="N21" s="26" t="s">
        <v>341</v>
      </c>
      <c r="O21" s="27"/>
      <c r="P21" s="27"/>
      <c r="Q21" s="27"/>
      <c r="R21" s="20"/>
    </row>
    <row r="22" spans="1:18" ht="12.5" customHeight="1" x14ac:dyDescent="0.15">
      <c r="A22" s="20"/>
      <c r="B22" s="20"/>
      <c r="C22" s="20"/>
      <c r="D22" s="20"/>
      <c r="E22" s="20"/>
      <c r="F22" s="20"/>
      <c r="G22" s="20"/>
      <c r="H22" s="20"/>
      <c r="I22" s="20"/>
      <c r="J22" s="11" t="s">
        <v>433</v>
      </c>
      <c r="K22" s="20"/>
      <c r="L22" s="20"/>
      <c r="M22" s="20"/>
      <c r="N22" s="20"/>
      <c r="O22" s="20"/>
      <c r="P22" s="20"/>
      <c r="Q22" s="20"/>
      <c r="R22" s="20"/>
    </row>
    <row r="23" spans="1:18" ht="12.5" customHeight="1" x14ac:dyDescent="0.15">
      <c r="A23" s="20"/>
      <c r="B23" s="20"/>
      <c r="C23" s="29" t="s">
        <v>434</v>
      </c>
      <c r="F23" s="20"/>
      <c r="G23" s="20"/>
      <c r="J23" s="3" t="s">
        <v>435</v>
      </c>
      <c r="K23" s="21" t="s">
        <v>338</v>
      </c>
      <c r="L23" s="21" t="s">
        <v>339</v>
      </c>
      <c r="M23" s="21" t="s">
        <v>340</v>
      </c>
      <c r="N23" s="21" t="s">
        <v>341</v>
      </c>
      <c r="P23" s="20"/>
      <c r="Q23" s="20"/>
      <c r="R23" s="20"/>
    </row>
    <row r="24" spans="1:18" ht="1.25" customHeight="1" x14ac:dyDescent="0.15">
      <c r="A24" s="20"/>
      <c r="B24" s="20"/>
      <c r="C24" s="20"/>
      <c r="F24" s="20"/>
      <c r="G24" s="20"/>
      <c r="J24" s="21" t="s">
        <v>436</v>
      </c>
      <c r="K24" s="20"/>
      <c r="L24" s="20"/>
      <c r="M24" s="20"/>
      <c r="N24" s="20"/>
      <c r="P24" s="20"/>
      <c r="Q24" s="20"/>
      <c r="R24" s="20"/>
    </row>
    <row r="25" spans="1:18" ht="11.25" customHeight="1" x14ac:dyDescent="0.15">
      <c r="A25" s="20"/>
      <c r="B25" s="20"/>
      <c r="C25" s="20"/>
      <c r="F25" s="20"/>
      <c r="G25" s="20"/>
      <c r="J25" s="20"/>
      <c r="K25" s="20"/>
      <c r="L25" s="20"/>
      <c r="M25" s="20"/>
      <c r="N25" s="20"/>
      <c r="P25" s="20"/>
      <c r="Q25" s="20"/>
      <c r="R25" s="20"/>
    </row>
    <row r="26" spans="1:18" ht="12.5" customHeight="1" x14ac:dyDescent="0.15">
      <c r="A26" s="20"/>
      <c r="B26" s="27"/>
      <c r="C26" s="28" t="s">
        <v>437</v>
      </c>
      <c r="D26" s="27"/>
      <c r="E26" s="27"/>
      <c r="F26" s="27"/>
      <c r="G26" s="27"/>
      <c r="H26" s="27"/>
      <c r="I26" s="27"/>
      <c r="J26" s="11" t="s">
        <v>438</v>
      </c>
      <c r="K26" s="26" t="s">
        <v>338</v>
      </c>
      <c r="L26" s="26" t="s">
        <v>339</v>
      </c>
      <c r="M26" s="26" t="s">
        <v>340</v>
      </c>
      <c r="N26" s="26" t="s">
        <v>341</v>
      </c>
      <c r="O26" s="27"/>
      <c r="P26" s="27"/>
      <c r="Q26" s="27"/>
      <c r="R26" s="20"/>
    </row>
    <row r="27" spans="1:18" ht="1.25" customHeight="1" x14ac:dyDescent="0.15">
      <c r="A27" s="20"/>
      <c r="B27" s="20"/>
      <c r="C27" s="20"/>
      <c r="D27" s="20"/>
      <c r="E27" s="20"/>
      <c r="F27" s="20"/>
      <c r="G27" s="20"/>
      <c r="H27" s="20"/>
      <c r="I27" s="20"/>
      <c r="J27" s="26" t="s">
        <v>439</v>
      </c>
      <c r="K27" s="20"/>
      <c r="L27" s="20"/>
      <c r="M27" s="20"/>
      <c r="N27" s="20"/>
      <c r="O27" s="20"/>
      <c r="P27" s="20"/>
      <c r="Q27" s="20"/>
      <c r="R27" s="20"/>
    </row>
    <row r="28" spans="1:18" ht="11.25" customHeight="1" x14ac:dyDescent="0.15">
      <c r="A28" s="20"/>
      <c r="B28" s="20"/>
      <c r="C28" s="20"/>
      <c r="D28" s="20"/>
      <c r="E28" s="20"/>
      <c r="F28" s="20"/>
      <c r="G28" s="20"/>
      <c r="H28" s="20"/>
      <c r="I28" s="20"/>
      <c r="J28" s="20"/>
      <c r="K28" s="27"/>
      <c r="L28" s="20"/>
      <c r="M28" s="20"/>
      <c r="N28" s="20"/>
      <c r="O28" s="20"/>
      <c r="P28" s="20"/>
      <c r="Q28" s="20"/>
      <c r="R28" s="20"/>
    </row>
    <row r="29" spans="1:18" ht="12.5" customHeight="1" x14ac:dyDescent="0.15">
      <c r="A29" s="20"/>
      <c r="B29" s="20"/>
      <c r="C29" s="29" t="s">
        <v>336</v>
      </c>
      <c r="F29" s="20"/>
      <c r="G29" s="20"/>
      <c r="J29" s="3" t="s">
        <v>440</v>
      </c>
      <c r="K29" s="21" t="s">
        <v>338</v>
      </c>
      <c r="L29" s="21" t="s">
        <v>441</v>
      </c>
      <c r="M29" s="21" t="s">
        <v>442</v>
      </c>
      <c r="N29" s="21" t="s">
        <v>341</v>
      </c>
      <c r="P29" s="20"/>
      <c r="Q29" s="20"/>
      <c r="R29" s="20"/>
    </row>
    <row r="30" spans="1:18" ht="1.25" customHeight="1" x14ac:dyDescent="0.15">
      <c r="A30" s="20"/>
      <c r="B30" s="20"/>
      <c r="C30" s="20"/>
      <c r="F30" s="20"/>
      <c r="G30" s="20"/>
      <c r="J30" s="21" t="s">
        <v>443</v>
      </c>
      <c r="K30" s="20"/>
      <c r="L30" s="20"/>
      <c r="M30" s="20"/>
      <c r="N30" s="20"/>
      <c r="P30" s="20"/>
      <c r="Q30" s="20"/>
      <c r="R30" s="20"/>
    </row>
    <row r="31" spans="1:18" ht="11.25" customHeight="1" x14ac:dyDescent="0.15">
      <c r="A31" s="20"/>
      <c r="B31" s="20"/>
      <c r="C31" s="20"/>
      <c r="F31" s="20"/>
      <c r="G31" s="20"/>
      <c r="J31" s="20"/>
      <c r="K31" s="20"/>
      <c r="L31" s="20"/>
      <c r="M31" s="20"/>
      <c r="N31" s="20"/>
      <c r="P31" s="20"/>
      <c r="Q31" s="20"/>
      <c r="R31" s="20"/>
    </row>
  </sheetData>
  <mergeCells count="120">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31"/>
    <mergeCell ref="A17:A18"/>
    <mergeCell ref="B17:B18"/>
    <mergeCell ref="C17:C18"/>
    <mergeCell ref="D17:D18"/>
    <mergeCell ref="E17:E18"/>
    <mergeCell ref="A19:A20"/>
    <mergeCell ref="B19:B20"/>
    <mergeCell ref="C19:C20"/>
    <mergeCell ref="F19:F20"/>
    <mergeCell ref="G19:G20"/>
    <mergeCell ref="F17:F18"/>
    <mergeCell ref="G17:G18"/>
    <mergeCell ref="H17:H18"/>
    <mergeCell ref="I17:I18"/>
    <mergeCell ref="E21:E22"/>
    <mergeCell ref="F21:F22"/>
    <mergeCell ref="K19:K20"/>
    <mergeCell ref="L19:L20"/>
    <mergeCell ref="M19:M20"/>
    <mergeCell ref="N19:N20"/>
    <mergeCell ref="P19:P20"/>
    <mergeCell ref="Q19:Q20"/>
    <mergeCell ref="M17:M18"/>
    <mergeCell ref="N17:N18"/>
    <mergeCell ref="O17:O18"/>
    <mergeCell ref="P17:P18"/>
    <mergeCell ref="Q17:Q18"/>
    <mergeCell ref="K17:K18"/>
    <mergeCell ref="L17:L18"/>
    <mergeCell ref="P23:P25"/>
    <mergeCell ref="Q23:Q25"/>
    <mergeCell ref="J24:J25"/>
    <mergeCell ref="K25:N25"/>
    <mergeCell ref="N21:N22"/>
    <mergeCell ref="O21:O22"/>
    <mergeCell ref="P21:P22"/>
    <mergeCell ref="Q21:Q22"/>
    <mergeCell ref="A23:A25"/>
    <mergeCell ref="B23:B25"/>
    <mergeCell ref="C23:C25"/>
    <mergeCell ref="F23:F25"/>
    <mergeCell ref="G23:G25"/>
    <mergeCell ref="K23:K24"/>
    <mergeCell ref="G21:G22"/>
    <mergeCell ref="H21:H22"/>
    <mergeCell ref="I21:I22"/>
    <mergeCell ref="K21:K22"/>
    <mergeCell ref="L21:L22"/>
    <mergeCell ref="M21:M22"/>
    <mergeCell ref="A21:A22"/>
    <mergeCell ref="B21:B22"/>
    <mergeCell ref="C21:C22"/>
    <mergeCell ref="D21:D22"/>
    <mergeCell ref="A26:A28"/>
    <mergeCell ref="B26:B28"/>
    <mergeCell ref="C26:C28"/>
    <mergeCell ref="D26:D28"/>
    <mergeCell ref="E26:E28"/>
    <mergeCell ref="F26:F28"/>
    <mergeCell ref="L23:L24"/>
    <mergeCell ref="M23:M24"/>
    <mergeCell ref="N23:N24"/>
    <mergeCell ref="N26:N27"/>
    <mergeCell ref="O26:O28"/>
    <mergeCell ref="P26:P28"/>
    <mergeCell ref="Q26:Q28"/>
    <mergeCell ref="J27:J28"/>
    <mergeCell ref="K28:N28"/>
    <mergeCell ref="G26:G28"/>
    <mergeCell ref="H26:H28"/>
    <mergeCell ref="I26:I28"/>
    <mergeCell ref="K26:K27"/>
    <mergeCell ref="L26:L27"/>
    <mergeCell ref="M26:M27"/>
    <mergeCell ref="L29:L30"/>
    <mergeCell ref="M29:M30"/>
    <mergeCell ref="N29:N30"/>
    <mergeCell ref="P29:P31"/>
    <mergeCell ref="Q29:Q31"/>
    <mergeCell ref="J30:J31"/>
    <mergeCell ref="K31:N31"/>
    <mergeCell ref="A29:A31"/>
    <mergeCell ref="B29:B31"/>
    <mergeCell ref="C29:C31"/>
    <mergeCell ref="F29:F31"/>
    <mergeCell ref="G29:G31"/>
    <mergeCell ref="K29:K30"/>
  </mergeCells>
  <pageMargins left="0" right="0" top="0" bottom="0" header="0.4921259845" footer="0.4921259845"/>
  <drawing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C00-000000000000}">
  <sheetPr codeName="Feuil29"/>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444</v>
      </c>
    </row>
    <row r="2" spans="1:10" ht="13" hidden="1" customHeight="1" x14ac:dyDescent="0.15"/>
    <row r="3" spans="1:10" ht="12.5" customHeight="1" x14ac:dyDescent="0.15">
      <c r="A3" s="3" t="s">
        <v>445</v>
      </c>
      <c r="B3" s="4" t="s">
        <v>372</v>
      </c>
      <c r="C3" s="3" t="s">
        <v>446</v>
      </c>
    </row>
    <row r="4" spans="1:10" ht="12.5" customHeight="1" x14ac:dyDescent="0.15">
      <c r="B4" s="4" t="s">
        <v>374</v>
      </c>
      <c r="C4" s="3" t="s">
        <v>375</v>
      </c>
    </row>
    <row r="5" spans="1:10" ht="12.5" customHeight="1" x14ac:dyDescent="0.15">
      <c r="A5" s="3" t="s">
        <v>376</v>
      </c>
      <c r="B5" s="20"/>
      <c r="C5" s="20"/>
    </row>
    <row r="6" spans="1:10" ht="23.75" customHeight="1" x14ac:dyDescent="0.15">
      <c r="A6" s="21" t="s">
        <v>447</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378</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448</v>
      </c>
      <c r="B12" s="4" t="s">
        <v>380</v>
      </c>
      <c r="C12" s="3" t="s">
        <v>449</v>
      </c>
      <c r="D12" s="1" t="str">
        <f>LEFT(C12,3)</f>
        <v xml:space="preserve">03 </v>
      </c>
    </row>
    <row r="13" spans="1:10" ht="12.5" customHeight="1" x14ac:dyDescent="0.15">
      <c r="A13" s="3" t="s">
        <v>450</v>
      </c>
      <c r="B13" s="4" t="s">
        <v>382</v>
      </c>
      <c r="C13" s="3" t="s">
        <v>451</v>
      </c>
    </row>
    <row r="14" spans="1:10" ht="12.5" customHeight="1" x14ac:dyDescent="0.15">
      <c r="A14" s="3" t="s">
        <v>452</v>
      </c>
      <c r="B14" s="4" t="s">
        <v>385</v>
      </c>
      <c r="C14" s="3" t="str">
        <f>HYPERLINK("http://www.abena-frantex.fr/","www.abena-frantex.fr")</f>
        <v>www.abena-frantex.fr</v>
      </c>
    </row>
    <row r="15" spans="1:10" ht="12.5" customHeight="1" x14ac:dyDescent="0.15">
      <c r="A15" s="3" t="s">
        <v>453</v>
      </c>
      <c r="B15" s="20"/>
      <c r="C15" s="20"/>
    </row>
    <row r="16" spans="1:10" ht="12.5" customHeight="1" x14ac:dyDescent="0.15">
      <c r="A16" s="3" t="s">
        <v>384</v>
      </c>
      <c r="B16" s="20"/>
      <c r="C16" s="20"/>
    </row>
  </sheetData>
  <mergeCells count="7">
    <mergeCell ref="B15:C16"/>
    <mergeCell ref="B5:C5"/>
    <mergeCell ref="A6:B6"/>
    <mergeCell ref="A8:J8"/>
    <mergeCell ref="A9:J9"/>
    <mergeCell ref="A10:J10"/>
    <mergeCell ref="A11:C11"/>
  </mergeCells>
  <pageMargins left="0" right="0" top="0" bottom="0" header="0.4921259845" footer="0.4921259845"/>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D00-000000000000}">
  <sheetPr codeName="Feuil30"/>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386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454</v>
      </c>
      <c r="B5" s="5">
        <v>66258402</v>
      </c>
      <c r="C5" s="3" t="s">
        <v>388</v>
      </c>
      <c r="D5" s="4" t="s">
        <v>455</v>
      </c>
      <c r="E5" s="3" t="s">
        <v>456</v>
      </c>
    </row>
    <row r="6" spans="1:10" ht="12.5" customHeight="1" x14ac:dyDescent="0.15">
      <c r="A6" s="6" t="s">
        <v>457</v>
      </c>
      <c r="B6" s="7">
        <v>-418171</v>
      </c>
      <c r="C6" s="8" t="s">
        <v>388</v>
      </c>
      <c r="D6" s="24" t="s">
        <v>392</v>
      </c>
      <c r="E6" s="21" t="s">
        <v>458</v>
      </c>
    </row>
    <row r="7" spans="1:10" ht="11.25" customHeight="1" x14ac:dyDescent="0.15">
      <c r="A7" s="24" t="s">
        <v>459</v>
      </c>
      <c r="B7" s="25">
        <v>28454605</v>
      </c>
      <c r="C7" s="21" t="s">
        <v>388</v>
      </c>
      <c r="D7" s="20"/>
      <c r="E7" s="20"/>
    </row>
    <row r="8" spans="1:10" ht="1.25" customHeight="1" x14ac:dyDescent="0.15">
      <c r="A8" s="20"/>
      <c r="B8" s="20"/>
      <c r="C8" s="20"/>
      <c r="D8" s="24" t="s">
        <v>395</v>
      </c>
      <c r="E8" s="21" t="s">
        <v>460</v>
      </c>
    </row>
    <row r="9" spans="1:10" ht="11.25" customHeight="1" x14ac:dyDescent="0.15">
      <c r="A9" s="24" t="s">
        <v>461</v>
      </c>
      <c r="B9" s="25">
        <v>1032750</v>
      </c>
      <c r="C9" s="21" t="s">
        <v>388</v>
      </c>
      <c r="D9" s="20"/>
      <c r="E9" s="20"/>
    </row>
    <row r="10" spans="1:10" ht="1.25" customHeight="1" x14ac:dyDescent="0.15">
      <c r="A10" s="20"/>
      <c r="B10" s="20"/>
      <c r="C10" s="20"/>
      <c r="D10" s="24" t="s">
        <v>398</v>
      </c>
      <c r="E10" s="21" t="s">
        <v>396</v>
      </c>
    </row>
    <row r="11" spans="1:10" ht="11.25" customHeight="1" x14ac:dyDescent="0.15">
      <c r="A11" s="20"/>
      <c r="B11" s="20"/>
      <c r="C11" s="20"/>
      <c r="D11" s="20"/>
      <c r="E11" s="20"/>
    </row>
    <row r="12" spans="1:10" ht="12.5" customHeight="1" x14ac:dyDescent="0.15">
      <c r="A12" s="20"/>
      <c r="B12" s="20"/>
      <c r="C12" s="20"/>
      <c r="D12" s="4" t="str">
        <f>LEFT(C12,3)</f>
        <v/>
      </c>
      <c r="E12" s="3" t="s">
        <v>462</v>
      </c>
    </row>
    <row r="13" spans="1:10" ht="12.5" customHeight="1" x14ac:dyDescent="0.15">
      <c r="A13" s="20"/>
      <c r="B13" s="20"/>
      <c r="C13" s="20"/>
      <c r="D13" s="20"/>
      <c r="E13" s="20"/>
    </row>
    <row r="14" spans="1:10" ht="12.5" customHeight="1" x14ac:dyDescent="0.15">
      <c r="A14" s="4" t="s">
        <v>400</v>
      </c>
      <c r="B14" s="8" t="s">
        <v>463</v>
      </c>
    </row>
    <row r="15" spans="1:10" ht="12.5" customHeight="1" x14ac:dyDescent="0.15">
      <c r="A15" s="4" t="s">
        <v>402</v>
      </c>
      <c r="B15" s="8" t="s">
        <v>403</v>
      </c>
    </row>
    <row r="16" spans="1:10" ht="12.5" customHeight="1" x14ac:dyDescent="0.15">
      <c r="A16" s="4" t="s">
        <v>404</v>
      </c>
      <c r="B16" s="8" t="s">
        <v>464</v>
      </c>
    </row>
    <row r="17" spans="1:2" ht="59" customHeight="1" x14ac:dyDescent="0.15">
      <c r="A17" s="4" t="s">
        <v>406</v>
      </c>
      <c r="B17" s="8" t="s">
        <v>465</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E00-000000000000}">
  <sheetPr codeName="Feuil31"/>
  <dimension ref="A1:R4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408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409</v>
      </c>
      <c r="B4" s="20"/>
      <c r="C4" s="20"/>
      <c r="D4" s="20"/>
      <c r="E4" s="20"/>
      <c r="F4" s="20"/>
      <c r="G4" s="20"/>
      <c r="H4" s="20"/>
      <c r="I4" s="20"/>
      <c r="J4" s="20"/>
    </row>
    <row r="5" spans="1:18" ht="12.5" customHeight="1" x14ac:dyDescent="0.15">
      <c r="B5" s="12" t="s">
        <v>466</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410</v>
      </c>
      <c r="K8" s="30" t="s">
        <v>411</v>
      </c>
      <c r="L8" s="20"/>
      <c r="M8" s="10" t="s">
        <v>412</v>
      </c>
      <c r="N8" s="10" t="s">
        <v>413</v>
      </c>
      <c r="O8" s="9"/>
      <c r="P8" s="9"/>
      <c r="Q8" s="9"/>
      <c r="R8" s="20"/>
    </row>
    <row r="9" spans="1:18" ht="12.5" customHeight="1" x14ac:dyDescent="0.15">
      <c r="A9" s="20"/>
      <c r="B9" s="27"/>
      <c r="C9" s="28" t="s">
        <v>414</v>
      </c>
      <c r="D9" s="27"/>
      <c r="E9" s="27"/>
      <c r="F9" s="27"/>
      <c r="G9" s="27"/>
      <c r="H9" s="27"/>
      <c r="I9" s="27"/>
      <c r="J9" s="11" t="s">
        <v>467</v>
      </c>
      <c r="K9" s="26" t="s">
        <v>338</v>
      </c>
      <c r="L9" s="26" t="s">
        <v>468</v>
      </c>
      <c r="M9" s="26" t="s">
        <v>417</v>
      </c>
      <c r="N9" s="26" t="s">
        <v>341</v>
      </c>
      <c r="O9" s="27"/>
      <c r="P9" s="27"/>
      <c r="Q9" s="27"/>
      <c r="R9" s="20"/>
    </row>
    <row r="10" spans="1:18" ht="12.5" customHeight="1" x14ac:dyDescent="0.15">
      <c r="A10" s="20"/>
      <c r="B10" s="20"/>
      <c r="C10" s="20"/>
      <c r="D10" s="20"/>
      <c r="E10" s="20"/>
      <c r="F10" s="20"/>
      <c r="G10" s="20"/>
      <c r="H10" s="20"/>
      <c r="I10" s="20"/>
      <c r="J10" s="11" t="s">
        <v>469</v>
      </c>
      <c r="K10" s="20"/>
      <c r="L10" s="20"/>
      <c r="M10" s="20"/>
      <c r="N10" s="20"/>
      <c r="O10" s="20"/>
      <c r="P10" s="20"/>
      <c r="Q10" s="20"/>
      <c r="R10" s="20"/>
    </row>
    <row r="11" spans="1:18" ht="12.5" customHeight="1" x14ac:dyDescent="0.15">
      <c r="A11" s="20"/>
      <c r="B11" s="20"/>
      <c r="C11" s="29" t="s">
        <v>425</v>
      </c>
      <c r="F11" s="20"/>
      <c r="G11" s="20"/>
      <c r="J11" s="3" t="s">
        <v>470</v>
      </c>
      <c r="K11" s="21" t="s">
        <v>338</v>
      </c>
      <c r="L11" s="21" t="s">
        <v>471</v>
      </c>
      <c r="M11" s="21" t="s">
        <v>417</v>
      </c>
      <c r="N11" s="21" t="s">
        <v>341</v>
      </c>
      <c r="P11" s="20"/>
      <c r="Q11" s="20"/>
      <c r="R11" s="20"/>
    </row>
    <row r="12" spans="1:18" ht="1.25" customHeight="1" x14ac:dyDescent="0.15">
      <c r="A12" s="20"/>
      <c r="B12" s="20"/>
      <c r="C12" s="20"/>
      <c r="D12" s="1" t="str">
        <f>LEFT(C12,3)</f>
        <v/>
      </c>
      <c r="F12" s="20"/>
      <c r="G12" s="20"/>
      <c r="J12" s="21" t="s">
        <v>472</v>
      </c>
      <c r="K12" s="20"/>
      <c r="L12" s="20"/>
      <c r="M12" s="20"/>
      <c r="N12" s="20"/>
      <c r="P12" s="20"/>
      <c r="Q12" s="20"/>
      <c r="R12" s="20"/>
    </row>
    <row r="13" spans="1:18" ht="11.25" customHeight="1" x14ac:dyDescent="0.15">
      <c r="A13" s="20"/>
      <c r="B13" s="20"/>
      <c r="C13" s="20"/>
      <c r="F13" s="20"/>
      <c r="G13" s="20"/>
      <c r="J13" s="20"/>
      <c r="K13" s="20"/>
      <c r="L13" s="20"/>
      <c r="M13" s="20"/>
      <c r="N13" s="20"/>
      <c r="P13" s="20"/>
      <c r="Q13" s="20"/>
      <c r="R13" s="20"/>
    </row>
    <row r="14" spans="1:18" ht="12.5" customHeight="1" x14ac:dyDescent="0.15">
      <c r="A14" s="20"/>
      <c r="B14" s="27"/>
      <c r="C14" s="28" t="s">
        <v>429</v>
      </c>
      <c r="D14" s="27"/>
      <c r="E14" s="27"/>
      <c r="F14" s="27"/>
      <c r="G14" s="27"/>
      <c r="H14" s="27"/>
      <c r="I14" s="27"/>
      <c r="J14" s="11" t="s">
        <v>473</v>
      </c>
      <c r="K14" s="26" t="s">
        <v>338</v>
      </c>
      <c r="L14" s="26" t="s">
        <v>471</v>
      </c>
      <c r="M14" s="26" t="s">
        <v>417</v>
      </c>
      <c r="N14" s="26" t="s">
        <v>341</v>
      </c>
      <c r="O14" s="27"/>
      <c r="P14" s="27"/>
      <c r="Q14" s="27"/>
      <c r="R14" s="20"/>
    </row>
    <row r="15" spans="1:18" ht="1.25" customHeight="1" x14ac:dyDescent="0.15">
      <c r="A15" s="20"/>
      <c r="B15" s="20"/>
      <c r="C15" s="20"/>
      <c r="D15" s="20"/>
      <c r="E15" s="20"/>
      <c r="F15" s="20"/>
      <c r="G15" s="20"/>
      <c r="H15" s="20"/>
      <c r="I15" s="20"/>
      <c r="J15" s="26" t="s">
        <v>474</v>
      </c>
      <c r="K15" s="20"/>
      <c r="L15" s="20"/>
      <c r="M15" s="20"/>
      <c r="N15" s="20"/>
      <c r="O15" s="20"/>
      <c r="P15" s="20"/>
      <c r="Q15" s="20"/>
      <c r="R15" s="20"/>
    </row>
    <row r="16" spans="1:18" ht="11.25" customHeight="1" x14ac:dyDescent="0.15">
      <c r="A16" s="20"/>
      <c r="B16" s="20"/>
      <c r="C16" s="20"/>
      <c r="D16" s="20"/>
      <c r="E16" s="20"/>
      <c r="F16" s="20"/>
      <c r="G16" s="20"/>
      <c r="H16" s="20"/>
      <c r="I16" s="20"/>
      <c r="J16" s="20"/>
      <c r="K16" s="27"/>
      <c r="L16" s="20"/>
      <c r="M16" s="20"/>
      <c r="N16" s="20"/>
      <c r="O16" s="20"/>
      <c r="P16" s="20"/>
      <c r="Q16" s="20"/>
      <c r="R16" s="20"/>
    </row>
    <row r="17" spans="1:18" ht="12.5" customHeight="1" x14ac:dyDescent="0.15">
      <c r="A17" s="20"/>
      <c r="B17" s="20"/>
      <c r="C17" s="29" t="s">
        <v>434</v>
      </c>
      <c r="F17" s="20"/>
      <c r="G17" s="20"/>
      <c r="J17" s="3" t="s">
        <v>475</v>
      </c>
      <c r="K17" s="21" t="s">
        <v>338</v>
      </c>
      <c r="L17" s="21" t="s">
        <v>471</v>
      </c>
      <c r="M17" s="21" t="s">
        <v>417</v>
      </c>
      <c r="N17" s="21" t="s">
        <v>341</v>
      </c>
      <c r="P17" s="20"/>
      <c r="Q17" s="20"/>
      <c r="R17" s="20"/>
    </row>
    <row r="18" spans="1:18" ht="1.25" customHeight="1" x14ac:dyDescent="0.15">
      <c r="A18" s="20"/>
      <c r="B18" s="20"/>
      <c r="C18" s="20"/>
      <c r="F18" s="20"/>
      <c r="G18" s="20"/>
      <c r="J18" s="21" t="s">
        <v>476</v>
      </c>
      <c r="K18" s="20"/>
      <c r="L18" s="20"/>
      <c r="M18" s="20"/>
      <c r="N18" s="20"/>
      <c r="P18" s="20"/>
      <c r="Q18" s="20"/>
      <c r="R18" s="20"/>
    </row>
    <row r="19" spans="1:18" ht="11.25" customHeight="1" x14ac:dyDescent="0.15">
      <c r="A19" s="20"/>
      <c r="B19" s="20"/>
      <c r="C19" s="20"/>
      <c r="F19" s="20"/>
      <c r="G19" s="20"/>
      <c r="J19" s="20"/>
      <c r="K19" s="20"/>
      <c r="L19" s="20"/>
      <c r="M19" s="20"/>
      <c r="N19" s="20"/>
      <c r="P19" s="20"/>
      <c r="Q19" s="20"/>
      <c r="R19" s="20"/>
    </row>
    <row r="20" spans="1:18" ht="12.5" customHeight="1" x14ac:dyDescent="0.15">
      <c r="A20" s="20"/>
      <c r="B20" s="27"/>
      <c r="C20" s="28" t="s">
        <v>437</v>
      </c>
      <c r="D20" s="27"/>
      <c r="E20" s="27"/>
      <c r="F20" s="27"/>
      <c r="G20" s="27"/>
      <c r="H20" s="27"/>
      <c r="I20" s="27"/>
      <c r="J20" s="11" t="s">
        <v>477</v>
      </c>
      <c r="K20" s="26" t="s">
        <v>338</v>
      </c>
      <c r="L20" s="26" t="s">
        <v>471</v>
      </c>
      <c r="M20" s="26" t="s">
        <v>417</v>
      </c>
      <c r="N20" s="26" t="s">
        <v>341</v>
      </c>
      <c r="O20" s="27"/>
      <c r="P20" s="27"/>
      <c r="Q20" s="27"/>
      <c r="R20" s="20"/>
    </row>
    <row r="21" spans="1:18" ht="1.25" customHeight="1" x14ac:dyDescent="0.15">
      <c r="A21" s="20"/>
      <c r="B21" s="20"/>
      <c r="C21" s="20"/>
      <c r="D21" s="20"/>
      <c r="E21" s="20"/>
      <c r="F21" s="20"/>
      <c r="G21" s="20"/>
      <c r="H21" s="20"/>
      <c r="I21" s="20"/>
      <c r="J21" s="26" t="s">
        <v>478</v>
      </c>
      <c r="K21" s="20"/>
      <c r="L21" s="20"/>
      <c r="M21" s="20"/>
      <c r="N21" s="20"/>
      <c r="O21" s="20"/>
      <c r="P21" s="20"/>
      <c r="Q21" s="20"/>
      <c r="R21" s="20"/>
    </row>
    <row r="22" spans="1:18" ht="11.25" customHeight="1" x14ac:dyDescent="0.15">
      <c r="A22" s="20"/>
      <c r="B22" s="20"/>
      <c r="C22" s="20"/>
      <c r="D22" s="20"/>
      <c r="E22" s="20"/>
      <c r="F22" s="20"/>
      <c r="G22" s="20"/>
      <c r="H22" s="20"/>
      <c r="I22" s="20"/>
      <c r="J22" s="20"/>
      <c r="K22" s="27"/>
      <c r="L22" s="20"/>
      <c r="M22" s="20"/>
      <c r="N22" s="20"/>
      <c r="O22" s="20"/>
      <c r="P22" s="20"/>
      <c r="Q22" s="20"/>
      <c r="R22" s="20"/>
    </row>
    <row r="23" spans="1:18" ht="12.5" customHeight="1" x14ac:dyDescent="0.15">
      <c r="A23" s="20"/>
      <c r="B23" s="20"/>
      <c r="C23" s="20"/>
      <c r="D23" s="20"/>
      <c r="E23" s="20"/>
      <c r="F23" s="20"/>
      <c r="G23" s="20"/>
      <c r="H23" s="20"/>
      <c r="I23" s="20"/>
      <c r="J23" s="20"/>
    </row>
    <row r="24" spans="1:18" ht="13" hidden="1" customHeight="1" x14ac:dyDescent="0.15">
      <c r="A24" s="20"/>
      <c r="B24" s="20"/>
      <c r="C24" s="20"/>
      <c r="D24" s="20"/>
      <c r="E24" s="20"/>
      <c r="F24" s="20"/>
      <c r="G24" s="20"/>
      <c r="H24" s="20"/>
      <c r="I24" s="20"/>
      <c r="J24" s="20"/>
    </row>
    <row r="25" spans="1:18" ht="12.5" customHeight="1" x14ac:dyDescent="0.15">
      <c r="A25" s="31" t="s">
        <v>419</v>
      </c>
      <c r="B25" s="20"/>
      <c r="C25" s="20"/>
      <c r="D25" s="20"/>
      <c r="E25" s="20"/>
      <c r="F25" s="20"/>
      <c r="G25" s="20"/>
      <c r="H25" s="20"/>
      <c r="I25" s="20"/>
      <c r="J25" s="20"/>
    </row>
    <row r="26" spans="1:18" ht="12.5" customHeight="1" x14ac:dyDescent="0.15">
      <c r="B26" s="12" t="s">
        <v>466</v>
      </c>
    </row>
    <row r="27" spans="1:18" ht="12.5" customHeight="1" x14ac:dyDescent="0.15">
      <c r="A27" s="20"/>
      <c r="B27" s="20"/>
    </row>
    <row r="28" spans="1:18" ht="13" hidden="1" customHeight="1" x14ac:dyDescent="0.15">
      <c r="A28" s="20"/>
      <c r="B28" s="20"/>
      <c r="C28" s="20"/>
      <c r="D28" s="20"/>
      <c r="E28" s="20"/>
      <c r="F28" s="20"/>
      <c r="G28" s="20"/>
      <c r="H28" s="20"/>
      <c r="I28" s="20"/>
      <c r="J28" s="20"/>
    </row>
    <row r="29" spans="1:18" ht="12.5" customHeight="1" x14ac:dyDescent="0.15">
      <c r="A29" s="9"/>
      <c r="B29" s="9"/>
      <c r="C29" s="9"/>
      <c r="D29" s="9"/>
      <c r="E29" s="9"/>
      <c r="F29" s="9"/>
      <c r="G29" s="9"/>
      <c r="H29" s="9"/>
      <c r="I29" s="9"/>
      <c r="J29" s="10" t="s">
        <v>410</v>
      </c>
      <c r="K29" s="30" t="s">
        <v>411</v>
      </c>
      <c r="L29" s="20"/>
      <c r="M29" s="10" t="s">
        <v>420</v>
      </c>
      <c r="N29" s="10" t="s">
        <v>413</v>
      </c>
      <c r="O29" s="9"/>
      <c r="P29" s="9"/>
      <c r="Q29" s="9"/>
      <c r="R29" s="20"/>
    </row>
    <row r="30" spans="1:18" ht="12.5" customHeight="1" x14ac:dyDescent="0.15">
      <c r="A30" s="20"/>
      <c r="B30" s="27"/>
      <c r="C30" s="28" t="s">
        <v>414</v>
      </c>
      <c r="D30" s="27"/>
      <c r="E30" s="27"/>
      <c r="F30" s="27"/>
      <c r="G30" s="27"/>
      <c r="H30" s="27"/>
      <c r="I30" s="27"/>
      <c r="J30" s="11" t="s">
        <v>467</v>
      </c>
      <c r="K30" s="26" t="s">
        <v>338</v>
      </c>
      <c r="L30" s="26" t="s">
        <v>479</v>
      </c>
      <c r="M30" s="26" t="s">
        <v>423</v>
      </c>
      <c r="N30" s="26" t="s">
        <v>341</v>
      </c>
      <c r="O30" s="27"/>
      <c r="P30" s="27"/>
      <c r="Q30" s="27"/>
      <c r="R30" s="20"/>
    </row>
    <row r="31" spans="1:18" ht="1.25" customHeight="1" x14ac:dyDescent="0.15">
      <c r="A31" s="20"/>
      <c r="B31" s="20"/>
      <c r="C31" s="20"/>
      <c r="D31" s="20"/>
      <c r="E31" s="20"/>
      <c r="F31" s="20"/>
      <c r="G31" s="20"/>
      <c r="H31" s="20"/>
      <c r="I31" s="20"/>
      <c r="J31" s="26" t="s">
        <v>469</v>
      </c>
      <c r="K31" s="20"/>
      <c r="L31" s="20"/>
      <c r="M31" s="20"/>
      <c r="N31" s="20"/>
      <c r="O31" s="20"/>
      <c r="P31" s="20"/>
      <c r="Q31" s="20"/>
      <c r="R31" s="20"/>
    </row>
    <row r="32" spans="1:18" ht="11.25" customHeight="1" x14ac:dyDescent="0.15">
      <c r="A32" s="20"/>
      <c r="B32" s="20"/>
      <c r="C32" s="20"/>
      <c r="D32" s="20"/>
      <c r="E32" s="20"/>
      <c r="F32" s="20"/>
      <c r="G32" s="20"/>
      <c r="H32" s="20"/>
      <c r="I32" s="20"/>
      <c r="J32" s="20"/>
      <c r="K32" s="27"/>
      <c r="L32" s="20"/>
      <c r="M32" s="20"/>
      <c r="N32" s="20"/>
      <c r="O32" s="20"/>
      <c r="P32" s="20"/>
      <c r="Q32" s="20"/>
      <c r="R32" s="20"/>
    </row>
    <row r="33" spans="1:18" ht="12.5" customHeight="1" x14ac:dyDescent="0.15">
      <c r="A33" s="20"/>
      <c r="B33" s="20"/>
      <c r="C33" s="29" t="s">
        <v>480</v>
      </c>
      <c r="F33" s="20"/>
      <c r="G33" s="20"/>
      <c r="J33" s="3" t="s">
        <v>481</v>
      </c>
      <c r="K33" s="21" t="s">
        <v>482</v>
      </c>
      <c r="L33" s="21" t="s">
        <v>483</v>
      </c>
      <c r="M33" s="21" t="s">
        <v>484</v>
      </c>
      <c r="N33" s="21" t="s">
        <v>485</v>
      </c>
      <c r="P33" s="20"/>
      <c r="Q33" s="20"/>
      <c r="R33" s="20"/>
    </row>
    <row r="34" spans="1:18" ht="1.25" customHeight="1" x14ac:dyDescent="0.15">
      <c r="A34" s="20"/>
      <c r="B34" s="20"/>
      <c r="C34" s="20"/>
      <c r="F34" s="20"/>
      <c r="G34" s="20"/>
      <c r="J34" s="21" t="s">
        <v>486</v>
      </c>
      <c r="K34" s="20"/>
      <c r="L34" s="20"/>
      <c r="M34" s="20"/>
      <c r="N34" s="20"/>
      <c r="P34" s="20"/>
      <c r="Q34" s="20"/>
      <c r="R34" s="20"/>
    </row>
    <row r="35" spans="1:18" ht="11.25" customHeight="1" x14ac:dyDescent="0.15">
      <c r="A35" s="20"/>
      <c r="B35" s="20"/>
      <c r="C35" s="20"/>
      <c r="F35" s="20"/>
      <c r="G35" s="20"/>
      <c r="J35" s="20"/>
      <c r="K35" s="21" t="s">
        <v>482</v>
      </c>
      <c r="L35" s="21" t="s">
        <v>487</v>
      </c>
      <c r="M35" s="21" t="s">
        <v>488</v>
      </c>
      <c r="N35" s="21" t="s">
        <v>485</v>
      </c>
      <c r="P35" s="20"/>
      <c r="Q35" s="20"/>
      <c r="R35" s="20"/>
    </row>
    <row r="36" spans="1:18" ht="2.25" customHeight="1" x14ac:dyDescent="0.15">
      <c r="A36" s="20"/>
      <c r="B36" s="20"/>
      <c r="C36" s="20"/>
      <c r="F36" s="20"/>
      <c r="G36" s="20"/>
      <c r="K36" s="20"/>
      <c r="L36" s="20"/>
      <c r="M36" s="20"/>
      <c r="N36" s="20"/>
      <c r="P36" s="20"/>
      <c r="Q36" s="20"/>
      <c r="R36" s="20"/>
    </row>
    <row r="37" spans="1:18" ht="12.5" customHeight="1" x14ac:dyDescent="0.15">
      <c r="A37" s="20"/>
      <c r="B37" s="27"/>
      <c r="C37" s="28" t="s">
        <v>489</v>
      </c>
      <c r="D37" s="27"/>
      <c r="E37" s="27"/>
      <c r="F37" s="27"/>
      <c r="G37" s="27"/>
      <c r="H37" s="27"/>
      <c r="I37" s="27"/>
      <c r="J37" s="11" t="s">
        <v>490</v>
      </c>
      <c r="K37" s="26" t="s">
        <v>482</v>
      </c>
      <c r="L37" s="26" t="s">
        <v>491</v>
      </c>
      <c r="M37" s="26" t="s">
        <v>492</v>
      </c>
      <c r="N37" s="26" t="s">
        <v>485</v>
      </c>
      <c r="O37" s="27"/>
      <c r="P37" s="27"/>
      <c r="Q37" s="27"/>
      <c r="R37" s="20"/>
    </row>
    <row r="38" spans="1:18" ht="1.25" customHeight="1" x14ac:dyDescent="0.15">
      <c r="A38" s="20"/>
      <c r="B38" s="20"/>
      <c r="C38" s="20"/>
      <c r="D38" s="20"/>
      <c r="E38" s="20"/>
      <c r="F38" s="20"/>
      <c r="G38" s="20"/>
      <c r="H38" s="20"/>
      <c r="I38" s="20"/>
      <c r="J38" s="26" t="s">
        <v>493</v>
      </c>
      <c r="K38" s="20"/>
      <c r="L38" s="20"/>
      <c r="M38" s="20"/>
      <c r="N38" s="20"/>
      <c r="O38" s="20"/>
      <c r="P38" s="20"/>
      <c r="Q38" s="20"/>
      <c r="R38" s="20"/>
    </row>
    <row r="39" spans="1:18" ht="11.25" customHeight="1" x14ac:dyDescent="0.15">
      <c r="A39" s="20"/>
      <c r="B39" s="20"/>
      <c r="C39" s="20"/>
      <c r="D39" s="20"/>
      <c r="E39" s="20"/>
      <c r="F39" s="20"/>
      <c r="G39" s="20"/>
      <c r="H39" s="20"/>
      <c r="I39" s="20"/>
      <c r="J39" s="20"/>
      <c r="K39" s="27"/>
      <c r="L39" s="20"/>
      <c r="M39" s="20"/>
      <c r="N39" s="20"/>
      <c r="O39" s="20"/>
      <c r="P39" s="20"/>
      <c r="Q39" s="20"/>
      <c r="R39" s="20"/>
    </row>
    <row r="40" spans="1:18" ht="12.5" customHeight="1" x14ac:dyDescent="0.15">
      <c r="A40" s="20"/>
      <c r="B40" s="20"/>
      <c r="C40" s="29" t="s">
        <v>494</v>
      </c>
      <c r="F40" s="20"/>
      <c r="G40" s="20"/>
      <c r="J40" s="3" t="s">
        <v>495</v>
      </c>
      <c r="K40" s="21" t="s">
        <v>482</v>
      </c>
      <c r="L40" s="21" t="s">
        <v>496</v>
      </c>
      <c r="M40" s="21" t="s">
        <v>497</v>
      </c>
      <c r="N40" s="21" t="s">
        <v>485</v>
      </c>
      <c r="P40" s="20"/>
      <c r="Q40" s="20"/>
      <c r="R40" s="20"/>
    </row>
    <row r="41" spans="1:18" ht="1.25" customHeight="1" x14ac:dyDescent="0.15">
      <c r="A41" s="20"/>
      <c r="B41" s="20"/>
      <c r="C41" s="20"/>
      <c r="F41" s="20"/>
      <c r="G41" s="20"/>
      <c r="J41" s="21" t="s">
        <v>498</v>
      </c>
      <c r="K41" s="20"/>
      <c r="L41" s="20"/>
      <c r="M41" s="20"/>
      <c r="N41" s="20"/>
      <c r="P41" s="20"/>
      <c r="Q41" s="20"/>
      <c r="R41" s="20"/>
    </row>
    <row r="42" spans="1:18" ht="11.25" customHeight="1" x14ac:dyDescent="0.15">
      <c r="A42" s="20"/>
      <c r="B42" s="20"/>
      <c r="C42" s="20"/>
      <c r="F42" s="20"/>
      <c r="G42" s="20"/>
      <c r="J42" s="20"/>
      <c r="K42" s="20"/>
      <c r="L42" s="20"/>
      <c r="M42" s="20"/>
      <c r="N42" s="20"/>
      <c r="P42" s="20"/>
      <c r="Q42" s="20"/>
      <c r="R42" s="20"/>
    </row>
  </sheetData>
  <mergeCells count="158">
    <mergeCell ref="A1:J1"/>
    <mergeCell ref="A2:J2"/>
    <mergeCell ref="A3:J3"/>
    <mergeCell ref="A4:J4"/>
    <mergeCell ref="A6:B6"/>
    <mergeCell ref="A7:J7"/>
    <mergeCell ref="K8:L8"/>
    <mergeCell ref="R8:R22"/>
    <mergeCell ref="A9:A10"/>
    <mergeCell ref="B9:B10"/>
    <mergeCell ref="C9:C10"/>
    <mergeCell ref="D9:D10"/>
    <mergeCell ref="E9:E10"/>
    <mergeCell ref="F9:F10"/>
    <mergeCell ref="G9:G10"/>
    <mergeCell ref="H9:H10"/>
    <mergeCell ref="P9:P10"/>
    <mergeCell ref="Q9:Q10"/>
    <mergeCell ref="A11:A13"/>
    <mergeCell ref="B11:B13"/>
    <mergeCell ref="C11:C13"/>
    <mergeCell ref="F11:F13"/>
    <mergeCell ref="G11:G13"/>
    <mergeCell ref="K11:K12"/>
    <mergeCell ref="L11:L12"/>
    <mergeCell ref="M11:M12"/>
    <mergeCell ref="I9:I10"/>
    <mergeCell ref="K9:K10"/>
    <mergeCell ref="L9:L10"/>
    <mergeCell ref="M9:M10"/>
    <mergeCell ref="N9:N10"/>
    <mergeCell ref="O9:O10"/>
    <mergeCell ref="N11:N12"/>
    <mergeCell ref="P11:P13"/>
    <mergeCell ref="Q11:Q13"/>
    <mergeCell ref="J12:J13"/>
    <mergeCell ref="K13:N13"/>
    <mergeCell ref="A14:A16"/>
    <mergeCell ref="B14:B16"/>
    <mergeCell ref="C14:C16"/>
    <mergeCell ref="D14:D16"/>
    <mergeCell ref="E14:E16"/>
    <mergeCell ref="M14:M15"/>
    <mergeCell ref="N14:N15"/>
    <mergeCell ref="O14:O16"/>
    <mergeCell ref="P14:P16"/>
    <mergeCell ref="Q14:Q16"/>
    <mergeCell ref="J15:J16"/>
    <mergeCell ref="K16:N16"/>
    <mergeCell ref="F14:F16"/>
    <mergeCell ref="G14:G16"/>
    <mergeCell ref="H14:H16"/>
    <mergeCell ref="I14:I16"/>
    <mergeCell ref="K14:K15"/>
    <mergeCell ref="L14:L15"/>
    <mergeCell ref="L17:L18"/>
    <mergeCell ref="M17:M18"/>
    <mergeCell ref="N17:N18"/>
    <mergeCell ref="P17:P19"/>
    <mergeCell ref="Q17:Q19"/>
    <mergeCell ref="J18:J19"/>
    <mergeCell ref="K19:N19"/>
    <mergeCell ref="A17:A19"/>
    <mergeCell ref="B17:B19"/>
    <mergeCell ref="C17:C19"/>
    <mergeCell ref="F17:F19"/>
    <mergeCell ref="G17:G19"/>
    <mergeCell ref="K17:K18"/>
    <mergeCell ref="Q20:Q22"/>
    <mergeCell ref="J21:J22"/>
    <mergeCell ref="K22:N22"/>
    <mergeCell ref="G20:G22"/>
    <mergeCell ref="H20:H22"/>
    <mergeCell ref="I20:I22"/>
    <mergeCell ref="K20:K21"/>
    <mergeCell ref="L20:L21"/>
    <mergeCell ref="M20:M21"/>
    <mergeCell ref="A23:J23"/>
    <mergeCell ref="A24:J24"/>
    <mergeCell ref="A25:J25"/>
    <mergeCell ref="A27:B27"/>
    <mergeCell ref="A28:J28"/>
    <mergeCell ref="K29:L29"/>
    <mergeCell ref="N20:N21"/>
    <mergeCell ref="O20:O22"/>
    <mergeCell ref="P20:P22"/>
    <mergeCell ref="A20:A22"/>
    <mergeCell ref="B20:B22"/>
    <mergeCell ref="C20:C22"/>
    <mergeCell ref="D20:D22"/>
    <mergeCell ref="E20:E22"/>
    <mergeCell ref="F20:F22"/>
    <mergeCell ref="R29:R42"/>
    <mergeCell ref="A30:A32"/>
    <mergeCell ref="B30:B32"/>
    <mergeCell ref="C30:C32"/>
    <mergeCell ref="D30:D32"/>
    <mergeCell ref="E30:E32"/>
    <mergeCell ref="F30:F32"/>
    <mergeCell ref="G30:G32"/>
    <mergeCell ref="H30:H32"/>
    <mergeCell ref="I30:I32"/>
    <mergeCell ref="Q33:Q36"/>
    <mergeCell ref="J34:J35"/>
    <mergeCell ref="K35:K36"/>
    <mergeCell ref="L35:L36"/>
    <mergeCell ref="M35:M36"/>
    <mergeCell ref="N35:N36"/>
    <mergeCell ref="Q30:Q32"/>
    <mergeCell ref="J31:J32"/>
    <mergeCell ref="K32:N32"/>
    <mergeCell ref="K33:K34"/>
    <mergeCell ref="L33:L34"/>
    <mergeCell ref="K30:K31"/>
    <mergeCell ref="L30:L31"/>
    <mergeCell ref="M30:M31"/>
    <mergeCell ref="N30:N31"/>
    <mergeCell ref="O30:O32"/>
    <mergeCell ref="P30:P32"/>
    <mergeCell ref="A37:A39"/>
    <mergeCell ref="B37:B39"/>
    <mergeCell ref="C37:C39"/>
    <mergeCell ref="D37:D39"/>
    <mergeCell ref="E37:E39"/>
    <mergeCell ref="F37:F39"/>
    <mergeCell ref="M33:M34"/>
    <mergeCell ref="N33:N34"/>
    <mergeCell ref="P33:P36"/>
    <mergeCell ref="A33:A36"/>
    <mergeCell ref="B33:B36"/>
    <mergeCell ref="C33:C36"/>
    <mergeCell ref="F33:F36"/>
    <mergeCell ref="G33:G36"/>
    <mergeCell ref="N37:N38"/>
    <mergeCell ref="O37:O39"/>
    <mergeCell ref="P37:P39"/>
    <mergeCell ref="Q37:Q39"/>
    <mergeCell ref="J38:J39"/>
    <mergeCell ref="K39:N39"/>
    <mergeCell ref="G37:G39"/>
    <mergeCell ref="H37:H39"/>
    <mergeCell ref="I37:I39"/>
    <mergeCell ref="K37:K38"/>
    <mergeCell ref="L37:L38"/>
    <mergeCell ref="M37:M38"/>
    <mergeCell ref="L40:L41"/>
    <mergeCell ref="M40:M41"/>
    <mergeCell ref="N40:N41"/>
    <mergeCell ref="P40:P42"/>
    <mergeCell ref="Q40:Q42"/>
    <mergeCell ref="J41:J42"/>
    <mergeCell ref="K42:N42"/>
    <mergeCell ref="A40:A42"/>
    <mergeCell ref="B40:B42"/>
    <mergeCell ref="C40:C42"/>
    <mergeCell ref="F40:F42"/>
    <mergeCell ref="G40:G42"/>
    <mergeCell ref="K40:K41"/>
  </mergeCells>
  <pageMargins left="0" right="0" top="0" bottom="0" header="0.4921259845" footer="0.4921259845"/>
  <drawing r:id="rId1"/>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F00-000000000000}">
  <sheetPr codeName="Feuil32"/>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499</v>
      </c>
    </row>
    <row r="2" spans="1:10" ht="13" hidden="1" customHeight="1" x14ac:dyDescent="0.15"/>
    <row r="3" spans="1:10" ht="12.5" customHeight="1" x14ac:dyDescent="0.15">
      <c r="A3" s="3" t="s">
        <v>500</v>
      </c>
      <c r="B3" s="4" t="s">
        <v>501</v>
      </c>
      <c r="C3" s="3" t="s">
        <v>502</v>
      </c>
    </row>
    <row r="4" spans="1:10" ht="12.5" customHeight="1" x14ac:dyDescent="0.15">
      <c r="B4" s="4" t="s">
        <v>503</v>
      </c>
      <c r="C4" s="3" t="s">
        <v>504</v>
      </c>
    </row>
    <row r="5" spans="1:10" ht="12.5" customHeight="1" x14ac:dyDescent="0.15">
      <c r="A5" s="3" t="s">
        <v>505</v>
      </c>
      <c r="B5" s="20"/>
      <c r="C5" s="20"/>
    </row>
    <row r="6" spans="1:10" ht="12.5" customHeight="1" x14ac:dyDescent="0.15">
      <c r="A6" s="21" t="s">
        <v>506</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507</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508</v>
      </c>
      <c r="B12" s="4" t="s">
        <v>509</v>
      </c>
      <c r="C12" s="3" t="s">
        <v>510</v>
      </c>
      <c r="D12" s="1" t="str">
        <f>LEFT(C12,3)</f>
        <v xml:space="preserve">01 </v>
      </c>
    </row>
    <row r="13" spans="1:10" ht="12.5" customHeight="1" x14ac:dyDescent="0.15">
      <c r="A13" s="3" t="s">
        <v>511</v>
      </c>
      <c r="B13" s="4" t="s">
        <v>512</v>
      </c>
      <c r="C13" s="3" t="s">
        <v>513</v>
      </c>
    </row>
    <row r="14" spans="1:10" ht="12.5" customHeight="1" x14ac:dyDescent="0.15">
      <c r="A14" s="3" t="s">
        <v>514</v>
      </c>
      <c r="B14" s="4" t="s">
        <v>515</v>
      </c>
      <c r="C14" s="3" t="str">
        <f>HYPERLINK("http://www.acer.fr/","www.acer.fr")</f>
        <v>www.acer.fr</v>
      </c>
    </row>
    <row r="15" spans="1:10" ht="12.5" customHeight="1" x14ac:dyDescent="0.15">
      <c r="A15" s="3" t="s">
        <v>500</v>
      </c>
      <c r="B15" s="20"/>
      <c r="C15" s="20"/>
    </row>
    <row r="16" spans="1:10" ht="12.5" customHeight="1" x14ac:dyDescent="0.15">
      <c r="A16" s="3" t="s">
        <v>516</v>
      </c>
      <c r="B16" s="20"/>
      <c r="C16" s="20"/>
    </row>
  </sheetData>
  <mergeCells count="7">
    <mergeCell ref="B15:C16"/>
    <mergeCell ref="B5:C5"/>
    <mergeCell ref="A6:B6"/>
    <mergeCell ref="A8:J8"/>
    <mergeCell ref="A9:J9"/>
    <mergeCell ref="A10:J10"/>
    <mergeCell ref="A11:C11"/>
  </mergeCells>
  <pageMargins left="0" right="0" top="0" bottom="0" header="0.4921259845" footer="0.4921259845"/>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000-000000000000}">
  <sheetPr codeName="Feuil33"/>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517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518</v>
      </c>
      <c r="B5" s="5">
        <v>370730768</v>
      </c>
      <c r="C5" s="3" t="s">
        <v>519</v>
      </c>
      <c r="D5" s="4" t="s">
        <v>520</v>
      </c>
      <c r="E5" s="3" t="s">
        <v>521</v>
      </c>
    </row>
    <row r="6" spans="1:10" ht="12.5" customHeight="1" x14ac:dyDescent="0.15">
      <c r="A6" s="6" t="s">
        <v>522</v>
      </c>
      <c r="B6" s="7">
        <v>2085324</v>
      </c>
      <c r="C6" s="8" t="s">
        <v>519</v>
      </c>
      <c r="D6" s="24" t="s">
        <v>523</v>
      </c>
      <c r="E6" s="21" t="s">
        <v>524</v>
      </c>
    </row>
    <row r="7" spans="1:10" ht="11.25" customHeight="1" x14ac:dyDescent="0.15">
      <c r="A7" s="24" t="s">
        <v>525</v>
      </c>
      <c r="B7" s="25">
        <v>139999195</v>
      </c>
      <c r="C7" s="21" t="s">
        <v>519</v>
      </c>
      <c r="D7" s="20"/>
      <c r="E7" s="20"/>
    </row>
    <row r="8" spans="1:10" ht="1.25" customHeight="1" x14ac:dyDescent="0.15">
      <c r="A8" s="20"/>
      <c r="B8" s="20"/>
      <c r="C8" s="20"/>
      <c r="D8" s="24" t="s">
        <v>526</v>
      </c>
      <c r="E8" s="21" t="s">
        <v>527</v>
      </c>
    </row>
    <row r="9" spans="1:10" ht="11.25" customHeight="1" x14ac:dyDescent="0.15">
      <c r="A9" s="24" t="s">
        <v>528</v>
      </c>
      <c r="B9" s="25">
        <v>13608900</v>
      </c>
      <c r="C9" s="21" t="s">
        <v>519</v>
      </c>
      <c r="D9" s="20"/>
      <c r="E9" s="20"/>
    </row>
    <row r="10" spans="1:10" ht="1.25" customHeight="1" x14ac:dyDescent="0.15">
      <c r="A10" s="20"/>
      <c r="B10" s="20"/>
      <c r="C10" s="20"/>
      <c r="D10" s="24" t="s">
        <v>529</v>
      </c>
      <c r="E10" s="21" t="s">
        <v>530</v>
      </c>
    </row>
    <row r="11" spans="1:10" ht="11.25" customHeight="1" x14ac:dyDescent="0.15">
      <c r="A11" s="20"/>
      <c r="B11" s="20"/>
      <c r="C11" s="20"/>
      <c r="D11" s="20"/>
      <c r="E11" s="20"/>
    </row>
    <row r="12" spans="1:10" ht="12.5" customHeight="1" x14ac:dyDescent="0.15">
      <c r="A12" s="20"/>
      <c r="B12" s="20"/>
      <c r="C12" s="20"/>
      <c r="D12" s="4" t="str">
        <f>LEFT(C12,3)</f>
        <v/>
      </c>
      <c r="E12" s="3" t="s">
        <v>531</v>
      </c>
    </row>
    <row r="13" spans="1:10" ht="12.5" customHeight="1" x14ac:dyDescent="0.15">
      <c r="A13" s="20"/>
      <c r="B13" s="20"/>
      <c r="C13" s="20"/>
      <c r="D13" s="20"/>
      <c r="E13" s="20"/>
    </row>
    <row r="14" spans="1:10" ht="23.75" customHeight="1" x14ac:dyDescent="0.15">
      <c r="A14" s="4" t="s">
        <v>532</v>
      </c>
      <c r="B14" s="8" t="s">
        <v>533</v>
      </c>
    </row>
    <row r="15" spans="1:10" ht="12.5" customHeight="1" x14ac:dyDescent="0.15">
      <c r="A15" s="4" t="s">
        <v>534</v>
      </c>
      <c r="B15" s="8" t="s">
        <v>535</v>
      </c>
    </row>
    <row r="16" spans="1:10" ht="12.5" customHeight="1" x14ac:dyDescent="0.15">
      <c r="A16" s="4" t="s">
        <v>536</v>
      </c>
      <c r="B16" s="8" t="s">
        <v>537</v>
      </c>
    </row>
    <row r="17" spans="1:2" ht="47.75" customHeight="1" x14ac:dyDescent="0.15">
      <c r="A17" s="4" t="s">
        <v>538</v>
      </c>
      <c r="B17" s="8" t="s">
        <v>539</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100-000000000000}">
  <sheetPr codeName="Feuil34"/>
  <dimension ref="A1:R35"/>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540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541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542</v>
      </c>
      <c r="K7" s="30" t="s">
        <v>543</v>
      </c>
      <c r="L7" s="20"/>
      <c r="M7" s="10" t="s">
        <v>544</v>
      </c>
      <c r="N7" s="10" t="s">
        <v>545</v>
      </c>
      <c r="O7" s="9"/>
      <c r="P7" s="9"/>
      <c r="Q7" s="9"/>
      <c r="R7" s="20"/>
    </row>
    <row r="8" spans="1:18" ht="12.5" customHeight="1" x14ac:dyDescent="0.15">
      <c r="A8" s="20"/>
      <c r="B8" s="27"/>
      <c r="C8" s="28" t="s">
        <v>546</v>
      </c>
      <c r="D8" s="27"/>
      <c r="E8" s="27"/>
      <c r="F8" s="27"/>
      <c r="G8" s="27"/>
      <c r="H8" s="27"/>
      <c r="I8" s="27"/>
      <c r="J8" s="11" t="s">
        <v>547</v>
      </c>
      <c r="K8" s="26" t="s">
        <v>482</v>
      </c>
      <c r="L8" s="26" t="s">
        <v>548</v>
      </c>
      <c r="M8" s="26" t="s">
        <v>549</v>
      </c>
      <c r="N8" s="26" t="s">
        <v>485</v>
      </c>
      <c r="O8" s="27"/>
      <c r="P8" s="27"/>
      <c r="Q8" s="27"/>
      <c r="R8" s="20"/>
    </row>
    <row r="9" spans="1:18" ht="12.5" customHeight="1" x14ac:dyDescent="0.15">
      <c r="A9" s="20"/>
      <c r="B9" s="20"/>
      <c r="C9" s="20"/>
      <c r="D9" s="20"/>
      <c r="E9" s="20"/>
      <c r="F9" s="20"/>
      <c r="G9" s="20"/>
      <c r="H9" s="20"/>
      <c r="I9" s="20"/>
      <c r="J9" s="11" t="s">
        <v>550</v>
      </c>
      <c r="K9" s="20"/>
      <c r="L9" s="20"/>
      <c r="M9" s="20"/>
      <c r="N9" s="20"/>
      <c r="O9" s="20"/>
      <c r="P9" s="20"/>
      <c r="Q9" s="20"/>
      <c r="R9" s="20"/>
    </row>
    <row r="10" spans="1:18" ht="12.5" customHeight="1" x14ac:dyDescent="0.15">
      <c r="A10" s="20"/>
      <c r="B10" s="20"/>
      <c r="C10" s="29" t="s">
        <v>480</v>
      </c>
      <c r="F10" s="20"/>
      <c r="G10" s="20"/>
      <c r="J10" s="3" t="s">
        <v>551</v>
      </c>
      <c r="K10" s="21" t="s">
        <v>482</v>
      </c>
      <c r="L10" s="21" t="s">
        <v>552</v>
      </c>
      <c r="M10" s="21" t="s">
        <v>549</v>
      </c>
      <c r="N10" s="21" t="s">
        <v>485</v>
      </c>
      <c r="P10" s="20"/>
      <c r="Q10" s="20"/>
      <c r="R10" s="20"/>
    </row>
    <row r="11" spans="1:18" ht="12.5" customHeight="1" x14ac:dyDescent="0.15">
      <c r="A11" s="20"/>
      <c r="B11" s="20"/>
      <c r="C11" s="20"/>
      <c r="F11" s="20"/>
      <c r="G11" s="20"/>
      <c r="J11" s="3" t="s">
        <v>553</v>
      </c>
      <c r="K11" s="20"/>
      <c r="L11" s="20"/>
      <c r="M11" s="20"/>
      <c r="N11" s="20"/>
      <c r="P11" s="20"/>
      <c r="Q11" s="20"/>
      <c r="R11" s="20"/>
    </row>
    <row r="12" spans="1:18" ht="23.75" customHeight="1" x14ac:dyDescent="0.15">
      <c r="A12" s="20"/>
      <c r="B12" s="27"/>
      <c r="C12" s="28" t="s">
        <v>489</v>
      </c>
      <c r="D12" s="27" t="str">
        <f>LEFT(C12,3)</f>
        <v>3. </v>
      </c>
      <c r="E12" s="27"/>
      <c r="F12" s="27"/>
      <c r="G12" s="27"/>
      <c r="H12" s="27"/>
      <c r="I12" s="27"/>
      <c r="J12" s="11" t="s">
        <v>554</v>
      </c>
      <c r="K12" s="11" t="s">
        <v>482</v>
      </c>
      <c r="L12" s="11" t="s">
        <v>552</v>
      </c>
      <c r="M12" s="11" t="s">
        <v>549</v>
      </c>
      <c r="N12" s="11" t="s">
        <v>485</v>
      </c>
      <c r="O12" s="27"/>
      <c r="P12" s="27"/>
      <c r="Q12" s="27"/>
      <c r="R12" s="20"/>
    </row>
    <row r="13" spans="1:18" ht="12.5" customHeight="1" x14ac:dyDescent="0.15">
      <c r="A13" s="20"/>
      <c r="B13" s="20"/>
      <c r="C13" s="20"/>
      <c r="D13" s="20"/>
      <c r="E13" s="20"/>
      <c r="F13" s="20"/>
      <c r="G13" s="20"/>
      <c r="H13" s="20"/>
      <c r="I13" s="20"/>
      <c r="J13" s="11" t="s">
        <v>555</v>
      </c>
      <c r="K13" s="27"/>
      <c r="L13" s="20"/>
      <c r="M13" s="20"/>
      <c r="N13" s="20"/>
      <c r="O13" s="20"/>
      <c r="P13" s="20"/>
      <c r="Q13" s="20"/>
      <c r="R13" s="20"/>
    </row>
    <row r="14" spans="1:18" ht="12.5" customHeight="1" x14ac:dyDescent="0.15">
      <c r="A14" s="20"/>
      <c r="B14" s="20"/>
      <c r="C14" s="29" t="s">
        <v>494</v>
      </c>
      <c r="F14" s="20"/>
      <c r="G14" s="20"/>
      <c r="J14" s="3" t="s">
        <v>556</v>
      </c>
      <c r="K14" s="21" t="s">
        <v>482</v>
      </c>
      <c r="L14" s="21" t="s">
        <v>552</v>
      </c>
      <c r="M14" s="21" t="s">
        <v>549</v>
      </c>
      <c r="N14" s="21" t="s">
        <v>485</v>
      </c>
      <c r="P14" s="20"/>
      <c r="Q14" s="20"/>
      <c r="R14" s="20"/>
    </row>
    <row r="15" spans="1:18" ht="12.5" customHeight="1" x14ac:dyDescent="0.15">
      <c r="A15" s="20"/>
      <c r="B15" s="20"/>
      <c r="C15" s="20"/>
      <c r="F15" s="20"/>
      <c r="G15" s="20"/>
      <c r="J15" s="3" t="s">
        <v>557</v>
      </c>
      <c r="K15" s="20"/>
      <c r="L15" s="20"/>
      <c r="M15" s="20"/>
      <c r="N15" s="20"/>
      <c r="P15" s="20"/>
      <c r="Q15" s="20"/>
      <c r="R15" s="20"/>
    </row>
    <row r="16" spans="1:18" ht="12.5" customHeight="1" x14ac:dyDescent="0.15">
      <c r="A16" s="20"/>
      <c r="B16" s="20"/>
      <c r="C16" s="20"/>
      <c r="D16" s="20"/>
      <c r="E16" s="20"/>
      <c r="F16" s="20"/>
      <c r="G16" s="20"/>
      <c r="H16" s="20"/>
      <c r="I16" s="20"/>
      <c r="J16" s="20"/>
    </row>
    <row r="17" spans="1:18" ht="13" hidden="1" customHeight="1" x14ac:dyDescent="0.15">
      <c r="A17" s="20"/>
      <c r="B17" s="20"/>
      <c r="C17" s="20"/>
      <c r="D17" s="20"/>
      <c r="E17" s="20"/>
      <c r="F17" s="20"/>
      <c r="G17" s="20"/>
      <c r="H17" s="20"/>
      <c r="I17" s="20"/>
      <c r="J17" s="20"/>
    </row>
    <row r="18" spans="1:18" ht="12.5" customHeight="1" x14ac:dyDescent="0.15">
      <c r="A18" s="31" t="s">
        <v>558</v>
      </c>
      <c r="B18" s="20"/>
      <c r="C18" s="20"/>
      <c r="D18" s="20"/>
      <c r="E18" s="20"/>
      <c r="F18" s="20"/>
      <c r="G18" s="20"/>
      <c r="H18" s="20"/>
      <c r="I18" s="20"/>
      <c r="J18" s="20"/>
    </row>
    <row r="19" spans="1:18" ht="12.5" customHeight="1" x14ac:dyDescent="0.15">
      <c r="A19" s="20"/>
      <c r="B19" s="20"/>
    </row>
    <row r="20" spans="1:18" ht="13" hidden="1" customHeight="1" x14ac:dyDescent="0.15">
      <c r="A20" s="20"/>
      <c r="B20" s="20"/>
      <c r="C20" s="20"/>
      <c r="D20" s="20"/>
      <c r="E20" s="20"/>
      <c r="F20" s="20"/>
      <c r="G20" s="20"/>
      <c r="H20" s="20"/>
      <c r="I20" s="20"/>
      <c r="J20" s="20"/>
    </row>
    <row r="21" spans="1:18" ht="12.5" customHeight="1" x14ac:dyDescent="0.15">
      <c r="A21" s="9"/>
      <c r="B21" s="9"/>
      <c r="C21" s="9"/>
      <c r="D21" s="9"/>
      <c r="E21" s="9"/>
      <c r="F21" s="9"/>
      <c r="G21" s="9"/>
      <c r="H21" s="9"/>
      <c r="I21" s="9"/>
      <c r="J21" s="10" t="s">
        <v>542</v>
      </c>
      <c r="K21" s="30" t="s">
        <v>543</v>
      </c>
      <c r="L21" s="20"/>
      <c r="M21" s="10" t="s">
        <v>559</v>
      </c>
      <c r="N21" s="10" t="s">
        <v>545</v>
      </c>
      <c r="O21" s="9"/>
      <c r="P21" s="9"/>
      <c r="Q21" s="9"/>
      <c r="R21" s="20"/>
    </row>
    <row r="22" spans="1:18" ht="12.5" customHeight="1" x14ac:dyDescent="0.15">
      <c r="A22" s="20"/>
      <c r="B22" s="27"/>
      <c r="C22" s="28" t="s">
        <v>546</v>
      </c>
      <c r="D22" s="27"/>
      <c r="E22" s="27"/>
      <c r="F22" s="27"/>
      <c r="G22" s="27"/>
      <c r="H22" s="27"/>
      <c r="I22" s="27"/>
      <c r="J22" s="11" t="s">
        <v>551</v>
      </c>
      <c r="K22" s="26" t="s">
        <v>482</v>
      </c>
      <c r="L22" s="26" t="s">
        <v>560</v>
      </c>
      <c r="M22" s="26" t="s">
        <v>561</v>
      </c>
      <c r="N22" s="26" t="s">
        <v>485</v>
      </c>
      <c r="O22" s="27"/>
      <c r="P22" s="27"/>
      <c r="Q22" s="27"/>
      <c r="R22" s="20"/>
    </row>
    <row r="23" spans="1:18" ht="12.5" customHeight="1" x14ac:dyDescent="0.15">
      <c r="A23" s="20"/>
      <c r="B23" s="20"/>
      <c r="C23" s="20"/>
      <c r="D23" s="20"/>
      <c r="E23" s="20"/>
      <c r="F23" s="20"/>
      <c r="G23" s="20"/>
      <c r="H23" s="20"/>
      <c r="I23" s="20"/>
      <c r="J23" s="11" t="s">
        <v>553</v>
      </c>
      <c r="K23" s="20"/>
      <c r="L23" s="20"/>
      <c r="M23" s="20"/>
      <c r="N23" s="20"/>
      <c r="O23" s="20"/>
      <c r="P23" s="20"/>
      <c r="Q23" s="20"/>
      <c r="R23" s="20"/>
    </row>
    <row r="24" spans="1:18" ht="23.75" customHeight="1" x14ac:dyDescent="0.15">
      <c r="A24" s="20"/>
      <c r="B24" s="20"/>
      <c r="C24" s="29" t="s">
        <v>480</v>
      </c>
      <c r="F24" s="20"/>
      <c r="G24" s="20"/>
      <c r="J24" s="3" t="s">
        <v>554</v>
      </c>
      <c r="K24" s="3" t="s">
        <v>482</v>
      </c>
      <c r="L24" s="3" t="s">
        <v>560</v>
      </c>
      <c r="M24" s="3" t="s">
        <v>561</v>
      </c>
      <c r="N24" s="3" t="s">
        <v>485</v>
      </c>
      <c r="P24" s="20"/>
      <c r="Q24" s="20"/>
      <c r="R24" s="20"/>
    </row>
    <row r="25" spans="1:18" ht="12.5" customHeight="1" x14ac:dyDescent="0.15">
      <c r="A25" s="20"/>
      <c r="B25" s="20"/>
      <c r="C25" s="20"/>
      <c r="F25" s="20"/>
      <c r="G25" s="20"/>
      <c r="J25" s="3" t="s">
        <v>555</v>
      </c>
      <c r="K25" s="20"/>
      <c r="L25" s="20"/>
      <c r="M25" s="20"/>
      <c r="N25" s="20"/>
      <c r="P25" s="20"/>
      <c r="Q25" s="20"/>
      <c r="R25" s="20"/>
    </row>
    <row r="26" spans="1:18" ht="12.5" customHeight="1" x14ac:dyDescent="0.15">
      <c r="A26" s="20"/>
      <c r="B26" s="27"/>
      <c r="C26" s="28" t="s">
        <v>489</v>
      </c>
      <c r="D26" s="27"/>
      <c r="E26" s="27"/>
      <c r="F26" s="27"/>
      <c r="G26" s="27"/>
      <c r="H26" s="27"/>
      <c r="I26" s="27"/>
      <c r="J26" s="11" t="s">
        <v>556</v>
      </c>
      <c r="K26" s="26" t="s">
        <v>482</v>
      </c>
      <c r="L26" s="26" t="s">
        <v>560</v>
      </c>
      <c r="M26" s="26" t="s">
        <v>561</v>
      </c>
      <c r="N26" s="26" t="s">
        <v>485</v>
      </c>
      <c r="O26" s="27"/>
      <c r="P26" s="27"/>
      <c r="Q26" s="27"/>
      <c r="R26" s="20"/>
    </row>
    <row r="27" spans="1:18" ht="12.5" customHeight="1" x14ac:dyDescent="0.15">
      <c r="A27" s="20"/>
      <c r="B27" s="20"/>
      <c r="C27" s="20"/>
      <c r="D27" s="20"/>
      <c r="E27" s="20"/>
      <c r="F27" s="20"/>
      <c r="G27" s="20"/>
      <c r="H27" s="20"/>
      <c r="I27" s="20"/>
      <c r="J27" s="11" t="s">
        <v>557</v>
      </c>
      <c r="K27" s="20"/>
      <c r="L27" s="20"/>
      <c r="M27" s="20"/>
      <c r="N27" s="20"/>
      <c r="O27" s="20"/>
      <c r="P27" s="20"/>
      <c r="Q27" s="20"/>
      <c r="R27" s="20"/>
    </row>
    <row r="28" spans="1:18" ht="12.5" customHeight="1" x14ac:dyDescent="0.15">
      <c r="A28" s="20"/>
      <c r="B28" s="20"/>
      <c r="C28" s="29" t="s">
        <v>494</v>
      </c>
      <c r="F28" s="20"/>
      <c r="G28" s="20"/>
      <c r="J28" s="3" t="s">
        <v>562</v>
      </c>
      <c r="K28" s="21" t="s">
        <v>482</v>
      </c>
      <c r="L28" s="21" t="s">
        <v>563</v>
      </c>
      <c r="M28" s="21" t="s">
        <v>564</v>
      </c>
      <c r="N28" s="21" t="s">
        <v>485</v>
      </c>
      <c r="P28" s="20"/>
      <c r="Q28" s="20"/>
      <c r="R28" s="20"/>
    </row>
    <row r="29" spans="1:18" ht="12.5" customHeight="1" x14ac:dyDescent="0.15">
      <c r="A29" s="20"/>
      <c r="B29" s="20"/>
      <c r="C29" s="20"/>
      <c r="F29" s="20"/>
      <c r="G29" s="20"/>
      <c r="J29" s="3" t="s">
        <v>565</v>
      </c>
      <c r="K29" s="20"/>
      <c r="L29" s="20"/>
      <c r="M29" s="20"/>
      <c r="N29" s="20"/>
      <c r="P29" s="20"/>
      <c r="Q29" s="20"/>
      <c r="R29" s="20"/>
    </row>
    <row r="30" spans="1:18" ht="12.5" customHeight="1" x14ac:dyDescent="0.15">
      <c r="A30" s="20"/>
      <c r="B30" s="27"/>
      <c r="C30" s="28" t="s">
        <v>566</v>
      </c>
      <c r="D30" s="27"/>
      <c r="E30" s="27"/>
      <c r="F30" s="27"/>
      <c r="G30" s="27"/>
      <c r="H30" s="27"/>
      <c r="I30" s="27"/>
      <c r="J30" s="11" t="s">
        <v>567</v>
      </c>
      <c r="K30" s="26" t="s">
        <v>482</v>
      </c>
      <c r="L30" s="26" t="s">
        <v>568</v>
      </c>
      <c r="M30" s="26" t="s">
        <v>569</v>
      </c>
      <c r="N30" s="26" t="s">
        <v>485</v>
      </c>
      <c r="O30" s="27"/>
      <c r="P30" s="27"/>
      <c r="Q30" s="27"/>
      <c r="R30" s="20"/>
    </row>
    <row r="31" spans="1:18" ht="1.25" customHeight="1" x14ac:dyDescent="0.15">
      <c r="A31" s="20"/>
      <c r="B31" s="20"/>
      <c r="C31" s="20"/>
      <c r="D31" s="20"/>
      <c r="E31" s="20"/>
      <c r="F31" s="20"/>
      <c r="G31" s="20"/>
      <c r="H31" s="20"/>
      <c r="I31" s="20"/>
      <c r="J31" s="26" t="s">
        <v>570</v>
      </c>
      <c r="K31" s="20"/>
      <c r="L31" s="20"/>
      <c r="M31" s="20"/>
      <c r="N31" s="20"/>
      <c r="O31" s="20"/>
      <c r="P31" s="20"/>
      <c r="Q31" s="20"/>
      <c r="R31" s="20"/>
    </row>
    <row r="32" spans="1:18" ht="11.25" customHeight="1" x14ac:dyDescent="0.15">
      <c r="A32" s="20"/>
      <c r="B32" s="20"/>
      <c r="C32" s="20"/>
      <c r="D32" s="20"/>
      <c r="E32" s="20"/>
      <c r="F32" s="20"/>
      <c r="G32" s="20"/>
      <c r="H32" s="20"/>
      <c r="I32" s="20"/>
      <c r="J32" s="20"/>
      <c r="K32" s="27"/>
      <c r="L32" s="20"/>
      <c r="M32" s="20"/>
      <c r="N32" s="20"/>
      <c r="O32" s="20"/>
      <c r="P32" s="20"/>
      <c r="Q32" s="20"/>
      <c r="R32" s="20"/>
    </row>
    <row r="33" spans="1:18" ht="12.5" customHeight="1" x14ac:dyDescent="0.15">
      <c r="A33" s="20"/>
      <c r="B33" s="20"/>
      <c r="C33" s="29" t="s">
        <v>571</v>
      </c>
      <c r="F33" s="20"/>
      <c r="G33" s="20"/>
      <c r="J33" s="3" t="s">
        <v>572</v>
      </c>
      <c r="K33" s="21" t="s">
        <v>573</v>
      </c>
      <c r="L33" s="21" t="s">
        <v>574</v>
      </c>
      <c r="M33" s="21" t="s">
        <v>575</v>
      </c>
      <c r="N33" s="21" t="s">
        <v>576</v>
      </c>
      <c r="P33" s="20"/>
      <c r="Q33" s="20"/>
      <c r="R33" s="20"/>
    </row>
    <row r="34" spans="1:18" ht="1.25" customHeight="1" x14ac:dyDescent="0.15">
      <c r="A34" s="20"/>
      <c r="B34" s="20"/>
      <c r="C34" s="20"/>
      <c r="F34" s="20"/>
      <c r="G34" s="20"/>
      <c r="J34" s="21" t="s">
        <v>577</v>
      </c>
      <c r="K34" s="20"/>
      <c r="L34" s="20"/>
      <c r="M34" s="20"/>
      <c r="N34" s="20"/>
      <c r="P34" s="20"/>
      <c r="Q34" s="20"/>
      <c r="R34" s="20"/>
    </row>
    <row r="35" spans="1:18" ht="11.25" customHeight="1" x14ac:dyDescent="0.15">
      <c r="A35" s="20"/>
      <c r="B35" s="20"/>
      <c r="C35" s="20"/>
      <c r="F35" s="20"/>
      <c r="G35" s="20"/>
      <c r="J35" s="20"/>
      <c r="K35" s="20"/>
      <c r="L35" s="20"/>
      <c r="M35" s="20"/>
      <c r="N35" s="20"/>
      <c r="P35" s="20"/>
      <c r="Q35" s="20"/>
      <c r="R35" s="20"/>
    </row>
  </sheetData>
  <mergeCells count="148">
    <mergeCell ref="A1:J1"/>
    <mergeCell ref="A2:J2"/>
    <mergeCell ref="A3:J3"/>
    <mergeCell ref="A4:J4"/>
    <mergeCell ref="A5:B5"/>
    <mergeCell ref="A6:J6"/>
    <mergeCell ref="K7:L7"/>
    <mergeCell ref="R7:R15"/>
    <mergeCell ref="A8:A9"/>
    <mergeCell ref="B8:B9"/>
    <mergeCell ref="C8:C9"/>
    <mergeCell ref="D8:D9"/>
    <mergeCell ref="E8:E9"/>
    <mergeCell ref="F8:F9"/>
    <mergeCell ref="G8:G9"/>
    <mergeCell ref="H8:H9"/>
    <mergeCell ref="A12:A13"/>
    <mergeCell ref="B12:B13"/>
    <mergeCell ref="C12:C13"/>
    <mergeCell ref="D12:D13"/>
    <mergeCell ref="E12:E13"/>
    <mergeCell ref="F12:F13"/>
    <mergeCell ref="G12:G13"/>
    <mergeCell ref="P8:P9"/>
    <mergeCell ref="Q8:Q9"/>
    <mergeCell ref="A10:A11"/>
    <mergeCell ref="B10:B11"/>
    <mergeCell ref="C10:C11"/>
    <mergeCell ref="F10:F11"/>
    <mergeCell ref="G10:G11"/>
    <mergeCell ref="K10:K11"/>
    <mergeCell ref="L10:L11"/>
    <mergeCell ref="M10:M11"/>
    <mergeCell ref="I8:I9"/>
    <mergeCell ref="K8:K9"/>
    <mergeCell ref="L8:L9"/>
    <mergeCell ref="M8:M9"/>
    <mergeCell ref="N8:N9"/>
    <mergeCell ref="O8:O9"/>
    <mergeCell ref="H12:H13"/>
    <mergeCell ref="I12:I13"/>
    <mergeCell ref="O12:O13"/>
    <mergeCell ref="P12:P13"/>
    <mergeCell ref="Q12:Q13"/>
    <mergeCell ref="K13:N13"/>
    <mergeCell ref="N10:N11"/>
    <mergeCell ref="P10:P11"/>
    <mergeCell ref="Q10:Q11"/>
    <mergeCell ref="L14:L15"/>
    <mergeCell ref="M14:M15"/>
    <mergeCell ref="N14:N15"/>
    <mergeCell ref="P14:P15"/>
    <mergeCell ref="Q14:Q15"/>
    <mergeCell ref="A16:J16"/>
    <mergeCell ref="A14:A15"/>
    <mergeCell ref="B14:B15"/>
    <mergeCell ref="C14:C15"/>
    <mergeCell ref="F14:F15"/>
    <mergeCell ref="G14:G15"/>
    <mergeCell ref="K14:K15"/>
    <mergeCell ref="A17:J17"/>
    <mergeCell ref="A18:J18"/>
    <mergeCell ref="A19:B19"/>
    <mergeCell ref="A20:J20"/>
    <mergeCell ref="K21:L21"/>
    <mergeCell ref="R21:R35"/>
    <mergeCell ref="A22:A23"/>
    <mergeCell ref="B22:B23"/>
    <mergeCell ref="C22:C23"/>
    <mergeCell ref="D22:D23"/>
    <mergeCell ref="L22:L23"/>
    <mergeCell ref="M22:M23"/>
    <mergeCell ref="N22:N23"/>
    <mergeCell ref="O22:O23"/>
    <mergeCell ref="P22:P23"/>
    <mergeCell ref="Q22:Q23"/>
    <mergeCell ref="E22:E23"/>
    <mergeCell ref="F22:F23"/>
    <mergeCell ref="G22:G23"/>
    <mergeCell ref="H22:H23"/>
    <mergeCell ref="I22:I23"/>
    <mergeCell ref="K22:K23"/>
    <mergeCell ref="Q24:Q25"/>
    <mergeCell ref="K25:N25"/>
    <mergeCell ref="A26:A27"/>
    <mergeCell ref="B26:B27"/>
    <mergeCell ref="C26:C27"/>
    <mergeCell ref="D26:D27"/>
    <mergeCell ref="E26:E27"/>
    <mergeCell ref="F26:F27"/>
    <mergeCell ref="G26:G27"/>
    <mergeCell ref="H26:H27"/>
    <mergeCell ref="A24:A25"/>
    <mergeCell ref="B24:B25"/>
    <mergeCell ref="C24:C25"/>
    <mergeCell ref="F24:F25"/>
    <mergeCell ref="G24:G25"/>
    <mergeCell ref="P24:P25"/>
    <mergeCell ref="P26:P27"/>
    <mergeCell ref="Q26:Q27"/>
    <mergeCell ref="A28:A29"/>
    <mergeCell ref="B28:B29"/>
    <mergeCell ref="C28:C29"/>
    <mergeCell ref="F28:F29"/>
    <mergeCell ref="G28:G29"/>
    <mergeCell ref="K28:K29"/>
    <mergeCell ref="L28:L29"/>
    <mergeCell ref="M28:M29"/>
    <mergeCell ref="I26:I27"/>
    <mergeCell ref="K26:K27"/>
    <mergeCell ref="L26:L27"/>
    <mergeCell ref="M26:M27"/>
    <mergeCell ref="N26:N27"/>
    <mergeCell ref="O26:O27"/>
    <mergeCell ref="N28:N29"/>
    <mergeCell ref="P28:P29"/>
    <mergeCell ref="Q28:Q29"/>
    <mergeCell ref="A30:A32"/>
    <mergeCell ref="B30:B32"/>
    <mergeCell ref="C30:C32"/>
    <mergeCell ref="D30:D32"/>
    <mergeCell ref="E30:E32"/>
    <mergeCell ref="F30:F32"/>
    <mergeCell ref="G30:G32"/>
    <mergeCell ref="A33:A35"/>
    <mergeCell ref="B33:B35"/>
    <mergeCell ref="C33:C35"/>
    <mergeCell ref="F33:F35"/>
    <mergeCell ref="G33:G35"/>
    <mergeCell ref="H30:H32"/>
    <mergeCell ref="I30:I32"/>
    <mergeCell ref="K30:K31"/>
    <mergeCell ref="L30:L31"/>
    <mergeCell ref="J34:J35"/>
    <mergeCell ref="K35:N35"/>
    <mergeCell ref="K33:K34"/>
    <mergeCell ref="L33:L34"/>
    <mergeCell ref="M33:M34"/>
    <mergeCell ref="N33:N34"/>
    <mergeCell ref="P33:P35"/>
    <mergeCell ref="Q33:Q35"/>
    <mergeCell ref="O30:O32"/>
    <mergeCell ref="P30:P32"/>
    <mergeCell ref="Q30:Q32"/>
    <mergeCell ref="J31:J32"/>
    <mergeCell ref="K32:N32"/>
    <mergeCell ref="M30:M31"/>
    <mergeCell ref="N30:N31"/>
  </mergeCells>
  <pageMargins left="0" right="0" top="0" bottom="0" header="0.4921259845" footer="0.4921259845"/>
  <drawing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200-000000000000}">
  <sheetPr codeName="Feuil35"/>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578</v>
      </c>
    </row>
    <row r="2" spans="1:10" ht="13" hidden="1" customHeight="1" x14ac:dyDescent="0.15"/>
    <row r="3" spans="1:10" ht="12.5" customHeight="1" x14ac:dyDescent="0.15">
      <c r="A3" s="3" t="s">
        <v>579</v>
      </c>
      <c r="B3" s="4" t="s">
        <v>580</v>
      </c>
      <c r="C3" s="3" t="s">
        <v>581</v>
      </c>
    </row>
    <row r="4" spans="1:10" ht="12.5" customHeight="1" x14ac:dyDescent="0.15">
      <c r="B4" s="4" t="s">
        <v>582</v>
      </c>
      <c r="C4" s="3" t="s">
        <v>583</v>
      </c>
    </row>
    <row r="5" spans="1:10" ht="12.5" customHeight="1" x14ac:dyDescent="0.15">
      <c r="A5" s="3" t="s">
        <v>584</v>
      </c>
      <c r="B5" s="20"/>
      <c r="C5" s="20"/>
    </row>
    <row r="6" spans="1:10" ht="23.75" customHeight="1" x14ac:dyDescent="0.15">
      <c r="A6" s="21" t="s">
        <v>585</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586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587</v>
      </c>
      <c r="B12" s="4" t="s">
        <v>588</v>
      </c>
      <c r="C12" s="3" t="s">
        <v>589</v>
      </c>
      <c r="D12" s="1" t="str">
        <f>LEFT(C12,3)</f>
        <v xml:space="preserve">01 </v>
      </c>
    </row>
    <row r="13" spans="1:10" ht="12.5" customHeight="1" x14ac:dyDescent="0.15">
      <c r="A13" s="3" t="s">
        <v>590</v>
      </c>
      <c r="B13" s="4" t="s">
        <v>591</v>
      </c>
      <c r="C13" s="3" t="s">
        <v>592</v>
      </c>
    </row>
    <row r="14" spans="1:10" ht="12.5" customHeight="1" x14ac:dyDescent="0.15">
      <c r="A14" s="3" t="s">
        <v>593</v>
      </c>
      <c r="B14" s="4" t="s">
        <v>594</v>
      </c>
      <c r="C14" s="3" t="str">
        <f>HYPERLINK("http://www.acerinox.com/","www.acerinox.com")</f>
        <v>www.acerinox.com</v>
      </c>
    </row>
    <row r="15" spans="1:10" ht="12.5" customHeight="1" x14ac:dyDescent="0.15">
      <c r="A15" s="3" t="s">
        <v>595</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300-000000000000}">
  <sheetPr codeName="Feuil36"/>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596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597</v>
      </c>
      <c r="B5" s="5">
        <v>65094690</v>
      </c>
      <c r="C5" s="3" t="s">
        <v>598</v>
      </c>
      <c r="D5" s="4" t="s">
        <v>599</v>
      </c>
      <c r="E5" s="3" t="s">
        <v>600</v>
      </c>
    </row>
    <row r="6" spans="1:10" ht="12.5" customHeight="1" x14ac:dyDescent="0.15">
      <c r="A6" s="6" t="s">
        <v>601</v>
      </c>
      <c r="B6" s="7">
        <v>669531</v>
      </c>
      <c r="C6" s="8" t="s">
        <v>598</v>
      </c>
      <c r="D6" s="24" t="s">
        <v>602</v>
      </c>
      <c r="E6" s="21" t="s">
        <v>603</v>
      </c>
    </row>
    <row r="7" spans="1:10" ht="11.25" customHeight="1" x14ac:dyDescent="0.15">
      <c r="A7" s="24" t="s">
        <v>604</v>
      </c>
      <c r="B7" s="25">
        <v>30303986</v>
      </c>
      <c r="C7" s="21" t="s">
        <v>598</v>
      </c>
      <c r="D7" s="20"/>
      <c r="E7" s="20"/>
    </row>
    <row r="8" spans="1:10" ht="1.25" customHeight="1" x14ac:dyDescent="0.15">
      <c r="A8" s="20"/>
      <c r="B8" s="20"/>
      <c r="C8" s="20"/>
      <c r="D8" s="24" t="s">
        <v>605</v>
      </c>
      <c r="E8" s="21" t="s">
        <v>606</v>
      </c>
    </row>
    <row r="9" spans="1:10" ht="11.25" customHeight="1" x14ac:dyDescent="0.15">
      <c r="A9" s="24" t="s">
        <v>607</v>
      </c>
      <c r="B9" s="25">
        <v>265000</v>
      </c>
      <c r="C9" s="21" t="s">
        <v>598</v>
      </c>
      <c r="D9" s="20"/>
      <c r="E9" s="20"/>
    </row>
    <row r="10" spans="1:10" ht="1.25" customHeight="1" x14ac:dyDescent="0.15">
      <c r="A10" s="20"/>
      <c r="B10" s="20"/>
      <c r="C10" s="20"/>
      <c r="D10" s="24" t="s">
        <v>608</v>
      </c>
      <c r="E10" s="21" t="s">
        <v>609</v>
      </c>
    </row>
    <row r="11" spans="1:10" ht="11.25" customHeight="1" x14ac:dyDescent="0.15">
      <c r="A11" s="20"/>
      <c r="B11" s="20"/>
      <c r="C11" s="20"/>
      <c r="D11" s="20"/>
      <c r="E11" s="20"/>
    </row>
    <row r="12" spans="1:10" ht="12.5" customHeight="1" x14ac:dyDescent="0.15">
      <c r="A12" s="20"/>
      <c r="B12" s="20"/>
      <c r="C12" s="20"/>
      <c r="D12" s="4" t="str">
        <f>LEFT(C12,3)</f>
        <v/>
      </c>
      <c r="E12" s="3" t="s">
        <v>609</v>
      </c>
    </row>
    <row r="13" spans="1:10" ht="12.5" customHeight="1" x14ac:dyDescent="0.15">
      <c r="A13" s="20"/>
      <c r="B13" s="20"/>
      <c r="C13" s="20"/>
      <c r="D13" s="20"/>
      <c r="E13" s="20"/>
    </row>
    <row r="14" spans="1:10" ht="23.75" customHeight="1" x14ac:dyDescent="0.15">
      <c r="A14" s="4" t="s">
        <v>611</v>
      </c>
      <c r="B14" s="8" t="s">
        <v>612</v>
      </c>
    </row>
    <row r="15" spans="1:10" ht="12.5" customHeight="1" x14ac:dyDescent="0.15">
      <c r="A15" s="4" t="s">
        <v>613</v>
      </c>
      <c r="B15" s="8" t="s">
        <v>614</v>
      </c>
    </row>
    <row r="16" spans="1:10" ht="12.5" customHeight="1" x14ac:dyDescent="0.15">
      <c r="A16" s="4" t="s">
        <v>615</v>
      </c>
      <c r="B16" s="8" t="s">
        <v>616</v>
      </c>
    </row>
    <row r="17" spans="1:2" ht="12.5" customHeight="1" x14ac:dyDescent="0.15">
      <c r="A17" s="4" t="s">
        <v>617</v>
      </c>
      <c r="B17" s="8" t="s">
        <v>618</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400-000000000000}">
  <sheetPr codeName="Feuil37"/>
  <dimension ref="A1:R3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619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620</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621</v>
      </c>
      <c r="K7" s="30" t="s">
        <v>622</v>
      </c>
      <c r="L7" s="20"/>
      <c r="M7" s="10" t="s">
        <v>623</v>
      </c>
      <c r="N7" s="10" t="s">
        <v>624</v>
      </c>
      <c r="O7" s="9"/>
      <c r="P7" s="9"/>
      <c r="Q7" s="9"/>
      <c r="R7" s="20"/>
    </row>
    <row r="8" spans="1:18" ht="12.5" customHeight="1" x14ac:dyDescent="0.15">
      <c r="A8" s="20"/>
      <c r="B8" s="27"/>
      <c r="C8" s="28" t="s">
        <v>625</v>
      </c>
      <c r="D8" s="27"/>
      <c r="E8" s="27"/>
      <c r="F8" s="27"/>
      <c r="G8" s="27"/>
      <c r="H8" s="27"/>
      <c r="I8" s="27"/>
      <c r="J8" s="11" t="s">
        <v>626</v>
      </c>
      <c r="K8" s="26" t="s">
        <v>573</v>
      </c>
      <c r="L8" s="26" t="s">
        <v>627</v>
      </c>
      <c r="M8" s="26" t="s">
        <v>628</v>
      </c>
      <c r="N8" s="26" t="s">
        <v>576</v>
      </c>
      <c r="O8" s="27"/>
      <c r="P8" s="27"/>
      <c r="Q8" s="27"/>
      <c r="R8" s="20"/>
    </row>
    <row r="9" spans="1:18" ht="1.25" customHeight="1" x14ac:dyDescent="0.15">
      <c r="A9" s="20"/>
      <c r="B9" s="20"/>
      <c r="C9" s="20"/>
      <c r="D9" s="20"/>
      <c r="E9" s="20"/>
      <c r="F9" s="20"/>
      <c r="G9" s="20"/>
      <c r="H9" s="20"/>
      <c r="I9" s="20"/>
      <c r="J9" s="26" t="s">
        <v>629</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630</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621</v>
      </c>
      <c r="K16" s="30" t="s">
        <v>622</v>
      </c>
      <c r="L16" s="20"/>
      <c r="M16" s="10" t="s">
        <v>631</v>
      </c>
      <c r="N16" s="10" t="s">
        <v>624</v>
      </c>
      <c r="O16" s="9"/>
      <c r="P16" s="9"/>
      <c r="Q16" s="9"/>
      <c r="R16" s="20"/>
    </row>
    <row r="17" spans="1:18" ht="12.5" customHeight="1" x14ac:dyDescent="0.15">
      <c r="A17" s="20"/>
      <c r="B17" s="27"/>
      <c r="C17" s="28" t="s">
        <v>625</v>
      </c>
      <c r="D17" s="27"/>
      <c r="E17" s="27"/>
      <c r="F17" s="27"/>
      <c r="G17" s="27"/>
      <c r="H17" s="27"/>
      <c r="I17" s="27"/>
      <c r="J17" s="11" t="s">
        <v>632</v>
      </c>
      <c r="K17" s="26" t="s">
        <v>573</v>
      </c>
      <c r="L17" s="26" t="s">
        <v>633</v>
      </c>
      <c r="M17" s="26" t="s">
        <v>634</v>
      </c>
      <c r="N17" s="26" t="s">
        <v>576</v>
      </c>
      <c r="O17" s="27"/>
      <c r="P17" s="27"/>
      <c r="Q17" s="27"/>
      <c r="R17" s="20"/>
    </row>
    <row r="18" spans="1:18" ht="12.5" customHeight="1" x14ac:dyDescent="0.15">
      <c r="A18" s="20"/>
      <c r="B18" s="20"/>
      <c r="C18" s="20"/>
      <c r="D18" s="20"/>
      <c r="E18" s="20"/>
      <c r="F18" s="20"/>
      <c r="G18" s="20"/>
      <c r="H18" s="20"/>
      <c r="I18" s="20"/>
      <c r="J18" s="11" t="s">
        <v>635</v>
      </c>
      <c r="K18" s="20"/>
      <c r="L18" s="20"/>
      <c r="M18" s="20"/>
      <c r="N18" s="20"/>
      <c r="O18" s="20"/>
      <c r="P18" s="20"/>
      <c r="Q18" s="20"/>
      <c r="R18" s="20"/>
    </row>
    <row r="19" spans="1:18" ht="12.5" customHeight="1" x14ac:dyDescent="0.15">
      <c r="A19" s="20"/>
      <c r="B19" s="20"/>
      <c r="C19" s="29" t="s">
        <v>636</v>
      </c>
      <c r="F19" s="20"/>
      <c r="G19" s="20"/>
      <c r="J19" s="3" t="s">
        <v>637</v>
      </c>
      <c r="K19" s="21" t="s">
        <v>573</v>
      </c>
      <c r="L19" s="21" t="s">
        <v>638</v>
      </c>
      <c r="M19" s="21" t="s">
        <v>639</v>
      </c>
      <c r="N19" s="21" t="s">
        <v>576</v>
      </c>
      <c r="P19" s="20"/>
      <c r="Q19" s="20"/>
      <c r="R19" s="20"/>
    </row>
    <row r="20" spans="1:18" ht="11.25" customHeight="1" x14ac:dyDescent="0.15">
      <c r="A20" s="20"/>
      <c r="B20" s="20"/>
      <c r="C20" s="20"/>
      <c r="F20" s="20"/>
      <c r="G20" s="20"/>
      <c r="J20" s="21" t="s">
        <v>640</v>
      </c>
      <c r="K20" s="20"/>
      <c r="L20" s="20"/>
      <c r="M20" s="20"/>
      <c r="N20" s="20"/>
      <c r="P20" s="20"/>
      <c r="Q20" s="20"/>
      <c r="R20" s="20"/>
    </row>
    <row r="21" spans="1:18" ht="1.25" customHeight="1" x14ac:dyDescent="0.15">
      <c r="A21" s="20"/>
      <c r="B21" s="20"/>
      <c r="C21" s="20"/>
      <c r="F21" s="20"/>
      <c r="G21" s="20"/>
      <c r="J21" s="20"/>
      <c r="K21" s="21" t="s">
        <v>573</v>
      </c>
      <c r="L21" s="21" t="s">
        <v>641</v>
      </c>
      <c r="M21" s="21" t="s">
        <v>642</v>
      </c>
      <c r="N21" s="21" t="s">
        <v>576</v>
      </c>
      <c r="P21" s="20"/>
      <c r="Q21" s="20"/>
      <c r="R21" s="20"/>
    </row>
    <row r="22" spans="1:18" ht="12.5" customHeight="1" x14ac:dyDescent="0.15">
      <c r="A22" s="20"/>
      <c r="B22" s="20"/>
      <c r="C22" s="20"/>
      <c r="F22" s="20"/>
      <c r="G22" s="20"/>
      <c r="K22" s="20"/>
      <c r="L22" s="20"/>
      <c r="M22" s="20"/>
      <c r="N22" s="20"/>
      <c r="P22" s="20"/>
      <c r="Q22" s="20"/>
      <c r="R22" s="20"/>
    </row>
    <row r="23" spans="1:18" ht="12.5" customHeight="1" x14ac:dyDescent="0.15">
      <c r="A23" s="20"/>
      <c r="B23" s="27"/>
      <c r="C23" s="28" t="s">
        <v>643</v>
      </c>
      <c r="D23" s="27"/>
      <c r="E23" s="27"/>
      <c r="F23" s="27"/>
      <c r="G23" s="27"/>
      <c r="H23" s="27"/>
      <c r="I23" s="27"/>
      <c r="J23" s="11" t="s">
        <v>644</v>
      </c>
      <c r="K23" s="26" t="s">
        <v>573</v>
      </c>
      <c r="L23" s="26" t="s">
        <v>645</v>
      </c>
      <c r="M23" s="26" t="s">
        <v>646</v>
      </c>
      <c r="N23" s="26" t="s">
        <v>576</v>
      </c>
      <c r="O23" s="27"/>
      <c r="P23" s="27"/>
      <c r="Q23" s="27"/>
      <c r="R23" s="20"/>
    </row>
    <row r="24" spans="1:18" ht="1.25" customHeight="1" x14ac:dyDescent="0.15">
      <c r="A24" s="20"/>
      <c r="B24" s="20"/>
      <c r="C24" s="20"/>
      <c r="D24" s="20"/>
      <c r="E24" s="20"/>
      <c r="F24" s="20"/>
      <c r="G24" s="20"/>
      <c r="H24" s="20"/>
      <c r="I24" s="20"/>
      <c r="J24" s="26" t="s">
        <v>647</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row r="26" spans="1:18" ht="12.5" customHeight="1" x14ac:dyDescent="0.15">
      <c r="A26" s="20"/>
      <c r="B26" s="20"/>
      <c r="C26" s="29" t="s">
        <v>648</v>
      </c>
      <c r="F26" s="20"/>
      <c r="G26" s="20"/>
      <c r="J26" s="3" t="s">
        <v>649</v>
      </c>
      <c r="K26" s="21" t="s">
        <v>573</v>
      </c>
      <c r="L26" s="21" t="s">
        <v>650</v>
      </c>
      <c r="M26" s="21" t="s">
        <v>651</v>
      </c>
      <c r="N26" s="21" t="s">
        <v>576</v>
      </c>
      <c r="P26" s="20"/>
      <c r="Q26" s="20"/>
      <c r="R26" s="20"/>
    </row>
    <row r="27" spans="1:18" ht="1.25" customHeight="1" x14ac:dyDescent="0.15">
      <c r="A27" s="20"/>
      <c r="B27" s="20"/>
      <c r="C27" s="20"/>
      <c r="F27" s="20"/>
      <c r="G27" s="20"/>
      <c r="J27" s="21" t="s">
        <v>652</v>
      </c>
      <c r="K27" s="20"/>
      <c r="L27" s="20"/>
      <c r="M27" s="20"/>
      <c r="N27" s="20"/>
      <c r="P27" s="20"/>
      <c r="Q27" s="20"/>
      <c r="R27" s="20"/>
    </row>
    <row r="28" spans="1:18" ht="11.25" customHeight="1" x14ac:dyDescent="0.15">
      <c r="A28" s="20"/>
      <c r="B28" s="20"/>
      <c r="C28" s="20"/>
      <c r="F28" s="20"/>
      <c r="G28" s="20"/>
      <c r="J28" s="20"/>
      <c r="K28" s="21" t="s">
        <v>573</v>
      </c>
      <c r="L28" s="21" t="s">
        <v>653</v>
      </c>
      <c r="M28" s="21" t="s">
        <v>654</v>
      </c>
      <c r="N28" s="21" t="s">
        <v>576</v>
      </c>
      <c r="P28" s="20"/>
      <c r="Q28" s="20"/>
      <c r="R28" s="20"/>
    </row>
    <row r="29" spans="1:18" ht="2.25" customHeight="1" x14ac:dyDescent="0.15">
      <c r="A29" s="20"/>
      <c r="B29" s="20"/>
      <c r="C29" s="20"/>
      <c r="F29" s="20"/>
      <c r="G29" s="20"/>
      <c r="K29" s="20"/>
      <c r="L29" s="20"/>
      <c r="M29" s="20"/>
      <c r="N29" s="20"/>
      <c r="P29" s="20"/>
      <c r="Q29" s="20"/>
      <c r="R29" s="20"/>
    </row>
    <row r="30" spans="1:18" ht="12.5" customHeight="1" x14ac:dyDescent="0.15">
      <c r="A30" s="20"/>
      <c r="B30" s="27"/>
      <c r="C30" s="28" t="s">
        <v>655</v>
      </c>
      <c r="D30" s="27"/>
      <c r="E30" s="27"/>
      <c r="F30" s="27"/>
      <c r="G30" s="27"/>
      <c r="H30" s="27"/>
      <c r="I30" s="27"/>
      <c r="J30" s="11" t="s">
        <v>656</v>
      </c>
      <c r="K30" s="26" t="s">
        <v>573</v>
      </c>
      <c r="L30" s="26" t="s">
        <v>657</v>
      </c>
      <c r="M30" s="26" t="s">
        <v>658</v>
      </c>
      <c r="N30" s="26" t="s">
        <v>576</v>
      </c>
      <c r="O30" s="27"/>
      <c r="P30" s="27"/>
      <c r="Q30" s="27"/>
      <c r="R30" s="20"/>
    </row>
    <row r="31" spans="1:18" ht="1.25" customHeight="1" x14ac:dyDescent="0.15">
      <c r="A31" s="20"/>
      <c r="B31" s="20"/>
      <c r="C31" s="20"/>
      <c r="D31" s="20"/>
      <c r="E31" s="20"/>
      <c r="F31" s="20"/>
      <c r="G31" s="20"/>
      <c r="H31" s="20"/>
      <c r="I31" s="20"/>
      <c r="J31" s="26" t="s">
        <v>659</v>
      </c>
      <c r="K31" s="20"/>
      <c r="L31" s="20"/>
      <c r="M31" s="20"/>
      <c r="N31" s="20"/>
      <c r="O31" s="20"/>
      <c r="P31" s="20"/>
      <c r="Q31" s="20"/>
      <c r="R31" s="20"/>
    </row>
    <row r="32" spans="1:18" ht="11.25" customHeight="1" x14ac:dyDescent="0.15">
      <c r="A32" s="20"/>
      <c r="B32" s="20"/>
      <c r="C32" s="20"/>
      <c r="D32" s="20"/>
      <c r="E32" s="20"/>
      <c r="F32" s="20"/>
      <c r="G32" s="20"/>
      <c r="H32" s="20"/>
      <c r="I32" s="20"/>
      <c r="J32" s="20"/>
      <c r="K32" s="27"/>
      <c r="L32" s="20"/>
      <c r="M32" s="20"/>
      <c r="N32" s="20"/>
      <c r="O32" s="20"/>
      <c r="P32" s="20"/>
      <c r="Q32" s="20"/>
      <c r="R32" s="20"/>
    </row>
  </sheetData>
  <mergeCells count="117">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32"/>
    <mergeCell ref="A17:A18"/>
    <mergeCell ref="B17:B18"/>
    <mergeCell ref="C17:C18"/>
    <mergeCell ref="D17:D18"/>
    <mergeCell ref="E17:E18"/>
    <mergeCell ref="P19:P22"/>
    <mergeCell ref="Q19:Q22"/>
    <mergeCell ref="M17:M18"/>
    <mergeCell ref="N17:N18"/>
    <mergeCell ref="O17:O18"/>
    <mergeCell ref="P17:P18"/>
    <mergeCell ref="Q17:Q18"/>
    <mergeCell ref="A19:A22"/>
    <mergeCell ref="B19:B22"/>
    <mergeCell ref="C19:C22"/>
    <mergeCell ref="F19:F22"/>
    <mergeCell ref="G19:G22"/>
    <mergeCell ref="F17:F18"/>
    <mergeCell ref="G17:G18"/>
    <mergeCell ref="H17:H18"/>
    <mergeCell ref="I17:I18"/>
    <mergeCell ref="K17:K18"/>
    <mergeCell ref="L17:L18"/>
    <mergeCell ref="J20:J21"/>
    <mergeCell ref="K21:K22"/>
    <mergeCell ref="L21:L22"/>
    <mergeCell ref="M21:M22"/>
    <mergeCell ref="N21:N22"/>
    <mergeCell ref="A23:A25"/>
    <mergeCell ref="B23:B25"/>
    <mergeCell ref="C23:C25"/>
    <mergeCell ref="D23:D25"/>
    <mergeCell ref="E23:E25"/>
    <mergeCell ref="K19:K20"/>
    <mergeCell ref="L19:L20"/>
    <mergeCell ref="M19:M20"/>
    <mergeCell ref="N19:N20"/>
    <mergeCell ref="M23:M24"/>
    <mergeCell ref="N23:N24"/>
    <mergeCell ref="O23:O25"/>
    <mergeCell ref="P23:P25"/>
    <mergeCell ref="Q23:Q25"/>
    <mergeCell ref="J24:J25"/>
    <mergeCell ref="K25:N25"/>
    <mergeCell ref="F23:F25"/>
    <mergeCell ref="G23:G25"/>
    <mergeCell ref="H23:H25"/>
    <mergeCell ref="I23:I25"/>
    <mergeCell ref="K23:K24"/>
    <mergeCell ref="L23:L24"/>
    <mergeCell ref="P26:P29"/>
    <mergeCell ref="Q26:Q29"/>
    <mergeCell ref="J27:J28"/>
    <mergeCell ref="K28:K29"/>
    <mergeCell ref="L28:L29"/>
    <mergeCell ref="M28:M29"/>
    <mergeCell ref="N28:N29"/>
    <mergeCell ref="A26:A29"/>
    <mergeCell ref="B26:B29"/>
    <mergeCell ref="C26:C29"/>
    <mergeCell ref="F26:F29"/>
    <mergeCell ref="G26:G29"/>
    <mergeCell ref="K26:K27"/>
    <mergeCell ref="A30:A32"/>
    <mergeCell ref="B30:B32"/>
    <mergeCell ref="C30:C32"/>
    <mergeCell ref="D30:D32"/>
    <mergeCell ref="E30:E32"/>
    <mergeCell ref="F30:F32"/>
    <mergeCell ref="L26:L27"/>
    <mergeCell ref="M26:M27"/>
    <mergeCell ref="N26:N27"/>
    <mergeCell ref="N30:N31"/>
    <mergeCell ref="O30:O32"/>
    <mergeCell ref="P30:P32"/>
    <mergeCell ref="Q30:Q32"/>
    <mergeCell ref="J31:J32"/>
    <mergeCell ref="K32:N32"/>
    <mergeCell ref="G30:G32"/>
    <mergeCell ref="H30:H32"/>
    <mergeCell ref="I30:I32"/>
    <mergeCell ref="K30:K31"/>
    <mergeCell ref="L30:L31"/>
    <mergeCell ref="M30:M31"/>
  </mergeCells>
  <pageMargins left="0" right="0" top="0" bottom="0" header="0.4921259845" footer="0.4921259845"/>
  <drawing r:id="rId1"/>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500-000000000000}">
  <sheetPr codeName="Feuil38"/>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660</v>
      </c>
    </row>
    <row r="2" spans="1:10" ht="13" hidden="1" customHeight="1" x14ac:dyDescent="0.15"/>
    <row r="3" spans="1:10" ht="12.5" customHeight="1" x14ac:dyDescent="0.15">
      <c r="A3" s="3" t="s">
        <v>661</v>
      </c>
      <c r="B3" s="4" t="s">
        <v>580</v>
      </c>
      <c r="C3" s="3" t="s">
        <v>662</v>
      </c>
    </row>
    <row r="4" spans="1:10" ht="12.5" customHeight="1" x14ac:dyDescent="0.15">
      <c r="B4" s="4" t="s">
        <v>582</v>
      </c>
      <c r="C4" s="3" t="s">
        <v>583</v>
      </c>
    </row>
    <row r="5" spans="1:10" ht="12.5" customHeight="1" x14ac:dyDescent="0.15">
      <c r="A5" s="3" t="s">
        <v>584</v>
      </c>
      <c r="B5" s="20"/>
      <c r="C5" s="20"/>
    </row>
    <row r="6" spans="1:10" ht="23.75" customHeight="1" x14ac:dyDescent="0.15">
      <c r="A6" s="21" t="s">
        <v>663</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586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664</v>
      </c>
      <c r="B12" s="4" t="s">
        <v>588</v>
      </c>
      <c r="C12" s="3" t="s">
        <v>665</v>
      </c>
      <c r="D12" s="1" t="str">
        <f>LEFT(C12,3)</f>
        <v xml:space="preserve">02 </v>
      </c>
    </row>
    <row r="13" spans="1:10" ht="12.5" customHeight="1" x14ac:dyDescent="0.15">
      <c r="A13" s="3" t="s">
        <v>661</v>
      </c>
      <c r="B13" s="4" t="s">
        <v>591</v>
      </c>
      <c r="C13" s="3" t="s">
        <v>666</v>
      </c>
    </row>
    <row r="14" spans="1:10" ht="12.5" customHeight="1" x14ac:dyDescent="0.15">
      <c r="A14" s="3" t="s">
        <v>595</v>
      </c>
      <c r="B14" s="4" t="s">
        <v>594</v>
      </c>
      <c r="C14" s="3" t="str">
        <f>HYPERLINK("http://www.acft-be.fr/","www.acft-be.fr")</f>
        <v>www.acft-be.fr</v>
      </c>
    </row>
  </sheetData>
  <mergeCells count="6">
    <mergeCell ref="A11:C11"/>
    <mergeCell ref="B5:C5"/>
    <mergeCell ref="A6:B6"/>
    <mergeCell ref="A8:J8"/>
    <mergeCell ref="A9:J9"/>
    <mergeCell ref="A10:J10"/>
  </mergeCells>
  <pageMargins left="0" right="0" top="0" bottom="0" header="0.4921259845" footer="0.4921259845"/>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600-000000000000}">
  <sheetPr codeName="Feuil39"/>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596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597</v>
      </c>
      <c r="B5" s="5">
        <v>1894538</v>
      </c>
      <c r="C5" s="3" t="s">
        <v>598</v>
      </c>
      <c r="D5" s="4" t="s">
        <v>599</v>
      </c>
      <c r="E5" s="3" t="s">
        <v>667</v>
      </c>
    </row>
    <row r="6" spans="1:10" ht="12.5" customHeight="1" x14ac:dyDescent="0.15">
      <c r="A6" s="6" t="s">
        <v>601</v>
      </c>
      <c r="B6" s="7">
        <v>-146736</v>
      </c>
      <c r="C6" s="8" t="s">
        <v>598</v>
      </c>
      <c r="D6" s="24" t="s">
        <v>602</v>
      </c>
      <c r="E6" s="21" t="s">
        <v>668</v>
      </c>
    </row>
    <row r="7" spans="1:10" ht="11.25" customHeight="1" x14ac:dyDescent="0.15">
      <c r="A7" s="24" t="s">
        <v>604</v>
      </c>
      <c r="B7" s="25">
        <v>1106829</v>
      </c>
      <c r="C7" s="21" t="s">
        <v>598</v>
      </c>
      <c r="D7" s="20"/>
      <c r="E7" s="20"/>
    </row>
    <row r="8" spans="1:10" ht="1.25" customHeight="1" x14ac:dyDescent="0.15">
      <c r="A8" s="20"/>
      <c r="B8" s="20"/>
      <c r="C8" s="20"/>
      <c r="D8" s="24" t="s">
        <v>605</v>
      </c>
      <c r="E8" s="21" t="s">
        <v>668</v>
      </c>
    </row>
    <row r="9" spans="1:10" ht="11.25" customHeight="1" x14ac:dyDescent="0.15">
      <c r="A9" s="24" t="s">
        <v>607</v>
      </c>
      <c r="B9" s="25">
        <v>150000</v>
      </c>
      <c r="C9" s="21" t="s">
        <v>598</v>
      </c>
      <c r="D9" s="20"/>
      <c r="E9" s="20"/>
    </row>
    <row r="10" spans="1:10" ht="1.25" customHeight="1" x14ac:dyDescent="0.15">
      <c r="A10" s="20"/>
      <c r="B10" s="20"/>
      <c r="C10" s="20"/>
      <c r="D10" s="24" t="s">
        <v>608</v>
      </c>
      <c r="E10" s="21" t="s">
        <v>606</v>
      </c>
    </row>
    <row r="11" spans="1:10" ht="11.25" customHeight="1" x14ac:dyDescent="0.15">
      <c r="A11" s="20"/>
      <c r="B11" s="20"/>
      <c r="C11" s="20"/>
      <c r="D11" s="20"/>
      <c r="E11" s="20"/>
    </row>
    <row r="12" spans="1:10" ht="12.5" customHeight="1" x14ac:dyDescent="0.15">
      <c r="A12" s="20"/>
      <c r="B12" s="20"/>
      <c r="C12" s="20"/>
      <c r="D12" s="4" t="str">
        <f>LEFT(C12,3)</f>
        <v/>
      </c>
      <c r="E12" s="3" t="s">
        <v>669</v>
      </c>
    </row>
    <row r="13" spans="1:10" ht="12.5" customHeight="1" x14ac:dyDescent="0.15">
      <c r="A13" s="20"/>
      <c r="B13" s="20"/>
      <c r="C13" s="20"/>
      <c r="D13" s="20"/>
      <c r="E13" s="20"/>
    </row>
    <row r="14" spans="1:10" ht="12.5" customHeight="1" x14ac:dyDescent="0.15">
      <c r="A14" s="4" t="s">
        <v>611</v>
      </c>
      <c r="B14" s="8" t="s">
        <v>670</v>
      </c>
    </row>
    <row r="15" spans="1:10" ht="12.5" customHeight="1" x14ac:dyDescent="0.15">
      <c r="A15" s="4" t="s">
        <v>613</v>
      </c>
      <c r="B15" s="8" t="s">
        <v>671</v>
      </c>
    </row>
    <row r="16" spans="1:10" ht="12.5" customHeight="1" x14ac:dyDescent="0.15">
      <c r="A16" s="4" t="s">
        <v>615</v>
      </c>
      <c r="B16" s="8" t="s">
        <v>616</v>
      </c>
    </row>
    <row r="17" spans="1:2" ht="12.5" customHeight="1" x14ac:dyDescent="0.15">
      <c r="A17" s="4" t="s">
        <v>617</v>
      </c>
      <c r="B17" s="8" t="s">
        <v>672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700-000000000000}">
  <sheetPr codeName="Feuil40"/>
  <dimension ref="A1:R19"/>
  <sheetViews>
    <sheetView workbookViewId="0">
      <selection activeCell="A5" sqref="A5:I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619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630</v>
      </c>
      <c r="B6" s="20"/>
      <c r="C6" s="20"/>
      <c r="D6" s="20"/>
      <c r="E6" s="20"/>
      <c r="F6" s="20"/>
      <c r="G6" s="20"/>
      <c r="H6" s="20"/>
      <c r="I6" s="20"/>
      <c r="J6" s="20"/>
    </row>
    <row r="7" spans="1:18" ht="12.5" customHeight="1" x14ac:dyDescent="0.15">
      <c r="B7" s="12" t="s">
        <v>673</v>
      </c>
    </row>
    <row r="8" spans="1:18" ht="12.5" customHeight="1" x14ac:dyDescent="0.15">
      <c r="A8" s="20"/>
      <c r="B8" s="20"/>
    </row>
    <row r="9" spans="1:18" ht="13" hidden="1" customHeight="1" x14ac:dyDescent="0.15">
      <c r="A9" s="20"/>
      <c r="B9" s="20"/>
      <c r="C9" s="20"/>
      <c r="D9" s="20"/>
      <c r="E9" s="20"/>
      <c r="F9" s="20"/>
      <c r="G9" s="20"/>
      <c r="H9" s="20"/>
      <c r="I9" s="20"/>
      <c r="J9" s="20"/>
    </row>
    <row r="10" spans="1:18" ht="12.5" customHeight="1" x14ac:dyDescent="0.15">
      <c r="A10" s="9"/>
      <c r="B10" s="9"/>
      <c r="C10" s="9"/>
      <c r="D10" s="9"/>
      <c r="E10" s="9"/>
      <c r="F10" s="9"/>
      <c r="G10" s="9"/>
      <c r="H10" s="9"/>
      <c r="I10" s="9"/>
      <c r="J10" s="10" t="s">
        <v>621</v>
      </c>
      <c r="K10" s="30" t="s">
        <v>622</v>
      </c>
      <c r="L10" s="20"/>
      <c r="M10" s="10" t="s">
        <v>631</v>
      </c>
      <c r="N10" s="10" t="s">
        <v>624</v>
      </c>
      <c r="O10" s="9"/>
      <c r="P10" s="9"/>
      <c r="Q10" s="9"/>
      <c r="R10" s="20"/>
    </row>
    <row r="11" spans="1:18" ht="12.5" customHeight="1" x14ac:dyDescent="0.15">
      <c r="A11" s="20"/>
      <c r="B11" s="27"/>
      <c r="C11" s="28" t="s">
        <v>625</v>
      </c>
      <c r="D11" s="27"/>
      <c r="E11" s="27"/>
      <c r="F11" s="27"/>
      <c r="G11" s="27"/>
      <c r="H11" s="27"/>
      <c r="I11" s="27"/>
      <c r="J11" s="11" t="s">
        <v>674</v>
      </c>
      <c r="K11" s="26" t="s">
        <v>573</v>
      </c>
      <c r="L11" s="26" t="s">
        <v>675</v>
      </c>
      <c r="M11" s="26" t="s">
        <v>634</v>
      </c>
      <c r="N11" s="26" t="s">
        <v>576</v>
      </c>
      <c r="O11" s="27"/>
      <c r="P11" s="27"/>
      <c r="Q11" s="27"/>
      <c r="R11" s="20"/>
    </row>
    <row r="12" spans="1:18" ht="1.25" customHeight="1" x14ac:dyDescent="0.15">
      <c r="A12" s="20"/>
      <c r="B12" s="20"/>
      <c r="C12" s="20"/>
      <c r="D12" s="20"/>
      <c r="E12" s="20"/>
      <c r="F12" s="20"/>
      <c r="G12" s="20"/>
      <c r="H12" s="20"/>
      <c r="I12" s="20"/>
      <c r="J12" s="26" t="s">
        <v>676</v>
      </c>
      <c r="K12" s="20"/>
      <c r="L12" s="20"/>
      <c r="M12" s="20"/>
      <c r="N12" s="20"/>
      <c r="O12" s="20"/>
      <c r="P12" s="20"/>
      <c r="Q12" s="20"/>
      <c r="R12" s="20"/>
    </row>
    <row r="13" spans="1:18" ht="11.25" customHeight="1" x14ac:dyDescent="0.15">
      <c r="A13" s="20"/>
      <c r="B13" s="20"/>
      <c r="C13" s="20"/>
      <c r="D13" s="20"/>
      <c r="E13" s="20"/>
      <c r="F13" s="20"/>
      <c r="G13" s="20"/>
      <c r="H13" s="20"/>
      <c r="I13" s="20"/>
      <c r="J13" s="20"/>
      <c r="K13" s="27"/>
      <c r="L13" s="20"/>
      <c r="M13" s="20"/>
      <c r="N13" s="20"/>
      <c r="O13" s="20"/>
      <c r="P13" s="20"/>
      <c r="Q13" s="20"/>
      <c r="R13" s="20"/>
    </row>
    <row r="14" spans="1:18" ht="12.5" customHeight="1" x14ac:dyDescent="0.15">
      <c r="A14" s="20"/>
      <c r="B14" s="20"/>
      <c r="C14" s="29" t="s">
        <v>636</v>
      </c>
      <c r="F14" s="20"/>
      <c r="G14" s="20"/>
      <c r="J14" s="3" t="s">
        <v>677</v>
      </c>
      <c r="K14" s="21" t="s">
        <v>573</v>
      </c>
      <c r="L14" s="21" t="s">
        <v>678</v>
      </c>
      <c r="M14" s="21" t="s">
        <v>679</v>
      </c>
      <c r="N14" s="21" t="s">
        <v>576</v>
      </c>
      <c r="P14" s="20"/>
      <c r="Q14" s="20"/>
      <c r="R14" s="20"/>
    </row>
    <row r="15" spans="1:18" ht="1.25" customHeight="1" x14ac:dyDescent="0.15">
      <c r="A15" s="20"/>
      <c r="B15" s="20"/>
      <c r="C15" s="20"/>
      <c r="F15" s="20"/>
      <c r="G15" s="20"/>
      <c r="J15" s="21" t="s">
        <v>680</v>
      </c>
      <c r="K15" s="20"/>
      <c r="L15" s="20"/>
      <c r="M15" s="20"/>
      <c r="N15" s="20"/>
      <c r="P15" s="20"/>
      <c r="Q15" s="20"/>
      <c r="R15" s="20"/>
    </row>
    <row r="16" spans="1:18" ht="11.25" customHeight="1" x14ac:dyDescent="0.15">
      <c r="A16" s="20"/>
      <c r="B16" s="20"/>
      <c r="C16" s="20"/>
      <c r="F16" s="20"/>
      <c r="G16" s="20"/>
      <c r="J16" s="20"/>
      <c r="K16" s="20"/>
      <c r="L16" s="20"/>
      <c r="M16" s="20"/>
      <c r="N16" s="20"/>
      <c r="P16" s="20"/>
      <c r="Q16" s="20"/>
      <c r="R16" s="20"/>
    </row>
    <row r="17" spans="1:18" ht="12.5" customHeight="1" x14ac:dyDescent="0.15">
      <c r="A17" s="20"/>
      <c r="B17" s="27"/>
      <c r="C17" s="28" t="s">
        <v>643</v>
      </c>
      <c r="D17" s="27"/>
      <c r="E17" s="27"/>
      <c r="F17" s="27"/>
      <c r="G17" s="27"/>
      <c r="H17" s="27"/>
      <c r="I17" s="27"/>
      <c r="J17" s="11" t="s">
        <v>681</v>
      </c>
      <c r="K17" s="26" t="s">
        <v>573</v>
      </c>
      <c r="L17" s="26" t="s">
        <v>574</v>
      </c>
      <c r="M17" s="26" t="s">
        <v>575</v>
      </c>
      <c r="N17" s="26" t="s">
        <v>576</v>
      </c>
      <c r="O17" s="27"/>
      <c r="P17" s="27"/>
      <c r="Q17" s="27"/>
      <c r="R17" s="20"/>
    </row>
    <row r="18" spans="1:18" ht="1.25" customHeight="1" x14ac:dyDescent="0.15">
      <c r="A18" s="20"/>
      <c r="B18" s="20"/>
      <c r="C18" s="20"/>
      <c r="D18" s="20"/>
      <c r="E18" s="20"/>
      <c r="F18" s="20"/>
      <c r="G18" s="20"/>
      <c r="H18" s="20"/>
      <c r="I18" s="20"/>
      <c r="J18" s="26" t="s">
        <v>682</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sheetData>
  <mergeCells count="59">
    <mergeCell ref="A6:J6"/>
    <mergeCell ref="A1:J1"/>
    <mergeCell ref="A2:J2"/>
    <mergeCell ref="A3:J3"/>
    <mergeCell ref="A4:B4"/>
    <mergeCell ref="A5:I5"/>
    <mergeCell ref="A8:B8"/>
    <mergeCell ref="A9:J9"/>
    <mergeCell ref="K10:L10"/>
    <mergeCell ref="R10:R19"/>
    <mergeCell ref="A11:A13"/>
    <mergeCell ref="B11:B13"/>
    <mergeCell ref="C11:C13"/>
    <mergeCell ref="D11:D13"/>
    <mergeCell ref="E11:E13"/>
    <mergeCell ref="F11:F13"/>
    <mergeCell ref="G11:G13"/>
    <mergeCell ref="H11:H13"/>
    <mergeCell ref="I11:I13"/>
    <mergeCell ref="K11:K12"/>
    <mergeCell ref="L11:L12"/>
    <mergeCell ref="N11:N12"/>
    <mergeCell ref="O11:O13"/>
    <mergeCell ref="P11:P13"/>
    <mergeCell ref="Q11:Q13"/>
    <mergeCell ref="J12:J13"/>
    <mergeCell ref="K13:N13"/>
    <mergeCell ref="M11:M12"/>
    <mergeCell ref="Q14:Q16"/>
    <mergeCell ref="J15:J16"/>
    <mergeCell ref="K16:N16"/>
    <mergeCell ref="A14:A16"/>
    <mergeCell ref="B14:B16"/>
    <mergeCell ref="C14:C16"/>
    <mergeCell ref="F14:F16"/>
    <mergeCell ref="G14:G16"/>
    <mergeCell ref="K14:K15"/>
    <mergeCell ref="F17:F19"/>
    <mergeCell ref="L14:L15"/>
    <mergeCell ref="M14:M15"/>
    <mergeCell ref="N14:N15"/>
    <mergeCell ref="P14:P16"/>
    <mergeCell ref="A17:A19"/>
    <mergeCell ref="B17:B19"/>
    <mergeCell ref="C17:C19"/>
    <mergeCell ref="D17:D19"/>
    <mergeCell ref="E17:E19"/>
    <mergeCell ref="G17:G19"/>
    <mergeCell ref="H17:H19"/>
    <mergeCell ref="I17:I19"/>
    <mergeCell ref="K17:K18"/>
    <mergeCell ref="L17:L18"/>
    <mergeCell ref="N17:N18"/>
    <mergeCell ref="O17:O19"/>
    <mergeCell ref="P17:P19"/>
    <mergeCell ref="Q17:Q19"/>
    <mergeCell ref="J18:J19"/>
    <mergeCell ref="K19:N19"/>
    <mergeCell ref="M17:M18"/>
  </mergeCells>
  <pageMargins left="0" right="0" top="0" bottom="0" header="0.4921259845" footer="0.4921259845"/>
  <drawing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800-000000000000}">
  <sheetPr codeName="Feuil41"/>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683</v>
      </c>
    </row>
    <row r="2" spans="1:10" ht="13" hidden="1" customHeight="1" x14ac:dyDescent="0.15"/>
    <row r="3" spans="1:10" ht="12.5" customHeight="1" x14ac:dyDescent="0.15">
      <c r="A3" s="3" t="s">
        <v>684</v>
      </c>
      <c r="B3" s="4" t="s">
        <v>580</v>
      </c>
      <c r="C3" s="3" t="s">
        <v>685</v>
      </c>
    </row>
    <row r="4" spans="1:10" ht="12.5" customHeight="1" x14ac:dyDescent="0.15">
      <c r="B4" s="4" t="s">
        <v>582</v>
      </c>
      <c r="C4" s="3" t="s">
        <v>583</v>
      </c>
    </row>
    <row r="5" spans="1:10" ht="12.5" customHeight="1" x14ac:dyDescent="0.15">
      <c r="A5" s="3" t="s">
        <v>584</v>
      </c>
      <c r="B5" s="20"/>
      <c r="C5" s="20"/>
    </row>
    <row r="6" spans="1:10" ht="23.75" customHeight="1" x14ac:dyDescent="0.15">
      <c r="A6" s="21" t="s">
        <v>686</v>
      </c>
      <c r="B6" s="20"/>
    </row>
    <row r="7" spans="1:10" ht="12.5" customHeight="1" x14ac:dyDescent="0.15"/>
    <row r="8" spans="1:10" ht="35.25" customHeight="1" x14ac:dyDescent="0.15">
      <c r="A8" s="32" t="s">
        <v>687</v>
      </c>
      <c r="B8" s="33"/>
    </row>
    <row r="9" spans="1:10" ht="12.5" customHeight="1" x14ac:dyDescent="0.15"/>
    <row r="10" spans="1:10" ht="12.5" customHeight="1" x14ac:dyDescent="0.15">
      <c r="A10" s="20"/>
      <c r="B10" s="20"/>
      <c r="C10" s="20"/>
      <c r="D10" s="20"/>
      <c r="E10" s="20"/>
      <c r="F10" s="20"/>
      <c r="G10" s="20"/>
      <c r="H10" s="20"/>
      <c r="I10" s="20"/>
      <c r="J10" s="20"/>
    </row>
    <row r="11" spans="1:10" ht="16" customHeight="1" x14ac:dyDescent="0.15">
      <c r="A11" s="22" t="s">
        <v>586</v>
      </c>
      <c r="B11" s="23"/>
      <c r="C11" s="23"/>
      <c r="D11" s="23"/>
      <c r="E11" s="23"/>
      <c r="F11" s="23"/>
      <c r="G11" s="23"/>
      <c r="H11" s="23"/>
      <c r="I11" s="23"/>
      <c r="J11" s="23"/>
    </row>
    <row r="12" spans="1:10" ht="12.5" customHeight="1" x14ac:dyDescent="0.15">
      <c r="A12" s="20"/>
      <c r="B12" s="20"/>
      <c r="C12" s="20"/>
      <c r="D12" s="20"/>
      <c r="E12" s="20"/>
      <c r="F12" s="20"/>
      <c r="G12" s="20"/>
      <c r="H12" s="20"/>
      <c r="I12" s="20"/>
      <c r="J12" s="20"/>
    </row>
    <row r="13" spans="1:10" ht="12.5" customHeight="1" x14ac:dyDescent="0.15">
      <c r="A13" s="20"/>
      <c r="B13" s="20"/>
      <c r="C13" s="20"/>
    </row>
    <row r="14" spans="1:10" ht="12.5" customHeight="1" x14ac:dyDescent="0.15">
      <c r="A14" s="3" t="s">
        <v>688</v>
      </c>
      <c r="B14" s="4" t="s">
        <v>588</v>
      </c>
      <c r="C14" s="3" t="s">
        <v>689</v>
      </c>
    </row>
    <row r="15" spans="1:10" ht="12.5" customHeight="1" x14ac:dyDescent="0.15">
      <c r="A15" s="3" t="s">
        <v>684</v>
      </c>
      <c r="B15" s="4" t="s">
        <v>591</v>
      </c>
      <c r="C15" s="3" t="s">
        <v>690</v>
      </c>
    </row>
    <row r="16" spans="1:10" ht="12.5" customHeight="1" x14ac:dyDescent="0.15">
      <c r="A16" s="3" t="s">
        <v>595</v>
      </c>
      <c r="B16" s="4" t="s">
        <v>594</v>
      </c>
      <c r="C16" s="3" t="str">
        <f>HYPERLINK("http://www.acierdistribution.com/","www.acierdistribution.com")</f>
        <v>www.acierdistribution.com</v>
      </c>
    </row>
  </sheetData>
  <mergeCells count="7">
    <mergeCell ref="A13:C13"/>
    <mergeCell ref="B5:C5"/>
    <mergeCell ref="A6:B6"/>
    <mergeCell ref="A8:B8"/>
    <mergeCell ref="A10:J10"/>
    <mergeCell ref="A11:J11"/>
    <mergeCell ref="A12:J12"/>
  </mergeCells>
  <pageMargins left="0" right="0" top="0" bottom="0" header="0.4921259845" footer="0.4921259845"/>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900-000000000000}">
  <sheetPr codeName="Feuil42"/>
  <dimension ref="A1:J19"/>
  <sheetViews>
    <sheetView workbookViewId="0">
      <selection activeCell="E5" sqref="E5:E6"/>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596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597</v>
      </c>
      <c r="B5" s="3" t="s">
        <v>691</v>
      </c>
      <c r="D5" s="24" t="s">
        <v>692</v>
      </c>
      <c r="E5" s="21" t="s">
        <v>693</v>
      </c>
    </row>
    <row r="6" spans="1:10" ht="11.25" customHeight="1" x14ac:dyDescent="0.15">
      <c r="A6" s="34" t="s">
        <v>601</v>
      </c>
      <c r="B6" s="35" t="s">
        <v>691</v>
      </c>
      <c r="C6" s="20"/>
      <c r="D6" s="20"/>
      <c r="E6" s="20"/>
    </row>
    <row r="7" spans="1:10" ht="1.25" customHeight="1" x14ac:dyDescent="0.15">
      <c r="A7" s="20"/>
      <c r="B7" s="20"/>
      <c r="C7" s="20"/>
      <c r="D7" s="24" t="s">
        <v>599</v>
      </c>
      <c r="E7" s="21" t="s">
        <v>694</v>
      </c>
    </row>
    <row r="8" spans="1:10" ht="11.25" customHeight="1" x14ac:dyDescent="0.15">
      <c r="A8" s="24" t="s">
        <v>604</v>
      </c>
      <c r="B8" s="25">
        <v>3177926</v>
      </c>
      <c r="C8" s="21" t="s">
        <v>598</v>
      </c>
      <c r="D8" s="20"/>
      <c r="E8" s="20"/>
    </row>
    <row r="9" spans="1:10" ht="1.25" customHeight="1" x14ac:dyDescent="0.15">
      <c r="A9" s="20"/>
      <c r="B9" s="20"/>
      <c r="C9" s="20"/>
      <c r="D9" s="24" t="s">
        <v>605</v>
      </c>
      <c r="E9" s="21" t="s">
        <v>668</v>
      </c>
    </row>
    <row r="10" spans="1:10" ht="11.25" customHeight="1" x14ac:dyDescent="0.15">
      <c r="A10" s="24" t="s">
        <v>607</v>
      </c>
      <c r="B10" s="25">
        <v>100000</v>
      </c>
      <c r="C10" s="21" t="s">
        <v>598</v>
      </c>
      <c r="D10" s="20"/>
      <c r="E10" s="20"/>
    </row>
    <row r="11" spans="1:10" ht="1.25" customHeight="1" x14ac:dyDescent="0.15">
      <c r="A11" s="20"/>
      <c r="B11" s="20"/>
      <c r="C11" s="20"/>
      <c r="D11" s="24" t="s">
        <v>608</v>
      </c>
      <c r="E11" s="21" t="s">
        <v>609</v>
      </c>
    </row>
    <row r="12" spans="1:10" ht="11.25" customHeight="1" x14ac:dyDescent="0.15">
      <c r="A12" s="20"/>
      <c r="B12" s="20"/>
      <c r="C12" s="20"/>
      <c r="D12" s="20"/>
      <c r="E12" s="20"/>
    </row>
    <row r="13" spans="1:10" ht="12.5" customHeight="1" x14ac:dyDescent="0.15">
      <c r="A13" s="20"/>
      <c r="B13" s="20"/>
      <c r="C13" s="20"/>
      <c r="D13" s="4" t="s">
        <v>610</v>
      </c>
      <c r="E13" s="3" t="s">
        <v>609</v>
      </c>
    </row>
    <row r="14" spans="1:10" ht="12.5" customHeight="1" x14ac:dyDescent="0.15">
      <c r="A14" s="20"/>
      <c r="B14" s="20"/>
      <c r="C14" s="20"/>
      <c r="D14" s="20"/>
      <c r="E14" s="20"/>
    </row>
    <row r="15" spans="1:10" ht="23.75" customHeight="1" x14ac:dyDescent="0.15">
      <c r="A15" s="4" t="s">
        <v>611</v>
      </c>
      <c r="B15" s="8" t="s">
        <v>612</v>
      </c>
    </row>
    <row r="16" spans="1:10" ht="12.5" customHeight="1" x14ac:dyDescent="0.15">
      <c r="A16" s="4" t="s">
        <v>613</v>
      </c>
      <c r="B16" s="8" t="s">
        <v>614</v>
      </c>
    </row>
    <row r="17" spans="1:2" ht="12.5" customHeight="1" x14ac:dyDescent="0.15">
      <c r="A17" s="4" t="s">
        <v>615</v>
      </c>
      <c r="B17" s="8" t="s">
        <v>616</v>
      </c>
    </row>
    <row r="18" spans="1:2" ht="35.25" customHeight="1" x14ac:dyDescent="0.15">
      <c r="A18" s="4" t="s">
        <v>617</v>
      </c>
      <c r="B18" s="8" t="s">
        <v>695</v>
      </c>
    </row>
    <row r="19" spans="1:2" ht="12.5" customHeight="1" x14ac:dyDescent="0.15">
      <c r="A19" s="20"/>
      <c r="B19" s="20"/>
    </row>
  </sheetData>
  <mergeCells count="24">
    <mergeCell ref="A1:J1"/>
    <mergeCell ref="A2:J2"/>
    <mergeCell ref="A3:J3"/>
    <mergeCell ref="A4:E4"/>
    <mergeCell ref="D5:D6"/>
    <mergeCell ref="E5:E6"/>
    <mergeCell ref="A6:A7"/>
    <mergeCell ref="B6:B7"/>
    <mergeCell ref="C6:C7"/>
    <mergeCell ref="D7:D8"/>
    <mergeCell ref="E11:E12"/>
    <mergeCell ref="A12:C14"/>
    <mergeCell ref="D14:E14"/>
    <mergeCell ref="A19:B19"/>
    <mergeCell ref="E7:E8"/>
    <mergeCell ref="A8:A9"/>
    <mergeCell ref="B8:B9"/>
    <mergeCell ref="C8:C9"/>
    <mergeCell ref="D9:D10"/>
    <mergeCell ref="E9:E10"/>
    <mergeCell ref="A10:A11"/>
    <mergeCell ref="B10:B11"/>
    <mergeCell ref="C10:C11"/>
    <mergeCell ref="D11:D12"/>
  </mergeCells>
  <pageMargins left="0" right="0" top="0" bottom="0" header="0.4921259845" footer="0.4921259845"/>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A00-000000000000}">
  <sheetPr codeName="Feuil43"/>
  <dimension ref="A1:R13"/>
  <sheetViews>
    <sheetView workbookViewId="0">
      <selection activeCell="A5" sqref="A5:I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619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630</v>
      </c>
      <c r="B6" s="20"/>
      <c r="C6" s="20"/>
      <c r="D6" s="20"/>
      <c r="E6" s="20"/>
      <c r="F6" s="20"/>
      <c r="G6" s="20"/>
      <c r="H6" s="20"/>
      <c r="I6" s="20"/>
      <c r="J6" s="20"/>
    </row>
    <row r="7" spans="1:18" ht="12.5" customHeight="1" x14ac:dyDescent="0.15">
      <c r="B7" s="12" t="s">
        <v>673</v>
      </c>
    </row>
    <row r="8" spans="1:18" ht="12.5" customHeight="1" x14ac:dyDescent="0.15">
      <c r="A8" s="20"/>
      <c r="B8" s="20"/>
    </row>
    <row r="9" spans="1:18" ht="13" hidden="1" customHeight="1" x14ac:dyDescent="0.15">
      <c r="A9" s="20"/>
      <c r="B9" s="20"/>
      <c r="C9" s="20"/>
      <c r="D9" s="20"/>
      <c r="E9" s="20"/>
      <c r="F9" s="20"/>
      <c r="G9" s="20"/>
      <c r="H9" s="20"/>
      <c r="I9" s="20"/>
      <c r="J9" s="20"/>
    </row>
    <row r="10" spans="1:18" ht="12.5" customHeight="1" x14ac:dyDescent="0.15">
      <c r="A10" s="9"/>
      <c r="B10" s="9"/>
      <c r="C10" s="9"/>
      <c r="D10" s="9"/>
      <c r="E10" s="9"/>
      <c r="F10" s="9"/>
      <c r="G10" s="9"/>
      <c r="H10" s="9"/>
      <c r="I10" s="9"/>
      <c r="J10" s="10" t="s">
        <v>621</v>
      </c>
      <c r="K10" s="30" t="s">
        <v>622</v>
      </c>
      <c r="L10" s="20"/>
      <c r="M10" s="10" t="s">
        <v>631</v>
      </c>
      <c r="N10" s="10" t="s">
        <v>624</v>
      </c>
      <c r="O10" s="9"/>
      <c r="P10" s="9"/>
      <c r="Q10" s="9"/>
      <c r="R10" s="20"/>
    </row>
    <row r="11" spans="1:18" ht="12.5" customHeight="1" x14ac:dyDescent="0.15">
      <c r="A11" s="20"/>
      <c r="B11" s="27"/>
      <c r="C11" s="28" t="s">
        <v>625</v>
      </c>
      <c r="D11" s="27"/>
      <c r="E11" s="27"/>
      <c r="F11" s="27"/>
      <c r="G11" s="27"/>
      <c r="H11" s="27"/>
      <c r="I11" s="27"/>
      <c r="J11" s="11" t="s">
        <v>696</v>
      </c>
      <c r="K11" s="26" t="s">
        <v>573</v>
      </c>
      <c r="L11" s="26" t="s">
        <v>697</v>
      </c>
      <c r="M11" s="26" t="s">
        <v>634</v>
      </c>
      <c r="N11" s="26" t="s">
        <v>576</v>
      </c>
      <c r="O11" s="27"/>
      <c r="P11" s="27"/>
      <c r="Q11" s="27"/>
      <c r="R11" s="20"/>
    </row>
    <row r="12" spans="1:18" ht="1.25" customHeight="1" x14ac:dyDescent="0.15">
      <c r="A12" s="20"/>
      <c r="B12" s="20"/>
      <c r="C12" s="20"/>
      <c r="D12" s="20"/>
      <c r="E12" s="20"/>
      <c r="F12" s="20"/>
      <c r="G12" s="20"/>
      <c r="H12" s="20"/>
      <c r="I12" s="20"/>
      <c r="J12" s="26" t="s">
        <v>698</v>
      </c>
      <c r="K12" s="20"/>
      <c r="L12" s="20"/>
      <c r="M12" s="20"/>
      <c r="N12" s="20"/>
      <c r="O12" s="20"/>
      <c r="P12" s="20"/>
      <c r="Q12" s="20"/>
      <c r="R12" s="20"/>
    </row>
    <row r="13" spans="1:18" ht="11.25" customHeight="1" x14ac:dyDescent="0.15">
      <c r="A13" s="20"/>
      <c r="B13" s="20"/>
      <c r="C13" s="20"/>
      <c r="D13" s="20"/>
      <c r="E13" s="20"/>
      <c r="F13" s="20"/>
      <c r="G13" s="20"/>
      <c r="H13" s="20"/>
      <c r="I13" s="20"/>
      <c r="J13" s="20"/>
      <c r="K13" s="27"/>
      <c r="L13" s="20"/>
      <c r="M13" s="20"/>
      <c r="N13" s="20"/>
      <c r="O13" s="20"/>
      <c r="P13" s="20"/>
      <c r="Q13" s="20"/>
      <c r="R13" s="20"/>
    </row>
  </sheetData>
  <mergeCells count="28">
    <mergeCell ref="A6:J6"/>
    <mergeCell ref="A1:J1"/>
    <mergeCell ref="A2:J2"/>
    <mergeCell ref="A3:J3"/>
    <mergeCell ref="A4:B4"/>
    <mergeCell ref="A5:I5"/>
    <mergeCell ref="A8:B8"/>
    <mergeCell ref="A9:J9"/>
    <mergeCell ref="K10:L10"/>
    <mergeCell ref="R10:R13"/>
    <mergeCell ref="A11:A13"/>
    <mergeCell ref="B11:B13"/>
    <mergeCell ref="C11:C13"/>
    <mergeCell ref="D11:D13"/>
    <mergeCell ref="E11:E13"/>
    <mergeCell ref="F11:F13"/>
    <mergeCell ref="G11:G13"/>
    <mergeCell ref="H11:H13"/>
    <mergeCell ref="I11:I13"/>
    <mergeCell ref="K11:K12"/>
    <mergeCell ref="L11:L12"/>
    <mergeCell ref="N11:N12"/>
    <mergeCell ref="O11:O13"/>
    <mergeCell ref="P11:P13"/>
    <mergeCell ref="Q11:Q13"/>
    <mergeCell ref="J12:J13"/>
    <mergeCell ref="K13:N13"/>
    <mergeCell ref="M11:M12"/>
  </mergeCells>
  <pageMargins left="0" right="0" top="0" bottom="0" header="0.4921259845" footer="0.4921259845"/>
  <drawing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B00-000000000000}">
  <sheetPr codeName="Feuil44"/>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699</v>
      </c>
    </row>
    <row r="2" spans="1:10" ht="13" hidden="1" customHeight="1" x14ac:dyDescent="0.15"/>
    <row r="3" spans="1:10" ht="12.5" customHeight="1" x14ac:dyDescent="0.15">
      <c r="A3" s="3" t="s">
        <v>700</v>
      </c>
      <c r="B3" s="4" t="s">
        <v>580</v>
      </c>
      <c r="C3" s="3" t="s">
        <v>701</v>
      </c>
    </row>
    <row r="4" spans="1:10" ht="12.5" customHeight="1" x14ac:dyDescent="0.15">
      <c r="B4" s="4" t="s">
        <v>582</v>
      </c>
      <c r="C4" s="3" t="s">
        <v>583</v>
      </c>
    </row>
    <row r="5" spans="1:10" ht="12.5" customHeight="1" x14ac:dyDescent="0.15">
      <c r="A5" s="3" t="s">
        <v>584</v>
      </c>
      <c r="B5" s="20"/>
      <c r="C5" s="20"/>
    </row>
    <row r="6" spans="1:10" ht="23.75" customHeight="1" x14ac:dyDescent="0.15">
      <c r="A6" s="21" t="s">
        <v>702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586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703</v>
      </c>
      <c r="B12" s="4" t="s">
        <v>588</v>
      </c>
      <c r="C12" s="3" t="s">
        <v>704</v>
      </c>
      <c r="D12" s="1" t="str">
        <f>LEFT(C12,3)</f>
        <v xml:space="preserve">03 </v>
      </c>
    </row>
    <row r="13" spans="1:10" ht="12.5" customHeight="1" x14ac:dyDescent="0.15">
      <c r="A13" s="3" t="s">
        <v>700</v>
      </c>
      <c r="B13" s="4" t="s">
        <v>591</v>
      </c>
      <c r="C13" s="3" t="s">
        <v>705</v>
      </c>
    </row>
    <row r="14" spans="1:10" ht="12.5" customHeight="1" x14ac:dyDescent="0.15">
      <c r="A14" s="3" t="s">
        <v>595</v>
      </c>
      <c r="B14" s="4" t="s">
        <v>594</v>
      </c>
      <c r="C14" s="3" t="str">
        <f>HYPERLINK("http://www.rivagroup.com/","www.rivagroup.com")</f>
        <v>www.rivagroup.com</v>
      </c>
    </row>
  </sheetData>
  <mergeCells count="6">
    <mergeCell ref="A11:C11"/>
    <mergeCell ref="B5:C5"/>
    <mergeCell ref="A6:B6"/>
    <mergeCell ref="A8:J8"/>
    <mergeCell ref="A9:J9"/>
    <mergeCell ref="A10:J10"/>
  </mergeCells>
  <pageMargins left="0" right="0" top="0" bottom="0" header="0.4921259845" footer="0.4921259845"/>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C00-000000000000}">
  <sheetPr codeName="Feuil45"/>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596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597</v>
      </c>
      <c r="B5" s="5">
        <v>17716214</v>
      </c>
      <c r="C5" s="3" t="s">
        <v>598</v>
      </c>
      <c r="D5" s="4" t="s">
        <v>599</v>
      </c>
      <c r="E5" s="3" t="s">
        <v>706</v>
      </c>
    </row>
    <row r="6" spans="1:10" ht="12.5" customHeight="1" x14ac:dyDescent="0.15">
      <c r="A6" s="6" t="s">
        <v>601</v>
      </c>
      <c r="B6" s="7">
        <v>781513</v>
      </c>
      <c r="C6" s="8" t="s">
        <v>598</v>
      </c>
      <c r="D6" s="24" t="s">
        <v>602</v>
      </c>
      <c r="E6" s="21" t="s">
        <v>707</v>
      </c>
    </row>
    <row r="7" spans="1:10" ht="11.25" customHeight="1" x14ac:dyDescent="0.15">
      <c r="A7" s="24" t="s">
        <v>604</v>
      </c>
      <c r="B7" s="25">
        <v>22955605</v>
      </c>
      <c r="C7" s="21" t="s">
        <v>598</v>
      </c>
      <c r="D7" s="20"/>
      <c r="E7" s="20"/>
    </row>
    <row r="8" spans="1:10" ht="1.25" customHeight="1" x14ac:dyDescent="0.15">
      <c r="A8" s="20"/>
      <c r="B8" s="20"/>
      <c r="C8" s="20"/>
      <c r="D8" s="24" t="s">
        <v>605</v>
      </c>
      <c r="E8" s="21" t="s">
        <v>668</v>
      </c>
    </row>
    <row r="9" spans="1:10" ht="11.25" customHeight="1" x14ac:dyDescent="0.15">
      <c r="A9" s="24" t="s">
        <v>607</v>
      </c>
      <c r="B9" s="25">
        <v>4727500</v>
      </c>
      <c r="C9" s="21" t="s">
        <v>598</v>
      </c>
      <c r="D9" s="20"/>
      <c r="E9" s="20"/>
    </row>
    <row r="10" spans="1:10" ht="1.25" customHeight="1" x14ac:dyDescent="0.15">
      <c r="A10" s="20"/>
      <c r="B10" s="20"/>
      <c r="C10" s="20"/>
      <c r="D10" s="24" t="s">
        <v>608</v>
      </c>
      <c r="E10" s="21" t="s">
        <v>609</v>
      </c>
    </row>
    <row r="11" spans="1:10" ht="11.25" customHeight="1" x14ac:dyDescent="0.15">
      <c r="A11" s="20"/>
      <c r="B11" s="20"/>
      <c r="C11" s="20"/>
      <c r="D11" s="20"/>
      <c r="E11" s="20"/>
    </row>
    <row r="12" spans="1:10" ht="12.5" customHeight="1" x14ac:dyDescent="0.15">
      <c r="A12" s="20"/>
      <c r="B12" s="20"/>
      <c r="C12" s="20"/>
      <c r="D12" s="4" t="str">
        <f>LEFT(C12,3)</f>
        <v/>
      </c>
      <c r="E12" s="3" t="s">
        <v>708</v>
      </c>
    </row>
    <row r="13" spans="1:10" ht="12.5" customHeight="1" x14ac:dyDescent="0.15">
      <c r="A13" s="20"/>
      <c r="B13" s="20"/>
      <c r="C13" s="20"/>
      <c r="D13" s="20"/>
      <c r="E13" s="20"/>
    </row>
    <row r="14" spans="1:10" ht="23.75" customHeight="1" x14ac:dyDescent="0.15">
      <c r="A14" s="4" t="s">
        <v>611</v>
      </c>
      <c r="B14" s="8" t="s">
        <v>709</v>
      </c>
    </row>
    <row r="15" spans="1:10" ht="12.5" customHeight="1" x14ac:dyDescent="0.15">
      <c r="A15" s="4" t="s">
        <v>613</v>
      </c>
      <c r="B15" s="8" t="s">
        <v>710</v>
      </c>
    </row>
    <row r="16" spans="1:10" ht="12.5" customHeight="1" x14ac:dyDescent="0.15">
      <c r="A16" s="4" t="s">
        <v>615</v>
      </c>
      <c r="B16" s="8" t="s">
        <v>616</v>
      </c>
    </row>
    <row r="17" spans="1:2" ht="12.5" customHeight="1" x14ac:dyDescent="0.15">
      <c r="A17" s="4" t="s">
        <v>617</v>
      </c>
      <c r="B17" s="8" t="s">
        <v>711</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D00-000000000000}">
  <sheetPr codeName="Feuil46"/>
  <dimension ref="A1:R31"/>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46</v>
      </c>
      <c r="B1" s="20"/>
      <c r="C1" s="20"/>
      <c r="D1" s="20"/>
      <c r="E1" s="20"/>
      <c r="F1" s="20"/>
      <c r="G1" s="20"/>
      <c r="H1" s="20"/>
      <c r="I1" s="20"/>
      <c r="J1" s="20"/>
    </row>
    <row r="2" spans="1:18" ht="16" customHeight="1" x14ac:dyDescent="0.15">
      <c r="A2" s="22" t="s">
        <v>619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620</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621</v>
      </c>
      <c r="K7" s="30" t="s">
        <v>622</v>
      </c>
      <c r="L7" s="20"/>
      <c r="M7" s="10" t="s">
        <v>623</v>
      </c>
      <c r="N7" s="10" t="s">
        <v>624</v>
      </c>
      <c r="O7" s="9"/>
      <c r="P7" s="9"/>
      <c r="Q7" s="9"/>
      <c r="R7" s="20"/>
    </row>
    <row r="8" spans="1:18" ht="12.5" customHeight="1" x14ac:dyDescent="0.15">
      <c r="A8" s="20"/>
      <c r="B8" s="27"/>
      <c r="C8" s="28" t="s">
        <v>625</v>
      </c>
      <c r="D8" s="27"/>
      <c r="E8" s="27"/>
      <c r="F8" s="27"/>
      <c r="G8" s="27"/>
      <c r="H8" s="27"/>
      <c r="I8" s="27"/>
      <c r="J8" s="11" t="s">
        <v>712</v>
      </c>
      <c r="K8" s="26" t="s">
        <v>573</v>
      </c>
      <c r="L8" s="26" t="s">
        <v>713</v>
      </c>
      <c r="M8" s="26" t="s">
        <v>628</v>
      </c>
      <c r="N8" s="26" t="s">
        <v>576</v>
      </c>
      <c r="O8" s="27"/>
      <c r="P8" s="27"/>
      <c r="Q8" s="27"/>
      <c r="R8" s="20"/>
    </row>
    <row r="9" spans="1:18" ht="1.25" customHeight="1" x14ac:dyDescent="0.15">
      <c r="A9" s="20"/>
      <c r="B9" s="20"/>
      <c r="C9" s="20"/>
      <c r="D9" s="20"/>
      <c r="E9" s="20"/>
      <c r="F9" s="20"/>
      <c r="G9" s="20"/>
      <c r="H9" s="20"/>
      <c r="I9" s="20"/>
      <c r="J9" s="26" t="s">
        <v>714</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630</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621</v>
      </c>
      <c r="K16" s="30" t="s">
        <v>622</v>
      </c>
      <c r="L16" s="20"/>
      <c r="M16" s="10" t="s">
        <v>631</v>
      </c>
      <c r="N16" s="10" t="s">
        <v>624</v>
      </c>
      <c r="O16" s="9"/>
      <c r="P16" s="9"/>
      <c r="Q16" s="9"/>
      <c r="R16" s="20"/>
    </row>
    <row r="17" spans="1:18" ht="12.5" customHeight="1" x14ac:dyDescent="0.15">
      <c r="A17" s="20"/>
      <c r="B17" s="27"/>
      <c r="C17" s="28" t="s">
        <v>625</v>
      </c>
      <c r="D17" s="27"/>
      <c r="E17" s="27"/>
      <c r="F17" s="27"/>
      <c r="G17" s="27"/>
      <c r="H17" s="27"/>
      <c r="I17" s="27"/>
      <c r="J17" s="11" t="s">
        <v>715</v>
      </c>
      <c r="K17" s="26" t="s">
        <v>573</v>
      </c>
      <c r="L17" s="26" t="s">
        <v>716</v>
      </c>
      <c r="M17" s="26" t="s">
        <v>634</v>
      </c>
      <c r="N17" s="26" t="s">
        <v>576</v>
      </c>
      <c r="O17" s="27"/>
      <c r="P17" s="27"/>
      <c r="Q17" s="27"/>
      <c r="R17" s="20"/>
    </row>
    <row r="18" spans="1:18" ht="12.5" customHeight="1" x14ac:dyDescent="0.15">
      <c r="A18" s="20"/>
      <c r="B18" s="20"/>
      <c r="C18" s="20"/>
      <c r="D18" s="20"/>
      <c r="E18" s="20"/>
      <c r="F18" s="20"/>
      <c r="G18" s="20"/>
      <c r="H18" s="20"/>
      <c r="I18" s="20"/>
      <c r="J18" s="11" t="s">
        <v>717</v>
      </c>
      <c r="K18" s="20"/>
      <c r="L18" s="20"/>
      <c r="M18" s="20"/>
      <c r="N18" s="20"/>
      <c r="O18" s="20"/>
      <c r="P18" s="20"/>
      <c r="Q18" s="20"/>
      <c r="R18" s="20"/>
    </row>
    <row r="19" spans="1:18" ht="12.5" customHeight="1" x14ac:dyDescent="0.15">
      <c r="A19" s="20"/>
      <c r="B19" s="20"/>
      <c r="C19" s="29" t="s">
        <v>636</v>
      </c>
      <c r="F19" s="20"/>
      <c r="G19" s="20"/>
      <c r="J19" s="3" t="s">
        <v>718</v>
      </c>
      <c r="K19" s="21" t="s">
        <v>573</v>
      </c>
      <c r="L19" s="21" t="s">
        <v>716</v>
      </c>
      <c r="M19" s="21" t="s">
        <v>634</v>
      </c>
      <c r="N19" s="21" t="s">
        <v>576</v>
      </c>
      <c r="P19" s="20"/>
      <c r="Q19" s="20"/>
      <c r="R19" s="20"/>
    </row>
    <row r="20" spans="1:18" ht="12.5" customHeight="1" x14ac:dyDescent="0.15">
      <c r="A20" s="20"/>
      <c r="B20" s="20"/>
      <c r="C20" s="20"/>
      <c r="F20" s="20"/>
      <c r="G20" s="20"/>
      <c r="J20" s="3" t="s">
        <v>719</v>
      </c>
      <c r="K20" s="20"/>
      <c r="L20" s="20"/>
      <c r="M20" s="20"/>
      <c r="N20" s="20"/>
      <c r="P20" s="20"/>
      <c r="Q20" s="20"/>
      <c r="R20" s="20"/>
    </row>
    <row r="21" spans="1:18" ht="12.5" customHeight="1" x14ac:dyDescent="0.15">
      <c r="A21" s="20"/>
      <c r="B21" s="27"/>
      <c r="C21" s="28" t="s">
        <v>643</v>
      </c>
      <c r="D21" s="27"/>
      <c r="E21" s="27"/>
      <c r="F21" s="27"/>
      <c r="G21" s="27"/>
      <c r="H21" s="27"/>
      <c r="I21" s="27"/>
      <c r="J21" s="11" t="s">
        <v>720</v>
      </c>
      <c r="K21" s="26" t="s">
        <v>573</v>
      </c>
      <c r="L21" s="26" t="s">
        <v>638</v>
      </c>
      <c r="M21" s="26" t="s">
        <v>639</v>
      </c>
      <c r="N21" s="26" t="s">
        <v>576</v>
      </c>
      <c r="O21" s="27"/>
      <c r="P21" s="27"/>
      <c r="Q21" s="27"/>
      <c r="R21" s="20"/>
    </row>
    <row r="22" spans="1:18" ht="12.5" customHeight="1" x14ac:dyDescent="0.15">
      <c r="A22" s="20"/>
      <c r="B22" s="20"/>
      <c r="C22" s="20"/>
      <c r="D22" s="20"/>
      <c r="E22" s="20"/>
      <c r="F22" s="20"/>
      <c r="G22" s="20"/>
      <c r="H22" s="20"/>
      <c r="I22" s="20"/>
      <c r="J22" s="11" t="s">
        <v>721</v>
      </c>
      <c r="K22" s="20"/>
      <c r="L22" s="20"/>
      <c r="M22" s="20"/>
      <c r="N22" s="20"/>
      <c r="O22" s="20"/>
      <c r="P22" s="20"/>
      <c r="Q22" s="20"/>
      <c r="R22" s="20"/>
    </row>
    <row r="23" spans="1:18" ht="12.5" customHeight="1" x14ac:dyDescent="0.15">
      <c r="A23" s="20"/>
      <c r="B23" s="20"/>
      <c r="C23" s="29" t="s">
        <v>648</v>
      </c>
      <c r="F23" s="20"/>
      <c r="G23" s="20"/>
      <c r="J23" s="3" t="s">
        <v>722</v>
      </c>
      <c r="K23" s="21" t="s">
        <v>573</v>
      </c>
      <c r="L23" s="21" t="s">
        <v>645</v>
      </c>
      <c r="M23" s="21" t="s">
        <v>646</v>
      </c>
      <c r="N23" s="21" t="s">
        <v>576</v>
      </c>
      <c r="P23" s="20"/>
      <c r="Q23" s="20"/>
      <c r="R23" s="20"/>
    </row>
    <row r="24" spans="1:18" ht="1.25" customHeight="1" x14ac:dyDescent="0.15">
      <c r="A24" s="20"/>
      <c r="B24" s="20"/>
      <c r="C24" s="20"/>
      <c r="F24" s="20"/>
      <c r="G24" s="20"/>
      <c r="J24" s="21" t="s">
        <v>723</v>
      </c>
      <c r="K24" s="20"/>
      <c r="L24" s="20"/>
      <c r="M24" s="20"/>
      <c r="N24" s="20"/>
      <c r="P24" s="20"/>
      <c r="Q24" s="20"/>
      <c r="R24" s="20"/>
    </row>
    <row r="25" spans="1:18" ht="11.25" customHeight="1" x14ac:dyDescent="0.15">
      <c r="A25" s="20"/>
      <c r="B25" s="20"/>
      <c r="C25" s="20"/>
      <c r="F25" s="20"/>
      <c r="G25" s="20"/>
      <c r="J25" s="20"/>
      <c r="K25" s="20"/>
      <c r="L25" s="20"/>
      <c r="M25" s="20"/>
      <c r="N25" s="20"/>
      <c r="P25" s="20"/>
      <c r="Q25" s="20"/>
      <c r="R25" s="20"/>
    </row>
    <row r="26" spans="1:18" ht="12.5" customHeight="1" x14ac:dyDescent="0.15">
      <c r="A26" s="20"/>
      <c r="B26" s="27"/>
      <c r="C26" s="28" t="s">
        <v>655</v>
      </c>
      <c r="D26" s="27"/>
      <c r="E26" s="27"/>
      <c r="F26" s="27"/>
      <c r="G26" s="27"/>
      <c r="H26" s="27"/>
      <c r="I26" s="27"/>
      <c r="J26" s="11" t="s">
        <v>724</v>
      </c>
      <c r="K26" s="26" t="s">
        <v>573</v>
      </c>
      <c r="L26" s="26" t="s">
        <v>725</v>
      </c>
      <c r="M26" s="26" t="s">
        <v>651</v>
      </c>
      <c r="N26" s="26" t="s">
        <v>576</v>
      </c>
      <c r="O26" s="27"/>
      <c r="P26" s="27"/>
      <c r="Q26" s="27"/>
      <c r="R26" s="20"/>
    </row>
    <row r="27" spans="1:18" ht="1.25" customHeight="1" x14ac:dyDescent="0.15">
      <c r="A27" s="20"/>
      <c r="B27" s="20"/>
      <c r="C27" s="20"/>
      <c r="D27" s="20"/>
      <c r="E27" s="20"/>
      <c r="F27" s="20"/>
      <c r="G27" s="20"/>
      <c r="H27" s="20"/>
      <c r="I27" s="20"/>
      <c r="J27" s="26" t="s">
        <v>726</v>
      </c>
      <c r="K27" s="20"/>
      <c r="L27" s="20"/>
      <c r="M27" s="20"/>
      <c r="N27" s="20"/>
      <c r="O27" s="20"/>
      <c r="P27" s="20"/>
      <c r="Q27" s="20"/>
      <c r="R27" s="20"/>
    </row>
    <row r="28" spans="1:18" ht="11.25" customHeight="1" x14ac:dyDescent="0.15">
      <c r="A28" s="20"/>
      <c r="B28" s="20"/>
      <c r="C28" s="20"/>
      <c r="D28" s="20"/>
      <c r="E28" s="20"/>
      <c r="F28" s="20"/>
      <c r="G28" s="20"/>
      <c r="H28" s="20"/>
      <c r="I28" s="20"/>
      <c r="J28" s="20"/>
      <c r="K28" s="27"/>
      <c r="L28" s="20"/>
      <c r="M28" s="20"/>
      <c r="N28" s="20"/>
      <c r="O28" s="20"/>
      <c r="P28" s="20"/>
      <c r="Q28" s="20"/>
      <c r="R28" s="20"/>
    </row>
    <row r="29" spans="1:18" ht="12.5" customHeight="1" x14ac:dyDescent="0.15">
      <c r="A29" s="20"/>
      <c r="B29" s="20"/>
      <c r="C29" s="29" t="s">
        <v>571</v>
      </c>
      <c r="F29" s="20"/>
      <c r="G29" s="20"/>
      <c r="J29" s="3" t="s">
        <v>727</v>
      </c>
      <c r="K29" s="21" t="s">
        <v>573</v>
      </c>
      <c r="L29" s="21" t="s">
        <v>657</v>
      </c>
      <c r="M29" s="21" t="s">
        <v>658</v>
      </c>
      <c r="N29" s="21" t="s">
        <v>576</v>
      </c>
      <c r="P29" s="20"/>
      <c r="Q29" s="20"/>
      <c r="R29" s="20"/>
    </row>
    <row r="30" spans="1:18" ht="1.25" customHeight="1" x14ac:dyDescent="0.15">
      <c r="A30" s="20"/>
      <c r="B30" s="20"/>
      <c r="C30" s="20"/>
      <c r="F30" s="20"/>
      <c r="G30" s="20"/>
      <c r="J30" s="21" t="s">
        <v>728</v>
      </c>
      <c r="K30" s="20"/>
      <c r="L30" s="20"/>
      <c r="M30" s="20"/>
      <c r="N30" s="20"/>
      <c r="P30" s="20"/>
      <c r="Q30" s="20"/>
      <c r="R30" s="20"/>
    </row>
    <row r="31" spans="1:18" ht="11.25" customHeight="1" x14ac:dyDescent="0.15">
      <c r="A31" s="20"/>
      <c r="B31" s="20"/>
      <c r="C31" s="20"/>
      <c r="F31" s="20"/>
      <c r="G31" s="20"/>
      <c r="J31" s="20"/>
      <c r="K31" s="20"/>
      <c r="L31" s="20"/>
      <c r="M31" s="20"/>
      <c r="N31" s="20"/>
      <c r="P31" s="20"/>
      <c r="Q31" s="20"/>
      <c r="R31" s="20"/>
    </row>
  </sheetData>
  <mergeCells count="120">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31"/>
    <mergeCell ref="A17:A18"/>
    <mergeCell ref="B17:B18"/>
    <mergeCell ref="C17:C18"/>
    <mergeCell ref="D17:D18"/>
    <mergeCell ref="E17:E18"/>
    <mergeCell ref="A19:A20"/>
    <mergeCell ref="B19:B20"/>
    <mergeCell ref="C19:C20"/>
    <mergeCell ref="F19:F20"/>
    <mergeCell ref="G19:G20"/>
    <mergeCell ref="F17:F18"/>
    <mergeCell ref="G17:G18"/>
    <mergeCell ref="H17:H18"/>
    <mergeCell ref="I17:I18"/>
    <mergeCell ref="E21:E22"/>
    <mergeCell ref="F21:F22"/>
    <mergeCell ref="K19:K20"/>
    <mergeCell ref="L19:L20"/>
    <mergeCell ref="M19:M20"/>
    <mergeCell ref="N19:N20"/>
    <mergeCell ref="P19:P20"/>
    <mergeCell ref="Q19:Q20"/>
    <mergeCell ref="M17:M18"/>
    <mergeCell ref="N17:N18"/>
    <mergeCell ref="O17:O18"/>
    <mergeCell ref="P17:P18"/>
    <mergeCell ref="Q17:Q18"/>
    <mergeCell ref="K17:K18"/>
    <mergeCell ref="L17:L18"/>
    <mergeCell ref="P23:P25"/>
    <mergeCell ref="Q23:Q25"/>
    <mergeCell ref="J24:J25"/>
    <mergeCell ref="K25:N25"/>
    <mergeCell ref="N21:N22"/>
    <mergeCell ref="O21:O22"/>
    <mergeCell ref="P21:P22"/>
    <mergeCell ref="Q21:Q22"/>
    <mergeCell ref="A23:A25"/>
    <mergeCell ref="B23:B25"/>
    <mergeCell ref="C23:C25"/>
    <mergeCell ref="F23:F25"/>
    <mergeCell ref="G23:G25"/>
    <mergeCell ref="K23:K24"/>
    <mergeCell ref="G21:G22"/>
    <mergeCell ref="H21:H22"/>
    <mergeCell ref="I21:I22"/>
    <mergeCell ref="K21:K22"/>
    <mergeCell ref="L21:L22"/>
    <mergeCell ref="M21:M22"/>
    <mergeCell ref="A21:A22"/>
    <mergeCell ref="B21:B22"/>
    <mergeCell ref="C21:C22"/>
    <mergeCell ref="D21:D22"/>
    <mergeCell ref="A26:A28"/>
    <mergeCell ref="B26:B28"/>
    <mergeCell ref="C26:C28"/>
    <mergeCell ref="D26:D28"/>
    <mergeCell ref="E26:E28"/>
    <mergeCell ref="F26:F28"/>
    <mergeCell ref="L23:L24"/>
    <mergeCell ref="M23:M24"/>
    <mergeCell ref="N23:N24"/>
    <mergeCell ref="N26:N27"/>
    <mergeCell ref="O26:O28"/>
    <mergeCell ref="P26:P28"/>
    <mergeCell ref="Q26:Q28"/>
    <mergeCell ref="J27:J28"/>
    <mergeCell ref="K28:N28"/>
    <mergeCell ref="G26:G28"/>
    <mergeCell ref="H26:H28"/>
    <mergeCell ref="I26:I28"/>
    <mergeCell ref="K26:K27"/>
    <mergeCell ref="L26:L27"/>
    <mergeCell ref="M26:M27"/>
    <mergeCell ref="L29:L30"/>
    <mergeCell ref="M29:M30"/>
    <mergeCell ref="N29:N30"/>
    <mergeCell ref="P29:P31"/>
    <mergeCell ref="Q29:Q31"/>
    <mergeCell ref="J30:J31"/>
    <mergeCell ref="K31:N31"/>
    <mergeCell ref="A29:A31"/>
    <mergeCell ref="B29:B31"/>
    <mergeCell ref="C29:C31"/>
    <mergeCell ref="F29:F31"/>
    <mergeCell ref="G29:G31"/>
    <mergeCell ref="K29:K30"/>
  </mergeCells>
  <pageMargins left="0" right="0" top="0" bottom="0" header="0.4921259845" footer="0.4921259845"/>
  <drawing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E00-000000000000}">
  <sheetPr codeName="Feuil47"/>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46</v>
      </c>
      <c r="B1" s="2" t="s">
        <v>729</v>
      </c>
    </row>
    <row r="2" spans="1:10" ht="13" hidden="1" customHeight="1" x14ac:dyDescent="0.15"/>
    <row r="3" spans="1:10" ht="12.5" customHeight="1" x14ac:dyDescent="0.15">
      <c r="A3" s="3" t="s">
        <v>730</v>
      </c>
      <c r="B3" s="4" t="s">
        <v>580</v>
      </c>
      <c r="C3" s="3" t="s">
        <v>731</v>
      </c>
    </row>
    <row r="4" spans="1:10" ht="12.5" customHeight="1" x14ac:dyDescent="0.15">
      <c r="B4" s="4" t="s">
        <v>582</v>
      </c>
      <c r="C4" s="3" t="s">
        <v>583</v>
      </c>
    </row>
    <row r="5" spans="1:10" ht="12.5" customHeight="1" x14ac:dyDescent="0.15">
      <c r="A5" s="3" t="s">
        <v>584</v>
      </c>
      <c r="B5" s="20"/>
      <c r="C5" s="20"/>
    </row>
    <row r="6" spans="1:10" ht="23.75" customHeight="1" x14ac:dyDescent="0.15">
      <c r="A6" s="21" t="s">
        <v>732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586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733</v>
      </c>
      <c r="B12" s="4" t="s">
        <v>588</v>
      </c>
      <c r="C12" s="3" t="s">
        <v>734</v>
      </c>
      <c r="D12" s="1" t="str">
        <f>LEFT(C12,3)</f>
        <v xml:space="preserve">02 </v>
      </c>
    </row>
    <row r="13" spans="1:10" ht="12.5" customHeight="1" x14ac:dyDescent="0.15">
      <c r="A13" s="3" t="s">
        <v>735</v>
      </c>
      <c r="B13" s="4" t="s">
        <v>591</v>
      </c>
      <c r="C13" s="3" t="s">
        <v>736</v>
      </c>
    </row>
    <row r="14" spans="1:10" ht="12.5" customHeight="1" x14ac:dyDescent="0.15">
      <c r="A14" s="3" t="s">
        <v>730</v>
      </c>
      <c r="B14" s="4" t="s">
        <v>594</v>
      </c>
      <c r="C14" s="3" t="str">
        <f>HYPERLINK("http://www.aco.fr/","www.aco.fr")</f>
        <v>www.aco.fr</v>
      </c>
    </row>
    <row r="15" spans="1:10" ht="12.5" customHeight="1" x14ac:dyDescent="0.15">
      <c r="A15" s="3" t="s">
        <v>595</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F00-000000000000}">
  <sheetPr codeName="Feuil48"/>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48</v>
      </c>
      <c r="B1" s="20"/>
      <c r="C1" s="20"/>
      <c r="D1" s="20"/>
      <c r="E1" s="20"/>
      <c r="F1" s="20"/>
      <c r="G1" s="20"/>
      <c r="H1" s="20"/>
      <c r="I1" s="20"/>
      <c r="J1" s="20"/>
    </row>
    <row r="2" spans="1:10" ht="16" customHeight="1" x14ac:dyDescent="0.15">
      <c r="A2" s="22" t="s">
        <v>596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737</v>
      </c>
      <c r="B5" s="5">
        <v>27696254</v>
      </c>
      <c r="C5" s="3" t="s">
        <v>598</v>
      </c>
      <c r="D5" s="4" t="s">
        <v>738</v>
      </c>
      <c r="E5" s="3" t="s">
        <v>739</v>
      </c>
    </row>
    <row r="6" spans="1:10" ht="12.5" customHeight="1" x14ac:dyDescent="0.15">
      <c r="A6" s="6" t="s">
        <v>740</v>
      </c>
      <c r="B6" s="7">
        <v>1223850</v>
      </c>
      <c r="C6" s="8" t="s">
        <v>598</v>
      </c>
      <c r="D6" s="24" t="s">
        <v>602</v>
      </c>
      <c r="E6" s="21" t="s">
        <v>741</v>
      </c>
    </row>
    <row r="7" spans="1:10" ht="11.25" customHeight="1" x14ac:dyDescent="0.15">
      <c r="A7" s="24" t="s">
        <v>742</v>
      </c>
      <c r="B7" s="25">
        <v>16182192</v>
      </c>
      <c r="C7" s="21" t="s">
        <v>598</v>
      </c>
      <c r="D7" s="20"/>
      <c r="E7" s="20"/>
    </row>
    <row r="8" spans="1:10" ht="1.25" customHeight="1" x14ac:dyDescent="0.15">
      <c r="A8" s="20"/>
      <c r="B8" s="20"/>
      <c r="C8" s="20"/>
      <c r="D8" s="24" t="s">
        <v>605</v>
      </c>
      <c r="E8" s="21" t="s">
        <v>606</v>
      </c>
    </row>
    <row r="9" spans="1:10" ht="11.25" customHeight="1" x14ac:dyDescent="0.15">
      <c r="A9" s="24" t="s">
        <v>743</v>
      </c>
      <c r="B9" s="25">
        <v>3200000</v>
      </c>
      <c r="C9" s="21" t="s">
        <v>598</v>
      </c>
      <c r="D9" s="20"/>
      <c r="E9" s="20"/>
    </row>
    <row r="10" spans="1:10" ht="1.25" customHeight="1" x14ac:dyDescent="0.15">
      <c r="A10" s="20"/>
      <c r="B10" s="20"/>
      <c r="C10" s="20"/>
      <c r="D10" s="24" t="s">
        <v>608</v>
      </c>
      <c r="E10" s="21" t="s">
        <v>609</v>
      </c>
    </row>
    <row r="11" spans="1:10" ht="11.25" customHeight="1" x14ac:dyDescent="0.15">
      <c r="A11" s="20"/>
      <c r="B11" s="20"/>
      <c r="C11" s="20"/>
      <c r="D11" s="20"/>
      <c r="E11" s="20"/>
    </row>
    <row r="12" spans="1:10" ht="12.5" customHeight="1" x14ac:dyDescent="0.15">
      <c r="A12" s="20"/>
      <c r="B12" s="20"/>
      <c r="C12" s="20"/>
      <c r="D12" s="4" t="str">
        <f>LEFT(C12,3)</f>
        <v/>
      </c>
      <c r="E12" s="3" t="s">
        <v>606</v>
      </c>
    </row>
    <row r="13" spans="1:10" ht="12.5" customHeight="1" x14ac:dyDescent="0.15">
      <c r="A13" s="20"/>
      <c r="B13" s="20"/>
      <c r="C13" s="20"/>
      <c r="D13" s="20"/>
      <c r="E13" s="20"/>
    </row>
    <row r="14" spans="1:10" ht="23.75" customHeight="1" x14ac:dyDescent="0.15">
      <c r="A14" s="4" t="s">
        <v>611</v>
      </c>
      <c r="B14" s="8" t="s">
        <v>744</v>
      </c>
    </row>
    <row r="15" spans="1:10" ht="12.5" customHeight="1" x14ac:dyDescent="0.15">
      <c r="A15" s="4" t="s">
        <v>613</v>
      </c>
      <c r="B15" s="8" t="s">
        <v>710</v>
      </c>
    </row>
    <row r="16" spans="1:10" ht="12.5" customHeight="1" x14ac:dyDescent="0.15">
      <c r="A16" s="4" t="s">
        <v>615</v>
      </c>
      <c r="B16" s="8" t="s">
        <v>616</v>
      </c>
    </row>
    <row r="17" spans="1:2" ht="23.75" customHeight="1" x14ac:dyDescent="0.15">
      <c r="A17" s="4" t="s">
        <v>617</v>
      </c>
      <c r="B17" s="8" t="s">
        <v>745</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000-000000000000}">
  <sheetPr codeName="Feuil49"/>
  <dimension ref="A1:R46"/>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48</v>
      </c>
      <c r="B1" s="20"/>
      <c r="C1" s="20"/>
      <c r="D1" s="20"/>
      <c r="E1" s="20"/>
      <c r="F1" s="20"/>
      <c r="G1" s="20"/>
      <c r="H1" s="20"/>
      <c r="I1" s="20"/>
      <c r="J1" s="20"/>
    </row>
    <row r="2" spans="1:18" ht="16" customHeight="1" x14ac:dyDescent="0.15">
      <c r="A2" s="22" t="s">
        <v>619</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620</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621</v>
      </c>
      <c r="K7" s="30" t="s">
        <v>622</v>
      </c>
      <c r="L7" s="20"/>
      <c r="M7" s="10" t="s">
        <v>623</v>
      </c>
      <c r="N7" s="10" t="s">
        <v>624</v>
      </c>
      <c r="O7" s="9"/>
      <c r="P7" s="9"/>
      <c r="Q7" s="9"/>
      <c r="R7" s="20"/>
    </row>
    <row r="8" spans="1:18" ht="12.5" customHeight="1" x14ac:dyDescent="0.15">
      <c r="A8" s="20"/>
      <c r="B8" s="27"/>
      <c r="C8" s="28" t="s">
        <v>625</v>
      </c>
      <c r="D8" s="27"/>
      <c r="E8" s="27"/>
      <c r="F8" s="27"/>
      <c r="G8" s="27"/>
      <c r="H8" s="27"/>
      <c r="I8" s="27"/>
      <c r="J8" s="11" t="s">
        <v>746</v>
      </c>
      <c r="K8" s="26" t="s">
        <v>573</v>
      </c>
      <c r="L8" s="26" t="s">
        <v>747</v>
      </c>
      <c r="M8" s="26" t="s">
        <v>628</v>
      </c>
      <c r="N8" s="26" t="s">
        <v>576</v>
      </c>
      <c r="O8" s="27"/>
      <c r="P8" s="27"/>
      <c r="Q8" s="27"/>
      <c r="R8" s="20"/>
    </row>
    <row r="9" spans="1:18" ht="1.25" customHeight="1" x14ac:dyDescent="0.15">
      <c r="A9" s="20"/>
      <c r="B9" s="20"/>
      <c r="C9" s="20"/>
      <c r="D9" s="20"/>
      <c r="E9" s="20"/>
      <c r="F9" s="20"/>
      <c r="G9" s="20"/>
      <c r="H9" s="20"/>
      <c r="I9" s="20"/>
      <c r="J9" s="26" t="s">
        <v>748</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630</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621</v>
      </c>
      <c r="K16" s="30" t="s">
        <v>622</v>
      </c>
      <c r="L16" s="20"/>
      <c r="M16" s="10" t="s">
        <v>631</v>
      </c>
      <c r="N16" s="10" t="s">
        <v>624</v>
      </c>
      <c r="O16" s="9"/>
      <c r="P16" s="9"/>
      <c r="Q16" s="9"/>
      <c r="R16" s="20"/>
    </row>
    <row r="17" spans="1:18" ht="12.5" customHeight="1" x14ac:dyDescent="0.15">
      <c r="A17" s="20"/>
      <c r="B17" s="27"/>
      <c r="C17" s="28" t="s">
        <v>625</v>
      </c>
      <c r="D17" s="27"/>
      <c r="E17" s="27"/>
      <c r="F17" s="27"/>
      <c r="G17" s="27"/>
      <c r="H17" s="27"/>
      <c r="I17" s="27"/>
      <c r="J17" s="11" t="s">
        <v>749</v>
      </c>
      <c r="K17" s="26" t="s">
        <v>573</v>
      </c>
      <c r="L17" s="26" t="s">
        <v>750</v>
      </c>
      <c r="M17" s="26" t="s">
        <v>634</v>
      </c>
      <c r="N17" s="26" t="s">
        <v>576</v>
      </c>
      <c r="O17" s="27"/>
      <c r="P17" s="27"/>
      <c r="Q17" s="27"/>
      <c r="R17" s="20"/>
    </row>
    <row r="18" spans="1:18" ht="12.5" customHeight="1" x14ac:dyDescent="0.15">
      <c r="A18" s="20"/>
      <c r="B18" s="20"/>
      <c r="C18" s="20"/>
      <c r="D18" s="20"/>
      <c r="E18" s="20"/>
      <c r="F18" s="20"/>
      <c r="G18" s="20"/>
      <c r="H18" s="20"/>
      <c r="I18" s="20"/>
      <c r="J18" s="11" t="s">
        <v>751</v>
      </c>
      <c r="K18" s="20"/>
      <c r="L18" s="20"/>
      <c r="M18" s="20"/>
      <c r="N18" s="20"/>
      <c r="O18" s="20"/>
      <c r="P18" s="20"/>
      <c r="Q18" s="20"/>
      <c r="R18" s="20"/>
    </row>
    <row r="19" spans="1:18" ht="12.5" customHeight="1" x14ac:dyDescent="0.15">
      <c r="A19" s="20"/>
      <c r="B19" s="20"/>
      <c r="C19" s="29" t="s">
        <v>636</v>
      </c>
      <c r="F19" s="20"/>
      <c r="G19" s="20"/>
      <c r="J19" s="3" t="s">
        <v>752</v>
      </c>
      <c r="K19" s="21" t="s">
        <v>573</v>
      </c>
      <c r="L19" s="21" t="s">
        <v>753</v>
      </c>
      <c r="M19" s="21" t="s">
        <v>634</v>
      </c>
      <c r="N19" s="21" t="s">
        <v>576</v>
      </c>
      <c r="P19" s="20"/>
      <c r="Q19" s="20"/>
      <c r="R19" s="20"/>
    </row>
    <row r="20" spans="1:18" ht="1.25" customHeight="1" x14ac:dyDescent="0.15">
      <c r="A20" s="20"/>
      <c r="B20" s="20"/>
      <c r="C20" s="20"/>
      <c r="F20" s="20"/>
      <c r="G20" s="20"/>
      <c r="J20" s="21" t="s">
        <v>754</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643</v>
      </c>
      <c r="D22" s="27"/>
      <c r="E22" s="27"/>
      <c r="F22" s="27"/>
      <c r="G22" s="27"/>
      <c r="H22" s="27"/>
      <c r="I22" s="27"/>
      <c r="J22" s="11" t="s">
        <v>755</v>
      </c>
      <c r="K22" s="26" t="s">
        <v>573</v>
      </c>
      <c r="L22" s="26" t="s">
        <v>756</v>
      </c>
      <c r="M22" s="26" t="s">
        <v>634</v>
      </c>
      <c r="N22" s="26" t="s">
        <v>576</v>
      </c>
      <c r="O22" s="27"/>
      <c r="P22" s="27"/>
      <c r="Q22" s="27"/>
      <c r="R22" s="20"/>
    </row>
    <row r="23" spans="1:18" ht="1.25" customHeight="1" x14ac:dyDescent="0.15">
      <c r="A23" s="20"/>
      <c r="B23" s="20"/>
      <c r="C23" s="20"/>
      <c r="D23" s="20"/>
      <c r="E23" s="20"/>
      <c r="F23" s="20"/>
      <c r="G23" s="20"/>
      <c r="H23" s="20"/>
      <c r="I23" s="20"/>
      <c r="J23" s="26" t="s">
        <v>757</v>
      </c>
      <c r="K23" s="20"/>
      <c r="L23" s="20"/>
      <c r="M23" s="20"/>
      <c r="N23" s="20"/>
      <c r="O23" s="20"/>
      <c r="P23" s="20"/>
      <c r="Q23" s="20"/>
      <c r="R23" s="20"/>
    </row>
    <row r="24" spans="1:18" ht="11.25" customHeight="1" x14ac:dyDescent="0.15">
      <c r="A24" s="20"/>
      <c r="B24" s="20"/>
      <c r="C24" s="20"/>
      <c r="D24" s="20"/>
      <c r="E24" s="20"/>
      <c r="F24" s="20"/>
      <c r="G24" s="20"/>
      <c r="H24" s="20"/>
      <c r="I24" s="20"/>
      <c r="J24" s="20"/>
      <c r="K24" s="26" t="s">
        <v>573</v>
      </c>
      <c r="L24" s="26" t="s">
        <v>758</v>
      </c>
      <c r="M24" s="26" t="s">
        <v>759</v>
      </c>
      <c r="N24" s="26" t="s">
        <v>576</v>
      </c>
      <c r="O24" s="20"/>
      <c r="P24" s="20"/>
      <c r="Q24" s="20"/>
      <c r="R24" s="20"/>
    </row>
    <row r="25" spans="1:18" ht="2.25" customHeight="1" x14ac:dyDescent="0.15">
      <c r="A25" s="20"/>
      <c r="B25" s="20"/>
      <c r="C25" s="20"/>
      <c r="D25" s="20"/>
      <c r="E25" s="20"/>
      <c r="F25" s="20"/>
      <c r="G25" s="20"/>
      <c r="H25" s="20"/>
      <c r="I25" s="20"/>
      <c r="J25" s="9"/>
      <c r="K25" s="20"/>
      <c r="L25" s="20"/>
      <c r="M25" s="20"/>
      <c r="N25" s="20"/>
      <c r="O25" s="20"/>
      <c r="P25" s="20"/>
      <c r="Q25" s="20"/>
      <c r="R25" s="20"/>
    </row>
    <row r="26" spans="1:18" ht="12.5" customHeight="1" x14ac:dyDescent="0.15">
      <c r="A26" s="20"/>
      <c r="B26" s="20"/>
      <c r="C26" s="29" t="s">
        <v>648</v>
      </c>
      <c r="F26" s="20"/>
      <c r="G26" s="20"/>
      <c r="J26" s="3" t="s">
        <v>760</v>
      </c>
      <c r="K26" s="21" t="s">
        <v>573</v>
      </c>
      <c r="L26" s="21" t="s">
        <v>641</v>
      </c>
      <c r="M26" s="21" t="s">
        <v>642</v>
      </c>
      <c r="N26" s="21" t="s">
        <v>576</v>
      </c>
      <c r="P26" s="20"/>
      <c r="Q26" s="20"/>
      <c r="R26" s="20"/>
    </row>
    <row r="27" spans="1:18" ht="1.25" customHeight="1" x14ac:dyDescent="0.15">
      <c r="A27" s="20"/>
      <c r="B27" s="20"/>
      <c r="C27" s="20"/>
      <c r="F27" s="20"/>
      <c r="G27" s="20"/>
      <c r="J27" s="21" t="s">
        <v>761</v>
      </c>
      <c r="K27" s="20"/>
      <c r="L27" s="20"/>
      <c r="M27" s="20"/>
      <c r="N27" s="20"/>
      <c r="P27" s="20"/>
      <c r="Q27" s="20"/>
      <c r="R27" s="20"/>
    </row>
    <row r="28" spans="1:18" ht="11.25" customHeight="1" x14ac:dyDescent="0.15">
      <c r="A28" s="20"/>
      <c r="B28" s="20"/>
      <c r="C28" s="20"/>
      <c r="F28" s="20"/>
      <c r="G28" s="20"/>
      <c r="J28" s="20"/>
      <c r="K28" s="20"/>
      <c r="L28" s="20"/>
      <c r="M28" s="20"/>
      <c r="N28" s="20"/>
      <c r="P28" s="20"/>
      <c r="Q28" s="20"/>
      <c r="R28" s="20"/>
    </row>
    <row r="29" spans="1:18" ht="12.5" customHeight="1" x14ac:dyDescent="0.15">
      <c r="A29" s="20"/>
      <c r="B29" s="27"/>
      <c r="C29" s="28" t="s">
        <v>655</v>
      </c>
      <c r="D29" s="27"/>
      <c r="E29" s="27"/>
      <c r="F29" s="27"/>
      <c r="G29" s="27"/>
      <c r="H29" s="27"/>
      <c r="I29" s="27"/>
      <c r="J29" s="11" t="s">
        <v>762</v>
      </c>
      <c r="K29" s="26" t="s">
        <v>573</v>
      </c>
      <c r="L29" s="26" t="s">
        <v>645</v>
      </c>
      <c r="M29" s="26" t="s">
        <v>646</v>
      </c>
      <c r="N29" s="26" t="s">
        <v>576</v>
      </c>
      <c r="O29" s="27"/>
      <c r="P29" s="27"/>
      <c r="Q29" s="27"/>
      <c r="R29" s="20"/>
    </row>
    <row r="30" spans="1:18" ht="1.25" customHeight="1" x14ac:dyDescent="0.15">
      <c r="A30" s="20"/>
      <c r="B30" s="20"/>
      <c r="C30" s="20"/>
      <c r="D30" s="20"/>
      <c r="E30" s="20"/>
      <c r="F30" s="20"/>
      <c r="G30" s="20"/>
      <c r="H30" s="20"/>
      <c r="I30" s="20"/>
      <c r="J30" s="26" t="s">
        <v>763</v>
      </c>
      <c r="K30" s="20"/>
      <c r="L30" s="20"/>
      <c r="M30" s="20"/>
      <c r="N30" s="20"/>
      <c r="O30" s="20"/>
      <c r="P30" s="20"/>
      <c r="Q30" s="20"/>
      <c r="R30" s="20"/>
    </row>
    <row r="31" spans="1:18" ht="11.25" customHeight="1" x14ac:dyDescent="0.15">
      <c r="A31" s="20"/>
      <c r="B31" s="20"/>
      <c r="C31" s="20"/>
      <c r="D31" s="20"/>
      <c r="E31" s="20"/>
      <c r="F31" s="20"/>
      <c r="G31" s="20"/>
      <c r="H31" s="20"/>
      <c r="I31" s="20"/>
      <c r="J31" s="20"/>
      <c r="K31" s="27"/>
      <c r="L31" s="20"/>
      <c r="M31" s="20"/>
      <c r="N31" s="20"/>
      <c r="O31" s="20"/>
      <c r="P31" s="20"/>
      <c r="Q31" s="20"/>
      <c r="R31" s="20"/>
    </row>
    <row r="32" spans="1:18" ht="12.5" customHeight="1" x14ac:dyDescent="0.15">
      <c r="A32" s="20"/>
      <c r="B32" s="20"/>
      <c r="C32" s="29" t="s">
        <v>571</v>
      </c>
      <c r="F32" s="20"/>
      <c r="G32" s="20"/>
      <c r="J32" s="3" t="s">
        <v>764</v>
      </c>
      <c r="K32" s="21" t="s">
        <v>573</v>
      </c>
      <c r="L32" s="21" t="s">
        <v>574</v>
      </c>
      <c r="M32" s="21" t="s">
        <v>575</v>
      </c>
      <c r="N32" s="21" t="s">
        <v>576</v>
      </c>
      <c r="P32" s="20"/>
      <c r="Q32" s="20"/>
      <c r="R32" s="20"/>
    </row>
    <row r="33" spans="1:18" ht="1.25" customHeight="1" x14ac:dyDescent="0.15">
      <c r="A33" s="20"/>
      <c r="B33" s="20"/>
      <c r="C33" s="20"/>
      <c r="F33" s="20"/>
      <c r="G33" s="20"/>
      <c r="J33" s="21" t="s">
        <v>765</v>
      </c>
      <c r="K33" s="20"/>
      <c r="L33" s="20"/>
      <c r="M33" s="20"/>
      <c r="N33" s="20"/>
      <c r="P33" s="20"/>
      <c r="Q33" s="20"/>
      <c r="R33" s="20"/>
    </row>
    <row r="34" spans="1:18" ht="11.25" customHeight="1" x14ac:dyDescent="0.15">
      <c r="A34" s="20"/>
      <c r="B34" s="20"/>
      <c r="C34" s="20"/>
      <c r="F34" s="20"/>
      <c r="G34" s="20"/>
      <c r="J34" s="20"/>
      <c r="K34" s="20"/>
      <c r="L34" s="20"/>
      <c r="M34" s="20"/>
      <c r="N34" s="20"/>
      <c r="P34" s="20"/>
      <c r="Q34" s="20"/>
      <c r="R34" s="20"/>
    </row>
    <row r="35" spans="1:18" ht="12.5" customHeight="1" x14ac:dyDescent="0.15">
      <c r="A35" s="20"/>
      <c r="B35" s="27"/>
      <c r="C35" s="28" t="s">
        <v>766</v>
      </c>
      <c r="D35" s="27"/>
      <c r="E35" s="27"/>
      <c r="F35" s="27"/>
      <c r="G35" s="27"/>
      <c r="H35" s="27"/>
      <c r="I35" s="27"/>
      <c r="J35" s="11" t="s">
        <v>767</v>
      </c>
      <c r="K35" s="26" t="s">
        <v>768</v>
      </c>
      <c r="L35" s="26" t="s">
        <v>769</v>
      </c>
      <c r="M35" s="26" t="s">
        <v>770</v>
      </c>
      <c r="N35" s="26" t="s">
        <v>771</v>
      </c>
      <c r="O35" s="27"/>
      <c r="P35" s="27"/>
      <c r="Q35" s="27"/>
      <c r="R35" s="20"/>
    </row>
    <row r="36" spans="1:18" ht="1.25" customHeight="1" x14ac:dyDescent="0.15">
      <c r="A36" s="20"/>
      <c r="B36" s="20"/>
      <c r="C36" s="20"/>
      <c r="D36" s="20"/>
      <c r="E36" s="20"/>
      <c r="F36" s="20"/>
      <c r="G36" s="20"/>
      <c r="H36" s="20"/>
      <c r="I36" s="20"/>
      <c r="J36" s="26" t="s">
        <v>772</v>
      </c>
      <c r="K36" s="20"/>
      <c r="L36" s="20"/>
      <c r="M36" s="20"/>
      <c r="N36" s="20"/>
      <c r="O36" s="20"/>
      <c r="P36" s="20"/>
      <c r="Q36" s="20"/>
      <c r="R36" s="20"/>
    </row>
    <row r="37" spans="1:18" ht="11.25" customHeight="1" x14ac:dyDescent="0.15">
      <c r="A37" s="20"/>
      <c r="B37" s="20"/>
      <c r="C37" s="20"/>
      <c r="D37" s="20"/>
      <c r="E37" s="20"/>
      <c r="F37" s="20"/>
      <c r="G37" s="20"/>
      <c r="H37" s="20"/>
      <c r="I37" s="20"/>
      <c r="J37" s="20"/>
      <c r="K37" s="27"/>
      <c r="L37" s="20"/>
      <c r="M37" s="20"/>
      <c r="N37" s="20"/>
      <c r="O37" s="20"/>
      <c r="P37" s="20"/>
      <c r="Q37" s="20"/>
      <c r="R37" s="20"/>
    </row>
    <row r="38" spans="1:18" ht="12.5" customHeight="1" x14ac:dyDescent="0.15">
      <c r="A38" s="20"/>
      <c r="B38" s="20"/>
      <c r="C38" s="29" t="s">
        <v>773</v>
      </c>
      <c r="F38" s="20"/>
      <c r="G38" s="20"/>
      <c r="J38" s="3" t="s">
        <v>774</v>
      </c>
      <c r="K38" s="21" t="s">
        <v>768</v>
      </c>
      <c r="L38" s="21" t="s">
        <v>775</v>
      </c>
      <c r="M38" s="21" t="s">
        <v>776</v>
      </c>
      <c r="N38" s="21" t="s">
        <v>771</v>
      </c>
      <c r="P38" s="20"/>
      <c r="Q38" s="20"/>
      <c r="R38" s="20"/>
    </row>
    <row r="39" spans="1:18" ht="1.25" customHeight="1" x14ac:dyDescent="0.15">
      <c r="A39" s="20"/>
      <c r="B39" s="20"/>
      <c r="C39" s="20"/>
      <c r="F39" s="20"/>
      <c r="G39" s="20"/>
      <c r="J39" s="21" t="s">
        <v>777</v>
      </c>
      <c r="K39" s="20"/>
      <c r="L39" s="20"/>
      <c r="M39" s="20"/>
      <c r="N39" s="20"/>
      <c r="P39" s="20"/>
      <c r="Q39" s="20"/>
      <c r="R39" s="20"/>
    </row>
    <row r="40" spans="1:18" ht="11.25" customHeight="1" x14ac:dyDescent="0.15">
      <c r="A40" s="20"/>
      <c r="B40" s="20"/>
      <c r="C40" s="20"/>
      <c r="F40" s="20"/>
      <c r="G40" s="20"/>
      <c r="J40" s="20"/>
      <c r="K40" s="20"/>
      <c r="L40" s="20"/>
      <c r="M40" s="20"/>
      <c r="N40" s="20"/>
      <c r="P40" s="20"/>
      <c r="Q40" s="20"/>
      <c r="R40" s="20"/>
    </row>
    <row r="41" spans="1:18" ht="13.5" customHeight="1" x14ac:dyDescent="0.15">
      <c r="A41" s="20"/>
      <c r="B41" s="27"/>
      <c r="C41" s="28" t="s">
        <v>778</v>
      </c>
      <c r="D41" s="27"/>
      <c r="E41" s="27"/>
      <c r="F41" s="27"/>
      <c r="G41" s="27"/>
      <c r="H41" s="27"/>
      <c r="I41" s="27"/>
      <c r="J41" s="26" t="s">
        <v>779</v>
      </c>
      <c r="K41" s="11" t="s">
        <v>768</v>
      </c>
      <c r="L41" s="11" t="s">
        <v>780</v>
      </c>
      <c r="M41" s="11" t="s">
        <v>781</v>
      </c>
      <c r="N41" s="11" t="s">
        <v>771</v>
      </c>
      <c r="O41" s="27"/>
      <c r="P41" s="27"/>
      <c r="Q41" s="27"/>
      <c r="R41" s="20"/>
    </row>
    <row r="42" spans="1:18" ht="10.25" customHeight="1" x14ac:dyDescent="0.15">
      <c r="A42" s="20"/>
      <c r="B42" s="20"/>
      <c r="C42" s="20"/>
      <c r="D42" s="20"/>
      <c r="E42" s="20"/>
      <c r="F42" s="20"/>
      <c r="G42" s="20"/>
      <c r="H42" s="20"/>
      <c r="I42" s="20"/>
      <c r="J42" s="20"/>
      <c r="K42" s="27"/>
      <c r="L42" s="20"/>
      <c r="M42" s="20"/>
      <c r="N42" s="20"/>
      <c r="O42" s="20"/>
      <c r="P42" s="20"/>
      <c r="Q42" s="20"/>
      <c r="R42" s="20"/>
    </row>
    <row r="43" spans="1:18" ht="12.5" customHeight="1" x14ac:dyDescent="0.15">
      <c r="A43" s="20"/>
      <c r="B43" s="20"/>
      <c r="C43" s="20"/>
      <c r="D43" s="20"/>
      <c r="E43" s="20"/>
      <c r="F43" s="20"/>
      <c r="G43" s="20"/>
      <c r="H43" s="20"/>
      <c r="I43" s="20"/>
      <c r="J43" s="11" t="s">
        <v>782</v>
      </c>
      <c r="K43" s="20"/>
      <c r="L43" s="20"/>
      <c r="M43" s="20"/>
      <c r="N43" s="20"/>
      <c r="O43" s="20"/>
      <c r="P43" s="20"/>
      <c r="Q43" s="20"/>
      <c r="R43" s="20"/>
    </row>
    <row r="44" spans="1:18" ht="12.5" customHeight="1" x14ac:dyDescent="0.15">
      <c r="A44" s="20"/>
      <c r="B44" s="20"/>
      <c r="C44" s="29" t="s">
        <v>783</v>
      </c>
      <c r="F44" s="20"/>
      <c r="G44" s="20"/>
      <c r="J44" s="3" t="s">
        <v>784</v>
      </c>
      <c r="K44" s="21" t="s">
        <v>768</v>
      </c>
      <c r="L44" s="21" t="s">
        <v>785</v>
      </c>
      <c r="M44" s="21" t="s">
        <v>786</v>
      </c>
      <c r="N44" s="21" t="s">
        <v>771</v>
      </c>
      <c r="P44" s="20"/>
      <c r="Q44" s="20"/>
      <c r="R44" s="20"/>
    </row>
    <row r="45" spans="1:18" ht="1.25" customHeight="1" x14ac:dyDescent="0.15">
      <c r="A45" s="20"/>
      <c r="B45" s="20"/>
      <c r="C45" s="20"/>
      <c r="F45" s="20"/>
      <c r="G45" s="20"/>
      <c r="J45" s="21" t="s">
        <v>787</v>
      </c>
      <c r="K45" s="20"/>
      <c r="L45" s="20"/>
      <c r="M45" s="20"/>
      <c r="N45" s="20"/>
      <c r="P45" s="20"/>
      <c r="Q45" s="20"/>
      <c r="R45" s="20"/>
    </row>
    <row r="46" spans="1:18" ht="11.25" customHeight="1" x14ac:dyDescent="0.15">
      <c r="A46" s="20"/>
      <c r="B46" s="20"/>
      <c r="C46" s="20"/>
      <c r="F46" s="20"/>
      <c r="G46" s="20"/>
      <c r="J46" s="20"/>
      <c r="K46" s="20"/>
      <c r="L46" s="20"/>
      <c r="M46" s="20"/>
      <c r="N46" s="20"/>
      <c r="P46" s="20"/>
      <c r="Q46" s="20"/>
      <c r="R46" s="20"/>
    </row>
  </sheetData>
  <mergeCells count="185">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46"/>
    <mergeCell ref="A17:A18"/>
    <mergeCell ref="B17:B18"/>
    <mergeCell ref="C17:C18"/>
    <mergeCell ref="D17:D18"/>
    <mergeCell ref="E17:E18"/>
    <mergeCell ref="P19:P21"/>
    <mergeCell ref="Q19:Q21"/>
    <mergeCell ref="M17:M18"/>
    <mergeCell ref="N17:N18"/>
    <mergeCell ref="O17:O18"/>
    <mergeCell ref="P17:P18"/>
    <mergeCell ref="Q17:Q18"/>
    <mergeCell ref="A19:A21"/>
    <mergeCell ref="B19:B21"/>
    <mergeCell ref="C19:C21"/>
    <mergeCell ref="F19:F21"/>
    <mergeCell ref="G19:G21"/>
    <mergeCell ref="F17:F18"/>
    <mergeCell ref="G17:G18"/>
    <mergeCell ref="H17:H18"/>
    <mergeCell ref="I17:I18"/>
    <mergeCell ref="K17:K18"/>
    <mergeCell ref="L17:L18"/>
    <mergeCell ref="J20:J21"/>
    <mergeCell ref="K21:N21"/>
    <mergeCell ref="A22:A25"/>
    <mergeCell ref="B22:B25"/>
    <mergeCell ref="C22:C25"/>
    <mergeCell ref="D22:D25"/>
    <mergeCell ref="E22:E25"/>
    <mergeCell ref="F22:F25"/>
    <mergeCell ref="G22:G25"/>
    <mergeCell ref="H22:H25"/>
    <mergeCell ref="K19:K20"/>
    <mergeCell ref="L19:L20"/>
    <mergeCell ref="M19:M20"/>
    <mergeCell ref="N19:N20"/>
    <mergeCell ref="P22:P25"/>
    <mergeCell ref="Q22:Q25"/>
    <mergeCell ref="J23:J24"/>
    <mergeCell ref="K24:K25"/>
    <mergeCell ref="L24:L25"/>
    <mergeCell ref="M24:M25"/>
    <mergeCell ref="N24:N25"/>
    <mergeCell ref="I22:I25"/>
    <mergeCell ref="K22:K23"/>
    <mergeCell ref="L22:L23"/>
    <mergeCell ref="M22:M23"/>
    <mergeCell ref="N22:N23"/>
    <mergeCell ref="O22:O25"/>
    <mergeCell ref="P26:P28"/>
    <mergeCell ref="Q26:Q28"/>
    <mergeCell ref="J27:J28"/>
    <mergeCell ref="K28:N28"/>
    <mergeCell ref="A26:A28"/>
    <mergeCell ref="B26:B28"/>
    <mergeCell ref="C26:C28"/>
    <mergeCell ref="F26:F28"/>
    <mergeCell ref="G26:G28"/>
    <mergeCell ref="K26:K27"/>
    <mergeCell ref="A29:A31"/>
    <mergeCell ref="B29:B31"/>
    <mergeCell ref="C29:C31"/>
    <mergeCell ref="D29:D31"/>
    <mergeCell ref="E29:E31"/>
    <mergeCell ref="F29:F31"/>
    <mergeCell ref="L26:L27"/>
    <mergeCell ref="M26:M27"/>
    <mergeCell ref="N26:N27"/>
    <mergeCell ref="N29:N30"/>
    <mergeCell ref="O29:O31"/>
    <mergeCell ref="P29:P31"/>
    <mergeCell ref="Q29:Q31"/>
    <mergeCell ref="J30:J31"/>
    <mergeCell ref="K31:N31"/>
    <mergeCell ref="G29:G31"/>
    <mergeCell ref="H29:H31"/>
    <mergeCell ref="I29:I31"/>
    <mergeCell ref="K29:K30"/>
    <mergeCell ref="L29:L30"/>
    <mergeCell ref="M29:M30"/>
    <mergeCell ref="L32:L33"/>
    <mergeCell ref="M32:M33"/>
    <mergeCell ref="N32:N33"/>
    <mergeCell ref="P32:P34"/>
    <mergeCell ref="Q32:Q34"/>
    <mergeCell ref="J33:J34"/>
    <mergeCell ref="K34:N34"/>
    <mergeCell ref="A32:A34"/>
    <mergeCell ref="B32:B34"/>
    <mergeCell ref="C32:C34"/>
    <mergeCell ref="F32:F34"/>
    <mergeCell ref="G32:G34"/>
    <mergeCell ref="K32:K33"/>
    <mergeCell ref="Q35:Q37"/>
    <mergeCell ref="J36:J37"/>
    <mergeCell ref="K37:N37"/>
    <mergeCell ref="G35:G37"/>
    <mergeCell ref="H35:H37"/>
    <mergeCell ref="I35:I37"/>
    <mergeCell ref="K35:K36"/>
    <mergeCell ref="L35:L36"/>
    <mergeCell ref="M35:M36"/>
    <mergeCell ref="A38:A40"/>
    <mergeCell ref="B38:B40"/>
    <mergeCell ref="C38:C40"/>
    <mergeCell ref="F38:F40"/>
    <mergeCell ref="G38:G40"/>
    <mergeCell ref="K38:K39"/>
    <mergeCell ref="N35:N36"/>
    <mergeCell ref="O35:O37"/>
    <mergeCell ref="P35:P37"/>
    <mergeCell ref="A35:A37"/>
    <mergeCell ref="B35:B37"/>
    <mergeCell ref="C35:C37"/>
    <mergeCell ref="D35:D37"/>
    <mergeCell ref="E35:E37"/>
    <mergeCell ref="F35:F37"/>
    <mergeCell ref="D41:D43"/>
    <mergeCell ref="E41:E43"/>
    <mergeCell ref="F41:F43"/>
    <mergeCell ref="L38:L39"/>
    <mergeCell ref="M38:M39"/>
    <mergeCell ref="N38:N39"/>
    <mergeCell ref="P38:P40"/>
    <mergeCell ref="Q38:Q40"/>
    <mergeCell ref="J39:J40"/>
    <mergeCell ref="K40:N40"/>
    <mergeCell ref="N44:N45"/>
    <mergeCell ref="P44:P46"/>
    <mergeCell ref="Q44:Q46"/>
    <mergeCell ref="J45:J46"/>
    <mergeCell ref="K46:N46"/>
    <mergeCell ref="Q41:Q43"/>
    <mergeCell ref="K42:N43"/>
    <mergeCell ref="A44:A46"/>
    <mergeCell ref="B44:B46"/>
    <mergeCell ref="C44:C46"/>
    <mergeCell ref="F44:F46"/>
    <mergeCell ref="G44:G46"/>
    <mergeCell ref="K44:K45"/>
    <mergeCell ref="L44:L45"/>
    <mergeCell ref="M44:M45"/>
    <mergeCell ref="G41:G43"/>
    <mergeCell ref="H41:H43"/>
    <mergeCell ref="I41:I43"/>
    <mergeCell ref="J41:J42"/>
    <mergeCell ref="O41:O43"/>
    <mergeCell ref="P41:P43"/>
    <mergeCell ref="A41:A43"/>
    <mergeCell ref="B41:B43"/>
    <mergeCell ref="C41:C43"/>
  </mergeCells>
  <pageMargins left="0" right="0" top="0" bottom="0" header="0.4921259845" footer="0.4921259845"/>
  <drawing r:id="rId1"/>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100-000000000000}">
  <sheetPr codeName="Feuil50"/>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788</v>
      </c>
    </row>
    <row r="2" spans="1:10" ht="13" hidden="1" customHeight="1" x14ac:dyDescent="0.15"/>
    <row r="3" spans="1:10" ht="12.5" customHeight="1" x14ac:dyDescent="0.15">
      <c r="A3" s="3" t="s">
        <v>789</v>
      </c>
      <c r="B3" s="4" t="s">
        <v>790</v>
      </c>
      <c r="C3" s="3" t="s">
        <v>791</v>
      </c>
    </row>
    <row r="4" spans="1:10" ht="12.5" customHeight="1" x14ac:dyDescent="0.15">
      <c r="B4" s="4" t="s">
        <v>792</v>
      </c>
      <c r="C4" s="3" t="s">
        <v>793</v>
      </c>
    </row>
    <row r="5" spans="1:10" ht="12.5" customHeight="1" x14ac:dyDescent="0.15">
      <c r="A5" s="3" t="s">
        <v>794</v>
      </c>
      <c r="B5" s="20"/>
      <c r="C5" s="20"/>
    </row>
    <row r="6" spans="1:10" ht="23.75" customHeight="1" x14ac:dyDescent="0.15">
      <c r="A6" s="21" t="s">
        <v>795</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796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797</v>
      </c>
      <c r="B12" s="4" t="s">
        <v>798</v>
      </c>
      <c r="C12" s="3" t="s">
        <v>799</v>
      </c>
      <c r="D12" s="1" t="str">
        <f>LEFT(C12,3)</f>
        <v xml:space="preserve">02 </v>
      </c>
    </row>
    <row r="13" spans="1:10" ht="12.5" customHeight="1" x14ac:dyDescent="0.15">
      <c r="A13" s="3" t="s">
        <v>789</v>
      </c>
      <c r="B13" s="4" t="s">
        <v>800</v>
      </c>
      <c r="C13" s="3" t="s">
        <v>801</v>
      </c>
    </row>
    <row r="14" spans="1:10" ht="12.5" customHeight="1" x14ac:dyDescent="0.15">
      <c r="A14" s="3" t="s">
        <v>802</v>
      </c>
      <c r="B14" s="4" t="s">
        <v>803</v>
      </c>
      <c r="C14" s="3" t="str">
        <f>HYPERLINK("http://www.adiamix.com/","www.adiamix.com")</f>
        <v>www.adiamix.com</v>
      </c>
    </row>
  </sheetData>
  <mergeCells count="6">
    <mergeCell ref="A11:C11"/>
    <mergeCell ref="B5:C5"/>
    <mergeCell ref="A6:B6"/>
    <mergeCell ref="A8:J8"/>
    <mergeCell ref="A9:J9"/>
    <mergeCell ref="A10:J10"/>
  </mergeCells>
  <pageMargins left="0" right="0" top="0" bottom="0" header="0.4921259845" footer="0.4921259845"/>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200-000000000000}">
  <sheetPr codeName="Feuil51"/>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804</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805</v>
      </c>
      <c r="B5" s="5">
        <v>13131288</v>
      </c>
      <c r="C5" s="3" t="s">
        <v>806</v>
      </c>
      <c r="D5" s="4" t="s">
        <v>807</v>
      </c>
      <c r="E5" s="3" t="s">
        <v>808</v>
      </c>
    </row>
    <row r="6" spans="1:10" ht="12.5" customHeight="1" x14ac:dyDescent="0.15">
      <c r="A6" s="6" t="s">
        <v>809</v>
      </c>
      <c r="B6" s="7">
        <v>362951</v>
      </c>
      <c r="C6" s="8" t="s">
        <v>806</v>
      </c>
      <c r="D6" s="24" t="s">
        <v>810</v>
      </c>
      <c r="E6" s="21" t="s">
        <v>811</v>
      </c>
    </row>
    <row r="7" spans="1:10" ht="11.25" customHeight="1" x14ac:dyDescent="0.15">
      <c r="A7" s="24" t="s">
        <v>812</v>
      </c>
      <c r="B7" s="25">
        <v>6566574</v>
      </c>
      <c r="C7" s="21" t="s">
        <v>806</v>
      </c>
      <c r="D7" s="20"/>
      <c r="E7" s="20"/>
    </row>
    <row r="8" spans="1:10" ht="1.25" customHeight="1" x14ac:dyDescent="0.15">
      <c r="A8" s="20"/>
      <c r="B8" s="20"/>
      <c r="C8" s="20"/>
      <c r="D8" s="24" t="s">
        <v>813</v>
      </c>
      <c r="E8" s="21" t="s">
        <v>814</v>
      </c>
    </row>
    <row r="9" spans="1:10" ht="11.25" customHeight="1" x14ac:dyDescent="0.15">
      <c r="A9" s="24" t="s">
        <v>815</v>
      </c>
      <c r="B9" s="25">
        <v>2735340</v>
      </c>
      <c r="C9" s="21" t="s">
        <v>806</v>
      </c>
      <c r="D9" s="20"/>
      <c r="E9" s="20"/>
    </row>
    <row r="10" spans="1:10" ht="1.25" customHeight="1" x14ac:dyDescent="0.15">
      <c r="A10" s="20"/>
      <c r="B10" s="20"/>
      <c r="C10" s="20"/>
      <c r="D10" s="24" t="s">
        <v>816</v>
      </c>
      <c r="E10" s="21" t="s">
        <v>817</v>
      </c>
    </row>
    <row r="11" spans="1:10" ht="11.25" customHeight="1" x14ac:dyDescent="0.15">
      <c r="A11" s="20"/>
      <c r="B11" s="20"/>
      <c r="C11" s="20"/>
      <c r="D11" s="20"/>
      <c r="E11" s="20"/>
    </row>
    <row r="12" spans="1:10" ht="12.5" customHeight="1" x14ac:dyDescent="0.15">
      <c r="A12" s="20"/>
      <c r="B12" s="20"/>
      <c r="C12" s="20"/>
      <c r="D12" s="4" t="str">
        <f>LEFT(C12,3)</f>
        <v/>
      </c>
      <c r="E12" s="3" t="s">
        <v>819</v>
      </c>
    </row>
    <row r="13" spans="1:10" ht="12.5" customHeight="1" x14ac:dyDescent="0.15">
      <c r="A13" s="20"/>
      <c r="B13" s="20"/>
      <c r="C13" s="20"/>
      <c r="D13" s="20"/>
      <c r="E13" s="20"/>
    </row>
    <row r="14" spans="1:10" ht="12.5" customHeight="1" x14ac:dyDescent="0.15">
      <c r="A14" s="4" t="s">
        <v>820</v>
      </c>
      <c r="B14" s="8" t="s">
        <v>821</v>
      </c>
    </row>
    <row r="15" spans="1:10" ht="12.5" customHeight="1" x14ac:dyDescent="0.15">
      <c r="A15" s="4" t="s">
        <v>822</v>
      </c>
      <c r="B15" s="8" t="s">
        <v>823</v>
      </c>
    </row>
    <row r="16" spans="1:10" ht="12.5" customHeight="1" x14ac:dyDescent="0.15">
      <c r="A16" s="4" t="s">
        <v>824</v>
      </c>
      <c r="B16" s="8" t="s">
        <v>825</v>
      </c>
    </row>
    <row r="17" spans="1:2" ht="12.5" customHeight="1" x14ac:dyDescent="0.15">
      <c r="A17" s="4" t="s">
        <v>826</v>
      </c>
      <c r="B17" s="8" t="s">
        <v>827</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300-000000000000}">
  <sheetPr codeName="Feuil52"/>
  <dimension ref="A1:R19"/>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828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829</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830</v>
      </c>
      <c r="K7" s="30" t="s">
        <v>831</v>
      </c>
      <c r="L7" s="20"/>
      <c r="M7" s="10" t="s">
        <v>832</v>
      </c>
      <c r="N7" s="10" t="s">
        <v>833</v>
      </c>
      <c r="O7" s="9"/>
      <c r="P7" s="9"/>
      <c r="Q7" s="9"/>
      <c r="R7" s="20"/>
    </row>
    <row r="8" spans="1:18" ht="12.5" customHeight="1" x14ac:dyDescent="0.15">
      <c r="A8" s="20"/>
      <c r="B8" s="27"/>
      <c r="C8" s="28" t="s">
        <v>834</v>
      </c>
      <c r="D8" s="27"/>
      <c r="E8" s="27"/>
      <c r="F8" s="27"/>
      <c r="G8" s="27"/>
      <c r="H8" s="27"/>
      <c r="I8" s="27"/>
      <c r="J8" s="11" t="s">
        <v>835</v>
      </c>
      <c r="K8" s="26" t="s">
        <v>768</v>
      </c>
      <c r="L8" s="26" t="s">
        <v>836</v>
      </c>
      <c r="M8" s="26" t="s">
        <v>837</v>
      </c>
      <c r="N8" s="26" t="s">
        <v>771</v>
      </c>
      <c r="O8" s="27"/>
      <c r="P8" s="27"/>
      <c r="Q8" s="27"/>
      <c r="R8" s="20"/>
    </row>
    <row r="9" spans="1:18" ht="1.25" customHeight="1" x14ac:dyDescent="0.15">
      <c r="A9" s="20"/>
      <c r="B9" s="20"/>
      <c r="C9" s="20"/>
      <c r="D9" s="20"/>
      <c r="E9" s="20"/>
      <c r="F9" s="20"/>
      <c r="G9" s="20"/>
      <c r="H9" s="20"/>
      <c r="I9" s="20"/>
      <c r="J9" s="26" t="s">
        <v>838</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839</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830</v>
      </c>
      <c r="K16" s="30" t="s">
        <v>831</v>
      </c>
      <c r="L16" s="20"/>
      <c r="M16" s="10" t="s">
        <v>840</v>
      </c>
      <c r="N16" s="10" t="s">
        <v>833</v>
      </c>
      <c r="O16" s="9"/>
      <c r="P16" s="9"/>
      <c r="Q16" s="9"/>
      <c r="R16" s="20"/>
    </row>
    <row r="17" spans="1:18" ht="12.5" customHeight="1" x14ac:dyDescent="0.15">
      <c r="A17" s="20"/>
      <c r="B17" s="27"/>
      <c r="C17" s="28" t="s">
        <v>834</v>
      </c>
      <c r="D17" s="27"/>
      <c r="E17" s="27"/>
      <c r="F17" s="27"/>
      <c r="G17" s="27"/>
      <c r="H17" s="27"/>
      <c r="I17" s="27"/>
      <c r="J17" s="11" t="s">
        <v>841</v>
      </c>
      <c r="K17" s="26" t="s">
        <v>768</v>
      </c>
      <c r="L17" s="26" t="s">
        <v>842</v>
      </c>
      <c r="M17" s="26" t="s">
        <v>843</v>
      </c>
      <c r="N17" s="26" t="s">
        <v>771</v>
      </c>
      <c r="O17" s="27"/>
      <c r="P17" s="27"/>
      <c r="Q17" s="27"/>
      <c r="R17" s="20"/>
    </row>
    <row r="18" spans="1:18" ht="1.25" customHeight="1" x14ac:dyDescent="0.15">
      <c r="A18" s="20"/>
      <c r="B18" s="20"/>
      <c r="C18" s="20"/>
      <c r="D18" s="20"/>
      <c r="E18" s="20"/>
      <c r="F18" s="20"/>
      <c r="G18" s="20"/>
      <c r="H18" s="20"/>
      <c r="I18" s="20"/>
      <c r="J18" s="26" t="s">
        <v>844</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sheetData>
  <mergeCells count="51">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A13:J13"/>
    <mergeCell ref="A14:B14"/>
    <mergeCell ref="A15:J15"/>
    <mergeCell ref="K16:L16"/>
    <mergeCell ref="R16:R19"/>
    <mergeCell ref="A17:A19"/>
    <mergeCell ref="B17:B19"/>
    <mergeCell ref="C17:C19"/>
    <mergeCell ref="D17:D19"/>
    <mergeCell ref="E17:E19"/>
    <mergeCell ref="J18:J19"/>
    <mergeCell ref="K19:N19"/>
    <mergeCell ref="F17:F19"/>
    <mergeCell ref="G17:G19"/>
    <mergeCell ref="H17:H19"/>
    <mergeCell ref="I17:I19"/>
    <mergeCell ref="K17:K18"/>
    <mergeCell ref="L17:L18"/>
    <mergeCell ref="M17:M18"/>
    <mergeCell ref="N17:N18"/>
    <mergeCell ref="O17:O19"/>
    <mergeCell ref="P17:P19"/>
    <mergeCell ref="Q17:Q19"/>
  </mergeCells>
  <pageMargins left="0" right="0" top="0" bottom="0" header="0.4921259845" footer="0.4921259845"/>
  <drawing r:id="rId1"/>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400-000000000000}">
  <sheetPr codeName="Feuil53"/>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845</v>
      </c>
    </row>
    <row r="2" spans="1:10" ht="13" hidden="1" customHeight="1" x14ac:dyDescent="0.15"/>
    <row r="3" spans="1:10" ht="12.5" customHeight="1" x14ac:dyDescent="0.15">
      <c r="A3" s="3" t="s">
        <v>846</v>
      </c>
      <c r="B3" s="4" t="s">
        <v>790</v>
      </c>
      <c r="C3" s="3" t="s">
        <v>847</v>
      </c>
    </row>
    <row r="4" spans="1:10" ht="12.5" customHeight="1" x14ac:dyDescent="0.15">
      <c r="B4" s="4" t="s">
        <v>792</v>
      </c>
      <c r="C4" s="3" t="s">
        <v>793</v>
      </c>
    </row>
    <row r="5" spans="1:10" ht="12.5" customHeight="1" x14ac:dyDescent="0.15">
      <c r="A5" s="3" t="s">
        <v>794</v>
      </c>
      <c r="B5" s="20"/>
      <c r="C5" s="20"/>
    </row>
    <row r="6" spans="1:10" ht="23.75" customHeight="1" x14ac:dyDescent="0.15">
      <c r="A6" s="21" t="s">
        <v>848</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796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849</v>
      </c>
      <c r="B12" s="4" t="s">
        <v>798</v>
      </c>
      <c r="C12" s="3" t="s">
        <v>850</v>
      </c>
      <c r="D12" s="1" t="str">
        <f>LEFT(C12,3)</f>
        <v xml:space="preserve">03 </v>
      </c>
    </row>
    <row r="13" spans="1:10" ht="12.5" customHeight="1" x14ac:dyDescent="0.15">
      <c r="A13" s="3" t="s">
        <v>846</v>
      </c>
      <c r="B13" s="4" t="s">
        <v>800</v>
      </c>
      <c r="C13" s="3" t="s">
        <v>851</v>
      </c>
    </row>
    <row r="14" spans="1:10" ht="12.5" customHeight="1" x14ac:dyDescent="0.15">
      <c r="A14" s="3" t="s">
        <v>802</v>
      </c>
      <c r="B14" s="4" t="s">
        <v>803</v>
      </c>
      <c r="C14" s="3" t="str">
        <f>HYPERLINK("http://www.aems-web.eu/","www.aems-web.eu")</f>
        <v>www.aems-web.eu</v>
      </c>
    </row>
  </sheetData>
  <mergeCells count="6">
    <mergeCell ref="A11:C11"/>
    <mergeCell ref="B5:C5"/>
    <mergeCell ref="A6:B6"/>
    <mergeCell ref="A8:J8"/>
    <mergeCell ref="A9:J9"/>
    <mergeCell ref="A10:J10"/>
  </mergeCells>
  <pageMargins left="0" right="0" top="0" bottom="0" header="0.4921259845" footer="0.4921259845"/>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500-000000000000}">
  <sheetPr codeName="Feuil54"/>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804</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852</v>
      </c>
      <c r="B5" s="5">
        <v>4648952</v>
      </c>
      <c r="C5" s="3" t="s">
        <v>806</v>
      </c>
      <c r="D5" s="4" t="s">
        <v>853</v>
      </c>
      <c r="E5" s="3" t="s">
        <v>854</v>
      </c>
    </row>
    <row r="6" spans="1:10" ht="12.5" customHeight="1" x14ac:dyDescent="0.15">
      <c r="A6" s="6" t="s">
        <v>855</v>
      </c>
      <c r="B6" s="7">
        <v>196547</v>
      </c>
      <c r="C6" s="8" t="s">
        <v>806</v>
      </c>
      <c r="D6" s="24" t="s">
        <v>810</v>
      </c>
      <c r="E6" s="21" t="s">
        <v>856</v>
      </c>
    </row>
    <row r="7" spans="1:10" ht="11.25" customHeight="1" x14ac:dyDescent="0.15">
      <c r="A7" s="24" t="s">
        <v>857</v>
      </c>
      <c r="B7" s="25">
        <v>2972212</v>
      </c>
      <c r="C7" s="21" t="s">
        <v>806</v>
      </c>
      <c r="D7" s="20"/>
      <c r="E7" s="20"/>
    </row>
    <row r="8" spans="1:10" ht="1.25" customHeight="1" x14ac:dyDescent="0.15">
      <c r="A8" s="20"/>
      <c r="B8" s="20"/>
      <c r="C8" s="20"/>
      <c r="D8" s="24" t="s">
        <v>813</v>
      </c>
      <c r="E8" s="21" t="s">
        <v>814</v>
      </c>
    </row>
    <row r="9" spans="1:10" ht="11.25" customHeight="1" x14ac:dyDescent="0.15">
      <c r="A9" s="24" t="s">
        <v>858</v>
      </c>
      <c r="B9" s="25">
        <v>7622</v>
      </c>
      <c r="C9" s="21" t="s">
        <v>806</v>
      </c>
      <c r="D9" s="20"/>
      <c r="E9" s="20"/>
    </row>
    <row r="10" spans="1:10" ht="1.25" customHeight="1" x14ac:dyDescent="0.15">
      <c r="A10" s="20"/>
      <c r="B10" s="20"/>
      <c r="C10" s="20"/>
      <c r="D10" s="24" t="s">
        <v>816</v>
      </c>
      <c r="E10" s="21" t="s">
        <v>817</v>
      </c>
    </row>
    <row r="11" spans="1:10" ht="11.25" customHeight="1" x14ac:dyDescent="0.15">
      <c r="A11" s="20"/>
      <c r="B11" s="20"/>
      <c r="C11" s="20"/>
      <c r="D11" s="20"/>
      <c r="E11" s="20"/>
    </row>
    <row r="12" spans="1:10" ht="12.5" customHeight="1" x14ac:dyDescent="0.15">
      <c r="A12" s="20"/>
      <c r="B12" s="20"/>
      <c r="C12" s="20"/>
      <c r="D12" s="4" t="str">
        <f>LEFT(C12,3)</f>
        <v/>
      </c>
      <c r="E12" s="3" t="s">
        <v>817</v>
      </c>
    </row>
    <row r="13" spans="1:10" ht="12.5" customHeight="1" x14ac:dyDescent="0.15">
      <c r="A13" s="20"/>
      <c r="B13" s="20"/>
      <c r="C13" s="20"/>
      <c r="D13" s="20"/>
      <c r="E13" s="20"/>
    </row>
    <row r="14" spans="1:10" ht="23.75" customHeight="1" x14ac:dyDescent="0.15">
      <c r="A14" s="4" t="s">
        <v>820</v>
      </c>
      <c r="B14" s="8" t="s">
        <v>859</v>
      </c>
    </row>
    <row r="15" spans="1:10" ht="12.5" customHeight="1" x14ac:dyDescent="0.15">
      <c r="A15" s="4" t="s">
        <v>822</v>
      </c>
      <c r="B15" s="8" t="s">
        <v>823</v>
      </c>
    </row>
    <row r="16" spans="1:10" ht="12.5" customHeight="1" x14ac:dyDescent="0.15">
      <c r="A16" s="4" t="s">
        <v>824</v>
      </c>
      <c r="B16" s="8" t="s">
        <v>860</v>
      </c>
    </row>
    <row r="17" spans="1:2" ht="23.75" customHeight="1" x14ac:dyDescent="0.15">
      <c r="A17" s="4" t="s">
        <v>826</v>
      </c>
      <c r="B17" s="8" t="s">
        <v>861</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600-000000000000}">
  <sheetPr codeName="Feuil55"/>
  <dimension ref="A1:R30"/>
  <sheetViews>
    <sheetView workbookViewId="0">
      <selection activeCell="A5" sqref="A5:I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828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839</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830</v>
      </c>
      <c r="K9" s="30" t="s">
        <v>831</v>
      </c>
      <c r="L9" s="20"/>
      <c r="M9" s="10" t="s">
        <v>840</v>
      </c>
      <c r="N9" s="10" t="s">
        <v>833</v>
      </c>
      <c r="O9" s="9"/>
      <c r="P9" s="9"/>
      <c r="Q9" s="9"/>
      <c r="R9" s="20"/>
    </row>
    <row r="10" spans="1:18" ht="12.5" customHeight="1" x14ac:dyDescent="0.15">
      <c r="A10" s="20"/>
      <c r="B10" s="27"/>
      <c r="C10" s="28" t="s">
        <v>834</v>
      </c>
      <c r="D10" s="27"/>
      <c r="E10" s="27"/>
      <c r="F10" s="27"/>
      <c r="G10" s="27"/>
      <c r="H10" s="27"/>
      <c r="I10" s="27"/>
      <c r="J10" s="11" t="s">
        <v>862</v>
      </c>
      <c r="K10" s="26" t="s">
        <v>768</v>
      </c>
      <c r="L10" s="26" t="s">
        <v>863</v>
      </c>
      <c r="M10" s="26" t="s">
        <v>864</v>
      </c>
      <c r="N10" s="26" t="s">
        <v>771</v>
      </c>
      <c r="O10" s="27"/>
      <c r="P10" s="27"/>
      <c r="Q10" s="27"/>
      <c r="R10" s="20"/>
    </row>
    <row r="11" spans="1:18" ht="1.25" customHeight="1" x14ac:dyDescent="0.15">
      <c r="A11" s="20"/>
      <c r="B11" s="20"/>
      <c r="C11" s="20"/>
      <c r="D11" s="20"/>
      <c r="E11" s="20"/>
      <c r="F11" s="20"/>
      <c r="G11" s="20"/>
      <c r="H11" s="20"/>
      <c r="I11" s="20"/>
      <c r="J11" s="26" t="s">
        <v>865</v>
      </c>
      <c r="K11" s="20"/>
      <c r="L11" s="20"/>
      <c r="M11" s="20"/>
      <c r="N11" s="20"/>
      <c r="O11" s="20"/>
      <c r="P11" s="20"/>
      <c r="Q11" s="20"/>
      <c r="R11" s="20"/>
    </row>
    <row r="12" spans="1:18" ht="11.25" customHeight="1" x14ac:dyDescent="0.15">
      <c r="A12" s="20"/>
      <c r="B12" s="20"/>
      <c r="C12" s="20"/>
      <c r="D12" s="20"/>
      <c r="E12" s="20"/>
      <c r="F12" s="20"/>
      <c r="G12" s="20"/>
      <c r="H12" s="20"/>
      <c r="I12" s="20"/>
      <c r="J12" s="20"/>
      <c r="K12" s="26" t="s">
        <v>768</v>
      </c>
      <c r="L12" s="26" t="s">
        <v>842</v>
      </c>
      <c r="M12" s="26" t="s">
        <v>843</v>
      </c>
      <c r="N12" s="26" t="s">
        <v>771</v>
      </c>
      <c r="O12" s="20"/>
      <c r="P12" s="20"/>
      <c r="Q12" s="20"/>
      <c r="R12" s="20"/>
    </row>
    <row r="13" spans="1:18" ht="2.25" customHeight="1" x14ac:dyDescent="0.15">
      <c r="A13" s="20"/>
      <c r="B13" s="20"/>
      <c r="C13" s="20"/>
      <c r="D13" s="20"/>
      <c r="E13" s="20"/>
      <c r="F13" s="20"/>
      <c r="G13" s="20"/>
      <c r="H13" s="20"/>
      <c r="I13" s="20"/>
      <c r="J13" s="27"/>
      <c r="K13" s="20"/>
      <c r="L13" s="20"/>
      <c r="M13" s="20"/>
      <c r="N13" s="20"/>
      <c r="O13" s="20"/>
      <c r="P13" s="20"/>
      <c r="Q13" s="20"/>
      <c r="R13" s="20"/>
    </row>
    <row r="14" spans="1:18" ht="13.5" customHeight="1" x14ac:dyDescent="0.15">
      <c r="A14" s="20"/>
      <c r="B14" s="20"/>
      <c r="C14" s="20"/>
      <c r="D14" s="20"/>
      <c r="E14" s="20"/>
      <c r="F14" s="20"/>
      <c r="G14" s="20"/>
      <c r="H14" s="20"/>
      <c r="I14" s="20"/>
      <c r="J14" s="20"/>
      <c r="K14" s="11" t="s">
        <v>768</v>
      </c>
      <c r="L14" s="11" t="s">
        <v>866</v>
      </c>
      <c r="M14" s="11" t="s">
        <v>867</v>
      </c>
      <c r="N14" s="11" t="s">
        <v>771</v>
      </c>
      <c r="O14" s="20"/>
      <c r="P14" s="20"/>
      <c r="Q14" s="20"/>
      <c r="R14" s="20"/>
    </row>
    <row r="15" spans="1:18" ht="13.5" customHeight="1" x14ac:dyDescent="0.15">
      <c r="A15" s="20"/>
      <c r="B15" s="20"/>
      <c r="C15" s="20"/>
      <c r="D15" s="20"/>
      <c r="E15" s="20"/>
      <c r="F15" s="20"/>
      <c r="G15" s="20"/>
      <c r="H15" s="20"/>
      <c r="I15" s="20"/>
      <c r="J15" s="20"/>
      <c r="K15" s="11" t="s">
        <v>768</v>
      </c>
      <c r="L15" s="11" t="s">
        <v>780</v>
      </c>
      <c r="M15" s="11" t="s">
        <v>781</v>
      </c>
      <c r="N15" s="11" t="s">
        <v>771</v>
      </c>
      <c r="O15" s="20"/>
      <c r="P15" s="20"/>
      <c r="Q15" s="20"/>
      <c r="R15" s="20"/>
    </row>
    <row r="16" spans="1:18" ht="12.5" customHeight="1" x14ac:dyDescent="0.15">
      <c r="A16" s="20"/>
      <c r="B16" s="20"/>
      <c r="C16" s="29" t="s">
        <v>868</v>
      </c>
      <c r="F16" s="20"/>
      <c r="G16" s="20"/>
      <c r="J16" s="3" t="s">
        <v>869</v>
      </c>
      <c r="K16" s="21" t="s">
        <v>768</v>
      </c>
      <c r="L16" s="21" t="s">
        <v>870</v>
      </c>
      <c r="M16" s="21" t="s">
        <v>871</v>
      </c>
      <c r="N16" s="21" t="s">
        <v>771</v>
      </c>
      <c r="P16" s="20"/>
      <c r="Q16" s="20"/>
      <c r="R16" s="20"/>
    </row>
    <row r="17" spans="1:18" ht="12.5" customHeight="1" x14ac:dyDescent="0.15">
      <c r="A17" s="20"/>
      <c r="B17" s="20"/>
      <c r="C17" s="20"/>
      <c r="F17" s="20"/>
      <c r="G17" s="20"/>
      <c r="J17" s="3" t="s">
        <v>872</v>
      </c>
      <c r="K17" s="20"/>
      <c r="L17" s="20"/>
      <c r="M17" s="20"/>
      <c r="N17" s="20"/>
      <c r="P17" s="20"/>
      <c r="Q17" s="20"/>
      <c r="R17" s="20"/>
    </row>
    <row r="18" spans="1:18" ht="12.5" customHeight="1" x14ac:dyDescent="0.15">
      <c r="A18" s="20"/>
      <c r="B18" s="27"/>
      <c r="C18" s="28" t="s">
        <v>873</v>
      </c>
      <c r="D18" s="27"/>
      <c r="E18" s="27"/>
      <c r="F18" s="27"/>
      <c r="G18" s="27"/>
      <c r="H18" s="27"/>
      <c r="I18" s="27"/>
      <c r="J18" s="11" t="s">
        <v>874</v>
      </c>
      <c r="K18" s="26" t="s">
        <v>768</v>
      </c>
      <c r="L18" s="26" t="s">
        <v>842</v>
      </c>
      <c r="M18" s="26" t="s">
        <v>843</v>
      </c>
      <c r="N18" s="26" t="s">
        <v>771</v>
      </c>
      <c r="O18" s="27"/>
      <c r="P18" s="27"/>
      <c r="Q18" s="27"/>
      <c r="R18" s="20"/>
    </row>
    <row r="19" spans="1:18" ht="1.25" customHeight="1" x14ac:dyDescent="0.15">
      <c r="A19" s="20"/>
      <c r="B19" s="20"/>
      <c r="C19" s="20"/>
      <c r="D19" s="20"/>
      <c r="E19" s="20"/>
      <c r="F19" s="20"/>
      <c r="G19" s="20"/>
      <c r="H19" s="20"/>
      <c r="I19" s="20"/>
      <c r="J19" s="26" t="s">
        <v>875</v>
      </c>
      <c r="K19" s="20"/>
      <c r="L19" s="20"/>
      <c r="M19" s="20"/>
      <c r="N19" s="20"/>
      <c r="O19" s="20"/>
      <c r="P19" s="20"/>
      <c r="Q19" s="20"/>
      <c r="R19" s="20"/>
    </row>
    <row r="20" spans="1:18" ht="11.25" customHeight="1" x14ac:dyDescent="0.15">
      <c r="A20" s="20"/>
      <c r="B20" s="20"/>
      <c r="C20" s="20"/>
      <c r="D20" s="20"/>
      <c r="E20" s="20"/>
      <c r="F20" s="20"/>
      <c r="G20" s="20"/>
      <c r="H20" s="20"/>
      <c r="I20" s="20"/>
      <c r="J20" s="20"/>
      <c r="K20" s="26" t="s">
        <v>768</v>
      </c>
      <c r="L20" s="26" t="s">
        <v>876</v>
      </c>
      <c r="M20" s="26" t="s">
        <v>843</v>
      </c>
      <c r="N20" s="26" t="s">
        <v>771</v>
      </c>
      <c r="O20" s="20"/>
      <c r="P20" s="20"/>
      <c r="Q20" s="20"/>
      <c r="R20" s="20"/>
    </row>
    <row r="21" spans="1:18" ht="2.25" customHeight="1" x14ac:dyDescent="0.15">
      <c r="A21" s="20"/>
      <c r="B21" s="20"/>
      <c r="C21" s="20"/>
      <c r="D21" s="20"/>
      <c r="E21" s="20"/>
      <c r="F21" s="20"/>
      <c r="G21" s="20"/>
      <c r="H21" s="20"/>
      <c r="I21" s="20"/>
      <c r="J21" s="9"/>
      <c r="K21" s="20"/>
      <c r="L21" s="20"/>
      <c r="M21" s="20"/>
      <c r="N21" s="20"/>
      <c r="O21" s="20"/>
      <c r="P21" s="20"/>
      <c r="Q21" s="20"/>
      <c r="R21" s="20"/>
    </row>
    <row r="22" spans="1:18" ht="12.5" customHeight="1" x14ac:dyDescent="0.15">
      <c r="A22" s="20"/>
      <c r="B22" s="20"/>
      <c r="C22" s="29" t="s">
        <v>877</v>
      </c>
      <c r="F22" s="20"/>
      <c r="G22" s="20"/>
      <c r="J22" s="3" t="s">
        <v>878</v>
      </c>
      <c r="K22" s="21" t="s">
        <v>768</v>
      </c>
      <c r="L22" s="21" t="s">
        <v>879</v>
      </c>
      <c r="M22" s="21" t="s">
        <v>880</v>
      </c>
      <c r="N22" s="21" t="s">
        <v>771</v>
      </c>
      <c r="P22" s="20"/>
      <c r="Q22" s="20"/>
      <c r="R22" s="20"/>
    </row>
    <row r="23" spans="1:18" ht="1.25" customHeight="1" x14ac:dyDescent="0.15">
      <c r="A23" s="20"/>
      <c r="B23" s="20"/>
      <c r="C23" s="20"/>
      <c r="F23" s="20"/>
      <c r="G23" s="20"/>
      <c r="J23" s="21" t="s">
        <v>881</v>
      </c>
      <c r="K23" s="20"/>
      <c r="L23" s="20"/>
      <c r="M23" s="20"/>
      <c r="N23" s="20"/>
      <c r="P23" s="20"/>
      <c r="Q23" s="20"/>
      <c r="R23" s="20"/>
    </row>
    <row r="24" spans="1:18" ht="11.25" customHeight="1" x14ac:dyDescent="0.15">
      <c r="A24" s="20"/>
      <c r="B24" s="20"/>
      <c r="C24" s="20"/>
      <c r="F24" s="20"/>
      <c r="G24" s="20"/>
      <c r="J24" s="20"/>
      <c r="K24" s="20"/>
      <c r="L24" s="20"/>
      <c r="M24" s="20"/>
      <c r="N24" s="20"/>
      <c r="P24" s="20"/>
      <c r="Q24" s="20"/>
      <c r="R24" s="20"/>
    </row>
    <row r="25" spans="1:18" ht="12.5" customHeight="1" x14ac:dyDescent="0.15">
      <c r="A25" s="20"/>
      <c r="B25" s="27"/>
      <c r="C25" s="28" t="s">
        <v>882</v>
      </c>
      <c r="D25" s="27"/>
      <c r="E25" s="27"/>
      <c r="F25" s="27"/>
      <c r="G25" s="27"/>
      <c r="H25" s="27"/>
      <c r="I25" s="27"/>
      <c r="J25" s="11" t="s">
        <v>883</v>
      </c>
      <c r="K25" s="26" t="s">
        <v>768</v>
      </c>
      <c r="L25" s="26" t="s">
        <v>884</v>
      </c>
      <c r="M25" s="26" t="s">
        <v>786</v>
      </c>
      <c r="N25" s="26" t="s">
        <v>771</v>
      </c>
      <c r="O25" s="27"/>
      <c r="P25" s="27"/>
      <c r="Q25" s="27"/>
      <c r="R25" s="20"/>
    </row>
    <row r="26" spans="1:18" ht="1.25" customHeight="1" x14ac:dyDescent="0.15">
      <c r="A26" s="20"/>
      <c r="B26" s="20"/>
      <c r="C26" s="20"/>
      <c r="D26" s="20"/>
      <c r="E26" s="20"/>
      <c r="F26" s="20"/>
      <c r="G26" s="20"/>
      <c r="H26" s="20"/>
      <c r="I26" s="20"/>
      <c r="J26" s="26" t="s">
        <v>885</v>
      </c>
      <c r="K26" s="20"/>
      <c r="L26" s="20"/>
      <c r="M26" s="20"/>
      <c r="N26" s="20"/>
      <c r="O26" s="20"/>
      <c r="P26" s="20"/>
      <c r="Q26" s="20"/>
      <c r="R26" s="20"/>
    </row>
    <row r="27" spans="1:18" ht="11.25" customHeight="1" x14ac:dyDescent="0.15">
      <c r="A27" s="20"/>
      <c r="B27" s="20"/>
      <c r="C27" s="20"/>
      <c r="D27" s="20"/>
      <c r="E27" s="20"/>
      <c r="F27" s="20"/>
      <c r="G27" s="20"/>
      <c r="H27" s="20"/>
      <c r="I27" s="20"/>
      <c r="J27" s="20"/>
      <c r="K27" s="27"/>
      <c r="L27" s="20"/>
      <c r="M27" s="20"/>
      <c r="N27" s="20"/>
      <c r="O27" s="20"/>
      <c r="P27" s="20"/>
      <c r="Q27" s="20"/>
      <c r="R27" s="20"/>
    </row>
    <row r="28" spans="1:18" ht="12.5" customHeight="1" x14ac:dyDescent="0.15">
      <c r="A28" s="20"/>
      <c r="B28" s="20"/>
      <c r="C28" s="29" t="s">
        <v>886</v>
      </c>
      <c r="F28" s="20"/>
      <c r="G28" s="20"/>
      <c r="J28" s="3" t="s">
        <v>887</v>
      </c>
      <c r="K28" s="21" t="s">
        <v>768</v>
      </c>
      <c r="L28" s="21" t="s">
        <v>884</v>
      </c>
      <c r="M28" s="21" t="s">
        <v>786</v>
      </c>
      <c r="N28" s="21" t="s">
        <v>771</v>
      </c>
      <c r="P28" s="20"/>
      <c r="Q28" s="20"/>
      <c r="R28" s="20"/>
    </row>
    <row r="29" spans="1:18" ht="1.25" customHeight="1" x14ac:dyDescent="0.15">
      <c r="A29" s="20"/>
      <c r="B29" s="20"/>
      <c r="C29" s="20"/>
      <c r="F29" s="20"/>
      <c r="G29" s="20"/>
      <c r="J29" s="21" t="s">
        <v>888</v>
      </c>
      <c r="K29" s="20"/>
      <c r="L29" s="20"/>
      <c r="M29" s="20"/>
      <c r="N29" s="20"/>
      <c r="P29" s="20"/>
      <c r="Q29" s="20"/>
      <c r="R29" s="20"/>
    </row>
    <row r="30" spans="1:18" ht="11.25" customHeight="1" x14ac:dyDescent="0.15">
      <c r="A30" s="20"/>
      <c r="B30" s="20"/>
      <c r="C30" s="20"/>
      <c r="F30" s="20"/>
      <c r="G30" s="20"/>
      <c r="J30" s="20"/>
      <c r="K30" s="20"/>
      <c r="L30" s="20"/>
      <c r="M30" s="20"/>
      <c r="N30" s="20"/>
      <c r="P30" s="20"/>
      <c r="Q30" s="20"/>
      <c r="R30" s="20"/>
    </row>
  </sheetData>
  <mergeCells count="108">
    <mergeCell ref="R9:R30"/>
    <mergeCell ref="A10:A15"/>
    <mergeCell ref="B10:B15"/>
    <mergeCell ref="C10:C15"/>
    <mergeCell ref="D10:D15"/>
    <mergeCell ref="E10:E15"/>
    <mergeCell ref="F10:F15"/>
    <mergeCell ref="A1:J1"/>
    <mergeCell ref="A2:J2"/>
    <mergeCell ref="A3:J3"/>
    <mergeCell ref="A4:B4"/>
    <mergeCell ref="A5:I5"/>
    <mergeCell ref="A6:J6"/>
    <mergeCell ref="G10:G15"/>
    <mergeCell ref="H10:H15"/>
    <mergeCell ref="I10:I15"/>
    <mergeCell ref="K10:K11"/>
    <mergeCell ref="L10:L11"/>
    <mergeCell ref="M10:M11"/>
    <mergeCell ref="A7:B7"/>
    <mergeCell ref="A8:J8"/>
    <mergeCell ref="K9:L9"/>
    <mergeCell ref="N10:N11"/>
    <mergeCell ref="O10:O15"/>
    <mergeCell ref="P10:P15"/>
    <mergeCell ref="Q10:Q15"/>
    <mergeCell ref="J11:J12"/>
    <mergeCell ref="K12:K13"/>
    <mergeCell ref="L12:L13"/>
    <mergeCell ref="M12:M13"/>
    <mergeCell ref="N12:N13"/>
    <mergeCell ref="J13:J15"/>
    <mergeCell ref="P16:P17"/>
    <mergeCell ref="Q16:Q17"/>
    <mergeCell ref="A18:A21"/>
    <mergeCell ref="B18:B21"/>
    <mergeCell ref="C18:C21"/>
    <mergeCell ref="D18:D21"/>
    <mergeCell ref="E18:E21"/>
    <mergeCell ref="A16:A17"/>
    <mergeCell ref="B16:B17"/>
    <mergeCell ref="C16:C17"/>
    <mergeCell ref="F16:F17"/>
    <mergeCell ref="G16:G17"/>
    <mergeCell ref="K16:K17"/>
    <mergeCell ref="F18:F21"/>
    <mergeCell ref="G18:G21"/>
    <mergeCell ref="H18:H21"/>
    <mergeCell ref="I18:I21"/>
    <mergeCell ref="K18:K19"/>
    <mergeCell ref="L18:L19"/>
    <mergeCell ref="L16:L17"/>
    <mergeCell ref="M16:M17"/>
    <mergeCell ref="N16:N17"/>
    <mergeCell ref="M18:M19"/>
    <mergeCell ref="N18:N19"/>
    <mergeCell ref="O18:O21"/>
    <mergeCell ref="P18:P21"/>
    <mergeCell ref="Q18:Q21"/>
    <mergeCell ref="J19:J20"/>
    <mergeCell ref="K20:K21"/>
    <mergeCell ref="L20:L21"/>
    <mergeCell ref="M20:M21"/>
    <mergeCell ref="N20:N21"/>
    <mergeCell ref="P22:P24"/>
    <mergeCell ref="Q22:Q24"/>
    <mergeCell ref="J23:J24"/>
    <mergeCell ref="K24:N24"/>
    <mergeCell ref="A22:A24"/>
    <mergeCell ref="B22:B24"/>
    <mergeCell ref="C22:C24"/>
    <mergeCell ref="F22:F24"/>
    <mergeCell ref="G22:G24"/>
    <mergeCell ref="K22:K23"/>
    <mergeCell ref="A25:A27"/>
    <mergeCell ref="B25:B27"/>
    <mergeCell ref="C25:C27"/>
    <mergeCell ref="D25:D27"/>
    <mergeCell ref="E25:E27"/>
    <mergeCell ref="F25:F27"/>
    <mergeCell ref="L22:L23"/>
    <mergeCell ref="M22:M23"/>
    <mergeCell ref="N22:N23"/>
    <mergeCell ref="N25:N26"/>
    <mergeCell ref="O25:O27"/>
    <mergeCell ref="P25:P27"/>
    <mergeCell ref="Q25:Q27"/>
    <mergeCell ref="J26:J27"/>
    <mergeCell ref="K27:N27"/>
    <mergeCell ref="G25:G27"/>
    <mergeCell ref="H25:H27"/>
    <mergeCell ref="I25:I27"/>
    <mergeCell ref="K25:K26"/>
    <mergeCell ref="L25:L26"/>
    <mergeCell ref="M25:M26"/>
    <mergeCell ref="L28:L29"/>
    <mergeCell ref="M28:M29"/>
    <mergeCell ref="N28:N29"/>
    <mergeCell ref="P28:P30"/>
    <mergeCell ref="Q28:Q30"/>
    <mergeCell ref="J29:J30"/>
    <mergeCell ref="K30:N30"/>
    <mergeCell ref="A28:A30"/>
    <mergeCell ref="B28:B30"/>
    <mergeCell ref="C28:C30"/>
    <mergeCell ref="F28:F30"/>
    <mergeCell ref="G28:G30"/>
    <mergeCell ref="K28:K29"/>
  </mergeCells>
  <pageMargins left="0" right="0" top="0" bottom="0" header="0.4921259845" footer="0.4921259845"/>
  <drawing r:id="rId1"/>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700-000000000000}">
  <sheetPr codeName="Feuil56"/>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889</v>
      </c>
    </row>
    <row r="2" spans="1:10" ht="13" hidden="1" customHeight="1" x14ac:dyDescent="0.15"/>
    <row r="3" spans="1:10" ht="12.5" customHeight="1" x14ac:dyDescent="0.15">
      <c r="A3" s="3" t="s">
        <v>890</v>
      </c>
      <c r="B3" s="4" t="s">
        <v>790</v>
      </c>
      <c r="C3" s="3" t="s">
        <v>891</v>
      </c>
    </row>
    <row r="4" spans="1:10" ht="12.5" customHeight="1" x14ac:dyDescent="0.15">
      <c r="B4" s="4" t="s">
        <v>792</v>
      </c>
      <c r="C4" s="3" t="s">
        <v>793</v>
      </c>
    </row>
    <row r="5" spans="1:10" ht="12.5" customHeight="1" x14ac:dyDescent="0.15">
      <c r="A5" s="3" t="s">
        <v>794</v>
      </c>
      <c r="B5" s="20"/>
      <c r="C5" s="20"/>
    </row>
    <row r="6" spans="1:10" ht="23.75" customHeight="1" x14ac:dyDescent="0.15">
      <c r="A6" s="21" t="s">
        <v>892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796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893</v>
      </c>
      <c r="B12" s="4" t="s">
        <v>798</v>
      </c>
      <c r="C12" s="3" t="s">
        <v>894</v>
      </c>
      <c r="D12" s="1" t="str">
        <f>LEFT(C12,3)</f>
        <v xml:space="preserve">01 </v>
      </c>
    </row>
    <row r="13" spans="1:10" ht="12.5" customHeight="1" x14ac:dyDescent="0.15">
      <c r="A13" s="3" t="s">
        <v>890</v>
      </c>
      <c r="B13" s="4" t="s">
        <v>800</v>
      </c>
      <c r="C13" s="3" t="s">
        <v>895</v>
      </c>
    </row>
    <row r="14" spans="1:10" ht="12.5" customHeight="1" x14ac:dyDescent="0.15">
      <c r="A14" s="3" t="s">
        <v>802</v>
      </c>
      <c r="B14" s="4" t="s">
        <v>803</v>
      </c>
      <c r="C14" s="3" t="str">
        <f>HYPERLINK("http://www.aep-tech.fr/","www.aep-tech.fr")</f>
        <v>www.aep-tech.fr</v>
      </c>
    </row>
  </sheetData>
  <mergeCells count="6">
    <mergeCell ref="A11:C11"/>
    <mergeCell ref="B5:C5"/>
    <mergeCell ref="A6:B6"/>
    <mergeCell ref="A8:J8"/>
    <mergeCell ref="A9:J9"/>
    <mergeCell ref="A10:J10"/>
  </mergeCells>
  <pageMargins left="0" right="0" top="0" bottom="0" header="0.4921259845" footer="0.4921259845"/>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800-000000000000}">
  <sheetPr codeName="Feuil57"/>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804</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896</v>
      </c>
      <c r="B5" s="5">
        <v>5470123</v>
      </c>
      <c r="C5" s="3" t="s">
        <v>806</v>
      </c>
      <c r="D5" s="4" t="s">
        <v>897</v>
      </c>
      <c r="E5" s="3" t="s">
        <v>898</v>
      </c>
    </row>
    <row r="6" spans="1:10" ht="12.5" customHeight="1" x14ac:dyDescent="0.15">
      <c r="A6" s="6" t="s">
        <v>899</v>
      </c>
      <c r="B6" s="7">
        <v>-5368</v>
      </c>
      <c r="C6" s="8" t="s">
        <v>806</v>
      </c>
      <c r="D6" s="24" t="s">
        <v>810</v>
      </c>
      <c r="E6" s="21" t="s">
        <v>811</v>
      </c>
    </row>
    <row r="7" spans="1:10" ht="11.25" customHeight="1" x14ac:dyDescent="0.15">
      <c r="A7" s="24" t="s">
        <v>900</v>
      </c>
      <c r="B7" s="25">
        <v>1522258</v>
      </c>
      <c r="C7" s="21" t="s">
        <v>806</v>
      </c>
      <c r="D7" s="20"/>
      <c r="E7" s="20"/>
    </row>
    <row r="8" spans="1:10" ht="1.25" customHeight="1" x14ac:dyDescent="0.15">
      <c r="A8" s="20"/>
      <c r="B8" s="20"/>
      <c r="C8" s="20"/>
      <c r="D8" s="24" t="s">
        <v>813</v>
      </c>
      <c r="E8" s="21" t="s">
        <v>814</v>
      </c>
    </row>
    <row r="9" spans="1:10" ht="11.25" customHeight="1" x14ac:dyDescent="0.15">
      <c r="A9" s="24" t="s">
        <v>901</v>
      </c>
      <c r="B9" s="25">
        <v>518720</v>
      </c>
      <c r="C9" s="21" t="s">
        <v>806</v>
      </c>
      <c r="D9" s="20"/>
      <c r="E9" s="20"/>
    </row>
    <row r="10" spans="1:10" ht="1.25" customHeight="1" x14ac:dyDescent="0.15">
      <c r="A10" s="20"/>
      <c r="B10" s="20"/>
      <c r="C10" s="20"/>
      <c r="D10" s="24" t="s">
        <v>816</v>
      </c>
      <c r="E10" s="21" t="s">
        <v>817</v>
      </c>
    </row>
    <row r="11" spans="1:10" ht="11.25" customHeight="1" x14ac:dyDescent="0.15">
      <c r="A11" s="20"/>
      <c r="B11" s="20"/>
      <c r="C11" s="20"/>
      <c r="D11" s="20"/>
      <c r="E11" s="20"/>
    </row>
    <row r="12" spans="1:10" ht="12.5" customHeight="1" x14ac:dyDescent="0.15">
      <c r="A12" s="20"/>
      <c r="B12" s="20"/>
      <c r="C12" s="20"/>
      <c r="D12" s="4" t="str">
        <f>LEFT(C12,3)</f>
        <v/>
      </c>
      <c r="E12" s="3" t="s">
        <v>817</v>
      </c>
    </row>
    <row r="13" spans="1:10" ht="12.5" customHeight="1" x14ac:dyDescent="0.15">
      <c r="A13" s="20"/>
      <c r="B13" s="20"/>
      <c r="C13" s="20"/>
      <c r="D13" s="20"/>
      <c r="E13" s="20"/>
    </row>
    <row r="14" spans="1:10" ht="12.5" customHeight="1" x14ac:dyDescent="0.15">
      <c r="A14" s="4" t="s">
        <v>820</v>
      </c>
      <c r="B14" s="8" t="s">
        <v>902</v>
      </c>
    </row>
    <row r="15" spans="1:10" ht="12.5" customHeight="1" x14ac:dyDescent="0.15">
      <c r="A15" s="4" t="s">
        <v>822</v>
      </c>
      <c r="B15" s="8" t="s">
        <v>823</v>
      </c>
    </row>
    <row r="16" spans="1:10" ht="12.5" customHeight="1" x14ac:dyDescent="0.15">
      <c r="A16" s="4" t="s">
        <v>824</v>
      </c>
      <c r="B16" s="8" t="s">
        <v>825</v>
      </c>
    </row>
    <row r="17" spans="1:2" ht="118" customHeight="1" x14ac:dyDescent="0.15">
      <c r="A17" s="4" t="s">
        <v>826</v>
      </c>
      <c r="B17" s="8" t="s">
        <v>903</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900-000000000000}">
  <sheetPr codeName="Feuil58"/>
  <dimension ref="A1:R30"/>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828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829</v>
      </c>
      <c r="B4" s="20"/>
      <c r="C4" s="20"/>
      <c r="D4" s="20"/>
      <c r="E4" s="20"/>
      <c r="F4" s="20"/>
      <c r="G4" s="20"/>
      <c r="H4" s="20"/>
      <c r="I4" s="20"/>
      <c r="J4" s="20"/>
    </row>
    <row r="5" spans="1:18" ht="12.5" customHeight="1" x14ac:dyDescent="0.15">
      <c r="B5" s="12" t="s">
        <v>904</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830</v>
      </c>
      <c r="K8" s="30" t="s">
        <v>831</v>
      </c>
      <c r="L8" s="20"/>
      <c r="M8" s="10" t="s">
        <v>832</v>
      </c>
      <c r="N8" s="10" t="s">
        <v>833</v>
      </c>
      <c r="O8" s="9"/>
      <c r="P8" s="9"/>
      <c r="Q8" s="9"/>
      <c r="R8" s="20"/>
    </row>
    <row r="9" spans="1:18" ht="12.5" customHeight="1" x14ac:dyDescent="0.15">
      <c r="A9" s="20"/>
      <c r="B9" s="27"/>
      <c r="C9" s="28" t="s">
        <v>834</v>
      </c>
      <c r="D9" s="27"/>
      <c r="E9" s="27"/>
      <c r="F9" s="27"/>
      <c r="G9" s="27"/>
      <c r="H9" s="27"/>
      <c r="I9" s="27"/>
      <c r="J9" s="11" t="s">
        <v>905</v>
      </c>
      <c r="K9" s="26" t="s">
        <v>768</v>
      </c>
      <c r="L9" s="26" t="s">
        <v>836</v>
      </c>
      <c r="M9" s="26" t="s">
        <v>837</v>
      </c>
      <c r="N9" s="26" t="s">
        <v>771</v>
      </c>
      <c r="O9" s="27"/>
      <c r="P9" s="27"/>
      <c r="Q9" s="27"/>
      <c r="R9" s="20"/>
    </row>
    <row r="10" spans="1:18" ht="1.25" customHeight="1" x14ac:dyDescent="0.15">
      <c r="A10" s="20"/>
      <c r="B10" s="20"/>
      <c r="C10" s="20"/>
      <c r="D10" s="20"/>
      <c r="E10" s="20"/>
      <c r="F10" s="20"/>
      <c r="G10" s="20"/>
      <c r="H10" s="20"/>
      <c r="I10" s="20"/>
      <c r="J10" s="26" t="s">
        <v>906</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20"/>
    </row>
    <row r="13" spans="1:18" ht="13" hidden="1" customHeight="1" x14ac:dyDescent="0.15">
      <c r="A13" s="20"/>
      <c r="B13" s="20"/>
      <c r="C13" s="20"/>
      <c r="D13" s="20"/>
      <c r="E13" s="20"/>
      <c r="F13" s="20"/>
      <c r="G13" s="20"/>
      <c r="H13" s="20"/>
      <c r="I13" s="20"/>
      <c r="J13" s="20"/>
    </row>
    <row r="14" spans="1:18" ht="12.5" customHeight="1" x14ac:dyDescent="0.15">
      <c r="A14" s="31" t="s">
        <v>839</v>
      </c>
      <c r="B14" s="20"/>
      <c r="C14" s="20"/>
      <c r="D14" s="20"/>
      <c r="E14" s="20"/>
      <c r="F14" s="20"/>
      <c r="G14" s="20"/>
      <c r="H14" s="20"/>
      <c r="I14" s="20"/>
      <c r="J14" s="20"/>
    </row>
    <row r="15" spans="1:18" ht="12.5" customHeight="1" x14ac:dyDescent="0.15">
      <c r="A15" s="20"/>
      <c r="B15" s="20"/>
    </row>
    <row r="16" spans="1:18" ht="13" hidden="1" customHeight="1" x14ac:dyDescent="0.15">
      <c r="A16" s="20"/>
      <c r="B16" s="20"/>
      <c r="C16" s="20"/>
      <c r="D16" s="20"/>
      <c r="E16" s="20"/>
      <c r="F16" s="20"/>
      <c r="G16" s="20"/>
      <c r="H16" s="20"/>
      <c r="I16" s="20"/>
      <c r="J16" s="20"/>
    </row>
    <row r="17" spans="1:18" ht="12.5" customHeight="1" x14ac:dyDescent="0.15">
      <c r="A17" s="9"/>
      <c r="B17" s="9"/>
      <c r="C17" s="9"/>
      <c r="D17" s="9"/>
      <c r="E17" s="9"/>
      <c r="F17" s="9"/>
      <c r="G17" s="9"/>
      <c r="H17" s="9"/>
      <c r="I17" s="9"/>
      <c r="J17" s="10" t="s">
        <v>830</v>
      </c>
      <c r="K17" s="30" t="s">
        <v>831</v>
      </c>
      <c r="L17" s="20"/>
      <c r="M17" s="10" t="s">
        <v>840</v>
      </c>
      <c r="N17" s="10" t="s">
        <v>833</v>
      </c>
      <c r="O17" s="9"/>
      <c r="P17" s="9"/>
      <c r="Q17" s="9"/>
      <c r="R17" s="20"/>
    </row>
    <row r="18" spans="1:18" ht="12.5" customHeight="1" x14ac:dyDescent="0.15">
      <c r="A18" s="20"/>
      <c r="B18" s="27"/>
      <c r="C18" s="28" t="s">
        <v>834</v>
      </c>
      <c r="D18" s="27"/>
      <c r="E18" s="27"/>
      <c r="F18" s="27"/>
      <c r="G18" s="27"/>
      <c r="H18" s="27"/>
      <c r="I18" s="27"/>
      <c r="J18" s="11" t="s">
        <v>907</v>
      </c>
      <c r="K18" s="26" t="s">
        <v>768</v>
      </c>
      <c r="L18" s="26" t="s">
        <v>908</v>
      </c>
      <c r="M18" s="26" t="s">
        <v>864</v>
      </c>
      <c r="N18" s="26" t="s">
        <v>771</v>
      </c>
      <c r="O18" s="27"/>
      <c r="P18" s="27"/>
      <c r="Q18" s="27"/>
      <c r="R18" s="20"/>
    </row>
    <row r="19" spans="1:18" ht="1.25" customHeight="1" x14ac:dyDescent="0.15">
      <c r="A19" s="20"/>
      <c r="B19" s="20"/>
      <c r="C19" s="20"/>
      <c r="D19" s="20"/>
      <c r="E19" s="20"/>
      <c r="F19" s="20"/>
      <c r="G19" s="20"/>
      <c r="H19" s="20"/>
      <c r="I19" s="20"/>
      <c r="J19" s="26" t="s">
        <v>909</v>
      </c>
      <c r="K19" s="20"/>
      <c r="L19" s="20"/>
      <c r="M19" s="20"/>
      <c r="N19" s="20"/>
      <c r="O19" s="20"/>
      <c r="P19" s="20"/>
      <c r="Q19" s="20"/>
      <c r="R19" s="20"/>
    </row>
    <row r="20" spans="1:18" ht="11.25" customHeight="1" x14ac:dyDescent="0.15">
      <c r="A20" s="20"/>
      <c r="B20" s="20"/>
      <c r="C20" s="20"/>
      <c r="D20" s="20"/>
      <c r="E20" s="20"/>
      <c r="F20" s="20"/>
      <c r="G20" s="20"/>
      <c r="H20" s="20"/>
      <c r="I20" s="20"/>
      <c r="J20" s="20"/>
      <c r="K20" s="27"/>
      <c r="L20" s="20"/>
      <c r="M20" s="20"/>
      <c r="N20" s="20"/>
      <c r="O20" s="20"/>
      <c r="P20" s="20"/>
      <c r="Q20" s="20"/>
      <c r="R20" s="20"/>
    </row>
    <row r="21" spans="1:18" ht="12.5" customHeight="1" x14ac:dyDescent="0.15">
      <c r="A21" s="20"/>
      <c r="B21" s="20"/>
      <c r="C21" s="29" t="s">
        <v>868</v>
      </c>
      <c r="F21" s="20"/>
      <c r="G21" s="20"/>
      <c r="J21" s="3" t="s">
        <v>910</v>
      </c>
      <c r="K21" s="21" t="s">
        <v>768</v>
      </c>
      <c r="L21" s="21" t="s">
        <v>911</v>
      </c>
      <c r="M21" s="21" t="s">
        <v>912</v>
      </c>
      <c r="N21" s="21" t="s">
        <v>771</v>
      </c>
      <c r="P21" s="20"/>
      <c r="Q21" s="20"/>
      <c r="R21" s="20"/>
    </row>
    <row r="22" spans="1:18" ht="11.25" customHeight="1" x14ac:dyDescent="0.15">
      <c r="A22" s="20"/>
      <c r="B22" s="20"/>
      <c r="C22" s="20"/>
      <c r="F22" s="20"/>
      <c r="G22" s="20"/>
      <c r="J22" s="21" t="s">
        <v>913</v>
      </c>
      <c r="K22" s="20"/>
      <c r="L22" s="20"/>
      <c r="M22" s="20"/>
      <c r="N22" s="20"/>
      <c r="P22" s="20"/>
      <c r="Q22" s="20"/>
      <c r="R22" s="20"/>
    </row>
    <row r="23" spans="1:18" ht="1.25" customHeight="1" x14ac:dyDescent="0.15">
      <c r="A23" s="20"/>
      <c r="B23" s="20"/>
      <c r="C23" s="20"/>
      <c r="F23" s="20"/>
      <c r="G23" s="20"/>
      <c r="J23" s="20"/>
      <c r="K23" s="21" t="s">
        <v>768</v>
      </c>
      <c r="L23" s="21" t="s">
        <v>914</v>
      </c>
      <c r="M23" s="21" t="s">
        <v>915</v>
      </c>
      <c r="N23" s="21" t="s">
        <v>771</v>
      </c>
      <c r="P23" s="20"/>
      <c r="Q23" s="20"/>
      <c r="R23" s="20"/>
    </row>
    <row r="24" spans="1:18" ht="12.5" customHeight="1" x14ac:dyDescent="0.15">
      <c r="A24" s="20"/>
      <c r="B24" s="20"/>
      <c r="C24" s="20"/>
      <c r="F24" s="20"/>
      <c r="G24" s="20"/>
      <c r="K24" s="20"/>
      <c r="L24" s="20"/>
      <c r="M24" s="20"/>
      <c r="N24" s="20"/>
      <c r="P24" s="20"/>
      <c r="Q24" s="20"/>
      <c r="R24" s="20"/>
    </row>
    <row r="25" spans="1:18" ht="12.5" customHeight="1" x14ac:dyDescent="0.15">
      <c r="A25" s="20"/>
      <c r="B25" s="27"/>
      <c r="C25" s="28" t="s">
        <v>873</v>
      </c>
      <c r="D25" s="27"/>
      <c r="E25" s="27"/>
      <c r="F25" s="27"/>
      <c r="G25" s="27"/>
      <c r="H25" s="27"/>
      <c r="I25" s="27"/>
      <c r="J25" s="11" t="s">
        <v>916</v>
      </c>
      <c r="K25" s="26" t="s">
        <v>768</v>
      </c>
      <c r="L25" s="26" t="s">
        <v>914</v>
      </c>
      <c r="M25" s="26" t="s">
        <v>915</v>
      </c>
      <c r="N25" s="26" t="s">
        <v>771</v>
      </c>
      <c r="O25" s="27"/>
      <c r="P25" s="27"/>
      <c r="Q25" s="27"/>
      <c r="R25" s="20"/>
    </row>
    <row r="26" spans="1:18" ht="1.25" customHeight="1" x14ac:dyDescent="0.15">
      <c r="A26" s="20"/>
      <c r="B26" s="20"/>
      <c r="C26" s="20"/>
      <c r="D26" s="20"/>
      <c r="E26" s="20"/>
      <c r="F26" s="20"/>
      <c r="G26" s="20"/>
      <c r="H26" s="20"/>
      <c r="I26" s="20"/>
      <c r="J26" s="26" t="s">
        <v>917</v>
      </c>
      <c r="K26" s="20"/>
      <c r="L26" s="20"/>
      <c r="M26" s="20"/>
      <c r="N26" s="20"/>
      <c r="O26" s="20"/>
      <c r="P26" s="20"/>
      <c r="Q26" s="20"/>
      <c r="R26" s="20"/>
    </row>
    <row r="27" spans="1:18" ht="11.25" customHeight="1" x14ac:dyDescent="0.15">
      <c r="A27" s="20"/>
      <c r="B27" s="20"/>
      <c r="C27" s="20"/>
      <c r="D27" s="20"/>
      <c r="E27" s="20"/>
      <c r="F27" s="20"/>
      <c r="G27" s="20"/>
      <c r="H27" s="20"/>
      <c r="I27" s="20"/>
      <c r="J27" s="20"/>
      <c r="K27" s="27"/>
      <c r="L27" s="20"/>
      <c r="M27" s="20"/>
      <c r="N27" s="20"/>
      <c r="O27" s="20"/>
      <c r="P27" s="20"/>
      <c r="Q27" s="20"/>
      <c r="R27" s="20"/>
    </row>
    <row r="28" spans="1:18" ht="12.5" customHeight="1" x14ac:dyDescent="0.15">
      <c r="A28" s="20"/>
      <c r="B28" s="20"/>
      <c r="C28" s="29" t="s">
        <v>877</v>
      </c>
      <c r="F28" s="20"/>
      <c r="G28" s="20"/>
      <c r="J28" s="3" t="s">
        <v>918</v>
      </c>
      <c r="K28" s="21" t="s">
        <v>768</v>
      </c>
      <c r="L28" s="21" t="s">
        <v>919</v>
      </c>
      <c r="M28" s="21" t="s">
        <v>920</v>
      </c>
      <c r="N28" s="21" t="s">
        <v>771</v>
      </c>
      <c r="P28" s="20"/>
      <c r="Q28" s="20"/>
      <c r="R28" s="20"/>
    </row>
    <row r="29" spans="1:18" ht="1.25" customHeight="1" x14ac:dyDescent="0.15">
      <c r="A29" s="20"/>
      <c r="B29" s="20"/>
      <c r="C29" s="20"/>
      <c r="F29" s="20"/>
      <c r="G29" s="20"/>
      <c r="J29" s="21" t="s">
        <v>921</v>
      </c>
      <c r="K29" s="20"/>
      <c r="L29" s="20"/>
      <c r="M29" s="20"/>
      <c r="N29" s="20"/>
      <c r="P29" s="20"/>
      <c r="Q29" s="20"/>
      <c r="R29" s="20"/>
    </row>
    <row r="30" spans="1:18" ht="11.25" customHeight="1" x14ac:dyDescent="0.15">
      <c r="A30" s="20"/>
      <c r="B30" s="20"/>
      <c r="C30" s="20"/>
      <c r="F30" s="20"/>
      <c r="G30" s="20"/>
      <c r="J30" s="20"/>
      <c r="K30" s="20"/>
      <c r="L30" s="20"/>
      <c r="M30" s="20"/>
      <c r="N30" s="20"/>
      <c r="P30" s="20"/>
      <c r="Q30" s="20"/>
      <c r="R30" s="20"/>
    </row>
  </sheetData>
  <mergeCells count="98">
    <mergeCell ref="A7:J7"/>
    <mergeCell ref="A1:J1"/>
    <mergeCell ref="A2:J2"/>
    <mergeCell ref="A3:J3"/>
    <mergeCell ref="A4:J4"/>
    <mergeCell ref="A6:B6"/>
    <mergeCell ref="K8:L8"/>
    <mergeCell ref="R8:R11"/>
    <mergeCell ref="A9:A11"/>
    <mergeCell ref="B9:B11"/>
    <mergeCell ref="C9:C11"/>
    <mergeCell ref="D9:D11"/>
    <mergeCell ref="E9:E11"/>
    <mergeCell ref="F9:F11"/>
    <mergeCell ref="G9:G11"/>
    <mergeCell ref="H9:H11"/>
    <mergeCell ref="A13:J13"/>
    <mergeCell ref="I9:I11"/>
    <mergeCell ref="K9:K10"/>
    <mergeCell ref="L9:L10"/>
    <mergeCell ref="M9:M10"/>
    <mergeCell ref="P9:P11"/>
    <mergeCell ref="Q9:Q11"/>
    <mergeCell ref="J10:J11"/>
    <mergeCell ref="K11:N11"/>
    <mergeCell ref="A12:J12"/>
    <mergeCell ref="N9:N10"/>
    <mergeCell ref="O9:O11"/>
    <mergeCell ref="A14:J14"/>
    <mergeCell ref="A15:B15"/>
    <mergeCell ref="A16:J16"/>
    <mergeCell ref="K17:L17"/>
    <mergeCell ref="R17:R30"/>
    <mergeCell ref="A18:A20"/>
    <mergeCell ref="B18:B20"/>
    <mergeCell ref="C18:C20"/>
    <mergeCell ref="D18:D20"/>
    <mergeCell ref="E18:E20"/>
    <mergeCell ref="J19:J20"/>
    <mergeCell ref="K20:N20"/>
    <mergeCell ref="F18:F20"/>
    <mergeCell ref="G18:G20"/>
    <mergeCell ref="H18:H20"/>
    <mergeCell ref="I18:I20"/>
    <mergeCell ref="K18:K19"/>
    <mergeCell ref="L18:L19"/>
    <mergeCell ref="M18:M19"/>
    <mergeCell ref="N18:N19"/>
    <mergeCell ref="O18:O20"/>
    <mergeCell ref="P18:P20"/>
    <mergeCell ref="Q18:Q20"/>
    <mergeCell ref="A21:A24"/>
    <mergeCell ref="B21:B24"/>
    <mergeCell ref="C21:C24"/>
    <mergeCell ref="F21:F24"/>
    <mergeCell ref="G21:G24"/>
    <mergeCell ref="Q21:Q24"/>
    <mergeCell ref="J22:J23"/>
    <mergeCell ref="K23:K24"/>
    <mergeCell ref="L23:L24"/>
    <mergeCell ref="M23:M24"/>
    <mergeCell ref="N23:N24"/>
    <mergeCell ref="K21:K22"/>
    <mergeCell ref="F25:F27"/>
    <mergeCell ref="L21:L22"/>
    <mergeCell ref="M21:M22"/>
    <mergeCell ref="N21:N22"/>
    <mergeCell ref="P21:P24"/>
    <mergeCell ref="A25:A27"/>
    <mergeCell ref="B25:B27"/>
    <mergeCell ref="C25:C27"/>
    <mergeCell ref="D25:D27"/>
    <mergeCell ref="E25:E27"/>
    <mergeCell ref="G25:G27"/>
    <mergeCell ref="H25:H27"/>
    <mergeCell ref="I25:I27"/>
    <mergeCell ref="K25:K26"/>
    <mergeCell ref="L25:L26"/>
    <mergeCell ref="N25:N26"/>
    <mergeCell ref="O25:O27"/>
    <mergeCell ref="P25:P27"/>
    <mergeCell ref="Q25:Q27"/>
    <mergeCell ref="J26:J27"/>
    <mergeCell ref="K27:N27"/>
    <mergeCell ref="M25:M26"/>
    <mergeCell ref="J29:J30"/>
    <mergeCell ref="K30:N30"/>
    <mergeCell ref="A28:A30"/>
    <mergeCell ref="B28:B30"/>
    <mergeCell ref="C28:C30"/>
    <mergeCell ref="F28:F30"/>
    <mergeCell ref="G28:G30"/>
    <mergeCell ref="K28:K29"/>
    <mergeCell ref="L28:L29"/>
    <mergeCell ref="M28:M29"/>
    <mergeCell ref="N28:N29"/>
    <mergeCell ref="P28:P30"/>
    <mergeCell ref="Q28:Q30"/>
  </mergeCells>
  <pageMargins left="0" right="0" top="0" bottom="0" header="0.4921259845" footer="0.4921259845"/>
  <drawing r:id="rId1"/>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A00-000000000000}">
  <sheetPr codeName="Feuil59"/>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922</v>
      </c>
    </row>
    <row r="2" spans="1:10" ht="13" hidden="1" customHeight="1" x14ac:dyDescent="0.15"/>
    <row r="3" spans="1:10" ht="12.5" customHeight="1" x14ac:dyDescent="0.15">
      <c r="A3" s="3" t="s">
        <v>923</v>
      </c>
      <c r="B3" s="4" t="s">
        <v>790</v>
      </c>
      <c r="C3" s="3" t="s">
        <v>924</v>
      </c>
    </row>
    <row r="4" spans="1:10" ht="12.5" customHeight="1" x14ac:dyDescent="0.15">
      <c r="B4" s="4" t="s">
        <v>792</v>
      </c>
      <c r="C4" s="3" t="s">
        <v>793</v>
      </c>
    </row>
    <row r="5" spans="1:10" ht="12.5" customHeight="1" x14ac:dyDescent="0.15">
      <c r="A5" s="3" t="s">
        <v>794</v>
      </c>
      <c r="B5" s="20"/>
      <c r="C5" s="20"/>
    </row>
    <row r="6" spans="1:10" ht="12.5" customHeight="1" x14ac:dyDescent="0.15">
      <c r="A6" s="21" t="s">
        <v>925</v>
      </c>
      <c r="B6" s="20"/>
    </row>
    <row r="7" spans="1:10" ht="12.5" customHeight="1" x14ac:dyDescent="0.15"/>
    <row r="8" spans="1:10" ht="35.25" customHeight="1" x14ac:dyDescent="0.15">
      <c r="A8" s="32" t="s">
        <v>926</v>
      </c>
      <c r="B8" s="33"/>
    </row>
    <row r="9" spans="1:10" ht="12.5" customHeight="1" x14ac:dyDescent="0.15"/>
    <row r="10" spans="1:10" ht="12.5" customHeight="1" x14ac:dyDescent="0.15">
      <c r="A10" s="20"/>
      <c r="B10" s="20"/>
      <c r="C10" s="20"/>
      <c r="D10" s="20"/>
      <c r="E10" s="20"/>
      <c r="F10" s="20"/>
      <c r="G10" s="20"/>
      <c r="H10" s="20"/>
      <c r="I10" s="20"/>
      <c r="J10" s="20"/>
    </row>
    <row r="11" spans="1:10" ht="16" customHeight="1" x14ac:dyDescent="0.15">
      <c r="A11" s="22" t="s">
        <v>796</v>
      </c>
      <c r="B11" s="23"/>
      <c r="C11" s="23"/>
      <c r="D11" s="23"/>
      <c r="E11" s="23"/>
      <c r="F11" s="23"/>
      <c r="G11" s="23"/>
      <c r="H11" s="23"/>
      <c r="I11" s="23"/>
      <c r="J11" s="23"/>
    </row>
    <row r="12" spans="1:10" ht="12.5" customHeight="1" x14ac:dyDescent="0.15">
      <c r="A12" s="20"/>
      <c r="B12" s="20"/>
      <c r="C12" s="20"/>
      <c r="D12" s="20"/>
      <c r="E12" s="20"/>
      <c r="F12" s="20"/>
      <c r="G12" s="20"/>
      <c r="H12" s="20"/>
      <c r="I12" s="20"/>
      <c r="J12" s="20"/>
    </row>
    <row r="13" spans="1:10" ht="12.5" customHeight="1" x14ac:dyDescent="0.15">
      <c r="A13" s="20"/>
      <c r="B13" s="20"/>
      <c r="C13" s="20"/>
    </row>
    <row r="14" spans="1:10" ht="12.5" customHeight="1" x14ac:dyDescent="0.15">
      <c r="A14" s="3" t="s">
        <v>927</v>
      </c>
      <c r="B14" s="4" t="s">
        <v>798</v>
      </c>
      <c r="C14" s="3" t="s">
        <v>928</v>
      </c>
    </row>
    <row r="15" spans="1:10" ht="12.5" customHeight="1" x14ac:dyDescent="0.15">
      <c r="A15" s="3" t="s">
        <v>923</v>
      </c>
      <c r="B15" s="4" t="s">
        <v>800</v>
      </c>
      <c r="C15" s="3" t="s">
        <v>929</v>
      </c>
    </row>
    <row r="16" spans="1:10" ht="12.5" customHeight="1" x14ac:dyDescent="0.15">
      <c r="A16" s="3" t="s">
        <v>802</v>
      </c>
      <c r="B16" s="4" t="s">
        <v>803</v>
      </c>
      <c r="C16" s="3" t="str">
        <f>HYPERLINK("http://www.mcdonalds.fr/","www.mcdonalds.fr")</f>
        <v>www.mcdonalds.fr</v>
      </c>
    </row>
  </sheetData>
  <mergeCells count="7">
    <mergeCell ref="A13:C13"/>
    <mergeCell ref="B5:C5"/>
    <mergeCell ref="A6:B6"/>
    <mergeCell ref="A8:B8"/>
    <mergeCell ref="A10:J10"/>
    <mergeCell ref="A11:J11"/>
    <mergeCell ref="A12:J12"/>
  </mergeCells>
  <pageMargins left="0" right="0" top="0" bottom="0" header="0.4921259845" footer="0.4921259845"/>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B00-000000000000}">
  <sheetPr codeName="Feuil60"/>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804</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930</v>
      </c>
      <c r="B5" s="5">
        <v>5254636</v>
      </c>
      <c r="C5" s="3" t="s">
        <v>806</v>
      </c>
      <c r="D5" s="4" t="s">
        <v>931</v>
      </c>
      <c r="E5" s="3" t="s">
        <v>932</v>
      </c>
    </row>
    <row r="6" spans="1:10" ht="12.5" customHeight="1" x14ac:dyDescent="0.15">
      <c r="A6" s="6" t="s">
        <v>933</v>
      </c>
      <c r="B6" s="7">
        <v>436320</v>
      </c>
      <c r="C6" s="8" t="s">
        <v>806</v>
      </c>
      <c r="D6" s="4" t="s">
        <v>813</v>
      </c>
      <c r="E6" s="3" t="s">
        <v>817</v>
      </c>
    </row>
    <row r="7" spans="1:10" ht="12.5" customHeight="1" x14ac:dyDescent="0.15">
      <c r="A7" s="4" t="s">
        <v>934</v>
      </c>
      <c r="B7" s="5">
        <v>1447087</v>
      </c>
      <c r="C7" s="3" t="s">
        <v>806</v>
      </c>
      <c r="D7" s="4" t="s">
        <v>816</v>
      </c>
      <c r="E7" s="3" t="s">
        <v>817</v>
      </c>
    </row>
    <row r="8" spans="1:10" ht="12.5" customHeight="1" x14ac:dyDescent="0.15">
      <c r="A8" s="4" t="s">
        <v>935</v>
      </c>
      <c r="B8" s="5">
        <v>8000</v>
      </c>
      <c r="C8" s="3" t="s">
        <v>806</v>
      </c>
      <c r="D8" s="4" t="s">
        <v>818</v>
      </c>
      <c r="E8" s="3" t="s">
        <v>817</v>
      </c>
    </row>
    <row r="9" spans="1:10" ht="12.5" customHeight="1" x14ac:dyDescent="0.15">
      <c r="A9" s="20"/>
      <c r="B9" s="20"/>
      <c r="C9" s="20"/>
      <c r="D9" s="20"/>
      <c r="E9" s="20"/>
    </row>
    <row r="10" spans="1:10" ht="12.5" customHeight="1" x14ac:dyDescent="0.15">
      <c r="A10" s="4" t="s">
        <v>820</v>
      </c>
      <c r="B10" s="8" t="s">
        <v>936</v>
      </c>
    </row>
    <row r="11" spans="1:10" ht="12.5" customHeight="1" x14ac:dyDescent="0.15">
      <c r="A11" s="4" t="s">
        <v>822</v>
      </c>
      <c r="B11" s="8" t="s">
        <v>937</v>
      </c>
    </row>
    <row r="12" spans="1:10" ht="12.5" customHeight="1" x14ac:dyDescent="0.15">
      <c r="A12" s="4" t="s">
        <v>824</v>
      </c>
      <c r="B12" s="8" t="s">
        <v>860</v>
      </c>
      <c r="D12" s="1" t="str">
        <f>LEFT(C12,3)</f>
        <v/>
      </c>
    </row>
    <row r="13" spans="1:10" ht="35.25" customHeight="1" x14ac:dyDescent="0.15">
      <c r="A13" s="4" t="s">
        <v>826</v>
      </c>
      <c r="B13" s="8" t="s">
        <v>938</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C00-000000000000}">
  <sheetPr codeName="Feuil61"/>
  <dimension ref="A1:R24"/>
  <sheetViews>
    <sheetView workbookViewId="0">
      <selection activeCell="A5" sqref="A5:I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828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839</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830</v>
      </c>
      <c r="K9" s="30" t="s">
        <v>831</v>
      </c>
      <c r="L9" s="20"/>
      <c r="M9" s="10" t="s">
        <v>840</v>
      </c>
      <c r="N9" s="10" t="s">
        <v>833</v>
      </c>
      <c r="O9" s="9"/>
      <c r="P9" s="9"/>
      <c r="Q9" s="9"/>
      <c r="R9" s="20"/>
    </row>
    <row r="10" spans="1:18" ht="12.5" customHeight="1" x14ac:dyDescent="0.15">
      <c r="A10" s="20"/>
      <c r="B10" s="27"/>
      <c r="C10" s="28" t="s">
        <v>834</v>
      </c>
      <c r="D10" s="27"/>
      <c r="E10" s="27"/>
      <c r="F10" s="27"/>
      <c r="G10" s="27"/>
      <c r="H10" s="27"/>
      <c r="I10" s="27"/>
      <c r="J10" s="11" t="s">
        <v>939</v>
      </c>
      <c r="K10" s="26" t="s">
        <v>768</v>
      </c>
      <c r="L10" s="26" t="s">
        <v>908</v>
      </c>
      <c r="M10" s="26" t="s">
        <v>864</v>
      </c>
      <c r="N10" s="26" t="s">
        <v>771</v>
      </c>
      <c r="O10" s="27"/>
      <c r="P10" s="27"/>
      <c r="Q10" s="27"/>
      <c r="R10" s="20"/>
    </row>
    <row r="11" spans="1:18" ht="1.25" customHeight="1" x14ac:dyDescent="0.15">
      <c r="A11" s="20"/>
      <c r="B11" s="20"/>
      <c r="C11" s="20"/>
      <c r="D11" s="20"/>
      <c r="E11" s="20"/>
      <c r="F11" s="20"/>
      <c r="G11" s="20"/>
      <c r="H11" s="20"/>
      <c r="I11" s="20"/>
      <c r="J11" s="26" t="s">
        <v>940</v>
      </c>
      <c r="K11" s="20"/>
      <c r="L11" s="20"/>
      <c r="M11" s="20"/>
      <c r="N11" s="20"/>
      <c r="O11" s="20"/>
      <c r="P11" s="20"/>
      <c r="Q11" s="20"/>
      <c r="R11" s="20"/>
    </row>
    <row r="12" spans="1:18" ht="11.25" customHeight="1" x14ac:dyDescent="0.15">
      <c r="A12" s="20"/>
      <c r="B12" s="20"/>
      <c r="C12" s="20"/>
      <c r="D12" s="20"/>
      <c r="E12" s="20"/>
      <c r="F12" s="20"/>
      <c r="G12" s="20"/>
      <c r="H12" s="20"/>
      <c r="I12" s="20"/>
      <c r="J12" s="20"/>
      <c r="K12" s="27"/>
      <c r="L12" s="20"/>
      <c r="M12" s="20"/>
      <c r="N12" s="20"/>
      <c r="O12" s="20"/>
      <c r="P12" s="20"/>
      <c r="Q12" s="20"/>
      <c r="R12" s="20"/>
    </row>
    <row r="13" spans="1:18" ht="12.5" customHeight="1" x14ac:dyDescent="0.15">
      <c r="A13" s="20"/>
      <c r="B13" s="20"/>
      <c r="C13" s="29" t="s">
        <v>868</v>
      </c>
      <c r="F13" s="20"/>
      <c r="G13" s="20"/>
      <c r="J13" s="3" t="s">
        <v>941</v>
      </c>
      <c r="K13" s="21" t="s">
        <v>768</v>
      </c>
      <c r="L13" s="21" t="s">
        <v>908</v>
      </c>
      <c r="M13" s="21" t="s">
        <v>864</v>
      </c>
      <c r="N13" s="21" t="s">
        <v>771</v>
      </c>
      <c r="P13" s="20"/>
      <c r="Q13" s="20"/>
      <c r="R13" s="20"/>
    </row>
    <row r="14" spans="1:18" ht="1.25" customHeight="1" x14ac:dyDescent="0.15">
      <c r="A14" s="20"/>
      <c r="B14" s="20"/>
      <c r="C14" s="20"/>
      <c r="F14" s="20"/>
      <c r="G14" s="20"/>
      <c r="J14" s="21" t="s">
        <v>942</v>
      </c>
      <c r="K14" s="20"/>
      <c r="L14" s="20"/>
      <c r="M14" s="20"/>
      <c r="N14" s="20"/>
      <c r="P14" s="20"/>
      <c r="Q14" s="20"/>
      <c r="R14" s="20"/>
    </row>
    <row r="15" spans="1:18" ht="11.25" customHeight="1" x14ac:dyDescent="0.15">
      <c r="A15" s="20"/>
      <c r="B15" s="20"/>
      <c r="C15" s="20"/>
      <c r="F15" s="20"/>
      <c r="G15" s="20"/>
      <c r="J15" s="20"/>
      <c r="K15" s="20"/>
      <c r="L15" s="20"/>
      <c r="M15" s="20"/>
      <c r="N15" s="20"/>
      <c r="P15" s="20"/>
      <c r="Q15" s="20"/>
      <c r="R15" s="20"/>
    </row>
    <row r="16" spans="1:18" ht="12.5" customHeight="1" x14ac:dyDescent="0.15">
      <c r="A16" s="20"/>
      <c r="B16" s="27"/>
      <c r="C16" s="28" t="s">
        <v>873</v>
      </c>
      <c r="D16" s="27"/>
      <c r="E16" s="27"/>
      <c r="F16" s="27"/>
      <c r="G16" s="27"/>
      <c r="H16" s="27"/>
      <c r="I16" s="27"/>
      <c r="J16" s="11" t="s">
        <v>943</v>
      </c>
      <c r="K16" s="26" t="s">
        <v>768</v>
      </c>
      <c r="L16" s="26" t="s">
        <v>914</v>
      </c>
      <c r="M16" s="26" t="s">
        <v>915</v>
      </c>
      <c r="N16" s="26" t="s">
        <v>771</v>
      </c>
      <c r="O16" s="27"/>
      <c r="P16" s="27"/>
      <c r="Q16" s="27"/>
      <c r="R16" s="20"/>
    </row>
    <row r="17" spans="1:18" ht="1.25" customHeight="1" x14ac:dyDescent="0.15">
      <c r="A17" s="20"/>
      <c r="B17" s="20"/>
      <c r="C17" s="20"/>
      <c r="D17" s="20"/>
      <c r="E17" s="20"/>
      <c r="F17" s="20"/>
      <c r="G17" s="20"/>
      <c r="H17" s="20"/>
      <c r="I17" s="20"/>
      <c r="J17" s="26" t="s">
        <v>944</v>
      </c>
      <c r="K17" s="20"/>
      <c r="L17" s="20"/>
      <c r="M17" s="20"/>
      <c r="N17" s="20"/>
      <c r="O17" s="20"/>
      <c r="P17" s="20"/>
      <c r="Q17" s="20"/>
      <c r="R17" s="20"/>
    </row>
    <row r="18" spans="1:18" ht="11.25" customHeight="1" x14ac:dyDescent="0.15">
      <c r="A18" s="20"/>
      <c r="B18" s="20"/>
      <c r="C18" s="20"/>
      <c r="D18" s="20"/>
      <c r="E18" s="20"/>
      <c r="F18" s="20"/>
      <c r="G18" s="20"/>
      <c r="H18" s="20"/>
      <c r="I18" s="20"/>
      <c r="J18" s="20"/>
      <c r="K18" s="27"/>
      <c r="L18" s="20"/>
      <c r="M18" s="20"/>
      <c r="N18" s="20"/>
      <c r="O18" s="20"/>
      <c r="P18" s="20"/>
      <c r="Q18" s="20"/>
      <c r="R18" s="20"/>
    </row>
    <row r="19" spans="1:18" ht="12.5" customHeight="1" x14ac:dyDescent="0.15">
      <c r="A19" s="20"/>
      <c r="B19" s="20"/>
      <c r="C19" s="29" t="s">
        <v>877</v>
      </c>
      <c r="F19" s="20"/>
      <c r="G19" s="20"/>
      <c r="J19" s="3" t="s">
        <v>945</v>
      </c>
      <c r="K19" s="21" t="s">
        <v>768</v>
      </c>
      <c r="L19" s="21" t="s">
        <v>919</v>
      </c>
      <c r="M19" s="21" t="s">
        <v>920</v>
      </c>
      <c r="N19" s="21" t="s">
        <v>771</v>
      </c>
      <c r="P19" s="20"/>
      <c r="Q19" s="20"/>
      <c r="R19" s="20"/>
    </row>
    <row r="20" spans="1:18" ht="1.25" customHeight="1" x14ac:dyDescent="0.15">
      <c r="A20" s="20"/>
      <c r="B20" s="20"/>
      <c r="C20" s="20"/>
      <c r="F20" s="20"/>
      <c r="G20" s="20"/>
      <c r="J20" s="21" t="s">
        <v>946</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882</v>
      </c>
      <c r="D22" s="27"/>
      <c r="E22" s="27"/>
      <c r="F22" s="27"/>
      <c r="G22" s="27"/>
      <c r="H22" s="27"/>
      <c r="I22" s="27"/>
      <c r="J22" s="11" t="s">
        <v>947</v>
      </c>
      <c r="K22" s="26" t="s">
        <v>768</v>
      </c>
      <c r="L22" s="26" t="s">
        <v>948</v>
      </c>
      <c r="M22" s="26" t="s">
        <v>786</v>
      </c>
      <c r="N22" s="26" t="s">
        <v>771</v>
      </c>
      <c r="O22" s="27"/>
      <c r="P22" s="27"/>
      <c r="Q22" s="27"/>
      <c r="R22" s="20"/>
    </row>
    <row r="23" spans="1:18" ht="1.25" customHeight="1" x14ac:dyDescent="0.15">
      <c r="A23" s="20"/>
      <c r="B23" s="20"/>
      <c r="C23" s="20"/>
      <c r="D23" s="20"/>
      <c r="E23" s="20"/>
      <c r="F23" s="20"/>
      <c r="G23" s="20"/>
      <c r="H23" s="20"/>
      <c r="I23" s="20"/>
      <c r="J23" s="26" t="s">
        <v>949</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sheetData>
  <mergeCells count="90">
    <mergeCell ref="A6:J6"/>
    <mergeCell ref="A1:J1"/>
    <mergeCell ref="A2:J2"/>
    <mergeCell ref="A3:J3"/>
    <mergeCell ref="A4:B4"/>
    <mergeCell ref="A5:I5"/>
    <mergeCell ref="A7:B7"/>
    <mergeCell ref="A8:J8"/>
    <mergeCell ref="K9:L9"/>
    <mergeCell ref="R9:R24"/>
    <mergeCell ref="A10:A12"/>
    <mergeCell ref="B10:B12"/>
    <mergeCell ref="C10:C12"/>
    <mergeCell ref="D10:D12"/>
    <mergeCell ref="E10:E12"/>
    <mergeCell ref="F10:F12"/>
    <mergeCell ref="G10:G12"/>
    <mergeCell ref="H10:H12"/>
    <mergeCell ref="I10:I12"/>
    <mergeCell ref="K10:K11"/>
    <mergeCell ref="L10:L11"/>
    <mergeCell ref="N10:N11"/>
    <mergeCell ref="O10:O12"/>
    <mergeCell ref="P10:P12"/>
    <mergeCell ref="Q10:Q12"/>
    <mergeCell ref="J11:J12"/>
    <mergeCell ref="K12:N12"/>
    <mergeCell ref="M10:M11"/>
    <mergeCell ref="Q13:Q15"/>
    <mergeCell ref="J14:J15"/>
    <mergeCell ref="K15:N15"/>
    <mergeCell ref="A13:A15"/>
    <mergeCell ref="B13:B15"/>
    <mergeCell ref="C13:C15"/>
    <mergeCell ref="F13:F15"/>
    <mergeCell ref="G13:G15"/>
    <mergeCell ref="K13:K14"/>
    <mergeCell ref="F16:F18"/>
    <mergeCell ref="L13:L14"/>
    <mergeCell ref="M13:M14"/>
    <mergeCell ref="N13:N14"/>
    <mergeCell ref="P13:P15"/>
    <mergeCell ref="A16:A18"/>
    <mergeCell ref="B16:B18"/>
    <mergeCell ref="C16:C18"/>
    <mergeCell ref="D16:D18"/>
    <mergeCell ref="E16:E18"/>
    <mergeCell ref="G16:G18"/>
    <mergeCell ref="H16:H18"/>
    <mergeCell ref="I16:I18"/>
    <mergeCell ref="K16:K17"/>
    <mergeCell ref="L16:L17"/>
    <mergeCell ref="N16:N17"/>
    <mergeCell ref="O16:O18"/>
    <mergeCell ref="P16:P18"/>
    <mergeCell ref="Q16:Q18"/>
    <mergeCell ref="J17:J18"/>
    <mergeCell ref="K18:N18"/>
    <mergeCell ref="M16:M17"/>
    <mergeCell ref="Q19:Q21"/>
    <mergeCell ref="J20:J21"/>
    <mergeCell ref="K21:N21"/>
    <mergeCell ref="A19:A21"/>
    <mergeCell ref="B19:B21"/>
    <mergeCell ref="C19:C21"/>
    <mergeCell ref="F19:F21"/>
    <mergeCell ref="G19:G21"/>
    <mergeCell ref="K19:K20"/>
    <mergeCell ref="F22:F24"/>
    <mergeCell ref="L19:L20"/>
    <mergeCell ref="M19:M20"/>
    <mergeCell ref="N19:N20"/>
    <mergeCell ref="P19:P21"/>
    <mergeCell ref="A22:A24"/>
    <mergeCell ref="B22:B24"/>
    <mergeCell ref="C22:C24"/>
    <mergeCell ref="D22:D24"/>
    <mergeCell ref="E22:E24"/>
    <mergeCell ref="G22:G24"/>
    <mergeCell ref="H22:H24"/>
    <mergeCell ref="I22:I24"/>
    <mergeCell ref="K22:K23"/>
    <mergeCell ref="L22:L23"/>
    <mergeCell ref="N22:N23"/>
    <mergeCell ref="O22:O24"/>
    <mergeCell ref="P22:P24"/>
    <mergeCell ref="Q22:Q24"/>
    <mergeCell ref="J23:J24"/>
    <mergeCell ref="K24:N24"/>
    <mergeCell ref="M22:M23"/>
  </mergeCells>
  <pageMargins left="0" right="0" top="0" bottom="0" header="0.4921259845" footer="0.4921259845"/>
  <drawing r:id="rId1"/>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D00-000000000000}">
  <sheetPr codeName="Feuil62"/>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950</v>
      </c>
    </row>
    <row r="2" spans="1:10" ht="13" hidden="1" customHeight="1" x14ac:dyDescent="0.15"/>
    <row r="3" spans="1:10" ht="12.5" customHeight="1" x14ac:dyDescent="0.15">
      <c r="A3" s="3" t="s">
        <v>951</v>
      </c>
      <c r="B3" s="4" t="s">
        <v>790</v>
      </c>
      <c r="C3" s="3" t="s">
        <v>952</v>
      </c>
    </row>
    <row r="4" spans="1:10" ht="12.5" customHeight="1" x14ac:dyDescent="0.15">
      <c r="B4" s="4" t="s">
        <v>792</v>
      </c>
      <c r="C4" s="3" t="s">
        <v>793</v>
      </c>
    </row>
    <row r="5" spans="1:10" ht="12.5" customHeight="1" x14ac:dyDescent="0.15">
      <c r="A5" s="3" t="s">
        <v>794</v>
      </c>
      <c r="B5" s="20"/>
      <c r="C5" s="20"/>
    </row>
    <row r="6" spans="1:10" ht="23.75" customHeight="1" x14ac:dyDescent="0.15">
      <c r="A6" s="21" t="s">
        <v>953</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796</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954</v>
      </c>
      <c r="B12" s="4" t="s">
        <v>798</v>
      </c>
      <c r="C12" s="3" t="s">
        <v>955</v>
      </c>
      <c r="D12" s="1" t="str">
        <f>LEFT(C12,3)</f>
        <v xml:space="preserve">02 </v>
      </c>
    </row>
    <row r="13" spans="1:10" ht="12.5" customHeight="1" x14ac:dyDescent="0.15">
      <c r="A13" s="3" t="s">
        <v>956</v>
      </c>
      <c r="B13" s="4" t="s">
        <v>800</v>
      </c>
      <c r="C13" s="3" t="s">
        <v>957</v>
      </c>
    </row>
    <row r="14" spans="1:10" ht="12.5" customHeight="1" x14ac:dyDescent="0.15">
      <c r="A14" s="3" t="s">
        <v>958</v>
      </c>
      <c r="B14" s="4" t="s">
        <v>803</v>
      </c>
      <c r="C14" s="3" t="str">
        <f>HYPERLINK("http://www.fareva.com/","www.fareva.com")</f>
        <v>www.fareva.com</v>
      </c>
    </row>
    <row r="15" spans="1:10" ht="12.5" customHeight="1" x14ac:dyDescent="0.15">
      <c r="A15" s="3" t="s">
        <v>802</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E00-000000000000}">
  <sheetPr codeName="Feuil63"/>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804</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852</v>
      </c>
      <c r="B5" s="5">
        <v>28219000</v>
      </c>
      <c r="C5" s="3" t="s">
        <v>806</v>
      </c>
      <c r="D5" s="4" t="s">
        <v>853</v>
      </c>
      <c r="E5" s="3" t="s">
        <v>959</v>
      </c>
    </row>
    <row r="6" spans="1:10" ht="12.5" customHeight="1" x14ac:dyDescent="0.15">
      <c r="A6" s="6" t="s">
        <v>855</v>
      </c>
      <c r="B6" s="7">
        <v>-195000</v>
      </c>
      <c r="C6" s="8" t="s">
        <v>806</v>
      </c>
      <c r="D6" s="24" t="s">
        <v>810</v>
      </c>
      <c r="E6" s="21" t="s">
        <v>960</v>
      </c>
    </row>
    <row r="7" spans="1:10" ht="11.25" customHeight="1" x14ac:dyDescent="0.15">
      <c r="A7" s="24" t="s">
        <v>857</v>
      </c>
      <c r="B7" s="25">
        <v>15480000</v>
      </c>
      <c r="C7" s="21" t="s">
        <v>806</v>
      </c>
      <c r="D7" s="20"/>
      <c r="E7" s="20"/>
    </row>
    <row r="8" spans="1:10" ht="1.25" customHeight="1" x14ac:dyDescent="0.15">
      <c r="A8" s="20"/>
      <c r="B8" s="20"/>
      <c r="C8" s="20"/>
      <c r="D8" s="24" t="s">
        <v>813</v>
      </c>
      <c r="E8" s="21" t="s">
        <v>814</v>
      </c>
    </row>
    <row r="9" spans="1:10" ht="11.25" customHeight="1" x14ac:dyDescent="0.15">
      <c r="A9" s="24" t="s">
        <v>858</v>
      </c>
      <c r="B9" s="25">
        <v>800000</v>
      </c>
      <c r="C9" s="21" t="s">
        <v>806</v>
      </c>
      <c r="D9" s="20"/>
      <c r="E9" s="20"/>
    </row>
    <row r="10" spans="1:10" ht="1.25" customHeight="1" x14ac:dyDescent="0.15">
      <c r="A10" s="20"/>
      <c r="B10" s="20"/>
      <c r="C10" s="20"/>
      <c r="D10" s="24" t="s">
        <v>816</v>
      </c>
      <c r="E10" s="21" t="s">
        <v>817</v>
      </c>
    </row>
    <row r="11" spans="1:10" ht="11.25" customHeight="1" x14ac:dyDescent="0.15">
      <c r="A11" s="20"/>
      <c r="B11" s="20"/>
      <c r="C11" s="20"/>
      <c r="D11" s="20"/>
      <c r="E11" s="20"/>
    </row>
    <row r="12" spans="1:10" ht="12.5" customHeight="1" x14ac:dyDescent="0.15">
      <c r="A12" s="20"/>
      <c r="B12" s="20"/>
      <c r="C12" s="20"/>
      <c r="D12" s="4" t="str">
        <f>LEFT(C12,3)</f>
        <v/>
      </c>
      <c r="E12" s="3" t="s">
        <v>817</v>
      </c>
    </row>
    <row r="13" spans="1:10" ht="12.5" customHeight="1" x14ac:dyDescent="0.15">
      <c r="A13" s="20"/>
      <c r="B13" s="20"/>
      <c r="C13" s="20"/>
      <c r="D13" s="20"/>
      <c r="E13" s="20"/>
    </row>
    <row r="14" spans="1:10" ht="12.5" customHeight="1" x14ac:dyDescent="0.15">
      <c r="A14" s="4" t="s">
        <v>820</v>
      </c>
      <c r="B14" s="8" t="s">
        <v>961</v>
      </c>
    </row>
    <row r="15" spans="1:10" ht="12.5" customHeight="1" x14ac:dyDescent="0.15">
      <c r="A15" s="4" t="s">
        <v>822</v>
      </c>
      <c r="B15" s="8" t="s">
        <v>823</v>
      </c>
    </row>
    <row r="16" spans="1:10" ht="12.5" customHeight="1" x14ac:dyDescent="0.15">
      <c r="A16" s="4" t="s">
        <v>824</v>
      </c>
      <c r="B16" s="8" t="s">
        <v>825</v>
      </c>
    </row>
    <row r="17" spans="1:2" ht="105.5" customHeight="1" x14ac:dyDescent="0.15">
      <c r="A17" s="4" t="s">
        <v>826</v>
      </c>
      <c r="B17" s="8" t="s">
        <v>962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3F00-000000000000}">
  <sheetPr codeName="Feuil64"/>
  <dimension ref="A1:R60"/>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828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829</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830</v>
      </c>
      <c r="K7" s="30" t="s">
        <v>831</v>
      </c>
      <c r="L7" s="20"/>
      <c r="M7" s="10" t="s">
        <v>832</v>
      </c>
      <c r="N7" s="10" t="s">
        <v>833</v>
      </c>
      <c r="O7" s="9"/>
      <c r="P7" s="9"/>
      <c r="Q7" s="9"/>
      <c r="R7" s="20"/>
    </row>
    <row r="8" spans="1:18" ht="12.5" customHeight="1" x14ac:dyDescent="0.15">
      <c r="A8" s="20"/>
      <c r="B8" s="27"/>
      <c r="C8" s="28" t="s">
        <v>834</v>
      </c>
      <c r="D8" s="27"/>
      <c r="E8" s="27"/>
      <c r="F8" s="27"/>
      <c r="G8" s="27"/>
      <c r="H8" s="27"/>
      <c r="I8" s="27"/>
      <c r="J8" s="11" t="s">
        <v>963</v>
      </c>
      <c r="K8" s="26" t="s">
        <v>768</v>
      </c>
      <c r="L8" s="26" t="s">
        <v>836</v>
      </c>
      <c r="M8" s="26" t="s">
        <v>837</v>
      </c>
      <c r="N8" s="26" t="s">
        <v>771</v>
      </c>
      <c r="O8" s="27"/>
      <c r="P8" s="27"/>
      <c r="Q8" s="27"/>
      <c r="R8" s="20"/>
    </row>
    <row r="9" spans="1:18" ht="1.25" customHeight="1" x14ac:dyDescent="0.15">
      <c r="A9" s="20"/>
      <c r="B9" s="20"/>
      <c r="C9" s="20"/>
      <c r="D9" s="20"/>
      <c r="E9" s="20"/>
      <c r="F9" s="20"/>
      <c r="G9" s="20"/>
      <c r="H9" s="20"/>
      <c r="I9" s="20"/>
      <c r="J9" s="26" t="s">
        <v>964</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9" t="s">
        <v>868</v>
      </c>
      <c r="F11" s="20"/>
      <c r="G11" s="20"/>
      <c r="J11" s="3" t="s">
        <v>965</v>
      </c>
      <c r="K11" s="21" t="s">
        <v>768</v>
      </c>
      <c r="L11" s="21" t="s">
        <v>836</v>
      </c>
      <c r="M11" s="21" t="s">
        <v>837</v>
      </c>
      <c r="N11" s="21" t="s">
        <v>771</v>
      </c>
      <c r="P11" s="20"/>
      <c r="Q11" s="20"/>
      <c r="R11" s="20"/>
    </row>
    <row r="12" spans="1:18" ht="1.25" customHeight="1" x14ac:dyDescent="0.15">
      <c r="A12" s="20"/>
      <c r="B12" s="20"/>
      <c r="C12" s="20"/>
      <c r="D12" s="1" t="str">
        <f>LEFT(C12,3)</f>
        <v/>
      </c>
      <c r="F12" s="20"/>
      <c r="G12" s="20"/>
      <c r="J12" s="21" t="s">
        <v>966</v>
      </c>
      <c r="K12" s="20"/>
      <c r="L12" s="20"/>
      <c r="M12" s="20"/>
      <c r="N12" s="20"/>
      <c r="P12" s="20"/>
      <c r="Q12" s="20"/>
      <c r="R12" s="20"/>
    </row>
    <row r="13" spans="1:18" ht="11.25" customHeight="1" x14ac:dyDescent="0.15">
      <c r="A13" s="20"/>
      <c r="B13" s="20"/>
      <c r="C13" s="20"/>
      <c r="F13" s="20"/>
      <c r="G13" s="20"/>
      <c r="J13" s="20"/>
      <c r="K13" s="20"/>
      <c r="L13" s="20"/>
      <c r="M13" s="20"/>
      <c r="N13" s="20"/>
      <c r="P13" s="20"/>
      <c r="Q13" s="20"/>
      <c r="R13" s="20"/>
    </row>
    <row r="14" spans="1:18" ht="12.5" customHeight="1" x14ac:dyDescent="0.15">
      <c r="A14" s="20"/>
      <c r="B14" s="27"/>
      <c r="C14" s="28" t="s">
        <v>873</v>
      </c>
      <c r="D14" s="27"/>
      <c r="E14" s="27"/>
      <c r="F14" s="27"/>
      <c r="G14" s="27"/>
      <c r="H14" s="27"/>
      <c r="I14" s="27"/>
      <c r="J14" s="11" t="s">
        <v>967</v>
      </c>
      <c r="K14" s="26" t="s">
        <v>768</v>
      </c>
      <c r="L14" s="26" t="s">
        <v>968</v>
      </c>
      <c r="M14" s="26" t="s">
        <v>837</v>
      </c>
      <c r="N14" s="26" t="s">
        <v>771</v>
      </c>
      <c r="O14" s="27"/>
      <c r="P14" s="27"/>
      <c r="Q14" s="27"/>
      <c r="R14" s="20"/>
    </row>
    <row r="15" spans="1:18" ht="1.25" customHeight="1" x14ac:dyDescent="0.15">
      <c r="A15" s="20"/>
      <c r="B15" s="20"/>
      <c r="C15" s="20"/>
      <c r="D15" s="20"/>
      <c r="E15" s="20"/>
      <c r="F15" s="20"/>
      <c r="G15" s="20"/>
      <c r="H15" s="20"/>
      <c r="I15" s="20"/>
      <c r="J15" s="26" t="s">
        <v>969</v>
      </c>
      <c r="K15" s="20"/>
      <c r="L15" s="20"/>
      <c r="M15" s="20"/>
      <c r="N15" s="20"/>
      <c r="O15" s="20"/>
      <c r="P15" s="20"/>
      <c r="Q15" s="20"/>
      <c r="R15" s="20"/>
    </row>
    <row r="16" spans="1:18" ht="11.25" customHeight="1" x14ac:dyDescent="0.15">
      <c r="A16" s="20"/>
      <c r="B16" s="20"/>
      <c r="C16" s="20"/>
      <c r="D16" s="20"/>
      <c r="E16" s="20"/>
      <c r="F16" s="20"/>
      <c r="G16" s="20"/>
      <c r="H16" s="20"/>
      <c r="I16" s="20"/>
      <c r="J16" s="20"/>
      <c r="K16" s="27"/>
      <c r="L16" s="20"/>
      <c r="M16" s="20"/>
      <c r="N16" s="20"/>
      <c r="O16" s="20"/>
      <c r="P16" s="20"/>
      <c r="Q16" s="20"/>
      <c r="R16" s="20"/>
    </row>
    <row r="17" spans="1:18" ht="12.5" customHeight="1" x14ac:dyDescent="0.15">
      <c r="A17" s="20"/>
      <c r="B17" s="20"/>
      <c r="C17" s="20"/>
      <c r="D17" s="20"/>
      <c r="E17" s="20"/>
      <c r="F17" s="20"/>
      <c r="G17" s="20"/>
      <c r="H17" s="20"/>
      <c r="I17" s="20"/>
      <c r="J17" s="20"/>
    </row>
    <row r="18" spans="1:18" ht="13" hidden="1" customHeight="1" x14ac:dyDescent="0.15">
      <c r="A18" s="20"/>
      <c r="B18" s="20"/>
      <c r="C18" s="20"/>
      <c r="D18" s="20"/>
      <c r="E18" s="20"/>
      <c r="F18" s="20"/>
      <c r="G18" s="20"/>
      <c r="H18" s="20"/>
      <c r="I18" s="20"/>
      <c r="J18" s="20"/>
    </row>
    <row r="19" spans="1:18" ht="12.5" customHeight="1" x14ac:dyDescent="0.15">
      <c r="A19" s="31" t="s">
        <v>839</v>
      </c>
      <c r="B19" s="20"/>
      <c r="C19" s="20"/>
      <c r="D19" s="20"/>
      <c r="E19" s="20"/>
      <c r="F19" s="20"/>
      <c r="G19" s="20"/>
      <c r="H19" s="20"/>
      <c r="I19" s="20"/>
      <c r="J19" s="20"/>
    </row>
    <row r="20" spans="1:18" ht="12.5" customHeight="1" x14ac:dyDescent="0.15">
      <c r="A20" s="20"/>
      <c r="B20" s="20"/>
    </row>
    <row r="21" spans="1:18" ht="13" hidden="1" customHeight="1" x14ac:dyDescent="0.15">
      <c r="A21" s="20"/>
      <c r="B21" s="20"/>
      <c r="C21" s="20"/>
      <c r="D21" s="20"/>
      <c r="E21" s="20"/>
      <c r="F21" s="20"/>
      <c r="G21" s="20"/>
      <c r="H21" s="20"/>
      <c r="I21" s="20"/>
      <c r="J21" s="20"/>
    </row>
    <row r="22" spans="1:18" ht="12.5" customHeight="1" x14ac:dyDescent="0.15">
      <c r="A22" s="9"/>
      <c r="B22" s="9"/>
      <c r="C22" s="9"/>
      <c r="D22" s="9"/>
      <c r="E22" s="9"/>
      <c r="F22" s="9"/>
      <c r="G22" s="9"/>
      <c r="H22" s="9"/>
      <c r="I22" s="9"/>
      <c r="J22" s="10" t="s">
        <v>830</v>
      </c>
      <c r="K22" s="30" t="s">
        <v>831</v>
      </c>
      <c r="L22" s="20"/>
      <c r="M22" s="10" t="s">
        <v>840</v>
      </c>
      <c r="N22" s="10" t="s">
        <v>833</v>
      </c>
      <c r="O22" s="9"/>
      <c r="P22" s="9"/>
      <c r="Q22" s="9"/>
      <c r="R22" s="20"/>
    </row>
    <row r="23" spans="1:18" ht="12.5" customHeight="1" x14ac:dyDescent="0.15">
      <c r="A23" s="20"/>
      <c r="B23" s="27"/>
      <c r="C23" s="28" t="s">
        <v>834</v>
      </c>
      <c r="D23" s="27"/>
      <c r="E23" s="27"/>
      <c r="F23" s="27"/>
      <c r="G23" s="27"/>
      <c r="H23" s="27"/>
      <c r="I23" s="27"/>
      <c r="J23" s="11" t="s">
        <v>970</v>
      </c>
      <c r="K23" s="26" t="s">
        <v>768</v>
      </c>
      <c r="L23" s="26" t="s">
        <v>971</v>
      </c>
      <c r="M23" s="26" t="s">
        <v>864</v>
      </c>
      <c r="N23" s="26" t="s">
        <v>771</v>
      </c>
      <c r="O23" s="27"/>
      <c r="P23" s="27"/>
      <c r="Q23" s="27"/>
      <c r="R23" s="20"/>
    </row>
    <row r="24" spans="1:18" ht="1.25" customHeight="1" x14ac:dyDescent="0.15">
      <c r="A24" s="20"/>
      <c r="B24" s="20"/>
      <c r="C24" s="20"/>
      <c r="D24" s="20"/>
      <c r="E24" s="20"/>
      <c r="F24" s="20"/>
      <c r="G24" s="20"/>
      <c r="H24" s="20"/>
      <c r="I24" s="20"/>
      <c r="J24" s="26" t="s">
        <v>972</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row r="26" spans="1:18" ht="12.5" customHeight="1" x14ac:dyDescent="0.15">
      <c r="A26" s="20"/>
      <c r="B26" s="20"/>
      <c r="C26" s="29" t="s">
        <v>868</v>
      </c>
      <c r="F26" s="20"/>
      <c r="G26" s="20"/>
      <c r="J26" s="3" t="s">
        <v>973</v>
      </c>
      <c r="K26" s="21" t="s">
        <v>768</v>
      </c>
      <c r="L26" s="21" t="s">
        <v>971</v>
      </c>
      <c r="M26" s="21" t="s">
        <v>864</v>
      </c>
      <c r="N26" s="21" t="s">
        <v>771</v>
      </c>
      <c r="P26" s="20"/>
      <c r="Q26" s="20"/>
      <c r="R26" s="20"/>
    </row>
    <row r="27" spans="1:18" ht="1.25" customHeight="1" x14ac:dyDescent="0.15">
      <c r="A27" s="20"/>
      <c r="B27" s="20"/>
      <c r="C27" s="20"/>
      <c r="F27" s="20"/>
      <c r="G27" s="20"/>
      <c r="J27" s="21" t="s">
        <v>974</v>
      </c>
      <c r="K27" s="20"/>
      <c r="L27" s="20"/>
      <c r="M27" s="20"/>
      <c r="N27" s="20"/>
      <c r="P27" s="20"/>
      <c r="Q27" s="20"/>
      <c r="R27" s="20"/>
    </row>
    <row r="28" spans="1:18" ht="11.25" customHeight="1" x14ac:dyDescent="0.15">
      <c r="A28" s="20"/>
      <c r="B28" s="20"/>
      <c r="C28" s="20"/>
      <c r="F28" s="20"/>
      <c r="G28" s="20"/>
      <c r="J28" s="20"/>
      <c r="K28" s="20"/>
      <c r="L28" s="20"/>
      <c r="M28" s="20"/>
      <c r="N28" s="20"/>
      <c r="P28" s="20"/>
      <c r="Q28" s="20"/>
      <c r="R28" s="20"/>
    </row>
    <row r="29" spans="1:18" ht="12.5" customHeight="1" x14ac:dyDescent="0.15">
      <c r="A29" s="20"/>
      <c r="B29" s="27"/>
      <c r="C29" s="28" t="s">
        <v>873</v>
      </c>
      <c r="D29" s="27"/>
      <c r="E29" s="27"/>
      <c r="F29" s="27"/>
      <c r="G29" s="27"/>
      <c r="H29" s="27"/>
      <c r="I29" s="27"/>
      <c r="J29" s="11" t="s">
        <v>975</v>
      </c>
      <c r="K29" s="26" t="s">
        <v>768</v>
      </c>
      <c r="L29" s="26" t="s">
        <v>908</v>
      </c>
      <c r="M29" s="26" t="s">
        <v>864</v>
      </c>
      <c r="N29" s="26" t="s">
        <v>771</v>
      </c>
      <c r="O29" s="27"/>
      <c r="P29" s="27"/>
      <c r="Q29" s="27"/>
      <c r="R29" s="20"/>
    </row>
    <row r="30" spans="1:18" ht="1.25" customHeight="1" x14ac:dyDescent="0.15">
      <c r="A30" s="20"/>
      <c r="B30" s="20"/>
      <c r="C30" s="20"/>
      <c r="D30" s="20"/>
      <c r="E30" s="20"/>
      <c r="F30" s="20"/>
      <c r="G30" s="20"/>
      <c r="H30" s="20"/>
      <c r="I30" s="20"/>
      <c r="J30" s="26" t="s">
        <v>976</v>
      </c>
      <c r="K30" s="20"/>
      <c r="L30" s="20"/>
      <c r="M30" s="20"/>
      <c r="N30" s="20"/>
      <c r="O30" s="20"/>
      <c r="P30" s="20"/>
      <c r="Q30" s="20"/>
      <c r="R30" s="20"/>
    </row>
    <row r="31" spans="1:18" ht="11.25" customHeight="1" x14ac:dyDescent="0.15">
      <c r="A31" s="20"/>
      <c r="B31" s="20"/>
      <c r="C31" s="20"/>
      <c r="D31" s="20"/>
      <c r="E31" s="20"/>
      <c r="F31" s="20"/>
      <c r="G31" s="20"/>
      <c r="H31" s="20"/>
      <c r="I31" s="20"/>
      <c r="J31" s="20"/>
      <c r="K31" s="27"/>
      <c r="L31" s="20"/>
      <c r="M31" s="20"/>
      <c r="N31" s="20"/>
      <c r="O31" s="20"/>
      <c r="P31" s="20"/>
      <c r="Q31" s="20"/>
      <c r="R31" s="20"/>
    </row>
    <row r="32" spans="1:18" ht="12.5" customHeight="1" x14ac:dyDescent="0.15">
      <c r="A32" s="20"/>
      <c r="B32" s="20"/>
      <c r="C32" s="29" t="s">
        <v>877</v>
      </c>
      <c r="F32" s="20"/>
      <c r="G32" s="20"/>
      <c r="J32" s="3" t="s">
        <v>965</v>
      </c>
      <c r="K32" s="21" t="s">
        <v>768</v>
      </c>
      <c r="L32" s="21" t="s">
        <v>971</v>
      </c>
      <c r="M32" s="21" t="s">
        <v>864</v>
      </c>
      <c r="N32" s="21" t="s">
        <v>771</v>
      </c>
      <c r="P32" s="20"/>
      <c r="Q32" s="20"/>
      <c r="R32" s="20"/>
    </row>
    <row r="33" spans="1:18" ht="1.25" customHeight="1" x14ac:dyDescent="0.15">
      <c r="A33" s="20"/>
      <c r="B33" s="20"/>
      <c r="C33" s="20"/>
      <c r="F33" s="20"/>
      <c r="G33" s="20"/>
      <c r="J33" s="21" t="s">
        <v>977</v>
      </c>
      <c r="K33" s="20"/>
      <c r="L33" s="20"/>
      <c r="M33" s="20"/>
      <c r="N33" s="20"/>
      <c r="P33" s="20"/>
      <c r="Q33" s="20"/>
      <c r="R33" s="20"/>
    </row>
    <row r="34" spans="1:18" ht="11.25" customHeight="1" x14ac:dyDescent="0.15">
      <c r="A34" s="20"/>
      <c r="B34" s="20"/>
      <c r="C34" s="20"/>
      <c r="F34" s="20"/>
      <c r="G34" s="20"/>
      <c r="J34" s="20"/>
      <c r="K34" s="20"/>
      <c r="L34" s="20"/>
      <c r="M34" s="20"/>
      <c r="N34" s="20"/>
      <c r="P34" s="20"/>
      <c r="Q34" s="20"/>
      <c r="R34" s="20"/>
    </row>
    <row r="35" spans="1:18" ht="12.5" customHeight="1" x14ac:dyDescent="0.15">
      <c r="A35" s="20"/>
      <c r="B35" s="27"/>
      <c r="C35" s="28" t="s">
        <v>978</v>
      </c>
      <c r="D35" s="27"/>
      <c r="E35" s="27"/>
      <c r="F35" s="27"/>
      <c r="G35" s="27"/>
      <c r="H35" s="27"/>
      <c r="I35" s="27"/>
      <c r="J35" s="11" t="s">
        <v>979</v>
      </c>
      <c r="K35" s="26" t="s">
        <v>980</v>
      </c>
      <c r="L35" s="26" t="s">
        <v>981</v>
      </c>
      <c r="M35" s="26" t="s">
        <v>982</v>
      </c>
      <c r="N35" s="26" t="s">
        <v>983</v>
      </c>
      <c r="O35" s="27"/>
      <c r="P35" s="27"/>
      <c r="Q35" s="27"/>
      <c r="R35" s="20"/>
    </row>
    <row r="36" spans="1:18" ht="1.25" customHeight="1" x14ac:dyDescent="0.15">
      <c r="A36" s="20"/>
      <c r="B36" s="20"/>
      <c r="C36" s="20"/>
      <c r="D36" s="20"/>
      <c r="E36" s="20"/>
      <c r="F36" s="20"/>
      <c r="G36" s="20"/>
      <c r="H36" s="20"/>
      <c r="I36" s="20"/>
      <c r="J36" s="26" t="s">
        <v>984</v>
      </c>
      <c r="K36" s="20"/>
      <c r="L36" s="20"/>
      <c r="M36" s="20"/>
      <c r="N36" s="20"/>
      <c r="O36" s="20"/>
      <c r="P36" s="20"/>
      <c r="Q36" s="20"/>
      <c r="R36" s="20"/>
    </row>
    <row r="37" spans="1:18" ht="11.25" customHeight="1" x14ac:dyDescent="0.15">
      <c r="A37" s="20"/>
      <c r="B37" s="20"/>
      <c r="C37" s="20"/>
      <c r="D37" s="20"/>
      <c r="E37" s="20"/>
      <c r="F37" s="20"/>
      <c r="G37" s="20"/>
      <c r="H37" s="20"/>
      <c r="I37" s="20"/>
      <c r="J37" s="20"/>
      <c r="K37" s="27"/>
      <c r="L37" s="20"/>
      <c r="M37" s="20"/>
      <c r="N37" s="20"/>
      <c r="O37" s="20"/>
      <c r="P37" s="20"/>
      <c r="Q37" s="20"/>
      <c r="R37" s="20"/>
    </row>
    <row r="38" spans="1:18" ht="12.5" customHeight="1" x14ac:dyDescent="0.15">
      <c r="A38" s="20"/>
      <c r="B38" s="20"/>
      <c r="C38" s="29" t="s">
        <v>985</v>
      </c>
      <c r="F38" s="20"/>
      <c r="G38" s="20"/>
      <c r="J38" s="3" t="s">
        <v>986</v>
      </c>
      <c r="K38" s="21" t="s">
        <v>980</v>
      </c>
      <c r="L38" s="21" t="s">
        <v>987</v>
      </c>
      <c r="M38" s="21" t="s">
        <v>982</v>
      </c>
      <c r="N38" s="21" t="s">
        <v>983</v>
      </c>
      <c r="P38" s="20"/>
      <c r="Q38" s="20"/>
      <c r="R38" s="20"/>
    </row>
    <row r="39" spans="1:18" ht="1.25" customHeight="1" x14ac:dyDescent="0.15">
      <c r="A39" s="20"/>
      <c r="B39" s="20"/>
      <c r="C39" s="20"/>
      <c r="F39" s="20"/>
      <c r="G39" s="20"/>
      <c r="J39" s="21" t="s">
        <v>988</v>
      </c>
      <c r="K39" s="20"/>
      <c r="L39" s="20"/>
      <c r="M39" s="20"/>
      <c r="N39" s="20"/>
      <c r="P39" s="20"/>
      <c r="Q39" s="20"/>
      <c r="R39" s="20"/>
    </row>
    <row r="40" spans="1:18" ht="11.25" customHeight="1" x14ac:dyDescent="0.15">
      <c r="A40" s="20"/>
      <c r="B40" s="20"/>
      <c r="C40" s="20"/>
      <c r="F40" s="20"/>
      <c r="G40" s="20"/>
      <c r="J40" s="20"/>
      <c r="K40" s="20"/>
      <c r="L40" s="20"/>
      <c r="M40" s="20"/>
      <c r="N40" s="20"/>
      <c r="P40" s="20"/>
      <c r="Q40" s="20"/>
      <c r="R40" s="20"/>
    </row>
    <row r="41" spans="1:18" ht="12.5" customHeight="1" x14ac:dyDescent="0.15">
      <c r="A41" s="20"/>
      <c r="B41" s="27"/>
      <c r="C41" s="28" t="s">
        <v>989</v>
      </c>
      <c r="D41" s="27"/>
      <c r="E41" s="27"/>
      <c r="F41" s="27"/>
      <c r="G41" s="27"/>
      <c r="H41" s="27"/>
      <c r="I41" s="27"/>
      <c r="J41" s="11" t="s">
        <v>990</v>
      </c>
      <c r="K41" s="26" t="s">
        <v>980</v>
      </c>
      <c r="L41" s="26" t="s">
        <v>991</v>
      </c>
      <c r="M41" s="26" t="s">
        <v>992</v>
      </c>
      <c r="N41" s="26" t="s">
        <v>983</v>
      </c>
      <c r="O41" s="27"/>
      <c r="P41" s="27"/>
      <c r="Q41" s="27"/>
      <c r="R41" s="20"/>
    </row>
    <row r="42" spans="1:18" ht="11.25" customHeight="1" x14ac:dyDescent="0.15">
      <c r="A42" s="20"/>
      <c r="B42" s="20"/>
      <c r="C42" s="20"/>
      <c r="D42" s="20"/>
      <c r="E42" s="20"/>
      <c r="F42" s="20"/>
      <c r="G42" s="20"/>
      <c r="H42" s="20"/>
      <c r="I42" s="20"/>
      <c r="J42" s="26" t="s">
        <v>993</v>
      </c>
      <c r="K42" s="20"/>
      <c r="L42" s="20"/>
      <c r="M42" s="20"/>
      <c r="N42" s="20"/>
      <c r="O42" s="20"/>
      <c r="P42" s="20"/>
      <c r="Q42" s="20"/>
      <c r="R42" s="20"/>
    </row>
    <row r="43" spans="1:18" ht="1.25" customHeight="1" x14ac:dyDescent="0.15">
      <c r="A43" s="20"/>
      <c r="B43" s="20"/>
      <c r="C43" s="20"/>
      <c r="D43" s="20"/>
      <c r="E43" s="20"/>
      <c r="F43" s="20"/>
      <c r="G43" s="20"/>
      <c r="H43" s="20"/>
      <c r="I43" s="20"/>
      <c r="J43" s="20"/>
      <c r="K43" s="26" t="s">
        <v>980</v>
      </c>
      <c r="L43" s="26" t="s">
        <v>994</v>
      </c>
      <c r="M43" s="26" t="s">
        <v>995</v>
      </c>
      <c r="N43" s="26" t="s">
        <v>983</v>
      </c>
      <c r="O43" s="20"/>
      <c r="P43" s="20"/>
      <c r="Q43" s="20"/>
      <c r="R43" s="20"/>
    </row>
    <row r="44" spans="1:18" ht="12.5" customHeight="1" x14ac:dyDescent="0.15">
      <c r="A44" s="20"/>
      <c r="B44" s="20"/>
      <c r="C44" s="20"/>
      <c r="D44" s="20"/>
      <c r="E44" s="20"/>
      <c r="F44" s="20"/>
      <c r="G44" s="20"/>
      <c r="H44" s="20"/>
      <c r="I44" s="20"/>
      <c r="J44" s="9"/>
      <c r="K44" s="20"/>
      <c r="L44" s="20"/>
      <c r="M44" s="20"/>
      <c r="N44" s="20"/>
      <c r="O44" s="20"/>
      <c r="P44" s="20"/>
      <c r="Q44" s="20"/>
      <c r="R44" s="20"/>
    </row>
    <row r="45" spans="1:18" ht="12.5" customHeight="1" x14ac:dyDescent="0.15">
      <c r="A45" s="20"/>
      <c r="B45" s="20"/>
      <c r="C45" s="29" t="s">
        <v>996</v>
      </c>
      <c r="F45" s="20"/>
      <c r="G45" s="20"/>
      <c r="J45" s="3" t="s">
        <v>997</v>
      </c>
      <c r="K45" s="21" t="s">
        <v>980</v>
      </c>
      <c r="L45" s="21" t="s">
        <v>998</v>
      </c>
      <c r="M45" s="21" t="s">
        <v>999</v>
      </c>
      <c r="N45" s="21" t="s">
        <v>983</v>
      </c>
      <c r="P45" s="20"/>
      <c r="Q45" s="20"/>
      <c r="R45" s="20"/>
    </row>
    <row r="46" spans="1:18" ht="1.25" customHeight="1" x14ac:dyDescent="0.15">
      <c r="A46" s="20"/>
      <c r="B46" s="20"/>
      <c r="C46" s="20"/>
      <c r="F46" s="20"/>
      <c r="G46" s="20"/>
      <c r="J46" s="21" t="s">
        <v>1000</v>
      </c>
      <c r="K46" s="20"/>
      <c r="L46" s="20"/>
      <c r="M46" s="20"/>
      <c r="N46" s="20"/>
      <c r="P46" s="20"/>
      <c r="Q46" s="20"/>
      <c r="R46" s="20"/>
    </row>
    <row r="47" spans="1:18" ht="11.25" customHeight="1" x14ac:dyDescent="0.15">
      <c r="A47" s="20"/>
      <c r="B47" s="20"/>
      <c r="C47" s="20"/>
      <c r="F47" s="20"/>
      <c r="G47" s="20"/>
      <c r="J47" s="20"/>
      <c r="K47" s="20"/>
      <c r="L47" s="20"/>
      <c r="M47" s="20"/>
      <c r="N47" s="20"/>
      <c r="P47" s="20"/>
      <c r="Q47" s="20"/>
      <c r="R47" s="20"/>
    </row>
    <row r="48" spans="1:18" ht="12.5" customHeight="1" x14ac:dyDescent="0.15">
      <c r="A48" s="20"/>
      <c r="B48" s="27"/>
      <c r="C48" s="28" t="s">
        <v>1001</v>
      </c>
      <c r="D48" s="27"/>
      <c r="E48" s="27"/>
      <c r="F48" s="27"/>
      <c r="G48" s="27"/>
      <c r="H48" s="27"/>
      <c r="I48" s="27"/>
      <c r="J48" s="11" t="s">
        <v>1002</v>
      </c>
      <c r="K48" s="26" t="s">
        <v>980</v>
      </c>
      <c r="L48" s="26" t="s">
        <v>1003</v>
      </c>
      <c r="M48" s="26" t="s">
        <v>999</v>
      </c>
      <c r="N48" s="26" t="s">
        <v>983</v>
      </c>
      <c r="O48" s="27"/>
      <c r="P48" s="27"/>
      <c r="Q48" s="27"/>
      <c r="R48" s="20"/>
    </row>
    <row r="49" spans="1:18" ht="1.25" customHeight="1" x14ac:dyDescent="0.15">
      <c r="A49" s="20"/>
      <c r="B49" s="20"/>
      <c r="C49" s="20"/>
      <c r="D49" s="20"/>
      <c r="E49" s="20"/>
      <c r="F49" s="20"/>
      <c r="G49" s="20"/>
      <c r="H49" s="20"/>
      <c r="I49" s="20"/>
      <c r="J49" s="26" t="s">
        <v>1004</v>
      </c>
      <c r="K49" s="20"/>
      <c r="L49" s="20"/>
      <c r="M49" s="20"/>
      <c r="N49" s="20"/>
      <c r="O49" s="20"/>
      <c r="P49" s="20"/>
      <c r="Q49" s="20"/>
      <c r="R49" s="20"/>
    </row>
    <row r="50" spans="1:18" ht="11.25" customHeight="1" x14ac:dyDescent="0.15">
      <c r="A50" s="20"/>
      <c r="B50" s="20"/>
      <c r="C50" s="20"/>
      <c r="D50" s="20"/>
      <c r="E50" s="20"/>
      <c r="F50" s="20"/>
      <c r="G50" s="20"/>
      <c r="H50" s="20"/>
      <c r="I50" s="20"/>
      <c r="J50" s="20"/>
      <c r="K50" s="27"/>
      <c r="L50" s="20"/>
      <c r="M50" s="20"/>
      <c r="N50" s="20"/>
      <c r="O50" s="20"/>
      <c r="P50" s="20"/>
      <c r="Q50" s="20"/>
      <c r="R50" s="20"/>
    </row>
    <row r="51" spans="1:18" ht="12.5" customHeight="1" x14ac:dyDescent="0.15">
      <c r="A51" s="20"/>
      <c r="B51" s="20"/>
      <c r="C51" s="29" t="s">
        <v>1005</v>
      </c>
      <c r="F51" s="20"/>
      <c r="G51" s="20"/>
      <c r="J51" s="3" t="s">
        <v>1006</v>
      </c>
      <c r="K51" s="21" t="s">
        <v>980</v>
      </c>
      <c r="L51" s="21" t="s">
        <v>1007</v>
      </c>
      <c r="M51" s="21" t="s">
        <v>1008</v>
      </c>
      <c r="N51" s="21" t="s">
        <v>983</v>
      </c>
      <c r="P51" s="20"/>
      <c r="Q51" s="20"/>
      <c r="R51" s="20"/>
    </row>
    <row r="52" spans="1:18" ht="1.25" customHeight="1" x14ac:dyDescent="0.15">
      <c r="A52" s="20"/>
      <c r="B52" s="20"/>
      <c r="C52" s="20"/>
      <c r="F52" s="20"/>
      <c r="G52" s="20"/>
      <c r="J52" s="21" t="s">
        <v>1009</v>
      </c>
      <c r="K52" s="20"/>
      <c r="L52" s="20"/>
      <c r="M52" s="20"/>
      <c r="N52" s="20"/>
      <c r="P52" s="20"/>
      <c r="Q52" s="20"/>
      <c r="R52" s="20"/>
    </row>
    <row r="53" spans="1:18" ht="11.25" customHeight="1" x14ac:dyDescent="0.15">
      <c r="A53" s="20"/>
      <c r="B53" s="20"/>
      <c r="C53" s="20"/>
      <c r="F53" s="20"/>
      <c r="G53" s="20"/>
      <c r="J53" s="20"/>
      <c r="K53" s="20"/>
      <c r="L53" s="20"/>
      <c r="M53" s="20"/>
      <c r="N53" s="20"/>
      <c r="P53" s="20"/>
      <c r="Q53" s="20"/>
      <c r="R53" s="20"/>
    </row>
    <row r="54" spans="1:18" ht="12.5" customHeight="1" x14ac:dyDescent="0.15">
      <c r="A54" s="20"/>
      <c r="B54" s="27"/>
      <c r="C54" s="28" t="s">
        <v>1010</v>
      </c>
      <c r="D54" s="27"/>
      <c r="E54" s="27"/>
      <c r="F54" s="27"/>
      <c r="G54" s="27"/>
      <c r="H54" s="27"/>
      <c r="I54" s="27"/>
      <c r="J54" s="11" t="s">
        <v>1011</v>
      </c>
      <c r="K54" s="26" t="s">
        <v>980</v>
      </c>
      <c r="L54" s="26" t="s">
        <v>1012</v>
      </c>
      <c r="M54" s="26" t="s">
        <v>1013</v>
      </c>
      <c r="N54" s="26" t="s">
        <v>983</v>
      </c>
      <c r="O54" s="27"/>
      <c r="P54" s="27"/>
      <c r="Q54" s="27"/>
      <c r="R54" s="20"/>
    </row>
    <row r="55" spans="1:18" ht="12.5" customHeight="1" x14ac:dyDescent="0.15">
      <c r="A55" s="20"/>
      <c r="B55" s="20"/>
      <c r="C55" s="20"/>
      <c r="D55" s="20"/>
      <c r="E55" s="20"/>
      <c r="F55" s="20"/>
      <c r="G55" s="20"/>
      <c r="H55" s="20"/>
      <c r="I55" s="20"/>
      <c r="J55" s="11" t="s">
        <v>1014</v>
      </c>
      <c r="K55" s="20"/>
      <c r="L55" s="20"/>
      <c r="M55" s="20"/>
      <c r="N55" s="20"/>
      <c r="O55" s="20"/>
      <c r="P55" s="20"/>
      <c r="Q55" s="20"/>
      <c r="R55" s="20"/>
    </row>
    <row r="56" spans="1:18" ht="10.25" customHeight="1" x14ac:dyDescent="0.15">
      <c r="A56" s="20"/>
      <c r="B56" s="20"/>
      <c r="C56" s="20"/>
      <c r="D56" s="20"/>
      <c r="E56" s="20"/>
      <c r="F56" s="20"/>
      <c r="G56" s="20"/>
      <c r="H56" s="20"/>
      <c r="I56" s="20"/>
      <c r="J56" s="9"/>
      <c r="K56" s="20"/>
      <c r="L56" s="20"/>
      <c r="M56" s="20"/>
      <c r="N56" s="20"/>
      <c r="O56" s="20"/>
      <c r="P56" s="20"/>
      <c r="Q56" s="20"/>
      <c r="R56" s="20"/>
    </row>
    <row r="57" spans="1:18" ht="12.5" customHeight="1" x14ac:dyDescent="0.15">
      <c r="A57" s="20"/>
      <c r="B57" s="20"/>
      <c r="C57" s="29" t="s">
        <v>1015</v>
      </c>
      <c r="F57" s="20"/>
      <c r="G57" s="20"/>
      <c r="J57" s="3" t="s">
        <v>1016</v>
      </c>
      <c r="K57" s="21" t="s">
        <v>980</v>
      </c>
      <c r="L57" s="21" t="s">
        <v>1017</v>
      </c>
      <c r="M57" s="21" t="s">
        <v>1018</v>
      </c>
      <c r="N57" s="21" t="s">
        <v>983</v>
      </c>
      <c r="P57" s="20"/>
      <c r="Q57" s="20"/>
      <c r="R57" s="20"/>
    </row>
    <row r="58" spans="1:18" ht="1.25" customHeight="1" x14ac:dyDescent="0.15">
      <c r="A58" s="20"/>
      <c r="B58" s="20"/>
      <c r="C58" s="20"/>
      <c r="F58" s="20"/>
      <c r="G58" s="20"/>
      <c r="J58" s="21" t="s">
        <v>1019</v>
      </c>
      <c r="K58" s="20"/>
      <c r="L58" s="20"/>
      <c r="M58" s="20"/>
      <c r="N58" s="20"/>
      <c r="P58" s="20"/>
      <c r="Q58" s="20"/>
      <c r="R58" s="20"/>
    </row>
    <row r="59" spans="1:18" ht="11.25" customHeight="1" x14ac:dyDescent="0.15">
      <c r="A59" s="20"/>
      <c r="B59" s="20"/>
      <c r="C59" s="20"/>
      <c r="F59" s="20"/>
      <c r="G59" s="20"/>
      <c r="J59" s="20"/>
      <c r="K59" s="21" t="s">
        <v>980</v>
      </c>
      <c r="L59" s="21" t="s">
        <v>1020</v>
      </c>
      <c r="M59" s="21" t="s">
        <v>1021</v>
      </c>
      <c r="N59" s="21" t="s">
        <v>983</v>
      </c>
      <c r="P59" s="20"/>
      <c r="Q59" s="20"/>
      <c r="R59" s="20"/>
    </row>
    <row r="60" spans="1:18" ht="2.25" customHeight="1" x14ac:dyDescent="0.15">
      <c r="A60" s="20"/>
      <c r="B60" s="20"/>
      <c r="C60" s="20"/>
      <c r="F60" s="20"/>
      <c r="G60" s="20"/>
      <c r="K60" s="20"/>
      <c r="L60" s="20"/>
      <c r="M60" s="20"/>
      <c r="N60" s="20"/>
      <c r="P60" s="20"/>
      <c r="Q60" s="20"/>
      <c r="R60" s="20"/>
    </row>
  </sheetData>
  <mergeCells count="254">
    <mergeCell ref="A1:J1"/>
    <mergeCell ref="A2:J2"/>
    <mergeCell ref="A3:J3"/>
    <mergeCell ref="A4:J4"/>
    <mergeCell ref="A5:B5"/>
    <mergeCell ref="A6:J6"/>
    <mergeCell ref="K7:L7"/>
    <mergeCell ref="R7:R16"/>
    <mergeCell ref="A8:A10"/>
    <mergeCell ref="B8:B10"/>
    <mergeCell ref="C8:C10"/>
    <mergeCell ref="D8:D10"/>
    <mergeCell ref="E8:E10"/>
    <mergeCell ref="F8:F10"/>
    <mergeCell ref="G8:G10"/>
    <mergeCell ref="H8:H10"/>
    <mergeCell ref="A11:A13"/>
    <mergeCell ref="B11:B13"/>
    <mergeCell ref="C11:C13"/>
    <mergeCell ref="F11:F13"/>
    <mergeCell ref="G11:G13"/>
    <mergeCell ref="K11:K12"/>
    <mergeCell ref="I8:I10"/>
    <mergeCell ref="K8:K9"/>
    <mergeCell ref="L8:L9"/>
    <mergeCell ref="L11:L12"/>
    <mergeCell ref="M11:M12"/>
    <mergeCell ref="N11:N12"/>
    <mergeCell ref="P11:P13"/>
    <mergeCell ref="Q11:Q13"/>
    <mergeCell ref="J12:J13"/>
    <mergeCell ref="K13:N13"/>
    <mergeCell ref="P8:P10"/>
    <mergeCell ref="Q8:Q10"/>
    <mergeCell ref="J9:J10"/>
    <mergeCell ref="K10:N10"/>
    <mergeCell ref="M8:M9"/>
    <mergeCell ref="N8:N9"/>
    <mergeCell ref="O8:O10"/>
    <mergeCell ref="Q14:Q16"/>
    <mergeCell ref="J15:J16"/>
    <mergeCell ref="K16:N16"/>
    <mergeCell ref="G14:G16"/>
    <mergeCell ref="H14:H16"/>
    <mergeCell ref="I14:I16"/>
    <mergeCell ref="K14:K15"/>
    <mergeCell ref="L14:L15"/>
    <mergeCell ref="M14:M15"/>
    <mergeCell ref="A17:J17"/>
    <mergeCell ref="A18:J18"/>
    <mergeCell ref="A19:J19"/>
    <mergeCell ref="A20:B20"/>
    <mergeCell ref="A21:J21"/>
    <mergeCell ref="K22:L22"/>
    <mergeCell ref="N14:N15"/>
    <mergeCell ref="O14:O16"/>
    <mergeCell ref="P14:P16"/>
    <mergeCell ref="A14:A16"/>
    <mergeCell ref="B14:B16"/>
    <mergeCell ref="C14:C16"/>
    <mergeCell ref="D14:D16"/>
    <mergeCell ref="E14:E16"/>
    <mergeCell ref="F14:F16"/>
    <mergeCell ref="R22:R60"/>
    <mergeCell ref="A23:A25"/>
    <mergeCell ref="B23:B25"/>
    <mergeCell ref="C23:C25"/>
    <mergeCell ref="D23:D25"/>
    <mergeCell ref="E23:E25"/>
    <mergeCell ref="F23:F25"/>
    <mergeCell ref="G23:G25"/>
    <mergeCell ref="H23:H25"/>
    <mergeCell ref="I23:I25"/>
    <mergeCell ref="Q26:Q28"/>
    <mergeCell ref="J27:J28"/>
    <mergeCell ref="K28:N28"/>
    <mergeCell ref="Q23:Q25"/>
    <mergeCell ref="J24:J25"/>
    <mergeCell ref="K25:N25"/>
    <mergeCell ref="A26:A28"/>
    <mergeCell ref="B26:B28"/>
    <mergeCell ref="C26:C28"/>
    <mergeCell ref="F26:F28"/>
    <mergeCell ref="G26:G28"/>
    <mergeCell ref="K26:K27"/>
    <mergeCell ref="L26:L27"/>
    <mergeCell ref="K23:K24"/>
    <mergeCell ref="L23:L24"/>
    <mergeCell ref="M23:M24"/>
    <mergeCell ref="N23:N24"/>
    <mergeCell ref="O23:O25"/>
    <mergeCell ref="P23:P25"/>
    <mergeCell ref="A29:A31"/>
    <mergeCell ref="B29:B31"/>
    <mergeCell ref="C29:C31"/>
    <mergeCell ref="D29:D31"/>
    <mergeCell ref="E29:E31"/>
    <mergeCell ref="F29:F31"/>
    <mergeCell ref="M26:M27"/>
    <mergeCell ref="N26:N27"/>
    <mergeCell ref="P26:P28"/>
    <mergeCell ref="N29:N30"/>
    <mergeCell ref="O29:O31"/>
    <mergeCell ref="P29:P31"/>
    <mergeCell ref="Q29:Q31"/>
    <mergeCell ref="J30:J31"/>
    <mergeCell ref="K31:N31"/>
    <mergeCell ref="G29:G31"/>
    <mergeCell ref="H29:H31"/>
    <mergeCell ref="I29:I31"/>
    <mergeCell ref="K29:K30"/>
    <mergeCell ref="L29:L30"/>
    <mergeCell ref="M29:M30"/>
    <mergeCell ref="P32:P34"/>
    <mergeCell ref="Q32:Q34"/>
    <mergeCell ref="J33:J34"/>
    <mergeCell ref="K34:N34"/>
    <mergeCell ref="A32:A34"/>
    <mergeCell ref="B32:B34"/>
    <mergeCell ref="C32:C34"/>
    <mergeCell ref="F32:F34"/>
    <mergeCell ref="G32:G34"/>
    <mergeCell ref="K32:K33"/>
    <mergeCell ref="A35:A37"/>
    <mergeCell ref="B35:B37"/>
    <mergeCell ref="C35:C37"/>
    <mergeCell ref="D35:D37"/>
    <mergeCell ref="E35:E37"/>
    <mergeCell ref="F35:F37"/>
    <mergeCell ref="L32:L33"/>
    <mergeCell ref="M32:M33"/>
    <mergeCell ref="N32:N33"/>
    <mergeCell ref="N35:N36"/>
    <mergeCell ref="O35:O37"/>
    <mergeCell ref="P35:P37"/>
    <mergeCell ref="Q35:Q37"/>
    <mergeCell ref="J36:J37"/>
    <mergeCell ref="K37:N37"/>
    <mergeCell ref="G35:G37"/>
    <mergeCell ref="H35:H37"/>
    <mergeCell ref="I35:I37"/>
    <mergeCell ref="K35:K36"/>
    <mergeCell ref="L35:L36"/>
    <mergeCell ref="M35:M36"/>
    <mergeCell ref="L38:L39"/>
    <mergeCell ref="M38:M39"/>
    <mergeCell ref="N38:N39"/>
    <mergeCell ref="P38:P40"/>
    <mergeCell ref="Q38:Q40"/>
    <mergeCell ref="J39:J40"/>
    <mergeCell ref="K40:N40"/>
    <mergeCell ref="A38:A40"/>
    <mergeCell ref="B38:B40"/>
    <mergeCell ref="C38:C40"/>
    <mergeCell ref="F38:F40"/>
    <mergeCell ref="G38:G40"/>
    <mergeCell ref="K38:K39"/>
    <mergeCell ref="G41:G44"/>
    <mergeCell ref="H41:H44"/>
    <mergeCell ref="I41:I44"/>
    <mergeCell ref="K41:K42"/>
    <mergeCell ref="L41:L42"/>
    <mergeCell ref="M41:M42"/>
    <mergeCell ref="A41:A44"/>
    <mergeCell ref="B41:B44"/>
    <mergeCell ref="C41:C44"/>
    <mergeCell ref="D41:D44"/>
    <mergeCell ref="E41:E44"/>
    <mergeCell ref="F41:F44"/>
    <mergeCell ref="N41:N42"/>
    <mergeCell ref="O41:O44"/>
    <mergeCell ref="P41:P44"/>
    <mergeCell ref="Q41:Q44"/>
    <mergeCell ref="J42:J43"/>
    <mergeCell ref="K43:K44"/>
    <mergeCell ref="L43:L44"/>
    <mergeCell ref="M43:M44"/>
    <mergeCell ref="N43:N44"/>
    <mergeCell ref="P45:P47"/>
    <mergeCell ref="Q45:Q47"/>
    <mergeCell ref="J46:J47"/>
    <mergeCell ref="K47:N47"/>
    <mergeCell ref="A45:A47"/>
    <mergeCell ref="B45:B47"/>
    <mergeCell ref="C45:C47"/>
    <mergeCell ref="F45:F47"/>
    <mergeCell ref="G45:G47"/>
    <mergeCell ref="K45:K46"/>
    <mergeCell ref="A48:A50"/>
    <mergeCell ref="B48:B50"/>
    <mergeCell ref="C48:C50"/>
    <mergeCell ref="D48:D50"/>
    <mergeCell ref="E48:E50"/>
    <mergeCell ref="F48:F50"/>
    <mergeCell ref="L45:L46"/>
    <mergeCell ref="M45:M46"/>
    <mergeCell ref="N45:N46"/>
    <mergeCell ref="N48:N49"/>
    <mergeCell ref="O48:O50"/>
    <mergeCell ref="P48:P50"/>
    <mergeCell ref="Q48:Q50"/>
    <mergeCell ref="J49:J50"/>
    <mergeCell ref="K50:N50"/>
    <mergeCell ref="G48:G50"/>
    <mergeCell ref="H48:H50"/>
    <mergeCell ref="I48:I50"/>
    <mergeCell ref="K48:K49"/>
    <mergeCell ref="L48:L49"/>
    <mergeCell ref="M48:M49"/>
    <mergeCell ref="L51:L52"/>
    <mergeCell ref="M51:M52"/>
    <mergeCell ref="N51:N52"/>
    <mergeCell ref="P51:P53"/>
    <mergeCell ref="Q51:Q53"/>
    <mergeCell ref="J52:J53"/>
    <mergeCell ref="K53:N53"/>
    <mergeCell ref="A51:A53"/>
    <mergeCell ref="B51:B53"/>
    <mergeCell ref="C51:C53"/>
    <mergeCell ref="F51:F53"/>
    <mergeCell ref="G51:G53"/>
    <mergeCell ref="K51:K52"/>
    <mergeCell ref="N54:N56"/>
    <mergeCell ref="O54:O56"/>
    <mergeCell ref="P54:P56"/>
    <mergeCell ref="Q54:Q56"/>
    <mergeCell ref="A57:A60"/>
    <mergeCell ref="B57:B60"/>
    <mergeCell ref="C57:C60"/>
    <mergeCell ref="F57:F60"/>
    <mergeCell ref="G57:G60"/>
    <mergeCell ref="K57:K58"/>
    <mergeCell ref="G54:G56"/>
    <mergeCell ref="H54:H56"/>
    <mergeCell ref="I54:I56"/>
    <mergeCell ref="K54:K56"/>
    <mergeCell ref="L54:L56"/>
    <mergeCell ref="M54:M56"/>
    <mergeCell ref="A54:A56"/>
    <mergeCell ref="B54:B56"/>
    <mergeCell ref="C54:C56"/>
    <mergeCell ref="D54:D56"/>
    <mergeCell ref="E54:E56"/>
    <mergeCell ref="F54:F56"/>
    <mergeCell ref="L57:L58"/>
    <mergeCell ref="M57:M58"/>
    <mergeCell ref="N57:N58"/>
    <mergeCell ref="P57:P60"/>
    <mergeCell ref="Q57:Q60"/>
    <mergeCell ref="J58:J59"/>
    <mergeCell ref="K59:K60"/>
    <mergeCell ref="L59:L60"/>
    <mergeCell ref="M59:M60"/>
    <mergeCell ref="N59:N60"/>
  </mergeCells>
  <pageMargins left="0" right="0" top="0" bottom="0" header="0.4921259845" footer="0.4921259845"/>
  <drawing r:id="rId1"/>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000-000000000000}">
  <sheetPr codeName="Feuil65"/>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1022</v>
      </c>
    </row>
    <row r="2" spans="1:10" ht="13" hidden="1" customHeight="1" x14ac:dyDescent="0.15"/>
    <row r="3" spans="1:10" ht="12.5" customHeight="1" x14ac:dyDescent="0.15">
      <c r="A3" s="3" t="s">
        <v>1023</v>
      </c>
      <c r="B3" s="4" t="s">
        <v>1024</v>
      </c>
      <c r="C3" s="3" t="s">
        <v>1025</v>
      </c>
    </row>
    <row r="4" spans="1:10" ht="12.5" customHeight="1" x14ac:dyDescent="0.15">
      <c r="B4" s="4" t="s">
        <v>1026</v>
      </c>
      <c r="C4" s="3" t="s">
        <v>1027</v>
      </c>
    </row>
    <row r="5" spans="1:10" ht="12.5" customHeight="1" x14ac:dyDescent="0.15">
      <c r="A5" s="3" t="s">
        <v>1028</v>
      </c>
      <c r="B5" s="20"/>
      <c r="C5" s="20"/>
    </row>
    <row r="6" spans="1:10" ht="23.75" customHeight="1" x14ac:dyDescent="0.15">
      <c r="A6" s="21" t="s">
        <v>1029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1030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1031</v>
      </c>
      <c r="B12" s="4" t="s">
        <v>1032</v>
      </c>
      <c r="C12" s="3" t="s">
        <v>1033</v>
      </c>
      <c r="D12" s="1" t="str">
        <f>LEFT(C12,3)</f>
        <v xml:space="preserve">03 </v>
      </c>
    </row>
    <row r="13" spans="1:10" ht="12.5" customHeight="1" x14ac:dyDescent="0.15">
      <c r="A13" s="3" t="s">
        <v>1034</v>
      </c>
      <c r="B13" s="4" t="s">
        <v>1035</v>
      </c>
      <c r="C13" s="3" t="s">
        <v>1036</v>
      </c>
    </row>
    <row r="14" spans="1:10" ht="23.75" customHeight="1" x14ac:dyDescent="0.15">
      <c r="A14" s="3" t="s">
        <v>1023</v>
      </c>
      <c r="B14" s="4" t="s">
        <v>1037</v>
      </c>
      <c r="C14" s="3" t="str">
        <f>HYPERLINK("http://www.aerolub-france.com/","www.aerolub-france.com")</f>
        <v>www.aerolub-france.com</v>
      </c>
    </row>
    <row r="15" spans="1:10" ht="12.5" customHeight="1" x14ac:dyDescent="0.15">
      <c r="A15" s="3" t="s">
        <v>1038</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100-000000000000}">
  <sheetPr codeName="Feuil66"/>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1039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1040</v>
      </c>
      <c r="B5" s="5">
        <v>10679767</v>
      </c>
      <c r="C5" s="3" t="s">
        <v>1041</v>
      </c>
      <c r="D5" s="4" t="s">
        <v>1042</v>
      </c>
      <c r="E5" s="3" t="s">
        <v>1043</v>
      </c>
    </row>
    <row r="6" spans="1:10" ht="12.5" customHeight="1" x14ac:dyDescent="0.15">
      <c r="A6" s="6" t="s">
        <v>1044</v>
      </c>
      <c r="B6" s="7">
        <v>312947</v>
      </c>
      <c r="C6" s="8" t="s">
        <v>1041</v>
      </c>
      <c r="D6" s="4" t="s">
        <v>1045</v>
      </c>
      <c r="E6" s="3" t="s">
        <v>1046</v>
      </c>
    </row>
    <row r="7" spans="1:10" ht="12.5" customHeight="1" x14ac:dyDescent="0.15">
      <c r="A7" s="4" t="s">
        <v>1047</v>
      </c>
      <c r="B7" s="5">
        <v>4455670</v>
      </c>
      <c r="C7" s="3" t="s">
        <v>1041</v>
      </c>
      <c r="D7" s="4" t="s">
        <v>1048</v>
      </c>
      <c r="E7" s="3" t="s">
        <v>1049</v>
      </c>
    </row>
    <row r="8" spans="1:10" ht="12.5" customHeight="1" x14ac:dyDescent="0.15">
      <c r="A8" s="4" t="s">
        <v>1050</v>
      </c>
      <c r="B8" s="5">
        <v>300000</v>
      </c>
      <c r="C8" s="3" t="s">
        <v>1041</v>
      </c>
      <c r="D8" s="4" t="s">
        <v>1051</v>
      </c>
      <c r="E8" s="3" t="s">
        <v>1046</v>
      </c>
    </row>
    <row r="9" spans="1:10" ht="12.5" customHeight="1" x14ac:dyDescent="0.15">
      <c r="A9" s="20"/>
      <c r="B9" s="20"/>
      <c r="C9" s="20"/>
      <c r="D9" s="20"/>
      <c r="E9" s="20"/>
    </row>
    <row r="10" spans="1:10" ht="12.5" customHeight="1" x14ac:dyDescent="0.15">
      <c r="A10" s="4" t="s">
        <v>1052</v>
      </c>
      <c r="B10" s="8" t="s">
        <v>1053</v>
      </c>
    </row>
    <row r="11" spans="1:10" ht="12.5" customHeight="1" x14ac:dyDescent="0.15">
      <c r="A11" s="4" t="s">
        <v>1054</v>
      </c>
      <c r="B11" s="8" t="s">
        <v>1055</v>
      </c>
    </row>
    <row r="12" spans="1:10" ht="12.5" customHeight="1" x14ac:dyDescent="0.15">
      <c r="A12" s="4" t="s">
        <v>1056</v>
      </c>
      <c r="B12" s="8" t="s">
        <v>1057</v>
      </c>
      <c r="D12" s="1" t="str">
        <f>LEFT(C12,3)</f>
        <v/>
      </c>
    </row>
    <row r="13" spans="1:10" ht="23.75" customHeight="1" x14ac:dyDescent="0.15">
      <c r="A13" s="4" t="s">
        <v>1058</v>
      </c>
      <c r="B13" s="8" t="s">
        <v>1059</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200-000000000000}">
  <sheetPr codeName="Feuil67"/>
  <dimension ref="A1:R3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1060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1061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1062</v>
      </c>
      <c r="K7" s="30" t="s">
        <v>1063</v>
      </c>
      <c r="L7" s="20"/>
      <c r="M7" s="10" t="s">
        <v>1064</v>
      </c>
      <c r="N7" s="10" t="s">
        <v>1065</v>
      </c>
      <c r="O7" s="9"/>
      <c r="P7" s="9"/>
      <c r="Q7" s="9"/>
      <c r="R7" s="20"/>
    </row>
    <row r="8" spans="1:18" ht="12.5" customHeight="1" x14ac:dyDescent="0.15">
      <c r="A8" s="20"/>
      <c r="B8" s="27"/>
      <c r="C8" s="28" t="s">
        <v>1066</v>
      </c>
      <c r="D8" s="27"/>
      <c r="E8" s="27"/>
      <c r="F8" s="27"/>
      <c r="G8" s="27"/>
      <c r="H8" s="27"/>
      <c r="I8" s="27"/>
      <c r="J8" s="11" t="s">
        <v>1067</v>
      </c>
      <c r="K8" s="26" t="s">
        <v>980</v>
      </c>
      <c r="L8" s="26" t="s">
        <v>1068</v>
      </c>
      <c r="M8" s="26" t="s">
        <v>1069</v>
      </c>
      <c r="N8" s="26" t="s">
        <v>983</v>
      </c>
      <c r="O8" s="27"/>
      <c r="P8" s="27"/>
      <c r="Q8" s="27"/>
      <c r="R8" s="20"/>
    </row>
    <row r="9" spans="1:18" ht="1.25" customHeight="1" x14ac:dyDescent="0.15">
      <c r="A9" s="20"/>
      <c r="B9" s="20"/>
      <c r="C9" s="20"/>
      <c r="D9" s="20"/>
      <c r="E9" s="20"/>
      <c r="F9" s="20"/>
      <c r="G9" s="20"/>
      <c r="H9" s="20"/>
      <c r="I9" s="20"/>
      <c r="J9" s="26" t="s">
        <v>1070</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1071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1062</v>
      </c>
      <c r="K16" s="30" t="s">
        <v>1063</v>
      </c>
      <c r="L16" s="20"/>
      <c r="M16" s="10" t="s">
        <v>1072</v>
      </c>
      <c r="N16" s="10" t="s">
        <v>1065</v>
      </c>
      <c r="O16" s="9"/>
      <c r="P16" s="9"/>
      <c r="Q16" s="9"/>
      <c r="R16" s="20"/>
    </row>
    <row r="17" spans="1:18" ht="13.5" customHeight="1" x14ac:dyDescent="0.15">
      <c r="A17" s="20"/>
      <c r="B17" s="27"/>
      <c r="C17" s="28" t="s">
        <v>1066</v>
      </c>
      <c r="D17" s="27"/>
      <c r="E17" s="27"/>
      <c r="F17" s="27"/>
      <c r="G17" s="27"/>
      <c r="H17" s="27"/>
      <c r="I17" s="27"/>
      <c r="J17" s="26" t="s">
        <v>1073</v>
      </c>
      <c r="K17" s="11" t="s">
        <v>980</v>
      </c>
      <c r="L17" s="11" t="s">
        <v>987</v>
      </c>
      <c r="M17" s="11" t="s">
        <v>982</v>
      </c>
      <c r="N17" s="11" t="s">
        <v>983</v>
      </c>
      <c r="O17" s="27"/>
      <c r="P17" s="27"/>
      <c r="Q17" s="27"/>
      <c r="R17" s="20"/>
    </row>
    <row r="18" spans="1:18" ht="10.25" customHeight="1" x14ac:dyDescent="0.15">
      <c r="A18" s="20"/>
      <c r="B18" s="20"/>
      <c r="C18" s="20"/>
      <c r="D18" s="20"/>
      <c r="E18" s="20"/>
      <c r="F18" s="20"/>
      <c r="G18" s="20"/>
      <c r="H18" s="20"/>
      <c r="I18" s="20"/>
      <c r="J18" s="20"/>
      <c r="K18" s="27"/>
      <c r="L18" s="20"/>
      <c r="M18" s="20"/>
      <c r="N18" s="20"/>
      <c r="O18" s="20"/>
      <c r="P18" s="20"/>
      <c r="Q18" s="20"/>
      <c r="R18" s="20"/>
    </row>
    <row r="19" spans="1:18" ht="12.5" customHeight="1" x14ac:dyDescent="0.15">
      <c r="A19" s="20"/>
      <c r="B19" s="20"/>
      <c r="C19" s="20"/>
      <c r="D19" s="20"/>
      <c r="E19" s="20"/>
      <c r="F19" s="20"/>
      <c r="G19" s="20"/>
      <c r="H19" s="20"/>
      <c r="I19" s="20"/>
      <c r="J19" s="11" t="s">
        <v>1074</v>
      </c>
      <c r="K19" s="20"/>
      <c r="L19" s="20"/>
      <c r="M19" s="20"/>
      <c r="N19" s="20"/>
      <c r="O19" s="20"/>
      <c r="P19" s="20"/>
      <c r="Q19" s="20"/>
      <c r="R19" s="20"/>
    </row>
    <row r="20" spans="1:18" ht="12.5" customHeight="1" x14ac:dyDescent="0.15">
      <c r="A20" s="20"/>
      <c r="B20" s="20"/>
      <c r="C20" s="29" t="s">
        <v>1075</v>
      </c>
      <c r="F20" s="20"/>
      <c r="G20" s="20"/>
      <c r="J20" s="3" t="s">
        <v>1076</v>
      </c>
      <c r="K20" s="21" t="s">
        <v>980</v>
      </c>
      <c r="L20" s="21" t="s">
        <v>981</v>
      </c>
      <c r="M20" s="21" t="s">
        <v>982</v>
      </c>
      <c r="N20" s="21" t="s">
        <v>983</v>
      </c>
      <c r="P20" s="20"/>
      <c r="Q20" s="20"/>
      <c r="R20" s="20"/>
    </row>
    <row r="21" spans="1:18" ht="1.25" customHeight="1" x14ac:dyDescent="0.15">
      <c r="A21" s="20"/>
      <c r="B21" s="20"/>
      <c r="C21" s="20"/>
      <c r="F21" s="20"/>
      <c r="G21" s="20"/>
      <c r="J21" s="21" t="s">
        <v>1077</v>
      </c>
      <c r="K21" s="20"/>
      <c r="L21" s="20"/>
      <c r="M21" s="20"/>
      <c r="N21" s="20"/>
      <c r="P21" s="20"/>
      <c r="Q21" s="20"/>
      <c r="R21" s="20"/>
    </row>
    <row r="22" spans="1:18" ht="11.25" customHeight="1" x14ac:dyDescent="0.15">
      <c r="A22" s="20"/>
      <c r="B22" s="20"/>
      <c r="C22" s="20"/>
      <c r="F22" s="20"/>
      <c r="G22" s="20"/>
      <c r="J22" s="20"/>
      <c r="K22" s="21" t="s">
        <v>980</v>
      </c>
      <c r="L22" s="21" t="s">
        <v>1078</v>
      </c>
      <c r="M22" s="21" t="s">
        <v>982</v>
      </c>
      <c r="N22" s="21" t="s">
        <v>983</v>
      </c>
      <c r="P22" s="20"/>
      <c r="Q22" s="20"/>
      <c r="R22" s="20"/>
    </row>
    <row r="23" spans="1:18" ht="2.25" customHeight="1" x14ac:dyDescent="0.15">
      <c r="A23" s="20"/>
      <c r="B23" s="20"/>
      <c r="C23" s="20"/>
      <c r="F23" s="20"/>
      <c r="G23" s="20"/>
      <c r="J23" s="20"/>
      <c r="K23" s="20"/>
      <c r="L23" s="20"/>
      <c r="M23" s="20"/>
      <c r="N23" s="20"/>
      <c r="P23" s="20"/>
      <c r="Q23" s="20"/>
      <c r="R23" s="20"/>
    </row>
    <row r="24" spans="1:18" ht="13.5" customHeight="1" x14ac:dyDescent="0.15">
      <c r="A24" s="20"/>
      <c r="B24" s="20"/>
      <c r="C24" s="20"/>
      <c r="F24" s="20"/>
      <c r="G24" s="20"/>
      <c r="J24" s="20"/>
      <c r="K24" s="3" t="s">
        <v>980</v>
      </c>
      <c r="L24" s="3" t="s">
        <v>1079</v>
      </c>
      <c r="M24" s="3" t="s">
        <v>995</v>
      </c>
      <c r="N24" s="3" t="s">
        <v>983</v>
      </c>
      <c r="P24" s="20"/>
      <c r="Q24" s="20"/>
      <c r="R24" s="20"/>
    </row>
    <row r="25" spans="1:18" ht="13.5" customHeight="1" x14ac:dyDescent="0.15">
      <c r="A25" s="20"/>
      <c r="B25" s="20"/>
      <c r="C25" s="20"/>
      <c r="F25" s="20"/>
      <c r="G25" s="20"/>
      <c r="J25" s="20"/>
      <c r="K25" s="3" t="s">
        <v>980</v>
      </c>
      <c r="L25" s="3" t="s">
        <v>1080</v>
      </c>
      <c r="M25" s="3" t="s">
        <v>1081</v>
      </c>
      <c r="N25" s="3" t="s">
        <v>983</v>
      </c>
      <c r="P25" s="20"/>
      <c r="Q25" s="20"/>
      <c r="R25" s="20"/>
    </row>
    <row r="26" spans="1:18" ht="12.5" customHeight="1" x14ac:dyDescent="0.15">
      <c r="A26" s="20"/>
      <c r="B26" s="27"/>
      <c r="C26" s="28" t="s">
        <v>1082</v>
      </c>
      <c r="D26" s="27"/>
      <c r="E26" s="27"/>
      <c r="F26" s="27"/>
      <c r="G26" s="27"/>
      <c r="H26" s="27"/>
      <c r="I26" s="27"/>
      <c r="J26" s="11" t="s">
        <v>1083</v>
      </c>
      <c r="K26" s="26" t="s">
        <v>980</v>
      </c>
      <c r="L26" s="26" t="s">
        <v>1084</v>
      </c>
      <c r="M26" s="26" t="s">
        <v>1085</v>
      </c>
      <c r="N26" s="26" t="s">
        <v>983</v>
      </c>
      <c r="O26" s="27"/>
      <c r="P26" s="27"/>
      <c r="Q26" s="27"/>
      <c r="R26" s="20"/>
    </row>
    <row r="27" spans="1:18" ht="1.25" customHeight="1" x14ac:dyDescent="0.15">
      <c r="A27" s="20"/>
      <c r="B27" s="20"/>
      <c r="C27" s="20"/>
      <c r="D27" s="20"/>
      <c r="E27" s="20"/>
      <c r="F27" s="20"/>
      <c r="G27" s="20"/>
      <c r="H27" s="20"/>
      <c r="I27" s="20"/>
      <c r="J27" s="26" t="s">
        <v>1086</v>
      </c>
      <c r="K27" s="20"/>
      <c r="L27" s="20"/>
      <c r="M27" s="20"/>
      <c r="N27" s="20"/>
      <c r="O27" s="20"/>
      <c r="P27" s="20"/>
      <c r="Q27" s="20"/>
      <c r="R27" s="20"/>
    </row>
    <row r="28" spans="1:18" ht="11.25" customHeight="1" x14ac:dyDescent="0.15">
      <c r="A28" s="20"/>
      <c r="B28" s="20"/>
      <c r="C28" s="20"/>
      <c r="D28" s="20"/>
      <c r="E28" s="20"/>
      <c r="F28" s="20"/>
      <c r="G28" s="20"/>
      <c r="H28" s="20"/>
      <c r="I28" s="20"/>
      <c r="J28" s="20"/>
      <c r="K28" s="27"/>
      <c r="L28" s="20"/>
      <c r="M28" s="20"/>
      <c r="N28" s="20"/>
      <c r="O28" s="20"/>
      <c r="P28" s="20"/>
      <c r="Q28" s="20"/>
      <c r="R28" s="20"/>
    </row>
    <row r="29" spans="1:18" ht="12.5" customHeight="1" x14ac:dyDescent="0.15">
      <c r="A29" s="20"/>
      <c r="B29" s="20"/>
      <c r="C29" s="29" t="s">
        <v>1087</v>
      </c>
      <c r="F29" s="20"/>
      <c r="G29" s="20"/>
      <c r="J29" s="3" t="s">
        <v>1088</v>
      </c>
      <c r="K29" s="21" t="s">
        <v>980</v>
      </c>
      <c r="L29" s="21" t="s">
        <v>1007</v>
      </c>
      <c r="M29" s="21" t="s">
        <v>1008</v>
      </c>
      <c r="N29" s="21" t="s">
        <v>983</v>
      </c>
      <c r="P29" s="20"/>
      <c r="Q29" s="20"/>
      <c r="R29" s="20"/>
    </row>
    <row r="30" spans="1:18" ht="1.25" customHeight="1" x14ac:dyDescent="0.15">
      <c r="A30" s="20"/>
      <c r="B30" s="20"/>
      <c r="C30" s="20"/>
      <c r="F30" s="20"/>
      <c r="G30" s="20"/>
      <c r="J30" s="21" t="s">
        <v>1089</v>
      </c>
      <c r="K30" s="20"/>
      <c r="L30" s="20"/>
      <c r="M30" s="20"/>
      <c r="N30" s="20"/>
      <c r="P30" s="20"/>
      <c r="Q30" s="20"/>
      <c r="R30" s="20"/>
    </row>
    <row r="31" spans="1:18" ht="11.25" customHeight="1" x14ac:dyDescent="0.15">
      <c r="A31" s="20"/>
      <c r="B31" s="20"/>
      <c r="C31" s="20"/>
      <c r="F31" s="20"/>
      <c r="G31" s="20"/>
      <c r="J31" s="20"/>
      <c r="K31" s="21" t="s">
        <v>980</v>
      </c>
      <c r="L31" s="21" t="s">
        <v>1090</v>
      </c>
      <c r="M31" s="21" t="s">
        <v>1021</v>
      </c>
      <c r="N31" s="21" t="s">
        <v>983</v>
      </c>
      <c r="P31" s="20"/>
      <c r="Q31" s="20"/>
      <c r="R31" s="20"/>
    </row>
    <row r="32" spans="1:18" ht="2.25" customHeight="1" x14ac:dyDescent="0.15">
      <c r="A32" s="20"/>
      <c r="B32" s="20"/>
      <c r="C32" s="20"/>
      <c r="F32" s="20"/>
      <c r="G32" s="20"/>
      <c r="K32" s="20"/>
      <c r="L32" s="20"/>
      <c r="M32" s="20"/>
      <c r="N32" s="20"/>
      <c r="P32" s="20"/>
      <c r="Q32" s="20"/>
      <c r="R32" s="20"/>
    </row>
  </sheetData>
  <mergeCells count="98">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A13:J13"/>
    <mergeCell ref="A14:B14"/>
    <mergeCell ref="A15:J15"/>
    <mergeCell ref="K16:L16"/>
    <mergeCell ref="R16:R32"/>
    <mergeCell ref="A17:A19"/>
    <mergeCell ref="B17:B19"/>
    <mergeCell ref="C17:C19"/>
    <mergeCell ref="D17:D19"/>
    <mergeCell ref="E17:E19"/>
    <mergeCell ref="P17:P19"/>
    <mergeCell ref="Q17:Q19"/>
    <mergeCell ref="K18:N19"/>
    <mergeCell ref="A20:A25"/>
    <mergeCell ref="B20:B25"/>
    <mergeCell ref="C20:C25"/>
    <mergeCell ref="F20:F25"/>
    <mergeCell ref="G20:G25"/>
    <mergeCell ref="K20:K21"/>
    <mergeCell ref="L20:L21"/>
    <mergeCell ref="F17:F19"/>
    <mergeCell ref="G17:G19"/>
    <mergeCell ref="H17:H19"/>
    <mergeCell ref="I17:I19"/>
    <mergeCell ref="J17:J18"/>
    <mergeCell ref="O17:O19"/>
    <mergeCell ref="F26:F28"/>
    <mergeCell ref="M20:M21"/>
    <mergeCell ref="N20:N21"/>
    <mergeCell ref="P20:P25"/>
    <mergeCell ref="Q20:Q25"/>
    <mergeCell ref="J21:J22"/>
    <mergeCell ref="K22:K23"/>
    <mergeCell ref="L22:L23"/>
    <mergeCell ref="M22:M23"/>
    <mergeCell ref="N22:N23"/>
    <mergeCell ref="J23:J25"/>
    <mergeCell ref="A26:A28"/>
    <mergeCell ref="B26:B28"/>
    <mergeCell ref="C26:C28"/>
    <mergeCell ref="D26:D28"/>
    <mergeCell ref="E26:E28"/>
    <mergeCell ref="G26:G28"/>
    <mergeCell ref="H26:H28"/>
    <mergeCell ref="I26:I28"/>
    <mergeCell ref="K26:K27"/>
    <mergeCell ref="L26:L27"/>
    <mergeCell ref="N26:N27"/>
    <mergeCell ref="O26:O28"/>
    <mergeCell ref="P26:P28"/>
    <mergeCell ref="Q26:Q28"/>
    <mergeCell ref="J27:J28"/>
    <mergeCell ref="K28:N28"/>
    <mergeCell ref="M26:M27"/>
    <mergeCell ref="A29:A32"/>
    <mergeCell ref="B29:B32"/>
    <mergeCell ref="C29:C32"/>
    <mergeCell ref="F29:F32"/>
    <mergeCell ref="G29:G32"/>
    <mergeCell ref="J30:J31"/>
    <mergeCell ref="K31:K32"/>
    <mergeCell ref="L31:L32"/>
    <mergeCell ref="M31:M32"/>
    <mergeCell ref="N31:N32"/>
    <mergeCell ref="K29:K30"/>
    <mergeCell ref="L29:L30"/>
    <mergeCell ref="M29:M30"/>
    <mergeCell ref="N29:N30"/>
    <mergeCell ref="P29:P32"/>
    <mergeCell ref="Q29:Q32"/>
  </mergeCells>
  <pageMargins left="0" right="0" top="0" bottom="0" header="0.4921259845" footer="0.4921259845"/>
  <drawing r:id="rId1"/>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300-000000000000}">
  <sheetPr codeName="Feuil68"/>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67</v>
      </c>
      <c r="B1" s="2" t="s">
        <v>1091</v>
      </c>
    </row>
    <row r="2" spans="1:10" ht="13" hidden="1" customHeight="1" x14ac:dyDescent="0.15"/>
    <row r="3" spans="1:10" ht="12.5" customHeight="1" x14ac:dyDescent="0.15">
      <c r="A3" s="3" t="s">
        <v>1092</v>
      </c>
      <c r="B3" s="4" t="s">
        <v>1024</v>
      </c>
      <c r="C3" s="3" t="s">
        <v>1093</v>
      </c>
    </row>
    <row r="4" spans="1:10" ht="12.5" customHeight="1" x14ac:dyDescent="0.15">
      <c r="B4" s="4" t="s">
        <v>1026</v>
      </c>
      <c r="C4" s="3" t="s">
        <v>1027</v>
      </c>
    </row>
    <row r="5" spans="1:10" ht="12.5" customHeight="1" x14ac:dyDescent="0.15">
      <c r="A5" s="3" t="s">
        <v>1028</v>
      </c>
      <c r="B5" s="20"/>
      <c r="C5" s="20"/>
    </row>
    <row r="6" spans="1:10" ht="23.75" customHeight="1" x14ac:dyDescent="0.15">
      <c r="A6" s="21" t="s">
        <v>1094</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1030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1095</v>
      </c>
      <c r="B12" s="4" t="s">
        <v>1032</v>
      </c>
      <c r="C12" s="3" t="s">
        <v>1096</v>
      </c>
      <c r="D12" s="1" t="str">
        <f>LEFT(C12,3)</f>
        <v xml:space="preserve">01 </v>
      </c>
    </row>
    <row r="13" spans="1:10" ht="12.5" customHeight="1" x14ac:dyDescent="0.15">
      <c r="A13" s="3" t="s">
        <v>1097</v>
      </c>
      <c r="B13" s="4" t="s">
        <v>1035</v>
      </c>
      <c r="C13" s="3" t="s">
        <v>1098</v>
      </c>
    </row>
    <row r="14" spans="1:10" ht="12.5" customHeight="1" x14ac:dyDescent="0.15">
      <c r="A14" s="3" t="s">
        <v>1092</v>
      </c>
      <c r="B14" s="4" t="s">
        <v>1037</v>
      </c>
      <c r="C14" s="3" t="str">
        <f>HYPERLINK("http://www.ag2s.fr/","www.ag2s.fr")</f>
        <v>www.ag2s.fr</v>
      </c>
    </row>
    <row r="15" spans="1:10" ht="12.5" customHeight="1" x14ac:dyDescent="0.15">
      <c r="A15" s="3" t="s">
        <v>1038</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400-000000000000}">
  <sheetPr codeName="Feuil69"/>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68</v>
      </c>
      <c r="B1" s="20"/>
      <c r="C1" s="20"/>
      <c r="D1" s="20"/>
      <c r="E1" s="20"/>
      <c r="F1" s="20"/>
      <c r="G1" s="20"/>
      <c r="H1" s="20"/>
      <c r="I1" s="20"/>
      <c r="J1" s="20"/>
    </row>
    <row r="2" spans="1:10" ht="16" customHeight="1" x14ac:dyDescent="0.15">
      <c r="A2" s="22" t="s">
        <v>1039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1099</v>
      </c>
      <c r="B5" s="5">
        <v>6880271</v>
      </c>
      <c r="C5" s="3" t="s">
        <v>1041</v>
      </c>
      <c r="D5" s="4" t="s">
        <v>1100</v>
      </c>
      <c r="E5" s="3" t="s">
        <v>1101</v>
      </c>
    </row>
    <row r="6" spans="1:10" ht="12.5" customHeight="1" x14ac:dyDescent="0.15">
      <c r="A6" s="6" t="s">
        <v>1102</v>
      </c>
      <c r="B6" s="7">
        <v>319357</v>
      </c>
      <c r="C6" s="8" t="s">
        <v>1041</v>
      </c>
      <c r="D6" s="24" t="s">
        <v>1103</v>
      </c>
      <c r="E6" s="21" t="s">
        <v>1104</v>
      </c>
    </row>
    <row r="7" spans="1:10" ht="11.25" customHeight="1" x14ac:dyDescent="0.15">
      <c r="A7" s="24" t="s">
        <v>1105</v>
      </c>
      <c r="B7" s="25">
        <v>3465686</v>
      </c>
      <c r="C7" s="21" t="s">
        <v>1041</v>
      </c>
      <c r="D7" s="20"/>
      <c r="E7" s="20"/>
    </row>
    <row r="8" spans="1:10" ht="1.25" customHeight="1" x14ac:dyDescent="0.15">
      <c r="A8" s="20"/>
      <c r="B8" s="20"/>
      <c r="C8" s="20"/>
      <c r="D8" s="24" t="s">
        <v>1045</v>
      </c>
      <c r="E8" s="21" t="s">
        <v>1104</v>
      </c>
    </row>
    <row r="9" spans="1:10" ht="11.25" customHeight="1" x14ac:dyDescent="0.15">
      <c r="A9" s="24" t="s">
        <v>1106</v>
      </c>
      <c r="B9" s="25">
        <v>300000</v>
      </c>
      <c r="C9" s="21" t="s">
        <v>1041</v>
      </c>
      <c r="D9" s="20"/>
      <c r="E9" s="20"/>
    </row>
    <row r="10" spans="1:10" ht="1.25" customHeight="1" x14ac:dyDescent="0.15">
      <c r="A10" s="20"/>
      <c r="B10" s="20"/>
      <c r="C10" s="20"/>
      <c r="D10" s="24" t="s">
        <v>1048</v>
      </c>
      <c r="E10" s="21" t="s">
        <v>1046</v>
      </c>
    </row>
    <row r="11" spans="1:10" ht="11.25" customHeight="1" x14ac:dyDescent="0.15">
      <c r="A11" s="20"/>
      <c r="B11" s="20"/>
      <c r="C11" s="20"/>
      <c r="D11" s="20"/>
      <c r="E11" s="20"/>
    </row>
    <row r="12" spans="1:10" ht="12.5" customHeight="1" x14ac:dyDescent="0.15">
      <c r="A12" s="20"/>
      <c r="B12" s="20"/>
      <c r="C12" s="20"/>
      <c r="D12" s="4" t="str">
        <f>LEFT(C12,3)</f>
        <v/>
      </c>
      <c r="E12" s="3" t="s">
        <v>1107</v>
      </c>
    </row>
    <row r="13" spans="1:10" ht="12.5" customHeight="1" x14ac:dyDescent="0.15">
      <c r="A13" s="20"/>
      <c r="B13" s="20"/>
      <c r="C13" s="20"/>
      <c r="D13" s="20"/>
      <c r="E13" s="20"/>
    </row>
    <row r="14" spans="1:10" ht="12.5" customHeight="1" x14ac:dyDescent="0.15">
      <c r="A14" s="4" t="s">
        <v>1052</v>
      </c>
      <c r="B14" s="8" t="s">
        <v>1108</v>
      </c>
    </row>
    <row r="15" spans="1:10" ht="12.5" customHeight="1" x14ac:dyDescent="0.15">
      <c r="A15" s="4" t="s">
        <v>1054</v>
      </c>
      <c r="B15" s="8" t="s">
        <v>1109</v>
      </c>
    </row>
    <row r="16" spans="1:10" ht="12.5" customHeight="1" x14ac:dyDescent="0.15">
      <c r="A16" s="4" t="s">
        <v>1056</v>
      </c>
      <c r="B16" s="8" t="s">
        <v>1057</v>
      </c>
    </row>
    <row r="17" spans="1:2" ht="23.75" customHeight="1" x14ac:dyDescent="0.15">
      <c r="A17" s="4" t="s">
        <v>1058</v>
      </c>
      <c r="B17" s="8" t="s">
        <v>1110</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500-000000000000}">
  <sheetPr codeName="Feuil70"/>
  <dimension ref="A1:R3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68</v>
      </c>
      <c r="B1" s="20"/>
      <c r="C1" s="20"/>
      <c r="D1" s="20"/>
      <c r="E1" s="20"/>
      <c r="F1" s="20"/>
      <c r="G1" s="20"/>
      <c r="H1" s="20"/>
      <c r="I1" s="20"/>
      <c r="J1" s="20"/>
    </row>
    <row r="2" spans="1:18" ht="16" customHeight="1" x14ac:dyDescent="0.15">
      <c r="A2" s="22" t="s">
        <v>1060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1061</v>
      </c>
      <c r="B4" s="20"/>
      <c r="C4" s="20"/>
      <c r="D4" s="20"/>
      <c r="E4" s="20"/>
      <c r="F4" s="20"/>
      <c r="G4" s="20"/>
      <c r="H4" s="20"/>
      <c r="I4" s="20"/>
      <c r="J4" s="20"/>
    </row>
    <row r="5" spans="1:18" ht="12.5" customHeight="1" x14ac:dyDescent="0.15">
      <c r="B5" s="12" t="s">
        <v>1111</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1062</v>
      </c>
      <c r="K8" s="30" t="s">
        <v>1063</v>
      </c>
      <c r="L8" s="20"/>
      <c r="M8" s="10" t="s">
        <v>1064</v>
      </c>
      <c r="N8" s="10" t="s">
        <v>1065</v>
      </c>
      <c r="O8" s="9"/>
      <c r="P8" s="9"/>
      <c r="Q8" s="9"/>
      <c r="R8" s="20"/>
    </row>
    <row r="9" spans="1:18" ht="12.5" customHeight="1" x14ac:dyDescent="0.15">
      <c r="A9" s="20"/>
      <c r="B9" s="27"/>
      <c r="C9" s="28" t="s">
        <v>1066</v>
      </c>
      <c r="D9" s="27"/>
      <c r="E9" s="27"/>
      <c r="F9" s="27"/>
      <c r="G9" s="27"/>
      <c r="H9" s="27"/>
      <c r="I9" s="27"/>
      <c r="J9" s="11" t="s">
        <v>1112</v>
      </c>
      <c r="K9" s="26" t="s">
        <v>980</v>
      </c>
      <c r="L9" s="26" t="s">
        <v>1068</v>
      </c>
      <c r="M9" s="26" t="s">
        <v>1069</v>
      </c>
      <c r="N9" s="26" t="s">
        <v>983</v>
      </c>
      <c r="O9" s="27"/>
      <c r="P9" s="27"/>
      <c r="Q9" s="27"/>
      <c r="R9" s="20"/>
    </row>
    <row r="10" spans="1:18" ht="1.25" customHeight="1" x14ac:dyDescent="0.15">
      <c r="A10" s="20"/>
      <c r="B10" s="20"/>
      <c r="C10" s="20"/>
      <c r="D10" s="20"/>
      <c r="E10" s="20"/>
      <c r="F10" s="20"/>
      <c r="G10" s="20"/>
      <c r="H10" s="20"/>
      <c r="I10" s="20"/>
      <c r="J10" s="26" t="s">
        <v>1113</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20"/>
    </row>
    <row r="13" spans="1:18" ht="13" hidden="1" customHeight="1" x14ac:dyDescent="0.15">
      <c r="A13" s="20"/>
      <c r="B13" s="20"/>
      <c r="C13" s="20"/>
      <c r="D13" s="20"/>
      <c r="E13" s="20"/>
      <c r="F13" s="20"/>
      <c r="G13" s="20"/>
      <c r="H13" s="20"/>
      <c r="I13" s="20"/>
      <c r="J13" s="20"/>
    </row>
    <row r="14" spans="1:18" ht="12.5" customHeight="1" x14ac:dyDescent="0.15">
      <c r="A14" s="31" t="s">
        <v>1071</v>
      </c>
      <c r="B14" s="20"/>
      <c r="C14" s="20"/>
      <c r="D14" s="20"/>
      <c r="E14" s="20"/>
      <c r="F14" s="20"/>
      <c r="G14" s="20"/>
      <c r="H14" s="20"/>
      <c r="I14" s="20"/>
      <c r="J14" s="20"/>
    </row>
    <row r="15" spans="1:18" ht="12.5" customHeight="1" x14ac:dyDescent="0.15">
      <c r="A15" s="20"/>
      <c r="B15" s="20"/>
    </row>
    <row r="16" spans="1:18" ht="13" hidden="1" customHeight="1" x14ac:dyDescent="0.15">
      <c r="A16" s="20"/>
      <c r="B16" s="20"/>
      <c r="C16" s="20"/>
      <c r="D16" s="20"/>
      <c r="E16" s="20"/>
      <c r="F16" s="20"/>
      <c r="G16" s="20"/>
      <c r="H16" s="20"/>
      <c r="I16" s="20"/>
      <c r="J16" s="20"/>
    </row>
    <row r="17" spans="1:18" ht="12.5" customHeight="1" x14ac:dyDescent="0.15">
      <c r="A17" s="9"/>
      <c r="B17" s="9"/>
      <c r="C17" s="9"/>
      <c r="D17" s="9"/>
      <c r="E17" s="9"/>
      <c r="F17" s="9"/>
      <c r="G17" s="9"/>
      <c r="H17" s="9"/>
      <c r="I17" s="9"/>
      <c r="J17" s="10" t="s">
        <v>1062</v>
      </c>
      <c r="K17" s="30" t="s">
        <v>1063</v>
      </c>
      <c r="L17" s="20"/>
      <c r="M17" s="10" t="s">
        <v>1072</v>
      </c>
      <c r="N17" s="10" t="s">
        <v>1065</v>
      </c>
      <c r="O17" s="9"/>
      <c r="P17" s="9"/>
      <c r="Q17" s="9"/>
      <c r="R17" s="20"/>
    </row>
    <row r="18" spans="1:18" ht="12.5" customHeight="1" x14ac:dyDescent="0.15">
      <c r="A18" s="20"/>
      <c r="B18" s="27"/>
      <c r="C18" s="28" t="s">
        <v>1066</v>
      </c>
      <c r="D18" s="27"/>
      <c r="E18" s="27"/>
      <c r="F18" s="27"/>
      <c r="G18" s="27"/>
      <c r="H18" s="27"/>
      <c r="I18" s="27"/>
      <c r="J18" s="11" t="s">
        <v>1114</v>
      </c>
      <c r="K18" s="26" t="s">
        <v>980</v>
      </c>
      <c r="L18" s="26" t="s">
        <v>991</v>
      </c>
      <c r="M18" s="26" t="s">
        <v>992</v>
      </c>
      <c r="N18" s="26" t="s">
        <v>983</v>
      </c>
      <c r="O18" s="27"/>
      <c r="P18" s="27"/>
      <c r="Q18" s="27"/>
      <c r="R18" s="20"/>
    </row>
    <row r="19" spans="1:18" ht="12.5" customHeight="1" x14ac:dyDescent="0.15">
      <c r="A19" s="20"/>
      <c r="B19" s="20"/>
      <c r="C19" s="20"/>
      <c r="D19" s="20"/>
      <c r="E19" s="20"/>
      <c r="F19" s="20"/>
      <c r="G19" s="20"/>
      <c r="H19" s="20"/>
      <c r="I19" s="20"/>
      <c r="J19" s="11" t="s">
        <v>1115</v>
      </c>
      <c r="K19" s="20"/>
      <c r="L19" s="20"/>
      <c r="M19" s="20"/>
      <c r="N19" s="20"/>
      <c r="O19" s="20"/>
      <c r="P19" s="20"/>
      <c r="Q19" s="20"/>
      <c r="R19" s="20"/>
    </row>
    <row r="20" spans="1:18" ht="12.5" customHeight="1" x14ac:dyDescent="0.15">
      <c r="A20" s="20"/>
      <c r="B20" s="20"/>
      <c r="C20" s="29" t="s">
        <v>1075</v>
      </c>
      <c r="F20" s="20"/>
      <c r="G20" s="20"/>
      <c r="J20" s="3" t="s">
        <v>1116</v>
      </c>
      <c r="K20" s="21" t="s">
        <v>980</v>
      </c>
      <c r="L20" s="21" t="s">
        <v>994</v>
      </c>
      <c r="M20" s="21" t="s">
        <v>995</v>
      </c>
      <c r="N20" s="21" t="s">
        <v>983</v>
      </c>
      <c r="P20" s="20"/>
      <c r="Q20" s="20"/>
      <c r="R20" s="20"/>
    </row>
    <row r="21" spans="1:18" ht="1.25" customHeight="1" x14ac:dyDescent="0.15">
      <c r="A21" s="20"/>
      <c r="B21" s="20"/>
      <c r="C21" s="20"/>
      <c r="F21" s="20"/>
      <c r="G21" s="20"/>
      <c r="J21" s="21" t="s">
        <v>1117</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row r="23" spans="1:18" ht="12.5" customHeight="1" x14ac:dyDescent="0.15">
      <c r="A23" s="20"/>
      <c r="B23" s="27"/>
      <c r="C23" s="28" t="s">
        <v>1082</v>
      </c>
      <c r="D23" s="27"/>
      <c r="E23" s="27"/>
      <c r="F23" s="27"/>
      <c r="G23" s="27"/>
      <c r="H23" s="27"/>
      <c r="I23" s="27"/>
      <c r="J23" s="11" t="s">
        <v>1118</v>
      </c>
      <c r="K23" s="26" t="s">
        <v>980</v>
      </c>
      <c r="L23" s="26" t="s">
        <v>1080</v>
      </c>
      <c r="M23" s="26" t="s">
        <v>1081</v>
      </c>
      <c r="N23" s="26" t="s">
        <v>983</v>
      </c>
      <c r="O23" s="27"/>
      <c r="P23" s="27"/>
      <c r="Q23" s="27"/>
      <c r="R23" s="20"/>
    </row>
    <row r="24" spans="1:18" ht="1.25" customHeight="1" x14ac:dyDescent="0.15">
      <c r="A24" s="20"/>
      <c r="B24" s="20"/>
      <c r="C24" s="20"/>
      <c r="D24" s="20"/>
      <c r="E24" s="20"/>
      <c r="F24" s="20"/>
      <c r="G24" s="20"/>
      <c r="H24" s="20"/>
      <c r="I24" s="20"/>
      <c r="J24" s="26" t="s">
        <v>1119</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row r="26" spans="1:18" ht="12.5" customHeight="1" x14ac:dyDescent="0.15">
      <c r="A26" s="20"/>
      <c r="B26" s="20"/>
      <c r="C26" s="29" t="s">
        <v>1087</v>
      </c>
      <c r="F26" s="20"/>
      <c r="G26" s="20"/>
      <c r="J26" s="3" t="s">
        <v>1120</v>
      </c>
      <c r="K26" s="21" t="s">
        <v>980</v>
      </c>
      <c r="L26" s="21" t="s">
        <v>1084</v>
      </c>
      <c r="M26" s="21" t="s">
        <v>1085</v>
      </c>
      <c r="N26" s="21" t="s">
        <v>983</v>
      </c>
      <c r="P26" s="20"/>
      <c r="Q26" s="20"/>
      <c r="R26" s="20"/>
    </row>
    <row r="27" spans="1:18" ht="1.25" customHeight="1" x14ac:dyDescent="0.15">
      <c r="A27" s="20"/>
      <c r="B27" s="20"/>
      <c r="C27" s="20"/>
      <c r="F27" s="20"/>
      <c r="G27" s="20"/>
      <c r="J27" s="21" t="s">
        <v>1121</v>
      </c>
      <c r="K27" s="20"/>
      <c r="L27" s="20"/>
      <c r="M27" s="20"/>
      <c r="N27" s="20"/>
      <c r="P27" s="20"/>
      <c r="Q27" s="20"/>
      <c r="R27" s="20"/>
    </row>
    <row r="28" spans="1:18" ht="11.25" customHeight="1" x14ac:dyDescent="0.15">
      <c r="A28" s="20"/>
      <c r="B28" s="20"/>
      <c r="C28" s="20"/>
      <c r="F28" s="20"/>
      <c r="G28" s="20"/>
      <c r="J28" s="20"/>
      <c r="K28" s="20"/>
      <c r="L28" s="20"/>
      <c r="M28" s="20"/>
      <c r="N28" s="20"/>
      <c r="P28" s="20"/>
      <c r="Q28" s="20"/>
      <c r="R28" s="20"/>
    </row>
    <row r="29" spans="1:18" ht="12.5" customHeight="1" x14ac:dyDescent="0.15">
      <c r="A29" s="20"/>
      <c r="B29" s="27"/>
      <c r="C29" s="28" t="s">
        <v>978</v>
      </c>
      <c r="D29" s="27"/>
      <c r="E29" s="27"/>
      <c r="F29" s="27"/>
      <c r="G29" s="27"/>
      <c r="H29" s="27"/>
      <c r="I29" s="27"/>
      <c r="J29" s="11" t="s">
        <v>1122</v>
      </c>
      <c r="K29" s="26" t="s">
        <v>980</v>
      </c>
      <c r="L29" s="26" t="s">
        <v>1123</v>
      </c>
      <c r="M29" s="26" t="s">
        <v>1021</v>
      </c>
      <c r="N29" s="26" t="s">
        <v>983</v>
      </c>
      <c r="O29" s="27"/>
      <c r="P29" s="27"/>
      <c r="Q29" s="27"/>
      <c r="R29" s="20"/>
    </row>
    <row r="30" spans="1:18" ht="1.25" customHeight="1" x14ac:dyDescent="0.15">
      <c r="A30" s="20"/>
      <c r="B30" s="20"/>
      <c r="C30" s="20"/>
      <c r="D30" s="20"/>
      <c r="E30" s="20"/>
      <c r="F30" s="20"/>
      <c r="G30" s="20"/>
      <c r="H30" s="20"/>
      <c r="I30" s="20"/>
      <c r="J30" s="26" t="s">
        <v>1124</v>
      </c>
      <c r="K30" s="20"/>
      <c r="L30" s="20"/>
      <c r="M30" s="20"/>
      <c r="N30" s="20"/>
      <c r="O30" s="20"/>
      <c r="P30" s="20"/>
      <c r="Q30" s="20"/>
      <c r="R30" s="20"/>
    </row>
    <row r="31" spans="1:18" ht="11.25" customHeight="1" x14ac:dyDescent="0.15">
      <c r="A31" s="20"/>
      <c r="B31" s="20"/>
      <c r="C31" s="20"/>
      <c r="D31" s="20"/>
      <c r="E31" s="20"/>
      <c r="F31" s="20"/>
      <c r="G31" s="20"/>
      <c r="H31" s="20"/>
      <c r="I31" s="20"/>
      <c r="J31" s="20"/>
      <c r="K31" s="26" t="s">
        <v>980</v>
      </c>
      <c r="L31" s="26" t="s">
        <v>1125</v>
      </c>
      <c r="M31" s="26" t="s">
        <v>1021</v>
      </c>
      <c r="N31" s="26" t="s">
        <v>983</v>
      </c>
      <c r="O31" s="20"/>
      <c r="P31" s="20"/>
      <c r="Q31" s="20"/>
      <c r="R31" s="20"/>
    </row>
    <row r="32" spans="1:18" ht="2.25" customHeight="1" x14ac:dyDescent="0.15">
      <c r="A32" s="20"/>
      <c r="B32" s="20"/>
      <c r="C32" s="20"/>
      <c r="D32" s="20"/>
      <c r="E32" s="20"/>
      <c r="F32" s="20"/>
      <c r="G32" s="20"/>
      <c r="H32" s="20"/>
      <c r="I32" s="20"/>
      <c r="J32" s="9"/>
      <c r="K32" s="20"/>
      <c r="L32" s="20"/>
      <c r="M32" s="20"/>
      <c r="N32" s="20"/>
      <c r="O32" s="20"/>
      <c r="P32" s="20"/>
      <c r="Q32" s="20"/>
      <c r="R32" s="20"/>
    </row>
  </sheetData>
  <mergeCells count="114">
    <mergeCell ref="A1:J1"/>
    <mergeCell ref="A2:J2"/>
    <mergeCell ref="A3:J3"/>
    <mergeCell ref="A4:J4"/>
    <mergeCell ref="A6:B6"/>
    <mergeCell ref="A7:J7"/>
    <mergeCell ref="K8:L8"/>
    <mergeCell ref="R8:R11"/>
    <mergeCell ref="A9:A11"/>
    <mergeCell ref="B9:B11"/>
    <mergeCell ref="C9:C11"/>
    <mergeCell ref="D9:D11"/>
    <mergeCell ref="E9:E11"/>
    <mergeCell ref="F9:F11"/>
    <mergeCell ref="G9:G11"/>
    <mergeCell ref="H9:H11"/>
    <mergeCell ref="P9:P11"/>
    <mergeCell ref="Q9:Q11"/>
    <mergeCell ref="J10:J11"/>
    <mergeCell ref="K11:N11"/>
    <mergeCell ref="A12:J12"/>
    <mergeCell ref="A13:J13"/>
    <mergeCell ref="I9:I11"/>
    <mergeCell ref="K9:K10"/>
    <mergeCell ref="L9:L10"/>
    <mergeCell ref="M9:M10"/>
    <mergeCell ref="N9:N10"/>
    <mergeCell ref="O9:O11"/>
    <mergeCell ref="A14:J14"/>
    <mergeCell ref="A15:B15"/>
    <mergeCell ref="A16:J16"/>
    <mergeCell ref="K17:L17"/>
    <mergeCell ref="R17:R32"/>
    <mergeCell ref="A18:A19"/>
    <mergeCell ref="B18:B19"/>
    <mergeCell ref="C18:C19"/>
    <mergeCell ref="D18:D19"/>
    <mergeCell ref="E18:E19"/>
    <mergeCell ref="P20:P22"/>
    <mergeCell ref="Q20:Q22"/>
    <mergeCell ref="M18:M19"/>
    <mergeCell ref="N18:N19"/>
    <mergeCell ref="O18:O19"/>
    <mergeCell ref="P18:P19"/>
    <mergeCell ref="Q18:Q19"/>
    <mergeCell ref="A20:A22"/>
    <mergeCell ref="B20:B22"/>
    <mergeCell ref="C20:C22"/>
    <mergeCell ref="F20:F22"/>
    <mergeCell ref="G20:G22"/>
    <mergeCell ref="F18:F19"/>
    <mergeCell ref="G18:G19"/>
    <mergeCell ref="H18:H19"/>
    <mergeCell ref="I18:I19"/>
    <mergeCell ref="K18:K19"/>
    <mergeCell ref="L18:L19"/>
    <mergeCell ref="J21:J22"/>
    <mergeCell ref="K22:N22"/>
    <mergeCell ref="A23:A25"/>
    <mergeCell ref="B23:B25"/>
    <mergeCell ref="C23:C25"/>
    <mergeCell ref="D23:D25"/>
    <mergeCell ref="E23:E25"/>
    <mergeCell ref="F23:F25"/>
    <mergeCell ref="G23:G25"/>
    <mergeCell ref="H23:H25"/>
    <mergeCell ref="K20:K21"/>
    <mergeCell ref="L20:L21"/>
    <mergeCell ref="M20:M21"/>
    <mergeCell ref="N20:N21"/>
    <mergeCell ref="A26:A28"/>
    <mergeCell ref="B26:B28"/>
    <mergeCell ref="C26:C28"/>
    <mergeCell ref="F26:F28"/>
    <mergeCell ref="G26:G28"/>
    <mergeCell ref="K26:K27"/>
    <mergeCell ref="I23:I25"/>
    <mergeCell ref="K23:K24"/>
    <mergeCell ref="L23:L24"/>
    <mergeCell ref="L26:L27"/>
    <mergeCell ref="M26:M27"/>
    <mergeCell ref="N26:N27"/>
    <mergeCell ref="P26:P28"/>
    <mergeCell ref="Q26:Q28"/>
    <mergeCell ref="J27:J28"/>
    <mergeCell ref="K28:N28"/>
    <mergeCell ref="P23:P25"/>
    <mergeCell ref="Q23:Q25"/>
    <mergeCell ref="J24:J25"/>
    <mergeCell ref="K25:N25"/>
    <mergeCell ref="M23:M24"/>
    <mergeCell ref="N23:N24"/>
    <mergeCell ref="O23:O25"/>
    <mergeCell ref="G29:G32"/>
    <mergeCell ref="H29:H32"/>
    <mergeCell ref="I29:I32"/>
    <mergeCell ref="K29:K30"/>
    <mergeCell ref="L29:L30"/>
    <mergeCell ref="M29:M30"/>
    <mergeCell ref="A29:A32"/>
    <mergeCell ref="B29:B32"/>
    <mergeCell ref="C29:C32"/>
    <mergeCell ref="D29:D32"/>
    <mergeCell ref="E29:E32"/>
    <mergeCell ref="F29:F32"/>
    <mergeCell ref="N29:N30"/>
    <mergeCell ref="O29:O32"/>
    <mergeCell ref="P29:P32"/>
    <mergeCell ref="Q29:Q32"/>
    <mergeCell ref="J30:J31"/>
    <mergeCell ref="K31:K32"/>
    <mergeCell ref="L31:L32"/>
    <mergeCell ref="M31:M32"/>
    <mergeCell ref="N31:N32"/>
  </mergeCells>
  <pageMargins left="0" right="0" top="0" bottom="0" header="0.4921259845" footer="0.4921259845"/>
  <drawing r:id="rId1"/>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600-000000000000}">
  <sheetPr codeName="Feuil71"/>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1126</v>
      </c>
    </row>
    <row r="2" spans="1:10" ht="13" hidden="1" customHeight="1" x14ac:dyDescent="0.15"/>
    <row r="3" spans="1:10" ht="12.5" customHeight="1" x14ac:dyDescent="0.15">
      <c r="A3" s="3" t="s">
        <v>1127</v>
      </c>
      <c r="B3" s="4" t="s">
        <v>1024</v>
      </c>
      <c r="C3" s="3" t="s">
        <v>1128</v>
      </c>
    </row>
    <row r="4" spans="1:10" ht="12.5" customHeight="1" x14ac:dyDescent="0.15">
      <c r="B4" s="4" t="s">
        <v>1026</v>
      </c>
      <c r="C4" s="3" t="s">
        <v>1027</v>
      </c>
    </row>
    <row r="5" spans="1:10" ht="12.5" customHeight="1" x14ac:dyDescent="0.15">
      <c r="A5" s="3" t="s">
        <v>1028</v>
      </c>
      <c r="B5" s="20"/>
      <c r="C5" s="20"/>
    </row>
    <row r="6" spans="1:10" ht="23.75" customHeight="1" x14ac:dyDescent="0.15">
      <c r="A6" s="21" t="s">
        <v>1129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1030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1130</v>
      </c>
      <c r="B12" s="4" t="s">
        <v>1032</v>
      </c>
      <c r="C12" s="3" t="s">
        <v>1131</v>
      </c>
      <c r="D12" s="1" t="str">
        <f>LEFT(C12,3)</f>
        <v xml:space="preserve">01 </v>
      </c>
    </row>
    <row r="13" spans="1:10" ht="12.5" customHeight="1" x14ac:dyDescent="0.15">
      <c r="A13" s="3" t="s">
        <v>1127</v>
      </c>
      <c r="B13" s="4" t="s">
        <v>1035</v>
      </c>
      <c r="C13" s="3" t="s">
        <v>1132</v>
      </c>
    </row>
    <row r="14" spans="1:10" ht="12.5" customHeight="1" x14ac:dyDescent="0.15">
      <c r="A14" s="3" t="s">
        <v>1038</v>
      </c>
      <c r="B14" s="4" t="s">
        <v>1037</v>
      </c>
      <c r="C14" s="3" t="str">
        <f>HYPERLINK("http://www.agb-gle.fr/","www.agb-gle.fr")</f>
        <v>www.agb-gle.fr</v>
      </c>
    </row>
  </sheetData>
  <mergeCells count="6">
    <mergeCell ref="A11:C11"/>
    <mergeCell ref="B5:C5"/>
    <mergeCell ref="A6:B6"/>
    <mergeCell ref="A8:J8"/>
    <mergeCell ref="A9:J9"/>
    <mergeCell ref="A10:J10"/>
  </mergeCells>
  <pageMargins left="0" right="0" top="0" bottom="0" header="0.4921259845" footer="0.4921259845"/>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700-000000000000}">
  <sheetPr codeName="Feuil72"/>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72</v>
      </c>
      <c r="B1" s="20"/>
      <c r="C1" s="20"/>
      <c r="D1" s="20"/>
      <c r="E1" s="20"/>
      <c r="F1" s="20"/>
      <c r="G1" s="20"/>
      <c r="H1" s="20"/>
      <c r="I1" s="20"/>
      <c r="J1" s="20"/>
    </row>
    <row r="2" spans="1:10" ht="16" customHeight="1" x14ac:dyDescent="0.15">
      <c r="A2" s="22" t="s">
        <v>1039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1133</v>
      </c>
      <c r="B5" s="5">
        <v>31540752</v>
      </c>
      <c r="C5" s="3" t="s">
        <v>1041</v>
      </c>
      <c r="D5" s="4" t="s">
        <v>1134</v>
      </c>
      <c r="E5" s="3" t="s">
        <v>1135</v>
      </c>
    </row>
    <row r="6" spans="1:10" ht="12.5" customHeight="1" x14ac:dyDescent="0.15">
      <c r="A6" s="6" t="s">
        <v>1136</v>
      </c>
      <c r="B6" s="7">
        <v>475140</v>
      </c>
      <c r="C6" s="8" t="s">
        <v>1041</v>
      </c>
      <c r="D6" s="24" t="s">
        <v>1103</v>
      </c>
      <c r="E6" s="21" t="s">
        <v>1137</v>
      </c>
    </row>
    <row r="7" spans="1:10" ht="11.25" customHeight="1" x14ac:dyDescent="0.15">
      <c r="A7" s="24" t="s">
        <v>1138</v>
      </c>
      <c r="B7" s="25">
        <v>14952418</v>
      </c>
      <c r="C7" s="21" t="s">
        <v>1041</v>
      </c>
      <c r="D7" s="20"/>
      <c r="E7" s="20"/>
    </row>
    <row r="8" spans="1:10" ht="1.25" customHeight="1" x14ac:dyDescent="0.15">
      <c r="A8" s="20"/>
      <c r="B8" s="20"/>
      <c r="C8" s="20"/>
      <c r="D8" s="24" t="s">
        <v>1045</v>
      </c>
      <c r="E8" s="21" t="s">
        <v>1137</v>
      </c>
    </row>
    <row r="9" spans="1:10" ht="11.25" customHeight="1" x14ac:dyDescent="0.15">
      <c r="A9" s="24" t="s">
        <v>1139</v>
      </c>
      <c r="B9" s="25">
        <v>317266</v>
      </c>
      <c r="C9" s="21" t="s">
        <v>1041</v>
      </c>
      <c r="D9" s="20"/>
      <c r="E9" s="20"/>
    </row>
    <row r="10" spans="1:10" ht="1.25" customHeight="1" x14ac:dyDescent="0.15">
      <c r="A10" s="20"/>
      <c r="B10" s="20"/>
      <c r="C10" s="20"/>
      <c r="D10" s="24" t="s">
        <v>1048</v>
      </c>
      <c r="E10" s="21" t="s">
        <v>1046</v>
      </c>
    </row>
    <row r="11" spans="1:10" ht="11.25" customHeight="1" x14ac:dyDescent="0.15">
      <c r="A11" s="20"/>
      <c r="B11" s="20"/>
      <c r="C11" s="20"/>
      <c r="D11" s="20"/>
      <c r="E11" s="20"/>
    </row>
    <row r="12" spans="1:10" ht="12.5" customHeight="1" x14ac:dyDescent="0.15">
      <c r="A12" s="20"/>
      <c r="B12" s="20"/>
      <c r="C12" s="20"/>
      <c r="D12" s="4" t="str">
        <f>LEFT(C12,3)</f>
        <v/>
      </c>
      <c r="E12" s="3" t="s">
        <v>1046</v>
      </c>
    </row>
    <row r="13" spans="1:10" ht="12.5" customHeight="1" x14ac:dyDescent="0.15">
      <c r="A13" s="20"/>
      <c r="B13" s="20"/>
      <c r="C13" s="20"/>
      <c r="D13" s="20"/>
      <c r="E13" s="20"/>
    </row>
    <row r="14" spans="1:10" ht="12.5" customHeight="1" x14ac:dyDescent="0.15">
      <c r="A14" s="4" t="s">
        <v>1052</v>
      </c>
      <c r="B14" s="8" t="s">
        <v>1140</v>
      </c>
    </row>
    <row r="15" spans="1:10" ht="12.5" customHeight="1" x14ac:dyDescent="0.15">
      <c r="A15" s="4" t="s">
        <v>1054</v>
      </c>
      <c r="B15" s="8" t="s">
        <v>1141</v>
      </c>
    </row>
    <row r="16" spans="1:10" ht="12.5" customHeight="1" x14ac:dyDescent="0.15">
      <c r="A16" s="4" t="s">
        <v>1056</v>
      </c>
      <c r="B16" s="8" t="s">
        <v>1057</v>
      </c>
    </row>
    <row r="17" spans="1:2" ht="35.25" customHeight="1" x14ac:dyDescent="0.15">
      <c r="A17" s="4" t="s">
        <v>1058</v>
      </c>
      <c r="B17" s="8" t="s">
        <v>1142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800-000000000000}">
  <sheetPr codeName="Feuil73"/>
  <dimension ref="A1:R31"/>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72</v>
      </c>
      <c r="B1" s="20"/>
      <c r="C1" s="20"/>
      <c r="D1" s="20"/>
      <c r="E1" s="20"/>
      <c r="F1" s="20"/>
      <c r="G1" s="20"/>
      <c r="H1" s="20"/>
      <c r="I1" s="20"/>
      <c r="J1" s="20"/>
    </row>
    <row r="2" spans="1:18" ht="16" customHeight="1" x14ac:dyDescent="0.15">
      <c r="A2" s="22" t="s">
        <v>1060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1061</v>
      </c>
      <c r="B4" s="20"/>
      <c r="C4" s="20"/>
      <c r="D4" s="20"/>
      <c r="E4" s="20"/>
      <c r="F4" s="20"/>
      <c r="G4" s="20"/>
      <c r="H4" s="20"/>
      <c r="I4" s="20"/>
      <c r="J4" s="20"/>
    </row>
    <row r="5" spans="1:18" ht="12.5" customHeight="1" x14ac:dyDescent="0.15">
      <c r="B5" s="12" t="s">
        <v>1111</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1062</v>
      </c>
      <c r="K8" s="30" t="s">
        <v>1063</v>
      </c>
      <c r="L8" s="20"/>
      <c r="M8" s="10" t="s">
        <v>1064</v>
      </c>
      <c r="N8" s="10" t="s">
        <v>1065</v>
      </c>
      <c r="O8" s="9"/>
      <c r="P8" s="9"/>
      <c r="Q8" s="9"/>
      <c r="R8" s="20"/>
    </row>
    <row r="9" spans="1:18" ht="12.5" customHeight="1" x14ac:dyDescent="0.15">
      <c r="A9" s="20"/>
      <c r="B9" s="27"/>
      <c r="C9" s="28" t="s">
        <v>1066</v>
      </c>
      <c r="D9" s="27"/>
      <c r="E9" s="27"/>
      <c r="F9" s="27"/>
      <c r="G9" s="27"/>
      <c r="H9" s="27"/>
      <c r="I9" s="27"/>
      <c r="J9" s="11" t="s">
        <v>1143</v>
      </c>
      <c r="K9" s="26" t="s">
        <v>980</v>
      </c>
      <c r="L9" s="26" t="s">
        <v>1144</v>
      </c>
      <c r="M9" s="26" t="s">
        <v>1069</v>
      </c>
      <c r="N9" s="26" t="s">
        <v>983</v>
      </c>
      <c r="O9" s="27"/>
      <c r="P9" s="27"/>
      <c r="Q9" s="27"/>
      <c r="R9" s="20"/>
    </row>
    <row r="10" spans="1:18" ht="12.5" customHeight="1" x14ac:dyDescent="0.15">
      <c r="A10" s="20"/>
      <c r="B10" s="20"/>
      <c r="C10" s="20"/>
      <c r="D10" s="20"/>
      <c r="E10" s="20"/>
      <c r="F10" s="20"/>
      <c r="G10" s="20"/>
      <c r="H10" s="20"/>
      <c r="I10" s="20"/>
      <c r="J10" s="11" t="s">
        <v>1145</v>
      </c>
      <c r="K10" s="20"/>
      <c r="L10" s="20"/>
      <c r="M10" s="20"/>
      <c r="N10" s="20"/>
      <c r="O10" s="20"/>
      <c r="P10" s="20"/>
      <c r="Q10" s="20"/>
      <c r="R10" s="20"/>
    </row>
    <row r="11" spans="1:18" ht="12.5" customHeight="1" x14ac:dyDescent="0.15">
      <c r="A11" s="20"/>
      <c r="B11" s="20"/>
      <c r="C11" s="29" t="s">
        <v>1075</v>
      </c>
      <c r="F11" s="20"/>
      <c r="G11" s="20"/>
      <c r="J11" s="3" t="s">
        <v>1146</v>
      </c>
      <c r="K11" s="21" t="s">
        <v>980</v>
      </c>
      <c r="L11" s="21" t="s">
        <v>1147</v>
      </c>
      <c r="M11" s="21" t="s">
        <v>1069</v>
      </c>
      <c r="N11" s="21" t="s">
        <v>983</v>
      </c>
      <c r="P11" s="20"/>
      <c r="Q11" s="20"/>
      <c r="R11" s="20"/>
    </row>
    <row r="12" spans="1:18" ht="1.25" customHeight="1" x14ac:dyDescent="0.15">
      <c r="A12" s="20"/>
      <c r="B12" s="20"/>
      <c r="C12" s="20"/>
      <c r="D12" s="1" t="str">
        <f>LEFT(C12,3)</f>
        <v/>
      </c>
      <c r="F12" s="20"/>
      <c r="G12" s="20"/>
      <c r="J12" s="21" t="s">
        <v>1148</v>
      </c>
      <c r="K12" s="20"/>
      <c r="L12" s="20"/>
      <c r="M12" s="20"/>
      <c r="N12" s="20"/>
      <c r="P12" s="20"/>
      <c r="Q12" s="20"/>
      <c r="R12" s="20"/>
    </row>
    <row r="13" spans="1:18" ht="11.25" customHeight="1" x14ac:dyDescent="0.15">
      <c r="A13" s="20"/>
      <c r="B13" s="20"/>
      <c r="C13" s="20"/>
      <c r="F13" s="20"/>
      <c r="G13" s="20"/>
      <c r="J13" s="20"/>
      <c r="K13" s="20"/>
      <c r="L13" s="20"/>
      <c r="M13" s="20"/>
      <c r="N13" s="20"/>
      <c r="P13" s="20"/>
      <c r="Q13" s="20"/>
      <c r="R13" s="20"/>
    </row>
    <row r="14" spans="1:18" ht="12.5" customHeight="1" x14ac:dyDescent="0.15">
      <c r="A14" s="20"/>
      <c r="B14" s="27"/>
      <c r="C14" s="28" t="s">
        <v>1082</v>
      </c>
      <c r="D14" s="27"/>
      <c r="E14" s="27"/>
      <c r="F14" s="27"/>
      <c r="G14" s="27"/>
      <c r="H14" s="27"/>
      <c r="I14" s="27"/>
      <c r="J14" s="11" t="s">
        <v>1149</v>
      </c>
      <c r="K14" s="26" t="s">
        <v>980</v>
      </c>
      <c r="L14" s="26" t="s">
        <v>1147</v>
      </c>
      <c r="M14" s="26" t="s">
        <v>1069</v>
      </c>
      <c r="N14" s="26" t="s">
        <v>983</v>
      </c>
      <c r="O14" s="27"/>
      <c r="P14" s="27"/>
      <c r="Q14" s="27"/>
      <c r="R14" s="20"/>
    </row>
    <row r="15" spans="1:18" ht="1.25" customHeight="1" x14ac:dyDescent="0.15">
      <c r="A15" s="20"/>
      <c r="B15" s="20"/>
      <c r="C15" s="20"/>
      <c r="D15" s="20"/>
      <c r="E15" s="20"/>
      <c r="F15" s="20"/>
      <c r="G15" s="20"/>
      <c r="H15" s="20"/>
      <c r="I15" s="20"/>
      <c r="J15" s="26" t="s">
        <v>1150</v>
      </c>
      <c r="K15" s="20"/>
      <c r="L15" s="20"/>
      <c r="M15" s="20"/>
      <c r="N15" s="20"/>
      <c r="O15" s="20"/>
      <c r="P15" s="20"/>
      <c r="Q15" s="20"/>
      <c r="R15" s="20"/>
    </row>
    <row r="16" spans="1:18" ht="11.25" customHeight="1" x14ac:dyDescent="0.15">
      <c r="A16" s="20"/>
      <c r="B16" s="20"/>
      <c r="C16" s="20"/>
      <c r="D16" s="20"/>
      <c r="E16" s="20"/>
      <c r="F16" s="20"/>
      <c r="G16" s="20"/>
      <c r="H16" s="20"/>
      <c r="I16" s="20"/>
      <c r="J16" s="20"/>
      <c r="K16" s="27"/>
      <c r="L16" s="20"/>
      <c r="M16" s="20"/>
      <c r="N16" s="20"/>
      <c r="O16" s="20"/>
      <c r="P16" s="20"/>
      <c r="Q16" s="20"/>
      <c r="R16" s="20"/>
    </row>
    <row r="17" spans="1:18" ht="12.5" customHeight="1" x14ac:dyDescent="0.15">
      <c r="A17" s="20"/>
      <c r="B17" s="20"/>
      <c r="C17" s="20"/>
      <c r="D17" s="20"/>
      <c r="E17" s="20"/>
      <c r="F17" s="20"/>
      <c r="G17" s="20"/>
      <c r="H17" s="20"/>
      <c r="I17" s="20"/>
      <c r="J17" s="20"/>
    </row>
    <row r="18" spans="1:18" ht="13" hidden="1" customHeight="1" x14ac:dyDescent="0.15">
      <c r="A18" s="20"/>
      <c r="B18" s="20"/>
      <c r="C18" s="20"/>
      <c r="D18" s="20"/>
      <c r="E18" s="20"/>
      <c r="F18" s="20"/>
      <c r="G18" s="20"/>
      <c r="H18" s="20"/>
      <c r="I18" s="20"/>
      <c r="J18" s="20"/>
    </row>
    <row r="19" spans="1:18" ht="12.5" customHeight="1" x14ac:dyDescent="0.15">
      <c r="A19" s="31" t="s">
        <v>1071</v>
      </c>
      <c r="B19" s="20"/>
      <c r="C19" s="20"/>
      <c r="D19" s="20"/>
      <c r="E19" s="20"/>
      <c r="F19" s="20"/>
      <c r="G19" s="20"/>
      <c r="H19" s="20"/>
      <c r="I19" s="20"/>
      <c r="J19" s="20"/>
    </row>
    <row r="20" spans="1:18" ht="12.5" customHeight="1" x14ac:dyDescent="0.15">
      <c r="A20" s="20"/>
      <c r="B20" s="20"/>
    </row>
    <row r="21" spans="1:18" ht="13" hidden="1" customHeight="1" x14ac:dyDescent="0.15">
      <c r="A21" s="20"/>
      <c r="B21" s="20"/>
      <c r="C21" s="20"/>
      <c r="D21" s="20"/>
      <c r="E21" s="20"/>
      <c r="F21" s="20"/>
      <c r="G21" s="20"/>
      <c r="H21" s="20"/>
      <c r="I21" s="20"/>
      <c r="J21" s="20"/>
    </row>
    <row r="22" spans="1:18" ht="12.5" customHeight="1" x14ac:dyDescent="0.15">
      <c r="A22" s="9"/>
      <c r="B22" s="9"/>
      <c r="C22" s="9"/>
      <c r="D22" s="9"/>
      <c r="E22" s="9"/>
      <c r="F22" s="9"/>
      <c r="G22" s="9"/>
      <c r="H22" s="9"/>
      <c r="I22" s="9"/>
      <c r="J22" s="10" t="s">
        <v>1062</v>
      </c>
      <c r="K22" s="30" t="s">
        <v>1063</v>
      </c>
      <c r="L22" s="20"/>
      <c r="M22" s="10" t="s">
        <v>1072</v>
      </c>
      <c r="N22" s="10" t="s">
        <v>1065</v>
      </c>
      <c r="O22" s="9"/>
      <c r="P22" s="9"/>
      <c r="Q22" s="9"/>
      <c r="R22" s="20"/>
    </row>
    <row r="23" spans="1:18" ht="12.5" customHeight="1" x14ac:dyDescent="0.15">
      <c r="A23" s="20"/>
      <c r="B23" s="27"/>
      <c r="C23" s="28" t="s">
        <v>1066</v>
      </c>
      <c r="D23" s="27"/>
      <c r="E23" s="27"/>
      <c r="F23" s="27"/>
      <c r="G23" s="27"/>
      <c r="H23" s="27"/>
      <c r="I23" s="27"/>
      <c r="J23" s="11" t="s">
        <v>1151</v>
      </c>
      <c r="K23" s="26" t="s">
        <v>980</v>
      </c>
      <c r="L23" s="26" t="s">
        <v>1152</v>
      </c>
      <c r="M23" s="26" t="s">
        <v>1153</v>
      </c>
      <c r="N23" s="26" t="s">
        <v>983</v>
      </c>
      <c r="O23" s="27"/>
      <c r="P23" s="27"/>
      <c r="Q23" s="27"/>
      <c r="R23" s="20"/>
    </row>
    <row r="24" spans="1:18" ht="1.25" customHeight="1" x14ac:dyDescent="0.15">
      <c r="A24" s="20"/>
      <c r="B24" s="20"/>
      <c r="C24" s="20"/>
      <c r="D24" s="20"/>
      <c r="E24" s="20"/>
      <c r="F24" s="20"/>
      <c r="G24" s="20"/>
      <c r="H24" s="20"/>
      <c r="I24" s="20"/>
      <c r="J24" s="26" t="s">
        <v>1154</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row r="26" spans="1:18" ht="12.5" customHeight="1" x14ac:dyDescent="0.15">
      <c r="A26" s="20"/>
      <c r="B26" s="20"/>
      <c r="C26" s="29" t="s">
        <v>1075</v>
      </c>
      <c r="F26" s="20"/>
      <c r="G26" s="20"/>
      <c r="J26" s="3" t="s">
        <v>1155</v>
      </c>
      <c r="K26" s="21" t="s">
        <v>980</v>
      </c>
      <c r="L26" s="21" t="s">
        <v>1156</v>
      </c>
      <c r="M26" s="21" t="s">
        <v>1013</v>
      </c>
      <c r="N26" s="21" t="s">
        <v>983</v>
      </c>
      <c r="P26" s="20"/>
      <c r="Q26" s="20"/>
      <c r="R26" s="20"/>
    </row>
    <row r="27" spans="1:18" ht="1.25" customHeight="1" x14ac:dyDescent="0.15">
      <c r="A27" s="20"/>
      <c r="B27" s="20"/>
      <c r="C27" s="20"/>
      <c r="F27" s="20"/>
      <c r="G27" s="20"/>
      <c r="J27" s="21" t="s">
        <v>1157</v>
      </c>
      <c r="K27" s="20"/>
      <c r="L27" s="20"/>
      <c r="M27" s="20"/>
      <c r="N27" s="20"/>
      <c r="P27" s="20"/>
      <c r="Q27" s="20"/>
      <c r="R27" s="20"/>
    </row>
    <row r="28" spans="1:18" ht="11.25" customHeight="1" x14ac:dyDescent="0.15">
      <c r="A28" s="20"/>
      <c r="B28" s="20"/>
      <c r="C28" s="20"/>
      <c r="F28" s="20"/>
      <c r="G28" s="20"/>
      <c r="J28" s="20"/>
      <c r="K28" s="20"/>
      <c r="L28" s="20"/>
      <c r="M28" s="20"/>
      <c r="N28" s="20"/>
      <c r="P28" s="20"/>
      <c r="Q28" s="20"/>
      <c r="R28" s="20"/>
    </row>
    <row r="29" spans="1:18" ht="12.5" customHeight="1" x14ac:dyDescent="0.15">
      <c r="A29" s="20"/>
      <c r="B29" s="27"/>
      <c r="C29" s="28" t="s">
        <v>1082</v>
      </c>
      <c r="D29" s="27"/>
      <c r="E29" s="27"/>
      <c r="F29" s="27"/>
      <c r="G29" s="27"/>
      <c r="H29" s="27"/>
      <c r="I29" s="27"/>
      <c r="J29" s="11" t="s">
        <v>1158</v>
      </c>
      <c r="K29" s="26" t="s">
        <v>980</v>
      </c>
      <c r="L29" s="26" t="s">
        <v>1159</v>
      </c>
      <c r="M29" s="26" t="s">
        <v>1021</v>
      </c>
      <c r="N29" s="26" t="s">
        <v>983</v>
      </c>
      <c r="O29" s="27"/>
      <c r="P29" s="27"/>
      <c r="Q29" s="27"/>
      <c r="R29" s="20"/>
    </row>
    <row r="30" spans="1:18" ht="1.25" customHeight="1" x14ac:dyDescent="0.15">
      <c r="A30" s="20"/>
      <c r="B30" s="20"/>
      <c r="C30" s="20"/>
      <c r="D30" s="20"/>
      <c r="E30" s="20"/>
      <c r="F30" s="20"/>
      <c r="G30" s="20"/>
      <c r="H30" s="20"/>
      <c r="I30" s="20"/>
      <c r="J30" s="26" t="s">
        <v>1160</v>
      </c>
      <c r="K30" s="20"/>
      <c r="L30" s="20"/>
      <c r="M30" s="20"/>
      <c r="N30" s="20"/>
      <c r="O30" s="20"/>
      <c r="P30" s="20"/>
      <c r="Q30" s="20"/>
      <c r="R30" s="20"/>
    </row>
    <row r="31" spans="1:18" ht="11.25" customHeight="1" x14ac:dyDescent="0.15">
      <c r="A31" s="20"/>
      <c r="B31" s="20"/>
      <c r="C31" s="20"/>
      <c r="D31" s="20"/>
      <c r="E31" s="20"/>
      <c r="F31" s="20"/>
      <c r="G31" s="20"/>
      <c r="H31" s="20"/>
      <c r="I31" s="20"/>
      <c r="J31" s="20"/>
      <c r="K31" s="27"/>
      <c r="L31" s="20"/>
      <c r="M31" s="20"/>
      <c r="N31" s="20"/>
      <c r="O31" s="20"/>
      <c r="P31" s="20"/>
      <c r="Q31" s="20"/>
      <c r="R31" s="20"/>
    </row>
  </sheetData>
  <mergeCells count="111">
    <mergeCell ref="A1:J1"/>
    <mergeCell ref="A2:J2"/>
    <mergeCell ref="A3:J3"/>
    <mergeCell ref="A4:J4"/>
    <mergeCell ref="A6:B6"/>
    <mergeCell ref="A7:J7"/>
    <mergeCell ref="K8:L8"/>
    <mergeCell ref="R8:R16"/>
    <mergeCell ref="A9:A10"/>
    <mergeCell ref="B9:B10"/>
    <mergeCell ref="C9:C10"/>
    <mergeCell ref="D9:D10"/>
    <mergeCell ref="E9:E10"/>
    <mergeCell ref="F9:F10"/>
    <mergeCell ref="G9:G10"/>
    <mergeCell ref="H9:H10"/>
    <mergeCell ref="P9:P10"/>
    <mergeCell ref="Q9:Q10"/>
    <mergeCell ref="A11:A13"/>
    <mergeCell ref="B11:B13"/>
    <mergeCell ref="C11:C13"/>
    <mergeCell ref="F11:F13"/>
    <mergeCell ref="G11:G13"/>
    <mergeCell ref="K11:K12"/>
    <mergeCell ref="L11:L12"/>
    <mergeCell ref="M11:M12"/>
    <mergeCell ref="I9:I10"/>
    <mergeCell ref="K9:K10"/>
    <mergeCell ref="L9:L10"/>
    <mergeCell ref="M9:M10"/>
    <mergeCell ref="N9:N10"/>
    <mergeCell ref="O9:O10"/>
    <mergeCell ref="N11:N12"/>
    <mergeCell ref="P11:P13"/>
    <mergeCell ref="Q11:Q13"/>
    <mergeCell ref="J12:J13"/>
    <mergeCell ref="K13:N13"/>
    <mergeCell ref="A14:A16"/>
    <mergeCell ref="B14:B16"/>
    <mergeCell ref="C14:C16"/>
    <mergeCell ref="D14:D16"/>
    <mergeCell ref="E14:E16"/>
    <mergeCell ref="P14:P16"/>
    <mergeCell ref="Q14:Q16"/>
    <mergeCell ref="J15:J16"/>
    <mergeCell ref="K16:N16"/>
    <mergeCell ref="F14:F16"/>
    <mergeCell ref="G14:G16"/>
    <mergeCell ref="H14:H16"/>
    <mergeCell ref="I14:I16"/>
    <mergeCell ref="K14:K15"/>
    <mergeCell ref="L14:L15"/>
    <mergeCell ref="A17:J17"/>
    <mergeCell ref="A18:J18"/>
    <mergeCell ref="A19:J19"/>
    <mergeCell ref="A20:B20"/>
    <mergeCell ref="A21:J21"/>
    <mergeCell ref="K22:L22"/>
    <mergeCell ref="M14:M15"/>
    <mergeCell ref="N14:N15"/>
    <mergeCell ref="O14:O16"/>
    <mergeCell ref="R22:R31"/>
    <mergeCell ref="A23:A25"/>
    <mergeCell ref="B23:B25"/>
    <mergeCell ref="C23:C25"/>
    <mergeCell ref="D23:D25"/>
    <mergeCell ref="E23:E25"/>
    <mergeCell ref="F23:F25"/>
    <mergeCell ref="G23:G25"/>
    <mergeCell ref="H23:H25"/>
    <mergeCell ref="I23:I25"/>
    <mergeCell ref="Q26:Q28"/>
    <mergeCell ref="J27:J28"/>
    <mergeCell ref="K28:N28"/>
    <mergeCell ref="Q23:Q25"/>
    <mergeCell ref="J24:J25"/>
    <mergeCell ref="K25:N25"/>
    <mergeCell ref="A26:A28"/>
    <mergeCell ref="B26:B28"/>
    <mergeCell ref="C26:C28"/>
    <mergeCell ref="F26:F28"/>
    <mergeCell ref="G26:G28"/>
    <mergeCell ref="K26:K27"/>
    <mergeCell ref="L26:L27"/>
    <mergeCell ref="K23:K24"/>
    <mergeCell ref="L23:L24"/>
    <mergeCell ref="M23:M24"/>
    <mergeCell ref="N23:N24"/>
    <mergeCell ref="O23:O25"/>
    <mergeCell ref="P23:P25"/>
    <mergeCell ref="A29:A31"/>
    <mergeCell ref="B29:B31"/>
    <mergeCell ref="C29:C31"/>
    <mergeCell ref="D29:D31"/>
    <mergeCell ref="E29:E31"/>
    <mergeCell ref="F29:F31"/>
    <mergeCell ref="M26:M27"/>
    <mergeCell ref="N26:N27"/>
    <mergeCell ref="P26:P28"/>
    <mergeCell ref="N29:N30"/>
    <mergeCell ref="O29:O31"/>
    <mergeCell ref="P29:P31"/>
    <mergeCell ref="Q29:Q31"/>
    <mergeCell ref="J30:J31"/>
    <mergeCell ref="K31:N31"/>
    <mergeCell ref="G29:G31"/>
    <mergeCell ref="H29:H31"/>
    <mergeCell ref="I29:I31"/>
    <mergeCell ref="K29:K30"/>
    <mergeCell ref="L29:L30"/>
    <mergeCell ref="M29:M30"/>
  </mergeCells>
  <pageMargins left="0" right="0" top="0" bottom="0" header="0.4921259845" footer="0.4921259845"/>
  <drawing r:id="rId1"/>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900-000000000000}">
  <sheetPr codeName="Feuil74"/>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1161</v>
      </c>
    </row>
    <row r="2" spans="1:10" ht="13" hidden="1" customHeight="1" x14ac:dyDescent="0.15"/>
    <row r="3" spans="1:10" ht="12.5" customHeight="1" x14ac:dyDescent="0.15">
      <c r="A3" s="3" t="s">
        <v>1162</v>
      </c>
      <c r="B3" s="4" t="s">
        <v>1024</v>
      </c>
      <c r="C3" s="3" t="s">
        <v>1163</v>
      </c>
    </row>
    <row r="4" spans="1:10" ht="12.5" customHeight="1" x14ac:dyDescent="0.15">
      <c r="B4" s="4" t="s">
        <v>1026</v>
      </c>
      <c r="C4" s="3" t="s">
        <v>1027</v>
      </c>
    </row>
    <row r="5" spans="1:10" ht="12.5" customHeight="1" x14ac:dyDescent="0.15">
      <c r="A5" s="3" t="s">
        <v>1028</v>
      </c>
      <c r="B5" s="20"/>
      <c r="C5" s="20"/>
    </row>
    <row r="6" spans="1:10" ht="12.5" customHeight="1" x14ac:dyDescent="0.15">
      <c r="A6" s="21" t="s">
        <v>1164</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1030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1165</v>
      </c>
      <c r="B12" s="4" t="s">
        <v>1032</v>
      </c>
      <c r="C12" s="3" t="s">
        <v>1166</v>
      </c>
      <c r="D12" s="1" t="str">
        <f>LEFT(C12,3)</f>
        <v xml:space="preserve">03 </v>
      </c>
    </row>
    <row r="13" spans="1:10" ht="12.5" customHeight="1" x14ac:dyDescent="0.15">
      <c r="A13" s="3" t="s">
        <v>1167</v>
      </c>
      <c r="B13" s="4" t="s">
        <v>1035</v>
      </c>
      <c r="C13" s="3" t="s">
        <v>1168</v>
      </c>
    </row>
    <row r="14" spans="1:10" ht="12.5" customHeight="1" x14ac:dyDescent="0.15">
      <c r="A14" s="3" t="s">
        <v>1162</v>
      </c>
      <c r="B14" s="4" t="s">
        <v>1037</v>
      </c>
      <c r="C14" s="3" t="str">
        <f>HYPERLINK("http://www.agenor.fr/","www.agenor.fr")</f>
        <v>www.agenor.fr</v>
      </c>
    </row>
    <row r="15" spans="1:10" ht="12.5" customHeight="1" x14ac:dyDescent="0.15">
      <c r="A15" s="3" t="s">
        <v>1038</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A00-000000000000}">
  <sheetPr codeName="Feuil75"/>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1039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1099</v>
      </c>
      <c r="B5" s="5">
        <v>1670355</v>
      </c>
      <c r="C5" s="3" t="s">
        <v>1041</v>
      </c>
      <c r="D5" s="4" t="s">
        <v>1100</v>
      </c>
      <c r="E5" s="3" t="s">
        <v>1169</v>
      </c>
    </row>
    <row r="6" spans="1:10" ht="12.5" customHeight="1" x14ac:dyDescent="0.15">
      <c r="A6" s="6" t="s">
        <v>1102</v>
      </c>
      <c r="B6" s="7">
        <v>64790</v>
      </c>
      <c r="C6" s="8" t="s">
        <v>1041</v>
      </c>
      <c r="D6" s="4" t="s">
        <v>1045</v>
      </c>
      <c r="E6" s="3" t="s">
        <v>1046</v>
      </c>
    </row>
    <row r="7" spans="1:10" ht="12.5" customHeight="1" x14ac:dyDescent="0.15">
      <c r="A7" s="4" t="s">
        <v>1105</v>
      </c>
      <c r="B7" s="5">
        <v>806177</v>
      </c>
      <c r="C7" s="3" t="s">
        <v>1041</v>
      </c>
      <c r="D7" s="4" t="s">
        <v>1048</v>
      </c>
      <c r="E7" s="3" t="s">
        <v>1046</v>
      </c>
    </row>
    <row r="8" spans="1:10" ht="12.5" customHeight="1" x14ac:dyDescent="0.15">
      <c r="A8" s="4" t="s">
        <v>1106</v>
      </c>
      <c r="B8" s="5">
        <v>7622</v>
      </c>
      <c r="C8" s="3" t="s">
        <v>1041</v>
      </c>
      <c r="D8" s="4" t="s">
        <v>1051</v>
      </c>
      <c r="E8" s="3" t="s">
        <v>1046</v>
      </c>
    </row>
    <row r="9" spans="1:10" ht="12.5" customHeight="1" x14ac:dyDescent="0.15">
      <c r="A9" s="20"/>
      <c r="B9" s="20"/>
      <c r="C9" s="20"/>
      <c r="D9" s="20"/>
      <c r="E9" s="20"/>
    </row>
    <row r="10" spans="1:10" ht="12.5" customHeight="1" x14ac:dyDescent="0.15">
      <c r="A10" s="4" t="s">
        <v>1052</v>
      </c>
      <c r="B10" s="8" t="s">
        <v>1170</v>
      </c>
    </row>
    <row r="11" spans="1:10" ht="12.5" customHeight="1" x14ac:dyDescent="0.15">
      <c r="A11" s="4" t="s">
        <v>1054</v>
      </c>
      <c r="B11" s="8" t="s">
        <v>1055</v>
      </c>
    </row>
    <row r="12" spans="1:10" ht="12.5" customHeight="1" x14ac:dyDescent="0.15">
      <c r="A12" s="4" t="s">
        <v>1056</v>
      </c>
      <c r="B12" s="8" t="s">
        <v>1171</v>
      </c>
      <c r="D12" s="1" t="str">
        <f>LEFT(C12,3)</f>
        <v/>
      </c>
    </row>
    <row r="13" spans="1:10" ht="23.75" customHeight="1" x14ac:dyDescent="0.15">
      <c r="A13" s="4" t="s">
        <v>1058</v>
      </c>
      <c r="B13" s="8" t="s">
        <v>1172</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B00-000000000000}">
  <sheetPr codeName="Feuil76"/>
  <dimension ref="A1:R28"/>
  <sheetViews>
    <sheetView workbookViewId="0">
      <selection activeCell="A5" sqref="A5:I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1060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1071</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1062</v>
      </c>
      <c r="K9" s="30" t="s">
        <v>1063</v>
      </c>
      <c r="L9" s="20"/>
      <c r="M9" s="10" t="s">
        <v>1072</v>
      </c>
      <c r="N9" s="10" t="s">
        <v>1065</v>
      </c>
      <c r="O9" s="9"/>
      <c r="P9" s="9"/>
      <c r="Q9" s="9"/>
      <c r="R9" s="20"/>
    </row>
    <row r="10" spans="1:18" ht="12.5" customHeight="1" x14ac:dyDescent="0.15">
      <c r="A10" s="20"/>
      <c r="B10" s="27"/>
      <c r="C10" s="28" t="s">
        <v>1066</v>
      </c>
      <c r="D10" s="27"/>
      <c r="E10" s="27"/>
      <c r="F10" s="27"/>
      <c r="G10" s="27"/>
      <c r="H10" s="27"/>
      <c r="I10" s="27"/>
      <c r="J10" s="11" t="s">
        <v>1173</v>
      </c>
      <c r="K10" s="26" t="s">
        <v>980</v>
      </c>
      <c r="L10" s="26" t="s">
        <v>1174</v>
      </c>
      <c r="M10" s="26" t="s">
        <v>982</v>
      </c>
      <c r="N10" s="26" t="s">
        <v>983</v>
      </c>
      <c r="O10" s="27"/>
      <c r="P10" s="27"/>
      <c r="Q10" s="27"/>
      <c r="R10" s="20"/>
    </row>
    <row r="11" spans="1:18" ht="1.25" customHeight="1" x14ac:dyDescent="0.15">
      <c r="A11" s="20"/>
      <c r="B11" s="20"/>
      <c r="C11" s="20"/>
      <c r="D11" s="20"/>
      <c r="E11" s="20"/>
      <c r="F11" s="20"/>
      <c r="G11" s="20"/>
      <c r="H11" s="20"/>
      <c r="I11" s="20"/>
      <c r="J11" s="26" t="s">
        <v>1175</v>
      </c>
      <c r="K11" s="20"/>
      <c r="L11" s="20"/>
      <c r="M11" s="20"/>
      <c r="N11" s="20"/>
      <c r="O11" s="20"/>
      <c r="P11" s="20"/>
      <c r="Q11" s="20"/>
      <c r="R11" s="20"/>
    </row>
    <row r="12" spans="1:18" ht="11.25" customHeight="1" x14ac:dyDescent="0.15">
      <c r="A12" s="20"/>
      <c r="B12" s="20"/>
      <c r="C12" s="20"/>
      <c r="D12" s="20"/>
      <c r="E12" s="20"/>
      <c r="F12" s="20"/>
      <c r="G12" s="20"/>
      <c r="H12" s="20"/>
      <c r="I12" s="20"/>
      <c r="J12" s="20"/>
      <c r="K12" s="27"/>
      <c r="L12" s="20"/>
      <c r="M12" s="20"/>
      <c r="N12" s="20"/>
      <c r="O12" s="20"/>
      <c r="P12" s="20"/>
      <c r="Q12" s="20"/>
      <c r="R12" s="20"/>
    </row>
    <row r="13" spans="1:18" ht="12.5" customHeight="1" x14ac:dyDescent="0.15">
      <c r="A13" s="20"/>
      <c r="B13" s="20"/>
      <c r="C13" s="29" t="s">
        <v>1075</v>
      </c>
      <c r="F13" s="20"/>
      <c r="G13" s="20"/>
      <c r="J13" s="3" t="s">
        <v>1176</v>
      </c>
      <c r="K13" s="21" t="s">
        <v>980</v>
      </c>
      <c r="L13" s="21" t="s">
        <v>1177</v>
      </c>
      <c r="M13" s="21" t="s">
        <v>1178</v>
      </c>
      <c r="N13" s="21" t="s">
        <v>983</v>
      </c>
      <c r="P13" s="20"/>
      <c r="Q13" s="20"/>
      <c r="R13" s="20"/>
    </row>
    <row r="14" spans="1:18" ht="1.25" customHeight="1" x14ac:dyDescent="0.15">
      <c r="A14" s="20"/>
      <c r="B14" s="20"/>
      <c r="C14" s="20"/>
      <c r="F14" s="20"/>
      <c r="G14" s="20"/>
      <c r="J14" s="21" t="s">
        <v>1179</v>
      </c>
      <c r="K14" s="20"/>
      <c r="L14" s="20"/>
      <c r="M14" s="20"/>
      <c r="N14" s="20"/>
      <c r="P14" s="20"/>
      <c r="Q14" s="20"/>
      <c r="R14" s="20"/>
    </row>
    <row r="15" spans="1:18" ht="11.25" customHeight="1" x14ac:dyDescent="0.15">
      <c r="A15" s="20"/>
      <c r="B15" s="20"/>
      <c r="C15" s="20"/>
      <c r="F15" s="20"/>
      <c r="G15" s="20"/>
      <c r="J15" s="20"/>
      <c r="K15" s="20"/>
      <c r="L15" s="20"/>
      <c r="M15" s="20"/>
      <c r="N15" s="20"/>
      <c r="P15" s="20"/>
      <c r="Q15" s="20"/>
      <c r="R15" s="20"/>
    </row>
    <row r="16" spans="1:18" ht="12.5" customHeight="1" x14ac:dyDescent="0.15">
      <c r="A16" s="20"/>
      <c r="B16" s="27"/>
      <c r="C16" s="28" t="s">
        <v>1082</v>
      </c>
      <c r="D16" s="27"/>
      <c r="E16" s="27"/>
      <c r="F16" s="27"/>
      <c r="G16" s="27"/>
      <c r="H16" s="27"/>
      <c r="I16" s="27"/>
      <c r="J16" s="11" t="s">
        <v>1180</v>
      </c>
      <c r="K16" s="26" t="s">
        <v>980</v>
      </c>
      <c r="L16" s="26" t="s">
        <v>994</v>
      </c>
      <c r="M16" s="26" t="s">
        <v>995</v>
      </c>
      <c r="N16" s="26" t="s">
        <v>983</v>
      </c>
      <c r="O16" s="27"/>
      <c r="P16" s="27"/>
      <c r="Q16" s="27"/>
      <c r="R16" s="20"/>
    </row>
    <row r="17" spans="1:18" ht="1.25" customHeight="1" x14ac:dyDescent="0.15">
      <c r="A17" s="20"/>
      <c r="B17" s="20"/>
      <c r="C17" s="20"/>
      <c r="D17" s="20"/>
      <c r="E17" s="20"/>
      <c r="F17" s="20"/>
      <c r="G17" s="20"/>
      <c r="H17" s="20"/>
      <c r="I17" s="20"/>
      <c r="J17" s="26" t="s">
        <v>1181</v>
      </c>
      <c r="K17" s="20"/>
      <c r="L17" s="20"/>
      <c r="M17" s="20"/>
      <c r="N17" s="20"/>
      <c r="O17" s="20"/>
      <c r="P17" s="20"/>
      <c r="Q17" s="20"/>
      <c r="R17" s="20"/>
    </row>
    <row r="18" spans="1:18" ht="11.25" customHeight="1" x14ac:dyDescent="0.15">
      <c r="A18" s="20"/>
      <c r="B18" s="20"/>
      <c r="C18" s="20"/>
      <c r="D18" s="20"/>
      <c r="E18" s="20"/>
      <c r="F18" s="20"/>
      <c r="G18" s="20"/>
      <c r="H18" s="20"/>
      <c r="I18" s="20"/>
      <c r="J18" s="20"/>
      <c r="K18" s="26" t="s">
        <v>980</v>
      </c>
      <c r="L18" s="26" t="s">
        <v>1182</v>
      </c>
      <c r="M18" s="26" t="s">
        <v>1183</v>
      </c>
      <c r="N18" s="26" t="s">
        <v>983</v>
      </c>
      <c r="O18" s="20"/>
      <c r="P18" s="20"/>
      <c r="Q18" s="20"/>
      <c r="R18" s="20"/>
    </row>
    <row r="19" spans="1:18" ht="2.25" customHeight="1" x14ac:dyDescent="0.15">
      <c r="A19" s="20"/>
      <c r="B19" s="20"/>
      <c r="C19" s="20"/>
      <c r="D19" s="20"/>
      <c r="E19" s="20"/>
      <c r="F19" s="20"/>
      <c r="G19" s="20"/>
      <c r="H19" s="20"/>
      <c r="I19" s="20"/>
      <c r="J19" s="9"/>
      <c r="K19" s="20"/>
      <c r="L19" s="20"/>
      <c r="M19" s="20"/>
      <c r="N19" s="20"/>
      <c r="O19" s="20"/>
      <c r="P19" s="20"/>
      <c r="Q19" s="20"/>
      <c r="R19" s="20"/>
    </row>
    <row r="20" spans="1:18" ht="12.5" customHeight="1" x14ac:dyDescent="0.15">
      <c r="A20" s="20"/>
      <c r="B20" s="20"/>
      <c r="C20" s="29" t="s">
        <v>1087</v>
      </c>
      <c r="F20" s="20"/>
      <c r="G20" s="20"/>
      <c r="J20" s="3" t="s">
        <v>1184</v>
      </c>
      <c r="K20" s="21" t="s">
        <v>980</v>
      </c>
      <c r="L20" s="21" t="s">
        <v>1080</v>
      </c>
      <c r="M20" s="21" t="s">
        <v>1081</v>
      </c>
      <c r="N20" s="21" t="s">
        <v>983</v>
      </c>
      <c r="P20" s="20"/>
      <c r="Q20" s="20"/>
      <c r="R20" s="20"/>
    </row>
    <row r="21" spans="1:18" ht="1.25" customHeight="1" x14ac:dyDescent="0.15">
      <c r="A21" s="20"/>
      <c r="B21" s="20"/>
      <c r="C21" s="20"/>
      <c r="F21" s="20"/>
      <c r="G21" s="20"/>
      <c r="J21" s="21" t="s">
        <v>1185</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row r="23" spans="1:18" ht="12.5" customHeight="1" x14ac:dyDescent="0.15">
      <c r="A23" s="20"/>
      <c r="B23" s="27"/>
      <c r="C23" s="28" t="s">
        <v>978</v>
      </c>
      <c r="D23" s="27"/>
      <c r="E23" s="27"/>
      <c r="F23" s="27"/>
      <c r="G23" s="27"/>
      <c r="H23" s="27"/>
      <c r="I23" s="27"/>
      <c r="J23" s="11" t="s">
        <v>1186</v>
      </c>
      <c r="K23" s="26" t="s">
        <v>980</v>
      </c>
      <c r="L23" s="26" t="s">
        <v>1007</v>
      </c>
      <c r="M23" s="26" t="s">
        <v>1008</v>
      </c>
      <c r="N23" s="26" t="s">
        <v>983</v>
      </c>
      <c r="O23" s="27"/>
      <c r="P23" s="27"/>
      <c r="Q23" s="27"/>
      <c r="R23" s="20"/>
    </row>
    <row r="24" spans="1:18" ht="1.25" customHeight="1" x14ac:dyDescent="0.15">
      <c r="A24" s="20"/>
      <c r="B24" s="20"/>
      <c r="C24" s="20"/>
      <c r="D24" s="20"/>
      <c r="E24" s="20"/>
      <c r="F24" s="20"/>
      <c r="G24" s="20"/>
      <c r="H24" s="20"/>
      <c r="I24" s="20"/>
      <c r="J24" s="26" t="s">
        <v>1187</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row r="26" spans="1:18" ht="12.5" customHeight="1" x14ac:dyDescent="0.15">
      <c r="A26" s="20"/>
      <c r="B26" s="20"/>
      <c r="C26" s="29" t="s">
        <v>985</v>
      </c>
      <c r="F26" s="20"/>
      <c r="G26" s="20"/>
      <c r="J26" s="3" t="s">
        <v>1188</v>
      </c>
      <c r="K26" s="21" t="s">
        <v>980</v>
      </c>
      <c r="L26" s="21" t="s">
        <v>1189</v>
      </c>
      <c r="M26" s="21" t="s">
        <v>1190</v>
      </c>
      <c r="N26" s="21" t="s">
        <v>983</v>
      </c>
      <c r="P26" s="20"/>
      <c r="Q26" s="20"/>
      <c r="R26" s="20"/>
    </row>
    <row r="27" spans="1:18" ht="1.25" customHeight="1" x14ac:dyDescent="0.15">
      <c r="A27" s="20"/>
      <c r="B27" s="20"/>
      <c r="C27" s="20"/>
      <c r="F27" s="20"/>
      <c r="G27" s="20"/>
      <c r="J27" s="21" t="s">
        <v>1191</v>
      </c>
      <c r="K27" s="20"/>
      <c r="L27" s="20"/>
      <c r="M27" s="20"/>
      <c r="N27" s="20"/>
      <c r="P27" s="20"/>
      <c r="Q27" s="20"/>
      <c r="R27" s="20"/>
    </row>
    <row r="28" spans="1:18" ht="11.25" customHeight="1" x14ac:dyDescent="0.15">
      <c r="A28" s="20"/>
      <c r="B28" s="20"/>
      <c r="C28" s="20"/>
      <c r="F28" s="20"/>
      <c r="G28" s="20"/>
      <c r="J28" s="20"/>
      <c r="K28" s="20"/>
      <c r="L28" s="20"/>
      <c r="M28" s="20"/>
      <c r="N28" s="20"/>
      <c r="P28" s="20"/>
      <c r="Q28" s="20"/>
      <c r="R28" s="20"/>
    </row>
  </sheetData>
  <mergeCells count="106">
    <mergeCell ref="A1:J1"/>
    <mergeCell ref="A2:J2"/>
    <mergeCell ref="A3:J3"/>
    <mergeCell ref="A4:B4"/>
    <mergeCell ref="A5:I5"/>
    <mergeCell ref="A6:J6"/>
    <mergeCell ref="A7:B7"/>
    <mergeCell ref="A8:J8"/>
    <mergeCell ref="K9:L9"/>
    <mergeCell ref="R9:R28"/>
    <mergeCell ref="A10:A12"/>
    <mergeCell ref="B10:B12"/>
    <mergeCell ref="C10:C12"/>
    <mergeCell ref="D10:D12"/>
    <mergeCell ref="E10:E12"/>
    <mergeCell ref="F10:F12"/>
    <mergeCell ref="N10:N11"/>
    <mergeCell ref="O10:O12"/>
    <mergeCell ref="P10:P12"/>
    <mergeCell ref="Q10:Q12"/>
    <mergeCell ref="J11:J12"/>
    <mergeCell ref="K12:N12"/>
    <mergeCell ref="G10:G12"/>
    <mergeCell ref="H10:H12"/>
    <mergeCell ref="I10:I12"/>
    <mergeCell ref="K10:K11"/>
    <mergeCell ref="L10:L11"/>
    <mergeCell ref="M10:M11"/>
    <mergeCell ref="L13:L14"/>
    <mergeCell ref="M13:M14"/>
    <mergeCell ref="N13:N14"/>
    <mergeCell ref="P13:P15"/>
    <mergeCell ref="Q13:Q15"/>
    <mergeCell ref="J14:J15"/>
    <mergeCell ref="K15:N15"/>
    <mergeCell ref="A13:A15"/>
    <mergeCell ref="B13:B15"/>
    <mergeCell ref="C13:C15"/>
    <mergeCell ref="F13:F15"/>
    <mergeCell ref="G13:G15"/>
    <mergeCell ref="K13:K14"/>
    <mergeCell ref="G16:G19"/>
    <mergeCell ref="H16:H19"/>
    <mergeCell ref="I16:I19"/>
    <mergeCell ref="K16:K17"/>
    <mergeCell ref="L16:L17"/>
    <mergeCell ref="M16:M17"/>
    <mergeCell ref="A16:A19"/>
    <mergeCell ref="B16:B19"/>
    <mergeCell ref="C16:C19"/>
    <mergeCell ref="D16:D19"/>
    <mergeCell ref="E16:E19"/>
    <mergeCell ref="F16:F19"/>
    <mergeCell ref="N16:N17"/>
    <mergeCell ref="O16:O19"/>
    <mergeCell ref="P16:P19"/>
    <mergeCell ref="Q16:Q19"/>
    <mergeCell ref="J17:J18"/>
    <mergeCell ref="K18:K19"/>
    <mergeCell ref="L18:L19"/>
    <mergeCell ref="M18:M19"/>
    <mergeCell ref="N18:N19"/>
    <mergeCell ref="P20:P22"/>
    <mergeCell ref="Q20:Q22"/>
    <mergeCell ref="J21:J22"/>
    <mergeCell ref="K22:N22"/>
    <mergeCell ref="A20:A22"/>
    <mergeCell ref="B20:B22"/>
    <mergeCell ref="C20:C22"/>
    <mergeCell ref="F20:F22"/>
    <mergeCell ref="G20:G22"/>
    <mergeCell ref="K20:K21"/>
    <mergeCell ref="A23:A25"/>
    <mergeCell ref="B23:B25"/>
    <mergeCell ref="C23:C25"/>
    <mergeCell ref="D23:D25"/>
    <mergeCell ref="E23:E25"/>
    <mergeCell ref="F23:F25"/>
    <mergeCell ref="L20:L21"/>
    <mergeCell ref="M20:M21"/>
    <mergeCell ref="N20:N21"/>
    <mergeCell ref="N23:N24"/>
    <mergeCell ref="O23:O25"/>
    <mergeCell ref="P23:P25"/>
    <mergeCell ref="Q23:Q25"/>
    <mergeCell ref="J24:J25"/>
    <mergeCell ref="K25:N25"/>
    <mergeCell ref="G23:G25"/>
    <mergeCell ref="H23:H25"/>
    <mergeCell ref="I23:I25"/>
    <mergeCell ref="K23:K24"/>
    <mergeCell ref="L23:L24"/>
    <mergeCell ref="M23:M24"/>
    <mergeCell ref="L26:L27"/>
    <mergeCell ref="M26:M27"/>
    <mergeCell ref="N26:N27"/>
    <mergeCell ref="P26:P28"/>
    <mergeCell ref="Q26:Q28"/>
    <mergeCell ref="J27:J28"/>
    <mergeCell ref="K28:N28"/>
    <mergeCell ref="A26:A28"/>
    <mergeCell ref="B26:B28"/>
    <mergeCell ref="C26:C28"/>
    <mergeCell ref="F26:F28"/>
    <mergeCell ref="G26:G28"/>
    <mergeCell ref="K26:K27"/>
  </mergeCells>
  <pageMargins left="0" right="0" top="0" bottom="0" header="0.4921259845" footer="0.4921259845"/>
  <drawing r:id="rId1"/>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C00-000000000000}">
  <sheetPr codeName="Feuil77"/>
  <dimension ref="A1:J17"/>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1192</v>
      </c>
    </row>
    <row r="2" spans="1:10" ht="13" hidden="1" customHeight="1" x14ac:dyDescent="0.15"/>
    <row r="3" spans="1:10" ht="12.5" customHeight="1" x14ac:dyDescent="0.15">
      <c r="A3" s="3" t="s">
        <v>1193</v>
      </c>
      <c r="B3" s="4" t="s">
        <v>1024</v>
      </c>
      <c r="C3" s="3" t="s">
        <v>1194</v>
      </c>
    </row>
    <row r="4" spans="1:10" ht="12.5" customHeight="1" x14ac:dyDescent="0.15">
      <c r="B4" s="4" t="s">
        <v>1026</v>
      </c>
      <c r="C4" s="3" t="s">
        <v>1027</v>
      </c>
    </row>
    <row r="5" spans="1:10" ht="12.5" customHeight="1" x14ac:dyDescent="0.15">
      <c r="A5" s="3" t="s">
        <v>1028</v>
      </c>
      <c r="B5" s="20"/>
      <c r="C5" s="20"/>
    </row>
    <row r="6" spans="1:10" ht="23.75" customHeight="1" x14ac:dyDescent="0.15">
      <c r="A6" s="21" t="s">
        <v>1195</v>
      </c>
      <c r="B6" s="20"/>
    </row>
    <row r="7" spans="1:10" ht="12.5" customHeight="1" x14ac:dyDescent="0.15"/>
    <row r="8" spans="1:10" ht="35.25" customHeight="1" x14ac:dyDescent="0.15">
      <c r="A8" s="32" t="s">
        <v>1196</v>
      </c>
      <c r="B8" s="33"/>
    </row>
    <row r="9" spans="1:10" ht="12.5" customHeight="1" x14ac:dyDescent="0.15"/>
    <row r="10" spans="1:10" ht="12.5" customHeight="1" x14ac:dyDescent="0.15">
      <c r="A10" s="20"/>
      <c r="B10" s="20"/>
      <c r="C10" s="20"/>
      <c r="D10" s="20"/>
      <c r="E10" s="20"/>
      <c r="F10" s="20"/>
      <c r="G10" s="20"/>
      <c r="H10" s="20"/>
      <c r="I10" s="20"/>
      <c r="J10" s="20"/>
    </row>
    <row r="11" spans="1:10" ht="16" customHeight="1" x14ac:dyDescent="0.15">
      <c r="A11" s="22" t="s">
        <v>1030</v>
      </c>
      <c r="B11" s="23"/>
      <c r="C11" s="23"/>
      <c r="D11" s="23"/>
      <c r="E11" s="23"/>
      <c r="F11" s="23"/>
      <c r="G11" s="23"/>
      <c r="H11" s="23"/>
      <c r="I11" s="23"/>
      <c r="J11" s="23"/>
    </row>
    <row r="12" spans="1:10" ht="12.5" customHeight="1" x14ac:dyDescent="0.15">
      <c r="A12" s="20"/>
      <c r="B12" s="20"/>
      <c r="C12" s="20"/>
      <c r="D12" s="20"/>
      <c r="E12" s="20"/>
      <c r="F12" s="20"/>
      <c r="G12" s="20"/>
      <c r="H12" s="20"/>
      <c r="I12" s="20"/>
      <c r="J12" s="20"/>
    </row>
    <row r="13" spans="1:10" ht="12.5" customHeight="1" x14ac:dyDescent="0.15">
      <c r="A13" s="20"/>
      <c r="B13" s="20"/>
      <c r="C13" s="20"/>
    </row>
    <row r="14" spans="1:10" ht="12.5" customHeight="1" x14ac:dyDescent="0.15">
      <c r="A14" s="3" t="s">
        <v>1197</v>
      </c>
      <c r="B14" s="4" t="s">
        <v>1032</v>
      </c>
      <c r="C14" s="3" t="s">
        <v>1198</v>
      </c>
    </row>
    <row r="15" spans="1:10" ht="12.5" customHeight="1" x14ac:dyDescent="0.15">
      <c r="A15" s="3" t="s">
        <v>1199</v>
      </c>
      <c r="B15" s="4" t="s">
        <v>1035</v>
      </c>
      <c r="C15" s="3" t="s">
        <v>1200</v>
      </c>
    </row>
    <row r="16" spans="1:10" ht="23.75" customHeight="1" x14ac:dyDescent="0.15">
      <c r="A16" s="3" t="s">
        <v>1193</v>
      </c>
      <c r="B16" s="4" t="s">
        <v>1037</v>
      </c>
      <c r="C16" s="3" t="str">
        <f>HYPERLINK("http://www.agri-environnement.fr/","www.agri-environnement.fr")</f>
        <v>www.agri-environnement.fr</v>
      </c>
    </row>
    <row r="17" spans="1:3" ht="12.5" customHeight="1" x14ac:dyDescent="0.15">
      <c r="A17" s="3" t="s">
        <v>1038</v>
      </c>
      <c r="B17" s="20"/>
      <c r="C17" s="20"/>
    </row>
  </sheetData>
  <mergeCells count="8">
    <mergeCell ref="A13:C13"/>
    <mergeCell ref="B17:C17"/>
    <mergeCell ref="B5:C5"/>
    <mergeCell ref="A6:B6"/>
    <mergeCell ref="A8:B8"/>
    <mergeCell ref="A10:J10"/>
    <mergeCell ref="A11:J11"/>
    <mergeCell ref="A12:J12"/>
  </mergeCells>
  <pageMargins left="0" right="0" top="0" bottom="0" header="0.4921259845" footer="0.4921259845"/>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D00-000000000000}">
  <sheetPr codeName="Feuil78"/>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1039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1040</v>
      </c>
      <c r="B5" s="3" t="s">
        <v>1201</v>
      </c>
      <c r="D5" s="4" t="s">
        <v>1042</v>
      </c>
      <c r="E5" s="3" t="s">
        <v>1202</v>
      </c>
    </row>
    <row r="6" spans="1:10" ht="12.5" customHeight="1" x14ac:dyDescent="0.15">
      <c r="A6" s="6" t="s">
        <v>1044</v>
      </c>
      <c r="B6" s="8" t="s">
        <v>1201</v>
      </c>
      <c r="D6" s="24" t="s">
        <v>1103</v>
      </c>
      <c r="E6" s="21" t="s">
        <v>1104</v>
      </c>
    </row>
    <row r="7" spans="1:10" ht="11.25" customHeight="1" x14ac:dyDescent="0.15">
      <c r="A7" s="24" t="s">
        <v>1047</v>
      </c>
      <c r="B7" s="25">
        <v>4149323</v>
      </c>
      <c r="C7" s="21" t="s">
        <v>1041</v>
      </c>
      <c r="D7" s="20"/>
      <c r="E7" s="20"/>
    </row>
    <row r="8" spans="1:10" ht="1.25" customHeight="1" x14ac:dyDescent="0.15">
      <c r="A8" s="20"/>
      <c r="B8" s="20"/>
      <c r="C8" s="20"/>
      <c r="D8" s="24" t="s">
        <v>1045</v>
      </c>
      <c r="E8" s="21" t="s">
        <v>1049</v>
      </c>
    </row>
    <row r="9" spans="1:10" ht="11.25" customHeight="1" x14ac:dyDescent="0.15">
      <c r="A9" s="24" t="s">
        <v>1050</v>
      </c>
      <c r="B9" s="25">
        <v>78000</v>
      </c>
      <c r="C9" s="21" t="s">
        <v>1041</v>
      </c>
      <c r="D9" s="20"/>
      <c r="E9" s="20"/>
    </row>
    <row r="10" spans="1:10" ht="1.25" customHeight="1" x14ac:dyDescent="0.15">
      <c r="A10" s="20"/>
      <c r="B10" s="20"/>
      <c r="C10" s="20"/>
      <c r="D10" s="24" t="s">
        <v>1048</v>
      </c>
      <c r="E10" s="21" t="s">
        <v>1046</v>
      </c>
    </row>
    <row r="11" spans="1:10" ht="11.25" customHeight="1" x14ac:dyDescent="0.15">
      <c r="A11" s="20"/>
      <c r="B11" s="20"/>
      <c r="C11" s="20"/>
      <c r="D11" s="20"/>
      <c r="E11" s="20"/>
    </row>
    <row r="12" spans="1:10" ht="12.5" customHeight="1" x14ac:dyDescent="0.15">
      <c r="A12" s="20"/>
      <c r="B12" s="20"/>
      <c r="C12" s="20"/>
      <c r="D12" s="4" t="str">
        <f>LEFT(C12,3)</f>
        <v/>
      </c>
      <c r="E12" s="3" t="s">
        <v>1046</v>
      </c>
    </row>
    <row r="13" spans="1:10" ht="12.5" customHeight="1" x14ac:dyDescent="0.15">
      <c r="A13" s="20"/>
      <c r="B13" s="20"/>
      <c r="C13" s="20"/>
      <c r="D13" s="20"/>
      <c r="E13" s="20"/>
    </row>
    <row r="14" spans="1:10" ht="12.5" customHeight="1" x14ac:dyDescent="0.15">
      <c r="A14" s="4" t="s">
        <v>1052</v>
      </c>
      <c r="B14" s="8" t="s">
        <v>1203</v>
      </c>
    </row>
    <row r="15" spans="1:10" ht="12.5" customHeight="1" x14ac:dyDescent="0.15">
      <c r="A15" s="4" t="s">
        <v>1054</v>
      </c>
      <c r="B15" s="8" t="s">
        <v>1204</v>
      </c>
    </row>
    <row r="16" spans="1:10" ht="12.5" customHeight="1" x14ac:dyDescent="0.15">
      <c r="A16" s="4" t="s">
        <v>1056</v>
      </c>
      <c r="B16" s="8" t="s">
        <v>1057</v>
      </c>
    </row>
    <row r="17" spans="1:2" ht="105.5" customHeight="1" x14ac:dyDescent="0.15">
      <c r="A17" s="4" t="s">
        <v>1058</v>
      </c>
      <c r="B17" s="8" t="s">
        <v>1205</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E00-000000000000}">
  <sheetPr codeName="Feuil79"/>
  <dimension ref="A1:R20"/>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1060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1061</v>
      </c>
      <c r="B4" s="20"/>
      <c r="C4" s="20"/>
      <c r="D4" s="20"/>
      <c r="E4" s="20"/>
      <c r="F4" s="20"/>
      <c r="G4" s="20"/>
      <c r="H4" s="20"/>
      <c r="I4" s="20"/>
      <c r="J4" s="20"/>
    </row>
    <row r="5" spans="1:18" ht="12.5" customHeight="1" x14ac:dyDescent="0.15">
      <c r="B5" s="12" t="s">
        <v>1111</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1062</v>
      </c>
      <c r="K8" s="30" t="s">
        <v>1063</v>
      </c>
      <c r="L8" s="20"/>
      <c r="M8" s="10" t="s">
        <v>1064</v>
      </c>
      <c r="N8" s="10" t="s">
        <v>1065</v>
      </c>
      <c r="O8" s="9"/>
      <c r="P8" s="9"/>
      <c r="Q8" s="9"/>
      <c r="R8" s="20"/>
    </row>
    <row r="9" spans="1:18" ht="12.5" customHeight="1" x14ac:dyDescent="0.15">
      <c r="A9" s="20"/>
      <c r="B9" s="27"/>
      <c r="C9" s="28" t="s">
        <v>1066</v>
      </c>
      <c r="D9" s="27"/>
      <c r="E9" s="27"/>
      <c r="F9" s="27"/>
      <c r="G9" s="27"/>
      <c r="H9" s="27"/>
      <c r="I9" s="27"/>
      <c r="J9" s="11" t="s">
        <v>1206</v>
      </c>
      <c r="K9" s="26" t="s">
        <v>980</v>
      </c>
      <c r="L9" s="26" t="s">
        <v>1068</v>
      </c>
      <c r="M9" s="26" t="s">
        <v>1069</v>
      </c>
      <c r="N9" s="26" t="s">
        <v>983</v>
      </c>
      <c r="O9" s="27"/>
      <c r="P9" s="27"/>
      <c r="Q9" s="27"/>
      <c r="R9" s="20"/>
    </row>
    <row r="10" spans="1:18" ht="1.25" customHeight="1" x14ac:dyDescent="0.15">
      <c r="A10" s="20"/>
      <c r="B10" s="20"/>
      <c r="C10" s="20"/>
      <c r="D10" s="20"/>
      <c r="E10" s="20"/>
      <c r="F10" s="20"/>
      <c r="G10" s="20"/>
      <c r="H10" s="20"/>
      <c r="I10" s="20"/>
      <c r="J10" s="26" t="s">
        <v>1207</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20"/>
    </row>
    <row r="13" spans="1:18" ht="13" hidden="1" customHeight="1" x14ac:dyDescent="0.15">
      <c r="A13" s="20"/>
      <c r="B13" s="20"/>
      <c r="C13" s="20"/>
      <c r="D13" s="20"/>
      <c r="E13" s="20"/>
      <c r="F13" s="20"/>
      <c r="G13" s="20"/>
      <c r="H13" s="20"/>
      <c r="I13" s="20"/>
      <c r="J13" s="20"/>
    </row>
    <row r="14" spans="1:18" ht="12.5" customHeight="1" x14ac:dyDescent="0.15">
      <c r="A14" s="31" t="s">
        <v>1071</v>
      </c>
      <c r="B14" s="20"/>
      <c r="C14" s="20"/>
      <c r="D14" s="20"/>
      <c r="E14" s="20"/>
      <c r="F14" s="20"/>
      <c r="G14" s="20"/>
      <c r="H14" s="20"/>
      <c r="I14" s="20"/>
      <c r="J14" s="20"/>
    </row>
    <row r="15" spans="1:18" ht="12.5" customHeight="1" x14ac:dyDescent="0.15">
      <c r="A15" s="20"/>
      <c r="B15" s="20"/>
    </row>
    <row r="16" spans="1:18" ht="13" hidden="1" customHeight="1" x14ac:dyDescent="0.15">
      <c r="A16" s="20"/>
      <c r="B16" s="20"/>
      <c r="C16" s="20"/>
      <c r="D16" s="20"/>
      <c r="E16" s="20"/>
      <c r="F16" s="20"/>
      <c r="G16" s="20"/>
      <c r="H16" s="20"/>
      <c r="I16" s="20"/>
      <c r="J16" s="20"/>
    </row>
    <row r="17" spans="1:18" ht="12.5" customHeight="1" x14ac:dyDescent="0.15">
      <c r="A17" s="9"/>
      <c r="B17" s="9"/>
      <c r="C17" s="9"/>
      <c r="D17" s="9"/>
      <c r="E17" s="9"/>
      <c r="F17" s="9"/>
      <c r="G17" s="9"/>
      <c r="H17" s="9"/>
      <c r="I17" s="9"/>
      <c r="J17" s="10" t="s">
        <v>1062</v>
      </c>
      <c r="K17" s="30" t="s">
        <v>1063</v>
      </c>
      <c r="L17" s="20"/>
      <c r="M17" s="10" t="s">
        <v>1072</v>
      </c>
      <c r="N17" s="10" t="s">
        <v>1065</v>
      </c>
      <c r="O17" s="9"/>
      <c r="P17" s="9"/>
      <c r="Q17" s="9"/>
      <c r="R17" s="20"/>
    </row>
    <row r="18" spans="1:18" ht="12.5" customHeight="1" x14ac:dyDescent="0.15">
      <c r="A18" s="20"/>
      <c r="B18" s="27"/>
      <c r="C18" s="28" t="s">
        <v>1066</v>
      </c>
      <c r="D18" s="27"/>
      <c r="E18" s="27"/>
      <c r="F18" s="27"/>
      <c r="G18" s="27"/>
      <c r="H18" s="27"/>
      <c r="I18" s="27"/>
      <c r="J18" s="11" t="s">
        <v>1208</v>
      </c>
      <c r="K18" s="26" t="s">
        <v>980</v>
      </c>
      <c r="L18" s="26" t="s">
        <v>1177</v>
      </c>
      <c r="M18" s="26" t="s">
        <v>1178</v>
      </c>
      <c r="N18" s="26" t="s">
        <v>983</v>
      </c>
      <c r="O18" s="27"/>
      <c r="P18" s="27"/>
      <c r="Q18" s="27"/>
      <c r="R18" s="20"/>
    </row>
    <row r="19" spans="1:18" ht="1.25" customHeight="1" x14ac:dyDescent="0.15">
      <c r="A19" s="20"/>
      <c r="B19" s="20"/>
      <c r="C19" s="20"/>
      <c r="D19" s="20"/>
      <c r="E19" s="20"/>
      <c r="F19" s="20"/>
      <c r="G19" s="20"/>
      <c r="H19" s="20"/>
      <c r="I19" s="20"/>
      <c r="J19" s="26" t="s">
        <v>1209</v>
      </c>
      <c r="K19" s="20"/>
      <c r="L19" s="20"/>
      <c r="M19" s="20"/>
      <c r="N19" s="20"/>
      <c r="O19" s="20"/>
      <c r="P19" s="20"/>
      <c r="Q19" s="20"/>
      <c r="R19" s="20"/>
    </row>
    <row r="20" spans="1:18" ht="11.25" customHeight="1" x14ac:dyDescent="0.15">
      <c r="A20" s="20"/>
      <c r="B20" s="20"/>
      <c r="C20" s="20"/>
      <c r="D20" s="20"/>
      <c r="E20" s="20"/>
      <c r="F20" s="20"/>
      <c r="G20" s="20"/>
      <c r="H20" s="20"/>
      <c r="I20" s="20"/>
      <c r="J20" s="20"/>
      <c r="K20" s="27"/>
      <c r="L20" s="20"/>
      <c r="M20" s="20"/>
      <c r="N20" s="20"/>
      <c r="O20" s="20"/>
      <c r="P20" s="20"/>
      <c r="Q20" s="20"/>
      <c r="R20" s="20"/>
    </row>
  </sheetData>
  <mergeCells count="51">
    <mergeCell ref="A7:J7"/>
    <mergeCell ref="A1:J1"/>
    <mergeCell ref="A2:J2"/>
    <mergeCell ref="A3:J3"/>
    <mergeCell ref="A4:J4"/>
    <mergeCell ref="A6:B6"/>
    <mergeCell ref="K8:L8"/>
    <mergeCell ref="R8:R11"/>
    <mergeCell ref="A9:A11"/>
    <mergeCell ref="B9:B11"/>
    <mergeCell ref="C9:C11"/>
    <mergeCell ref="D9:D11"/>
    <mergeCell ref="E9:E11"/>
    <mergeCell ref="F9:F11"/>
    <mergeCell ref="G9:G11"/>
    <mergeCell ref="H9:H11"/>
    <mergeCell ref="A13:J13"/>
    <mergeCell ref="I9:I11"/>
    <mergeCell ref="K9:K10"/>
    <mergeCell ref="L9:L10"/>
    <mergeCell ref="M9:M10"/>
    <mergeCell ref="P9:P11"/>
    <mergeCell ref="Q9:Q11"/>
    <mergeCell ref="J10:J11"/>
    <mergeCell ref="K11:N11"/>
    <mergeCell ref="A12:J12"/>
    <mergeCell ref="N9:N10"/>
    <mergeCell ref="O9:O11"/>
    <mergeCell ref="A14:J14"/>
    <mergeCell ref="A15:B15"/>
    <mergeCell ref="A16:J16"/>
    <mergeCell ref="K17:L17"/>
    <mergeCell ref="R17:R20"/>
    <mergeCell ref="A18:A20"/>
    <mergeCell ref="B18:B20"/>
    <mergeCell ref="C18:C20"/>
    <mergeCell ref="D18:D20"/>
    <mergeCell ref="E18:E20"/>
    <mergeCell ref="J19:J20"/>
    <mergeCell ref="K20:N20"/>
    <mergeCell ref="F18:F20"/>
    <mergeCell ref="G18:G20"/>
    <mergeCell ref="H18:H20"/>
    <mergeCell ref="I18:I20"/>
    <mergeCell ref="K18:K19"/>
    <mergeCell ref="L18:L19"/>
    <mergeCell ref="M18:M19"/>
    <mergeCell ref="N18:N19"/>
    <mergeCell ref="O18:O20"/>
    <mergeCell ref="P18:P20"/>
    <mergeCell ref="Q18:Q20"/>
  </mergeCells>
  <pageMargins left="0" right="0" top="0" bottom="0" header="0.4921259845" footer="0.4921259845"/>
  <drawing r:id="rId1"/>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4F00-000000000000}">
  <sheetPr codeName="Feuil80"/>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1210</v>
      </c>
    </row>
    <row r="2" spans="1:10" ht="13" hidden="1" customHeight="1" x14ac:dyDescent="0.15"/>
    <row r="3" spans="1:10" ht="12.5" customHeight="1" x14ac:dyDescent="0.15">
      <c r="A3" s="3" t="s">
        <v>1211</v>
      </c>
      <c r="B3" s="4" t="s">
        <v>1024</v>
      </c>
      <c r="C3" s="3" t="s">
        <v>1212</v>
      </c>
    </row>
    <row r="4" spans="1:10" ht="12.5" customHeight="1" x14ac:dyDescent="0.15">
      <c r="B4" s="4" t="s">
        <v>1026</v>
      </c>
      <c r="C4" s="3" t="s">
        <v>1027</v>
      </c>
    </row>
    <row r="5" spans="1:10" ht="12.5" customHeight="1" x14ac:dyDescent="0.15">
      <c r="A5" s="3" t="s">
        <v>1028</v>
      </c>
      <c r="B5" s="20"/>
      <c r="C5" s="20"/>
    </row>
    <row r="6" spans="1:10" ht="12.5" customHeight="1" x14ac:dyDescent="0.15">
      <c r="A6" s="21" t="s">
        <v>1164</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1030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1213</v>
      </c>
      <c r="B12" s="4" t="s">
        <v>1032</v>
      </c>
      <c r="C12" s="3" t="s">
        <v>1214</v>
      </c>
      <c r="D12" s="1" t="str">
        <f>LEFT(C12,3)</f>
        <v xml:space="preserve">02 </v>
      </c>
    </row>
    <row r="13" spans="1:10" ht="12.5" customHeight="1" x14ac:dyDescent="0.15">
      <c r="A13" s="3" t="s">
        <v>1211</v>
      </c>
      <c r="B13" s="4" t="s">
        <v>1035</v>
      </c>
      <c r="C13" s="3" t="s">
        <v>1215</v>
      </c>
    </row>
    <row r="14" spans="1:10" ht="12.5" customHeight="1" x14ac:dyDescent="0.15">
      <c r="A14" s="3" t="s">
        <v>1038</v>
      </c>
      <c r="B14" s="4" t="s">
        <v>1037</v>
      </c>
      <c r="C14" s="3" t="str">
        <f>HYPERLINK("http://www.manoir.eu.com/","www.manoir.eu.com")</f>
        <v>www.manoir.eu.com</v>
      </c>
    </row>
  </sheetData>
  <mergeCells count="6">
    <mergeCell ref="A11:C11"/>
    <mergeCell ref="B5:C5"/>
    <mergeCell ref="A6:B6"/>
    <mergeCell ref="A8:J8"/>
    <mergeCell ref="A9:J9"/>
    <mergeCell ref="A10:J10"/>
  </mergeCells>
  <pageMargins left="0" right="0" top="0" bottom="0" header="0.4921259845" footer="0.4921259845"/>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000-000000000000}">
  <sheetPr codeName="Feuil81"/>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1039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1040</v>
      </c>
      <c r="B5" s="5">
        <v>5843442</v>
      </c>
      <c r="C5" s="3" t="s">
        <v>1041</v>
      </c>
      <c r="D5" s="4" t="s">
        <v>1042</v>
      </c>
      <c r="E5" s="3" t="s">
        <v>1216</v>
      </c>
    </row>
    <row r="6" spans="1:10" ht="12.5" customHeight="1" x14ac:dyDescent="0.15">
      <c r="A6" s="6" t="s">
        <v>1044</v>
      </c>
      <c r="B6" s="7">
        <v>26867</v>
      </c>
      <c r="C6" s="8" t="s">
        <v>1041</v>
      </c>
      <c r="D6" s="4" t="s">
        <v>1045</v>
      </c>
      <c r="E6" s="3" t="s">
        <v>1046</v>
      </c>
    </row>
    <row r="7" spans="1:10" ht="12.5" customHeight="1" x14ac:dyDescent="0.15">
      <c r="A7" s="4" t="s">
        <v>1047</v>
      </c>
      <c r="B7" s="5">
        <v>3241507</v>
      </c>
      <c r="C7" s="3" t="s">
        <v>1041</v>
      </c>
      <c r="D7" s="4" t="s">
        <v>1048</v>
      </c>
      <c r="E7" s="3" t="s">
        <v>1046</v>
      </c>
    </row>
    <row r="8" spans="1:10" ht="12.5" customHeight="1" x14ac:dyDescent="0.15">
      <c r="A8" s="4" t="s">
        <v>1050</v>
      </c>
      <c r="B8" s="5">
        <v>1030000</v>
      </c>
      <c r="C8" s="3" t="s">
        <v>1041</v>
      </c>
      <c r="D8" s="4" t="s">
        <v>1051</v>
      </c>
      <c r="E8" s="3" t="s">
        <v>1046</v>
      </c>
    </row>
    <row r="9" spans="1:10" ht="12.5" customHeight="1" x14ac:dyDescent="0.15">
      <c r="A9" s="20"/>
      <c r="B9" s="20"/>
      <c r="C9" s="20"/>
      <c r="D9" s="20"/>
      <c r="E9" s="20"/>
    </row>
    <row r="10" spans="1:10" ht="23.75" customHeight="1" x14ac:dyDescent="0.15">
      <c r="A10" s="4" t="s">
        <v>1052</v>
      </c>
      <c r="B10" s="8" t="s">
        <v>1217</v>
      </c>
    </row>
    <row r="11" spans="1:10" ht="12.5" customHeight="1" x14ac:dyDescent="0.15">
      <c r="A11" s="4" t="s">
        <v>1054</v>
      </c>
      <c r="B11" s="8" t="s">
        <v>1218</v>
      </c>
    </row>
    <row r="12" spans="1:10" ht="12.5" customHeight="1" x14ac:dyDescent="0.15">
      <c r="A12" s="4" t="s">
        <v>1056</v>
      </c>
      <c r="B12" s="8" t="s">
        <v>1219</v>
      </c>
      <c r="D12" s="1" t="str">
        <f>LEFT(C12,3)</f>
        <v/>
      </c>
    </row>
    <row r="13" spans="1:10" ht="35.25" customHeight="1" x14ac:dyDescent="0.15">
      <c r="A13" s="4" t="s">
        <v>1058</v>
      </c>
      <c r="B13" s="8" t="s">
        <v>1220</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100-000000000000}">
  <sheetPr codeName="Feuil82"/>
  <dimension ref="A1:R45"/>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1060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1061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1062</v>
      </c>
      <c r="K7" s="30" t="s">
        <v>1063</v>
      </c>
      <c r="L7" s="20"/>
      <c r="M7" s="10" t="s">
        <v>1064</v>
      </c>
      <c r="N7" s="10" t="s">
        <v>1065</v>
      </c>
      <c r="O7" s="9"/>
      <c r="P7" s="9"/>
      <c r="Q7" s="9"/>
      <c r="R7" s="20"/>
    </row>
    <row r="8" spans="1:18" ht="12.5" customHeight="1" x14ac:dyDescent="0.15">
      <c r="A8" s="20"/>
      <c r="B8" s="27"/>
      <c r="C8" s="28" t="s">
        <v>1066</v>
      </c>
      <c r="D8" s="27"/>
      <c r="E8" s="27"/>
      <c r="F8" s="27"/>
      <c r="G8" s="27"/>
      <c r="H8" s="27"/>
      <c r="I8" s="27"/>
      <c r="J8" s="11" t="s">
        <v>1221</v>
      </c>
      <c r="K8" s="26" t="s">
        <v>980</v>
      </c>
      <c r="L8" s="26" t="s">
        <v>1222</v>
      </c>
      <c r="M8" s="26" t="s">
        <v>1069</v>
      </c>
      <c r="N8" s="26" t="s">
        <v>983</v>
      </c>
      <c r="O8" s="27"/>
      <c r="P8" s="27"/>
      <c r="Q8" s="27"/>
      <c r="R8" s="20"/>
    </row>
    <row r="9" spans="1:18" ht="1.25" customHeight="1" x14ac:dyDescent="0.15">
      <c r="A9" s="20"/>
      <c r="B9" s="20"/>
      <c r="C9" s="20"/>
      <c r="D9" s="20"/>
      <c r="E9" s="20"/>
      <c r="F9" s="20"/>
      <c r="G9" s="20"/>
      <c r="H9" s="20"/>
      <c r="I9" s="20"/>
      <c r="J9" s="26" t="s">
        <v>1223</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1071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1062</v>
      </c>
      <c r="K16" s="30" t="s">
        <v>1063</v>
      </c>
      <c r="L16" s="20"/>
      <c r="M16" s="10" t="s">
        <v>1072</v>
      </c>
      <c r="N16" s="10" t="s">
        <v>1065</v>
      </c>
      <c r="O16" s="9"/>
      <c r="P16" s="9"/>
      <c r="Q16" s="9"/>
      <c r="R16" s="20"/>
    </row>
    <row r="17" spans="1:18" ht="12.5" customHeight="1" x14ac:dyDescent="0.15">
      <c r="A17" s="20"/>
      <c r="B17" s="27"/>
      <c r="C17" s="28" t="s">
        <v>1066</v>
      </c>
      <c r="D17" s="27"/>
      <c r="E17" s="27"/>
      <c r="F17" s="27"/>
      <c r="G17" s="27"/>
      <c r="H17" s="27"/>
      <c r="I17" s="27"/>
      <c r="J17" s="11" t="s">
        <v>1224</v>
      </c>
      <c r="K17" s="26" t="s">
        <v>980</v>
      </c>
      <c r="L17" s="26" t="s">
        <v>987</v>
      </c>
      <c r="M17" s="26" t="s">
        <v>982</v>
      </c>
      <c r="N17" s="26" t="s">
        <v>983</v>
      </c>
      <c r="O17" s="27"/>
      <c r="P17" s="27"/>
      <c r="Q17" s="27"/>
      <c r="R17" s="20"/>
    </row>
    <row r="18" spans="1:18" ht="1.25" customHeight="1" x14ac:dyDescent="0.15">
      <c r="A18" s="20"/>
      <c r="B18" s="20"/>
      <c r="C18" s="20"/>
      <c r="D18" s="20"/>
      <c r="E18" s="20"/>
      <c r="F18" s="20"/>
      <c r="G18" s="20"/>
      <c r="H18" s="20"/>
      <c r="I18" s="20"/>
      <c r="J18" s="26" t="s">
        <v>1225</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row r="20" spans="1:18" ht="12.5" customHeight="1" x14ac:dyDescent="0.15">
      <c r="A20" s="20"/>
      <c r="B20" s="20"/>
      <c r="C20" s="29" t="s">
        <v>1075</v>
      </c>
      <c r="F20" s="20"/>
      <c r="G20" s="20"/>
      <c r="J20" s="3" t="s">
        <v>1226</v>
      </c>
      <c r="K20" s="21" t="s">
        <v>980</v>
      </c>
      <c r="L20" s="21" t="s">
        <v>1177</v>
      </c>
      <c r="M20" s="21" t="s">
        <v>1178</v>
      </c>
      <c r="N20" s="21" t="s">
        <v>983</v>
      </c>
      <c r="P20" s="20"/>
      <c r="Q20" s="20"/>
      <c r="R20" s="20"/>
    </row>
    <row r="21" spans="1:18" ht="1.25" customHeight="1" x14ac:dyDescent="0.15">
      <c r="A21" s="20"/>
      <c r="B21" s="20"/>
      <c r="C21" s="20"/>
      <c r="F21" s="20"/>
      <c r="G21" s="20"/>
      <c r="J21" s="21" t="s">
        <v>1227</v>
      </c>
      <c r="K21" s="20"/>
      <c r="L21" s="20"/>
      <c r="M21" s="20"/>
      <c r="N21" s="20"/>
      <c r="P21" s="20"/>
      <c r="Q21" s="20"/>
      <c r="R21" s="20"/>
    </row>
    <row r="22" spans="1:18" ht="11.25" customHeight="1" x14ac:dyDescent="0.15">
      <c r="A22" s="20"/>
      <c r="B22" s="20"/>
      <c r="C22" s="20"/>
      <c r="F22" s="20"/>
      <c r="G22" s="20"/>
      <c r="J22" s="20"/>
      <c r="K22" s="21" t="s">
        <v>980</v>
      </c>
      <c r="L22" s="21" t="s">
        <v>1228</v>
      </c>
      <c r="M22" s="21" t="s">
        <v>995</v>
      </c>
      <c r="N22" s="21" t="s">
        <v>983</v>
      </c>
      <c r="P22" s="20"/>
      <c r="Q22" s="20"/>
      <c r="R22" s="20"/>
    </row>
    <row r="23" spans="1:18" ht="2.25" customHeight="1" x14ac:dyDescent="0.15">
      <c r="A23" s="20"/>
      <c r="B23" s="20"/>
      <c r="C23" s="20"/>
      <c r="F23" s="20"/>
      <c r="G23" s="20"/>
      <c r="K23" s="20"/>
      <c r="L23" s="20"/>
      <c r="M23" s="20"/>
      <c r="N23" s="20"/>
      <c r="P23" s="20"/>
      <c r="Q23" s="20"/>
      <c r="R23" s="20"/>
    </row>
    <row r="24" spans="1:18" ht="12.5" customHeight="1" x14ac:dyDescent="0.15">
      <c r="A24" s="20"/>
      <c r="B24" s="27"/>
      <c r="C24" s="28" t="s">
        <v>1082</v>
      </c>
      <c r="D24" s="27"/>
      <c r="E24" s="27"/>
      <c r="F24" s="27"/>
      <c r="G24" s="27"/>
      <c r="H24" s="27"/>
      <c r="I24" s="27"/>
      <c r="J24" s="11" t="s">
        <v>1229</v>
      </c>
      <c r="K24" s="26" t="s">
        <v>980</v>
      </c>
      <c r="L24" s="26" t="s">
        <v>1230</v>
      </c>
      <c r="M24" s="26" t="s">
        <v>1081</v>
      </c>
      <c r="N24" s="26" t="s">
        <v>983</v>
      </c>
      <c r="O24" s="27"/>
      <c r="P24" s="27"/>
      <c r="Q24" s="27"/>
      <c r="R24" s="20"/>
    </row>
    <row r="25" spans="1:18" ht="1.25" customHeight="1" x14ac:dyDescent="0.15">
      <c r="A25" s="20"/>
      <c r="B25" s="20"/>
      <c r="C25" s="20"/>
      <c r="D25" s="20"/>
      <c r="E25" s="20"/>
      <c r="F25" s="20"/>
      <c r="G25" s="20"/>
      <c r="H25" s="20"/>
      <c r="I25" s="20"/>
      <c r="J25" s="26" t="s">
        <v>1231</v>
      </c>
      <c r="K25" s="20"/>
      <c r="L25" s="20"/>
      <c r="M25" s="20"/>
      <c r="N25" s="20"/>
      <c r="O25" s="20"/>
      <c r="P25" s="20"/>
      <c r="Q25" s="20"/>
      <c r="R25" s="20"/>
    </row>
    <row r="26" spans="1:18" ht="11.25" customHeight="1" x14ac:dyDescent="0.15">
      <c r="A26" s="20"/>
      <c r="B26" s="20"/>
      <c r="C26" s="20"/>
      <c r="D26" s="20"/>
      <c r="E26" s="20"/>
      <c r="F26" s="20"/>
      <c r="G26" s="20"/>
      <c r="H26" s="20"/>
      <c r="I26" s="20"/>
      <c r="J26" s="20"/>
      <c r="K26" s="27"/>
      <c r="L26" s="20"/>
      <c r="M26" s="20"/>
      <c r="N26" s="20"/>
      <c r="O26" s="20"/>
      <c r="P26" s="20"/>
      <c r="Q26" s="20"/>
      <c r="R26" s="20"/>
    </row>
    <row r="27" spans="1:18" ht="12.5" customHeight="1" x14ac:dyDescent="0.15">
      <c r="A27" s="20"/>
      <c r="B27" s="20"/>
      <c r="C27" s="29" t="s">
        <v>1087</v>
      </c>
      <c r="F27" s="20"/>
      <c r="G27" s="20"/>
      <c r="J27" s="3" t="s">
        <v>1232</v>
      </c>
      <c r="K27" s="21" t="s">
        <v>980</v>
      </c>
      <c r="L27" s="21" t="s">
        <v>1230</v>
      </c>
      <c r="M27" s="21" t="s">
        <v>1081</v>
      </c>
      <c r="N27" s="21" t="s">
        <v>983</v>
      </c>
      <c r="P27" s="20"/>
      <c r="Q27" s="20"/>
      <c r="R27" s="20"/>
    </row>
    <row r="28" spans="1:18" ht="1.25" customHeight="1" x14ac:dyDescent="0.15">
      <c r="A28" s="20"/>
      <c r="B28" s="20"/>
      <c r="C28" s="20"/>
      <c r="F28" s="20"/>
      <c r="G28" s="20"/>
      <c r="J28" s="21" t="s">
        <v>1233</v>
      </c>
      <c r="K28" s="20"/>
      <c r="L28" s="20"/>
      <c r="M28" s="20"/>
      <c r="N28" s="20"/>
      <c r="P28" s="20"/>
      <c r="Q28" s="20"/>
      <c r="R28" s="20"/>
    </row>
    <row r="29" spans="1:18" ht="11.25" customHeight="1" x14ac:dyDescent="0.15">
      <c r="A29" s="20"/>
      <c r="B29" s="20"/>
      <c r="C29" s="20"/>
      <c r="F29" s="20"/>
      <c r="G29" s="20"/>
      <c r="J29" s="20"/>
      <c r="K29" s="20"/>
      <c r="L29" s="20"/>
      <c r="M29" s="20"/>
      <c r="N29" s="20"/>
      <c r="P29" s="20"/>
      <c r="Q29" s="20"/>
      <c r="R29" s="20"/>
    </row>
    <row r="30" spans="1:18" ht="12.5" customHeight="1" x14ac:dyDescent="0.15">
      <c r="A30" s="20"/>
      <c r="B30" s="27"/>
      <c r="C30" s="28" t="s">
        <v>978</v>
      </c>
      <c r="D30" s="27"/>
      <c r="E30" s="27"/>
      <c r="F30" s="27"/>
      <c r="G30" s="27"/>
      <c r="H30" s="27"/>
      <c r="I30" s="27"/>
      <c r="J30" s="11" t="s">
        <v>1234</v>
      </c>
      <c r="K30" s="26" t="s">
        <v>980</v>
      </c>
      <c r="L30" s="26" t="s">
        <v>1230</v>
      </c>
      <c r="M30" s="26" t="s">
        <v>1081</v>
      </c>
      <c r="N30" s="26" t="s">
        <v>983</v>
      </c>
      <c r="O30" s="27"/>
      <c r="P30" s="27"/>
      <c r="Q30" s="27"/>
      <c r="R30" s="20"/>
    </row>
    <row r="31" spans="1:18" ht="1.25" customHeight="1" x14ac:dyDescent="0.15">
      <c r="A31" s="20"/>
      <c r="B31" s="20"/>
      <c r="C31" s="20"/>
      <c r="D31" s="20"/>
      <c r="E31" s="20"/>
      <c r="F31" s="20"/>
      <c r="G31" s="20"/>
      <c r="H31" s="20"/>
      <c r="I31" s="20"/>
      <c r="J31" s="26" t="s">
        <v>1235</v>
      </c>
      <c r="K31" s="20"/>
      <c r="L31" s="20"/>
      <c r="M31" s="20"/>
      <c r="N31" s="20"/>
      <c r="O31" s="20"/>
      <c r="P31" s="20"/>
      <c r="Q31" s="20"/>
      <c r="R31" s="20"/>
    </row>
    <row r="32" spans="1:18" ht="11.25" customHeight="1" x14ac:dyDescent="0.15">
      <c r="A32" s="20"/>
      <c r="B32" s="20"/>
      <c r="C32" s="20"/>
      <c r="D32" s="20"/>
      <c r="E32" s="20"/>
      <c r="F32" s="20"/>
      <c r="G32" s="20"/>
      <c r="H32" s="20"/>
      <c r="I32" s="20"/>
      <c r="J32" s="20"/>
      <c r="K32" s="27"/>
      <c r="L32" s="20"/>
      <c r="M32" s="20"/>
      <c r="N32" s="20"/>
      <c r="O32" s="20"/>
      <c r="P32" s="20"/>
      <c r="Q32" s="20"/>
      <c r="R32" s="20"/>
    </row>
    <row r="33" spans="1:18" ht="12.5" customHeight="1" x14ac:dyDescent="0.15">
      <c r="A33" s="20"/>
      <c r="B33" s="20"/>
      <c r="C33" s="29" t="s">
        <v>1236</v>
      </c>
      <c r="F33" s="20"/>
      <c r="G33" s="20"/>
      <c r="J33" s="3" t="s">
        <v>1237</v>
      </c>
      <c r="K33" s="21" t="s">
        <v>1238</v>
      </c>
      <c r="L33" s="21" t="s">
        <v>1239</v>
      </c>
      <c r="M33" s="21" t="s">
        <v>1240</v>
      </c>
      <c r="N33" s="21" t="s">
        <v>1241</v>
      </c>
      <c r="P33" s="20"/>
      <c r="Q33" s="20"/>
      <c r="R33" s="20"/>
    </row>
    <row r="34" spans="1:18" ht="1.25" customHeight="1" x14ac:dyDescent="0.15">
      <c r="A34" s="20"/>
      <c r="B34" s="20"/>
      <c r="C34" s="20"/>
      <c r="F34" s="20"/>
      <c r="G34" s="20"/>
      <c r="J34" s="21" t="s">
        <v>1242</v>
      </c>
      <c r="K34" s="20"/>
      <c r="L34" s="20"/>
      <c r="M34" s="20"/>
      <c r="N34" s="20"/>
      <c r="P34" s="20"/>
      <c r="Q34" s="20"/>
      <c r="R34" s="20"/>
    </row>
    <row r="35" spans="1:18" ht="11.25" customHeight="1" x14ac:dyDescent="0.15">
      <c r="A35" s="20"/>
      <c r="B35" s="20"/>
      <c r="C35" s="20"/>
      <c r="F35" s="20"/>
      <c r="G35" s="20"/>
      <c r="J35" s="20"/>
      <c r="K35" s="21" t="s">
        <v>1238</v>
      </c>
      <c r="L35" s="21" t="s">
        <v>1243</v>
      </c>
      <c r="M35" s="21" t="s">
        <v>1244</v>
      </c>
      <c r="N35" s="21" t="s">
        <v>1241</v>
      </c>
      <c r="P35" s="20"/>
      <c r="Q35" s="20"/>
      <c r="R35" s="20"/>
    </row>
    <row r="36" spans="1:18" ht="2.25" customHeight="1" x14ac:dyDescent="0.15">
      <c r="A36" s="20"/>
      <c r="B36" s="20"/>
      <c r="C36" s="20"/>
      <c r="F36" s="20"/>
      <c r="G36" s="20"/>
      <c r="K36" s="20"/>
      <c r="L36" s="20"/>
      <c r="M36" s="20"/>
      <c r="N36" s="20"/>
      <c r="P36" s="20"/>
      <c r="Q36" s="20"/>
      <c r="R36" s="20"/>
    </row>
    <row r="37" spans="1:18" ht="12.5" customHeight="1" x14ac:dyDescent="0.15">
      <c r="A37" s="20"/>
      <c r="B37" s="27"/>
      <c r="C37" s="28" t="s">
        <v>1245</v>
      </c>
      <c r="D37" s="27"/>
      <c r="E37" s="27"/>
      <c r="F37" s="27"/>
      <c r="G37" s="27"/>
      <c r="H37" s="27"/>
      <c r="I37" s="27"/>
      <c r="J37" s="11" t="s">
        <v>1246</v>
      </c>
      <c r="K37" s="26" t="s">
        <v>1238</v>
      </c>
      <c r="L37" s="26" t="s">
        <v>1247</v>
      </c>
      <c r="M37" s="26" t="s">
        <v>1248</v>
      </c>
      <c r="N37" s="26" t="s">
        <v>1241</v>
      </c>
      <c r="O37" s="27"/>
      <c r="P37" s="27"/>
      <c r="Q37" s="27"/>
      <c r="R37" s="20"/>
    </row>
    <row r="38" spans="1:18" ht="1.25" customHeight="1" x14ac:dyDescent="0.15">
      <c r="A38" s="20"/>
      <c r="B38" s="20"/>
      <c r="C38" s="20"/>
      <c r="D38" s="20"/>
      <c r="E38" s="20"/>
      <c r="F38" s="20"/>
      <c r="G38" s="20"/>
      <c r="H38" s="20"/>
      <c r="I38" s="20"/>
      <c r="J38" s="26" t="s">
        <v>1249</v>
      </c>
      <c r="K38" s="20"/>
      <c r="L38" s="20"/>
      <c r="M38" s="20"/>
      <c r="N38" s="20"/>
      <c r="O38" s="20"/>
      <c r="P38" s="20"/>
      <c r="Q38" s="20"/>
      <c r="R38" s="20"/>
    </row>
    <row r="39" spans="1:18" ht="11.25" customHeight="1" x14ac:dyDescent="0.15">
      <c r="A39" s="20"/>
      <c r="B39" s="20"/>
      <c r="C39" s="20"/>
      <c r="D39" s="20"/>
      <c r="E39" s="20"/>
      <c r="F39" s="20"/>
      <c r="G39" s="20"/>
      <c r="H39" s="20"/>
      <c r="I39" s="20"/>
      <c r="J39" s="20"/>
      <c r="K39" s="27"/>
      <c r="L39" s="20"/>
      <c r="M39" s="20"/>
      <c r="N39" s="20"/>
      <c r="O39" s="20"/>
      <c r="P39" s="20"/>
      <c r="Q39" s="20"/>
      <c r="R39" s="20"/>
    </row>
    <row r="40" spans="1:18" ht="12.5" customHeight="1" x14ac:dyDescent="0.15">
      <c r="A40" s="20"/>
      <c r="B40" s="20"/>
      <c r="C40" s="29" t="s">
        <v>1250</v>
      </c>
      <c r="F40" s="20"/>
      <c r="G40" s="20"/>
      <c r="J40" s="3" t="s">
        <v>1251</v>
      </c>
      <c r="K40" s="21" t="s">
        <v>1238</v>
      </c>
      <c r="L40" s="21" t="s">
        <v>1252</v>
      </c>
      <c r="M40" s="21" t="s">
        <v>1248</v>
      </c>
      <c r="N40" s="21" t="s">
        <v>1241</v>
      </c>
      <c r="P40" s="20"/>
      <c r="Q40" s="20"/>
      <c r="R40" s="20"/>
    </row>
    <row r="41" spans="1:18" ht="1.25" customHeight="1" x14ac:dyDescent="0.15">
      <c r="A41" s="20"/>
      <c r="B41" s="20"/>
      <c r="C41" s="20"/>
      <c r="F41" s="20"/>
      <c r="G41" s="20"/>
      <c r="J41" s="21" t="s">
        <v>1253</v>
      </c>
      <c r="K41" s="20"/>
      <c r="L41" s="20"/>
      <c r="M41" s="20"/>
      <c r="N41" s="20"/>
      <c r="P41" s="20"/>
      <c r="Q41" s="20"/>
      <c r="R41" s="20"/>
    </row>
    <row r="42" spans="1:18" ht="11.25" customHeight="1" x14ac:dyDescent="0.15">
      <c r="A42" s="20"/>
      <c r="B42" s="20"/>
      <c r="C42" s="20"/>
      <c r="F42" s="20"/>
      <c r="G42" s="20"/>
      <c r="J42" s="20"/>
      <c r="K42" s="20"/>
      <c r="L42" s="20"/>
      <c r="M42" s="20"/>
      <c r="N42" s="20"/>
      <c r="P42" s="20"/>
      <c r="Q42" s="20"/>
      <c r="R42" s="20"/>
    </row>
    <row r="43" spans="1:18" ht="12.5" customHeight="1" x14ac:dyDescent="0.15">
      <c r="A43" s="20"/>
      <c r="B43" s="27"/>
      <c r="C43" s="28" t="s">
        <v>1254</v>
      </c>
      <c r="D43" s="27"/>
      <c r="E43" s="27"/>
      <c r="F43" s="27"/>
      <c r="G43" s="27"/>
      <c r="H43" s="27"/>
      <c r="I43" s="27"/>
      <c r="J43" s="11" t="s">
        <v>1255</v>
      </c>
      <c r="K43" s="26" t="s">
        <v>1238</v>
      </c>
      <c r="L43" s="26" t="s">
        <v>1256</v>
      </c>
      <c r="M43" s="26" t="s">
        <v>1257</v>
      </c>
      <c r="N43" s="26" t="s">
        <v>1241</v>
      </c>
      <c r="O43" s="27"/>
      <c r="P43" s="27"/>
      <c r="Q43" s="27"/>
      <c r="R43" s="20"/>
    </row>
    <row r="44" spans="1:18" ht="1.25" customHeight="1" x14ac:dyDescent="0.15">
      <c r="A44" s="20"/>
      <c r="B44" s="20"/>
      <c r="C44" s="20"/>
      <c r="D44" s="20"/>
      <c r="E44" s="20"/>
      <c r="F44" s="20"/>
      <c r="G44" s="20"/>
      <c r="H44" s="20"/>
      <c r="I44" s="20"/>
      <c r="J44" s="26" t="s">
        <v>1258</v>
      </c>
      <c r="K44" s="20"/>
      <c r="L44" s="20"/>
      <c r="M44" s="20"/>
      <c r="N44" s="20"/>
      <c r="O44" s="20"/>
      <c r="P44" s="20"/>
      <c r="Q44" s="20"/>
      <c r="R44" s="20"/>
    </row>
    <row r="45" spans="1:18" ht="11.25" customHeight="1" x14ac:dyDescent="0.15">
      <c r="A45" s="20"/>
      <c r="B45" s="20"/>
      <c r="C45" s="20"/>
      <c r="D45" s="20"/>
      <c r="E45" s="20"/>
      <c r="F45" s="20"/>
      <c r="G45" s="20"/>
      <c r="H45" s="20"/>
      <c r="I45" s="20"/>
      <c r="J45" s="20"/>
      <c r="K45" s="27"/>
      <c r="L45" s="20"/>
      <c r="M45" s="20"/>
      <c r="N45" s="20"/>
      <c r="O45" s="20"/>
      <c r="P45" s="20"/>
      <c r="Q45" s="20"/>
      <c r="R45" s="20"/>
    </row>
  </sheetData>
  <mergeCells count="181">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45"/>
    <mergeCell ref="A17:A19"/>
    <mergeCell ref="B17:B19"/>
    <mergeCell ref="C17:C19"/>
    <mergeCell ref="D17:D19"/>
    <mergeCell ref="E17:E19"/>
    <mergeCell ref="M17:M18"/>
    <mergeCell ref="N17:N18"/>
    <mergeCell ref="O17:O19"/>
    <mergeCell ref="P17:P19"/>
    <mergeCell ref="Q17:Q19"/>
    <mergeCell ref="J18:J19"/>
    <mergeCell ref="K19:N19"/>
    <mergeCell ref="F17:F19"/>
    <mergeCell ref="G17:G19"/>
    <mergeCell ref="H17:H19"/>
    <mergeCell ref="I17:I19"/>
    <mergeCell ref="K17:K18"/>
    <mergeCell ref="L17:L18"/>
    <mergeCell ref="P20:P23"/>
    <mergeCell ref="Q20:Q23"/>
    <mergeCell ref="J21:J22"/>
    <mergeCell ref="K22:K23"/>
    <mergeCell ref="L22:L23"/>
    <mergeCell ref="M22:M23"/>
    <mergeCell ref="N22:N23"/>
    <mergeCell ref="A20:A23"/>
    <mergeCell ref="B20:B23"/>
    <mergeCell ref="C20:C23"/>
    <mergeCell ref="F20:F23"/>
    <mergeCell ref="G20:G23"/>
    <mergeCell ref="K20:K21"/>
    <mergeCell ref="A24:A26"/>
    <mergeCell ref="B24:B26"/>
    <mergeCell ref="C24:C26"/>
    <mergeCell ref="D24:D26"/>
    <mergeCell ref="E24:E26"/>
    <mergeCell ref="F24:F26"/>
    <mergeCell ref="L20:L21"/>
    <mergeCell ref="M20:M21"/>
    <mergeCell ref="N20:N21"/>
    <mergeCell ref="N24:N25"/>
    <mergeCell ref="O24:O26"/>
    <mergeCell ref="P24:P26"/>
    <mergeCell ref="Q24:Q26"/>
    <mergeCell ref="J25:J26"/>
    <mergeCell ref="K26:N26"/>
    <mergeCell ref="G24:G26"/>
    <mergeCell ref="H24:H26"/>
    <mergeCell ref="I24:I26"/>
    <mergeCell ref="K24:K25"/>
    <mergeCell ref="L24:L25"/>
    <mergeCell ref="M24:M25"/>
    <mergeCell ref="P27:P29"/>
    <mergeCell ref="Q27:Q29"/>
    <mergeCell ref="J28:J29"/>
    <mergeCell ref="K29:N29"/>
    <mergeCell ref="A27:A29"/>
    <mergeCell ref="B27:B29"/>
    <mergeCell ref="C27:C29"/>
    <mergeCell ref="F27:F29"/>
    <mergeCell ref="G27:G29"/>
    <mergeCell ref="K27:K28"/>
    <mergeCell ref="A30:A32"/>
    <mergeCell ref="B30:B32"/>
    <mergeCell ref="C30:C32"/>
    <mergeCell ref="D30:D32"/>
    <mergeCell ref="E30:E32"/>
    <mergeCell ref="F30:F32"/>
    <mergeCell ref="L27:L28"/>
    <mergeCell ref="M27:M28"/>
    <mergeCell ref="N27:N28"/>
    <mergeCell ref="N30:N31"/>
    <mergeCell ref="O30:O32"/>
    <mergeCell ref="P30:P32"/>
    <mergeCell ref="Q30:Q32"/>
    <mergeCell ref="J31:J32"/>
    <mergeCell ref="K32:N32"/>
    <mergeCell ref="G30:G32"/>
    <mergeCell ref="H30:H32"/>
    <mergeCell ref="I30:I32"/>
    <mergeCell ref="K30:K31"/>
    <mergeCell ref="L30:L31"/>
    <mergeCell ref="M30:M31"/>
    <mergeCell ref="P33:P36"/>
    <mergeCell ref="Q33:Q36"/>
    <mergeCell ref="J34:J35"/>
    <mergeCell ref="K35:K36"/>
    <mergeCell ref="L35:L36"/>
    <mergeCell ref="M35:M36"/>
    <mergeCell ref="N35:N36"/>
    <mergeCell ref="A33:A36"/>
    <mergeCell ref="B33:B36"/>
    <mergeCell ref="C33:C36"/>
    <mergeCell ref="F33:F36"/>
    <mergeCell ref="G33:G36"/>
    <mergeCell ref="K33:K34"/>
    <mergeCell ref="A37:A39"/>
    <mergeCell ref="B37:B39"/>
    <mergeCell ref="C37:C39"/>
    <mergeCell ref="D37:D39"/>
    <mergeCell ref="E37:E39"/>
    <mergeCell ref="F37:F39"/>
    <mergeCell ref="L33:L34"/>
    <mergeCell ref="M33:M34"/>
    <mergeCell ref="N33:N34"/>
    <mergeCell ref="N37:N38"/>
    <mergeCell ref="O37:O39"/>
    <mergeCell ref="P37:P39"/>
    <mergeCell ref="Q37:Q39"/>
    <mergeCell ref="J38:J39"/>
    <mergeCell ref="K39:N39"/>
    <mergeCell ref="G37:G39"/>
    <mergeCell ref="H37:H39"/>
    <mergeCell ref="I37:I39"/>
    <mergeCell ref="K37:K38"/>
    <mergeCell ref="L37:L38"/>
    <mergeCell ref="M37:M38"/>
    <mergeCell ref="P40:P42"/>
    <mergeCell ref="Q40:Q42"/>
    <mergeCell ref="J41:J42"/>
    <mergeCell ref="K42:N42"/>
    <mergeCell ref="A40:A42"/>
    <mergeCell ref="B40:B42"/>
    <mergeCell ref="C40:C42"/>
    <mergeCell ref="F40:F42"/>
    <mergeCell ref="G40:G42"/>
    <mergeCell ref="K40:K41"/>
    <mergeCell ref="A43:A45"/>
    <mergeCell ref="B43:B45"/>
    <mergeCell ref="C43:C45"/>
    <mergeCell ref="D43:D45"/>
    <mergeCell ref="E43:E45"/>
    <mergeCell ref="F43:F45"/>
    <mergeCell ref="L40:L41"/>
    <mergeCell ref="M40:M41"/>
    <mergeCell ref="N40:N41"/>
    <mergeCell ref="N43:N44"/>
    <mergeCell ref="O43:O45"/>
    <mergeCell ref="P43:P45"/>
    <mergeCell ref="Q43:Q45"/>
    <mergeCell ref="J44:J45"/>
    <mergeCell ref="K45:N45"/>
    <mergeCell ref="G43:G45"/>
    <mergeCell ref="H43:H45"/>
    <mergeCell ref="I43:I45"/>
    <mergeCell ref="K43:K44"/>
    <mergeCell ref="L43:L44"/>
    <mergeCell ref="M43:M44"/>
  </mergeCells>
  <pageMargins left="0" right="0" top="0" bottom="0" header="0.4921259845" footer="0.4921259845"/>
  <drawing r:id="rId1"/>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200-000000000000}">
  <sheetPr codeName="Feuil83"/>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1259</v>
      </c>
    </row>
    <row r="2" spans="1:10" ht="13" hidden="1" customHeight="1" x14ac:dyDescent="0.15"/>
    <row r="3" spans="1:10" ht="12.5" customHeight="1" x14ac:dyDescent="0.15">
      <c r="A3" s="3" t="s">
        <v>1260</v>
      </c>
      <c r="B3" s="4" t="s">
        <v>1261</v>
      </c>
      <c r="C3" s="3" t="s">
        <v>1262</v>
      </c>
    </row>
    <row r="4" spans="1:10" ht="12.5" customHeight="1" x14ac:dyDescent="0.15">
      <c r="B4" s="4" t="s">
        <v>1263</v>
      </c>
      <c r="C4" s="3" t="s">
        <v>1264</v>
      </c>
    </row>
    <row r="5" spans="1:10" ht="12.5" customHeight="1" x14ac:dyDescent="0.15">
      <c r="A5" s="3" t="s">
        <v>1265</v>
      </c>
      <c r="B5" s="20"/>
      <c r="C5" s="20"/>
    </row>
    <row r="6" spans="1:10" ht="23.75" customHeight="1" x14ac:dyDescent="0.15">
      <c r="A6" s="21" t="s">
        <v>1266</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1267</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1268</v>
      </c>
      <c r="B12" s="4" t="s">
        <v>1269</v>
      </c>
      <c r="C12" s="3" t="s">
        <v>1270</v>
      </c>
      <c r="D12" s="1" t="str">
        <f>LEFT(C12,3)</f>
        <v xml:space="preserve">03 </v>
      </c>
    </row>
    <row r="13" spans="1:10" ht="12.5" customHeight="1" x14ac:dyDescent="0.15">
      <c r="A13" s="3" t="s">
        <v>1271</v>
      </c>
      <c r="B13" s="4" t="s">
        <v>1272</v>
      </c>
      <c r="C13" s="3" t="s">
        <v>1273</v>
      </c>
    </row>
    <row r="14" spans="1:10" ht="12.5" customHeight="1" x14ac:dyDescent="0.15">
      <c r="A14" s="3" t="s">
        <v>1260</v>
      </c>
      <c r="B14" s="4" t="s">
        <v>1274</v>
      </c>
      <c r="C14" s="3" t="str">
        <f>HYPERLINK("http://www.aiglon.eu/","www.aiglon.eu")</f>
        <v>www.aiglon.eu</v>
      </c>
    </row>
    <row r="15" spans="1:10" ht="12.5" customHeight="1" x14ac:dyDescent="0.15">
      <c r="A15" s="3" t="s">
        <v>1275</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300-000000000000}">
  <sheetPr codeName="Feuil84"/>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83</v>
      </c>
      <c r="B1" s="20"/>
      <c r="C1" s="20"/>
      <c r="D1" s="20"/>
      <c r="E1" s="20"/>
      <c r="F1" s="20"/>
      <c r="G1" s="20"/>
      <c r="H1" s="20"/>
      <c r="I1" s="20"/>
      <c r="J1" s="20"/>
    </row>
    <row r="2" spans="1:10" ht="16" customHeight="1" x14ac:dyDescent="0.15">
      <c r="A2" s="22" t="s">
        <v>1276</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1277</v>
      </c>
      <c r="B5" s="5">
        <v>9189481</v>
      </c>
      <c r="C5" s="3" t="s">
        <v>1278</v>
      </c>
      <c r="D5" s="4" t="s">
        <v>1279</v>
      </c>
      <c r="E5" s="3" t="s">
        <v>1280</v>
      </c>
    </row>
    <row r="6" spans="1:10" ht="12.5" customHeight="1" x14ac:dyDescent="0.15">
      <c r="A6" s="6" t="s">
        <v>1281</v>
      </c>
      <c r="B6" s="7">
        <v>1504280</v>
      </c>
      <c r="C6" s="8" t="s">
        <v>1278</v>
      </c>
      <c r="D6" s="24" t="s">
        <v>1282</v>
      </c>
      <c r="E6" s="21" t="s">
        <v>1283</v>
      </c>
    </row>
    <row r="7" spans="1:10" ht="11.25" customHeight="1" x14ac:dyDescent="0.15">
      <c r="A7" s="24" t="s">
        <v>1284</v>
      </c>
      <c r="B7" s="25">
        <v>11080469</v>
      </c>
      <c r="C7" s="21" t="s">
        <v>1278</v>
      </c>
      <c r="D7" s="20"/>
      <c r="E7" s="20"/>
    </row>
    <row r="8" spans="1:10" ht="1.25" customHeight="1" x14ac:dyDescent="0.15">
      <c r="A8" s="20"/>
      <c r="B8" s="20"/>
      <c r="C8" s="20"/>
      <c r="D8" s="24" t="s">
        <v>1285</v>
      </c>
      <c r="E8" s="21" t="s">
        <v>1286</v>
      </c>
    </row>
    <row r="9" spans="1:10" ht="11.25" customHeight="1" x14ac:dyDescent="0.15">
      <c r="A9" s="24" t="s">
        <v>1287</v>
      </c>
      <c r="B9" s="25">
        <v>1186460</v>
      </c>
      <c r="C9" s="21" t="s">
        <v>1278</v>
      </c>
      <c r="D9" s="20"/>
      <c r="E9" s="20"/>
    </row>
    <row r="10" spans="1:10" ht="1.25" customHeight="1" x14ac:dyDescent="0.15">
      <c r="A10" s="20"/>
      <c r="B10" s="20"/>
      <c r="C10" s="20"/>
      <c r="D10" s="24" t="s">
        <v>1288</v>
      </c>
      <c r="E10" s="21" t="s">
        <v>1286</v>
      </c>
    </row>
    <row r="11" spans="1:10" ht="11.25" customHeight="1" x14ac:dyDescent="0.15">
      <c r="A11" s="20"/>
      <c r="B11" s="20"/>
      <c r="C11" s="20"/>
      <c r="D11" s="20"/>
      <c r="E11" s="20"/>
    </row>
    <row r="12" spans="1:10" ht="12.5" customHeight="1" x14ac:dyDescent="0.15">
      <c r="A12" s="20"/>
      <c r="B12" s="20"/>
      <c r="C12" s="20"/>
      <c r="D12" s="4" t="str">
        <f>LEFT(C12,3)</f>
        <v/>
      </c>
      <c r="E12" s="3" t="s">
        <v>1289</v>
      </c>
    </row>
    <row r="13" spans="1:10" ht="12.5" customHeight="1" x14ac:dyDescent="0.15">
      <c r="A13" s="20"/>
      <c r="B13" s="20"/>
      <c r="C13" s="20"/>
      <c r="D13" s="20"/>
      <c r="E13" s="20"/>
    </row>
    <row r="14" spans="1:10" ht="12.5" customHeight="1" x14ac:dyDescent="0.15">
      <c r="A14" s="4" t="s">
        <v>1290</v>
      </c>
      <c r="B14" s="8" t="s">
        <v>1291</v>
      </c>
    </row>
    <row r="15" spans="1:10" ht="12.5" customHeight="1" x14ac:dyDescent="0.15">
      <c r="A15" s="4" t="s">
        <v>1292</v>
      </c>
      <c r="B15" s="8" t="s">
        <v>1293</v>
      </c>
    </row>
    <row r="16" spans="1:10" ht="12.5" customHeight="1" x14ac:dyDescent="0.15">
      <c r="A16" s="4" t="s">
        <v>1294</v>
      </c>
      <c r="B16" s="8" t="s">
        <v>1295</v>
      </c>
    </row>
    <row r="17" spans="1:2" ht="35.25" customHeight="1" x14ac:dyDescent="0.15">
      <c r="A17" s="4" t="s">
        <v>1296</v>
      </c>
      <c r="B17" s="8" t="s">
        <v>1297</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400-000000000000}">
  <sheetPr codeName="Feuil85"/>
  <dimension ref="A1:R4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83</v>
      </c>
      <c r="B1" s="20"/>
      <c r="C1" s="20"/>
      <c r="D1" s="20"/>
      <c r="E1" s="20"/>
      <c r="F1" s="20"/>
      <c r="G1" s="20"/>
      <c r="H1" s="20"/>
      <c r="I1" s="20"/>
      <c r="J1" s="20"/>
    </row>
    <row r="2" spans="1:18" ht="16" customHeight="1" x14ac:dyDescent="0.15">
      <c r="A2" s="22" t="s">
        <v>1298</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1299</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1300</v>
      </c>
      <c r="K7" s="30" t="s">
        <v>1301</v>
      </c>
      <c r="L7" s="20"/>
      <c r="M7" s="10" t="s">
        <v>1302</v>
      </c>
      <c r="N7" s="10" t="s">
        <v>1303</v>
      </c>
      <c r="O7" s="9"/>
      <c r="P7" s="9"/>
      <c r="Q7" s="9"/>
      <c r="R7" s="20"/>
    </row>
    <row r="8" spans="1:18" ht="12.5" customHeight="1" x14ac:dyDescent="0.15">
      <c r="A8" s="20"/>
      <c r="B8" s="27"/>
      <c r="C8" s="28" t="s">
        <v>1304</v>
      </c>
      <c r="D8" s="27"/>
      <c r="E8" s="27"/>
      <c r="F8" s="27"/>
      <c r="G8" s="27"/>
      <c r="H8" s="27"/>
      <c r="I8" s="27"/>
      <c r="J8" s="11" t="s">
        <v>1305</v>
      </c>
      <c r="K8" s="26" t="s">
        <v>1238</v>
      </c>
      <c r="L8" s="26" t="s">
        <v>1306</v>
      </c>
      <c r="M8" s="26" t="s">
        <v>1307</v>
      </c>
      <c r="N8" s="26" t="s">
        <v>1241</v>
      </c>
      <c r="O8" s="27"/>
      <c r="P8" s="27"/>
      <c r="Q8" s="27"/>
      <c r="R8" s="20"/>
    </row>
    <row r="9" spans="1:18" ht="1.25" customHeight="1" x14ac:dyDescent="0.15">
      <c r="A9" s="20"/>
      <c r="B9" s="20"/>
      <c r="C9" s="20"/>
      <c r="D9" s="20"/>
      <c r="E9" s="20"/>
      <c r="F9" s="20"/>
      <c r="G9" s="20"/>
      <c r="H9" s="20"/>
      <c r="I9" s="20"/>
      <c r="J9" s="26" t="s">
        <v>1308</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1309</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1300</v>
      </c>
      <c r="K16" s="30" t="s">
        <v>1301</v>
      </c>
      <c r="L16" s="20"/>
      <c r="M16" s="10" t="s">
        <v>1310</v>
      </c>
      <c r="N16" s="10" t="s">
        <v>1303</v>
      </c>
      <c r="O16" s="9"/>
      <c r="P16" s="9"/>
      <c r="Q16" s="9"/>
      <c r="R16" s="20"/>
    </row>
    <row r="17" spans="1:18" ht="12.5" customHeight="1" x14ac:dyDescent="0.15">
      <c r="A17" s="20"/>
      <c r="B17" s="27"/>
      <c r="C17" s="28" t="s">
        <v>1304</v>
      </c>
      <c r="D17" s="27"/>
      <c r="E17" s="27"/>
      <c r="F17" s="27"/>
      <c r="G17" s="27"/>
      <c r="H17" s="27"/>
      <c r="I17" s="27"/>
      <c r="J17" s="11" t="s">
        <v>1311</v>
      </c>
      <c r="K17" s="26" t="s">
        <v>1238</v>
      </c>
      <c r="L17" s="26" t="s">
        <v>1312</v>
      </c>
      <c r="M17" s="26" t="s">
        <v>1313</v>
      </c>
      <c r="N17" s="26" t="s">
        <v>1241</v>
      </c>
      <c r="O17" s="27"/>
      <c r="P17" s="27"/>
      <c r="Q17" s="27"/>
      <c r="R17" s="20"/>
    </row>
    <row r="18" spans="1:18" ht="1.25" customHeight="1" x14ac:dyDescent="0.15">
      <c r="A18" s="20"/>
      <c r="B18" s="20"/>
      <c r="C18" s="20"/>
      <c r="D18" s="20"/>
      <c r="E18" s="20"/>
      <c r="F18" s="20"/>
      <c r="G18" s="20"/>
      <c r="H18" s="20"/>
      <c r="I18" s="20"/>
      <c r="J18" s="26" t="s">
        <v>1314</v>
      </c>
      <c r="K18" s="20"/>
      <c r="L18" s="20"/>
      <c r="M18" s="20"/>
      <c r="N18" s="20"/>
      <c r="O18" s="20"/>
      <c r="P18" s="20"/>
      <c r="Q18" s="20"/>
      <c r="R18" s="20"/>
    </row>
    <row r="19" spans="1:18" ht="11.25" customHeight="1" x14ac:dyDescent="0.15">
      <c r="A19" s="20"/>
      <c r="B19" s="20"/>
      <c r="C19" s="20"/>
      <c r="D19" s="20"/>
      <c r="E19" s="20"/>
      <c r="F19" s="20"/>
      <c r="G19" s="20"/>
      <c r="H19" s="20"/>
      <c r="I19" s="20"/>
      <c r="J19" s="20"/>
      <c r="K19" s="26" t="s">
        <v>1238</v>
      </c>
      <c r="L19" s="26" t="s">
        <v>1315</v>
      </c>
      <c r="M19" s="26" t="s">
        <v>1316</v>
      </c>
      <c r="N19" s="26" t="s">
        <v>1241</v>
      </c>
      <c r="O19" s="20"/>
      <c r="P19" s="20"/>
      <c r="Q19" s="20"/>
      <c r="R19" s="20"/>
    </row>
    <row r="20" spans="1:18" ht="2.25" customHeight="1" x14ac:dyDescent="0.15">
      <c r="A20" s="20"/>
      <c r="B20" s="20"/>
      <c r="C20" s="20"/>
      <c r="D20" s="20"/>
      <c r="E20" s="20"/>
      <c r="F20" s="20"/>
      <c r="G20" s="20"/>
      <c r="H20" s="20"/>
      <c r="I20" s="20"/>
      <c r="J20" s="9"/>
      <c r="K20" s="20"/>
      <c r="L20" s="20"/>
      <c r="M20" s="20"/>
      <c r="N20" s="20"/>
      <c r="O20" s="20"/>
      <c r="P20" s="20"/>
      <c r="Q20" s="20"/>
      <c r="R20" s="20"/>
    </row>
    <row r="21" spans="1:18" ht="12.5" customHeight="1" x14ac:dyDescent="0.15">
      <c r="A21" s="20"/>
      <c r="B21" s="20"/>
      <c r="C21" s="29" t="s">
        <v>1317</v>
      </c>
      <c r="F21" s="20"/>
      <c r="G21" s="20"/>
      <c r="J21" s="3" t="s">
        <v>1318</v>
      </c>
      <c r="K21" s="21" t="s">
        <v>1238</v>
      </c>
      <c r="L21" s="21" t="s">
        <v>1319</v>
      </c>
      <c r="M21" s="21" t="s">
        <v>1313</v>
      </c>
      <c r="N21" s="21" t="s">
        <v>1241</v>
      </c>
      <c r="P21" s="20"/>
      <c r="Q21" s="20"/>
      <c r="R21" s="20"/>
    </row>
    <row r="22" spans="1:18" ht="1.25" customHeight="1" x14ac:dyDescent="0.15">
      <c r="A22" s="20"/>
      <c r="B22" s="20"/>
      <c r="C22" s="20"/>
      <c r="F22" s="20"/>
      <c r="G22" s="20"/>
      <c r="J22" s="21" t="s">
        <v>1320</v>
      </c>
      <c r="K22" s="20"/>
      <c r="L22" s="20"/>
      <c r="M22" s="20"/>
      <c r="N22" s="20"/>
      <c r="P22" s="20"/>
      <c r="Q22" s="20"/>
      <c r="R22" s="20"/>
    </row>
    <row r="23" spans="1:18" ht="11.25" customHeight="1" x14ac:dyDescent="0.15">
      <c r="A23" s="20"/>
      <c r="B23" s="20"/>
      <c r="C23" s="20"/>
      <c r="F23" s="20"/>
      <c r="G23" s="20"/>
      <c r="J23" s="20"/>
      <c r="K23" s="20"/>
      <c r="L23" s="20"/>
      <c r="M23" s="20"/>
      <c r="N23" s="20"/>
      <c r="P23" s="20"/>
      <c r="Q23" s="20"/>
      <c r="R23" s="20"/>
    </row>
    <row r="24" spans="1:18" ht="12.5" customHeight="1" x14ac:dyDescent="0.15">
      <c r="A24" s="20"/>
      <c r="B24" s="27"/>
      <c r="C24" s="28" t="s">
        <v>1321</v>
      </c>
      <c r="D24" s="27"/>
      <c r="E24" s="27"/>
      <c r="F24" s="27"/>
      <c r="G24" s="27"/>
      <c r="H24" s="27"/>
      <c r="I24" s="27"/>
      <c r="J24" s="11" t="s">
        <v>1322</v>
      </c>
      <c r="K24" s="26" t="s">
        <v>1238</v>
      </c>
      <c r="L24" s="26" t="s">
        <v>1312</v>
      </c>
      <c r="M24" s="26" t="s">
        <v>1313</v>
      </c>
      <c r="N24" s="26" t="s">
        <v>1241</v>
      </c>
      <c r="O24" s="27"/>
      <c r="P24" s="27"/>
      <c r="Q24" s="27"/>
      <c r="R24" s="20"/>
    </row>
    <row r="25" spans="1:18" ht="1.25" customHeight="1" x14ac:dyDescent="0.15">
      <c r="A25" s="20"/>
      <c r="B25" s="20"/>
      <c r="C25" s="20"/>
      <c r="D25" s="20"/>
      <c r="E25" s="20"/>
      <c r="F25" s="20"/>
      <c r="G25" s="20"/>
      <c r="H25" s="20"/>
      <c r="I25" s="20"/>
      <c r="J25" s="26" t="s">
        <v>1323</v>
      </c>
      <c r="K25" s="20"/>
      <c r="L25" s="20"/>
      <c r="M25" s="20"/>
      <c r="N25" s="20"/>
      <c r="O25" s="20"/>
      <c r="P25" s="20"/>
      <c r="Q25" s="20"/>
      <c r="R25" s="20"/>
    </row>
    <row r="26" spans="1:18" ht="11.25" customHeight="1" x14ac:dyDescent="0.15">
      <c r="A26" s="20"/>
      <c r="B26" s="20"/>
      <c r="C26" s="20"/>
      <c r="D26" s="20"/>
      <c r="E26" s="20"/>
      <c r="F26" s="20"/>
      <c r="G26" s="20"/>
      <c r="H26" s="20"/>
      <c r="I26" s="20"/>
      <c r="J26" s="20"/>
      <c r="K26" s="27"/>
      <c r="L26" s="20"/>
      <c r="M26" s="20"/>
      <c r="N26" s="20"/>
      <c r="O26" s="20"/>
      <c r="P26" s="20"/>
      <c r="Q26" s="20"/>
      <c r="R26" s="20"/>
    </row>
    <row r="27" spans="1:18" ht="12.5" customHeight="1" x14ac:dyDescent="0.15">
      <c r="A27" s="20"/>
      <c r="B27" s="20"/>
      <c r="C27" s="29" t="s">
        <v>1324</v>
      </c>
      <c r="F27" s="20"/>
      <c r="G27" s="20"/>
      <c r="J27" s="3" t="s">
        <v>1325</v>
      </c>
      <c r="K27" s="21" t="s">
        <v>1238</v>
      </c>
      <c r="L27" s="21" t="s">
        <v>1326</v>
      </c>
      <c r="M27" s="21" t="s">
        <v>1240</v>
      </c>
      <c r="N27" s="21" t="s">
        <v>1241</v>
      </c>
      <c r="P27" s="20"/>
      <c r="Q27" s="20"/>
      <c r="R27" s="20"/>
    </row>
    <row r="28" spans="1:18" ht="1.25" customHeight="1" x14ac:dyDescent="0.15">
      <c r="A28" s="20"/>
      <c r="B28" s="20"/>
      <c r="C28" s="20"/>
      <c r="F28" s="20"/>
      <c r="G28" s="20"/>
      <c r="J28" s="21" t="s">
        <v>1327</v>
      </c>
      <c r="K28" s="20"/>
      <c r="L28" s="20"/>
      <c r="M28" s="20"/>
      <c r="N28" s="20"/>
      <c r="P28" s="20"/>
      <c r="Q28" s="20"/>
      <c r="R28" s="20"/>
    </row>
    <row r="29" spans="1:18" ht="11.25" customHeight="1" x14ac:dyDescent="0.15">
      <c r="A29" s="20"/>
      <c r="B29" s="20"/>
      <c r="C29" s="20"/>
      <c r="F29" s="20"/>
      <c r="G29" s="20"/>
      <c r="J29" s="20"/>
      <c r="K29" s="20"/>
      <c r="L29" s="20"/>
      <c r="M29" s="20"/>
      <c r="N29" s="20"/>
      <c r="P29" s="20"/>
      <c r="Q29" s="20"/>
      <c r="R29" s="20"/>
    </row>
    <row r="30" spans="1:18" ht="12.5" customHeight="1" x14ac:dyDescent="0.15">
      <c r="A30" s="20"/>
      <c r="B30" s="27"/>
      <c r="C30" s="28" t="s">
        <v>1328</v>
      </c>
      <c r="D30" s="27"/>
      <c r="E30" s="27"/>
      <c r="F30" s="27"/>
      <c r="G30" s="27"/>
      <c r="H30" s="27"/>
      <c r="I30" s="27"/>
      <c r="J30" s="11" t="s">
        <v>1329</v>
      </c>
      <c r="K30" s="26" t="s">
        <v>1238</v>
      </c>
      <c r="L30" s="26" t="s">
        <v>1326</v>
      </c>
      <c r="M30" s="26" t="s">
        <v>1240</v>
      </c>
      <c r="N30" s="26" t="s">
        <v>1241</v>
      </c>
      <c r="O30" s="27"/>
      <c r="P30" s="27"/>
      <c r="Q30" s="27"/>
      <c r="R30" s="20"/>
    </row>
    <row r="31" spans="1:18" ht="1.25" customHeight="1" x14ac:dyDescent="0.15">
      <c r="A31" s="20"/>
      <c r="B31" s="20"/>
      <c r="C31" s="20"/>
      <c r="D31" s="20"/>
      <c r="E31" s="20"/>
      <c r="F31" s="20"/>
      <c r="G31" s="20"/>
      <c r="H31" s="20"/>
      <c r="I31" s="20"/>
      <c r="J31" s="26" t="s">
        <v>1330</v>
      </c>
      <c r="K31" s="20"/>
      <c r="L31" s="20"/>
      <c r="M31" s="20"/>
      <c r="N31" s="20"/>
      <c r="O31" s="20"/>
      <c r="P31" s="20"/>
      <c r="Q31" s="20"/>
      <c r="R31" s="20"/>
    </row>
    <row r="32" spans="1:18" ht="11.25" customHeight="1" x14ac:dyDescent="0.15">
      <c r="A32" s="20"/>
      <c r="B32" s="20"/>
      <c r="C32" s="20"/>
      <c r="D32" s="20"/>
      <c r="E32" s="20"/>
      <c r="F32" s="20"/>
      <c r="G32" s="20"/>
      <c r="H32" s="20"/>
      <c r="I32" s="20"/>
      <c r="J32" s="20"/>
      <c r="K32" s="27"/>
      <c r="L32" s="20"/>
      <c r="M32" s="20"/>
      <c r="N32" s="20"/>
      <c r="O32" s="20"/>
      <c r="P32" s="20"/>
      <c r="Q32" s="20"/>
      <c r="R32" s="20"/>
    </row>
    <row r="33" spans="1:18" ht="12.5" customHeight="1" x14ac:dyDescent="0.15">
      <c r="A33" s="20"/>
      <c r="B33" s="20"/>
      <c r="C33" s="29" t="s">
        <v>1331</v>
      </c>
      <c r="F33" s="20"/>
      <c r="G33" s="20"/>
      <c r="J33" s="3" t="s">
        <v>1332</v>
      </c>
      <c r="K33" s="21" t="s">
        <v>1333</v>
      </c>
      <c r="L33" s="21" t="s">
        <v>1334</v>
      </c>
      <c r="M33" s="21" t="s">
        <v>1335</v>
      </c>
      <c r="N33" s="21" t="s">
        <v>1336</v>
      </c>
      <c r="P33" s="20"/>
      <c r="Q33" s="20"/>
      <c r="R33" s="20"/>
    </row>
    <row r="34" spans="1:18" ht="1.25" customHeight="1" x14ac:dyDescent="0.15">
      <c r="A34" s="20"/>
      <c r="B34" s="20"/>
      <c r="C34" s="20"/>
      <c r="F34" s="20"/>
      <c r="G34" s="20"/>
      <c r="J34" s="21" t="s">
        <v>1337</v>
      </c>
      <c r="K34" s="20"/>
      <c r="L34" s="20"/>
      <c r="M34" s="20"/>
      <c r="N34" s="20"/>
      <c r="P34" s="20"/>
      <c r="Q34" s="20"/>
      <c r="R34" s="20"/>
    </row>
    <row r="35" spans="1:18" ht="11.25" customHeight="1" x14ac:dyDescent="0.15">
      <c r="A35" s="20"/>
      <c r="B35" s="20"/>
      <c r="C35" s="20"/>
      <c r="F35" s="20"/>
      <c r="G35" s="20"/>
      <c r="J35" s="20"/>
      <c r="K35" s="21" t="s">
        <v>1333</v>
      </c>
      <c r="L35" s="21" t="s">
        <v>1338</v>
      </c>
      <c r="M35" s="21" t="s">
        <v>1339</v>
      </c>
      <c r="N35" s="21" t="s">
        <v>1336</v>
      </c>
      <c r="P35" s="20"/>
      <c r="Q35" s="20"/>
      <c r="R35" s="20"/>
    </row>
    <row r="36" spans="1:18" ht="2.25" customHeight="1" x14ac:dyDescent="0.15">
      <c r="A36" s="20"/>
      <c r="B36" s="20"/>
      <c r="C36" s="20"/>
      <c r="F36" s="20"/>
      <c r="G36" s="20"/>
      <c r="K36" s="20"/>
      <c r="L36" s="20"/>
      <c r="M36" s="20"/>
      <c r="N36" s="20"/>
      <c r="P36" s="20"/>
      <c r="Q36" s="20"/>
      <c r="R36" s="20"/>
    </row>
    <row r="37" spans="1:18" ht="12.5" customHeight="1" x14ac:dyDescent="0.15">
      <c r="A37" s="20"/>
      <c r="B37" s="27"/>
      <c r="C37" s="28" t="s">
        <v>1340</v>
      </c>
      <c r="D37" s="27"/>
      <c r="E37" s="27"/>
      <c r="F37" s="27"/>
      <c r="G37" s="27"/>
      <c r="H37" s="27"/>
      <c r="I37" s="27"/>
      <c r="J37" s="11" t="s">
        <v>1341</v>
      </c>
      <c r="K37" s="26" t="s">
        <v>1333</v>
      </c>
      <c r="L37" s="26" t="s">
        <v>1342</v>
      </c>
      <c r="M37" s="26" t="s">
        <v>1343</v>
      </c>
      <c r="N37" s="26" t="s">
        <v>1336</v>
      </c>
      <c r="O37" s="27"/>
      <c r="P37" s="27"/>
      <c r="Q37" s="27"/>
      <c r="R37" s="20"/>
    </row>
    <row r="38" spans="1:18" ht="1.25" customHeight="1" x14ac:dyDescent="0.15">
      <c r="A38" s="20"/>
      <c r="B38" s="20"/>
      <c r="C38" s="20"/>
      <c r="D38" s="20"/>
      <c r="E38" s="20"/>
      <c r="F38" s="20"/>
      <c r="G38" s="20"/>
      <c r="H38" s="20"/>
      <c r="I38" s="20"/>
      <c r="J38" s="26" t="s">
        <v>1344</v>
      </c>
      <c r="K38" s="20"/>
      <c r="L38" s="20"/>
      <c r="M38" s="20"/>
      <c r="N38" s="20"/>
      <c r="O38" s="20"/>
      <c r="P38" s="20"/>
      <c r="Q38" s="20"/>
      <c r="R38" s="20"/>
    </row>
    <row r="39" spans="1:18" ht="11.25" customHeight="1" x14ac:dyDescent="0.15">
      <c r="A39" s="20"/>
      <c r="B39" s="20"/>
      <c r="C39" s="20"/>
      <c r="D39" s="20"/>
      <c r="E39" s="20"/>
      <c r="F39" s="20"/>
      <c r="G39" s="20"/>
      <c r="H39" s="20"/>
      <c r="I39" s="20"/>
      <c r="J39" s="20"/>
      <c r="K39" s="27"/>
      <c r="L39" s="20"/>
      <c r="M39" s="20"/>
      <c r="N39" s="20"/>
      <c r="O39" s="20"/>
      <c r="P39" s="20"/>
      <c r="Q39" s="20"/>
      <c r="R39" s="20"/>
    </row>
    <row r="40" spans="1:18" ht="12.5" customHeight="1" x14ac:dyDescent="0.15">
      <c r="A40" s="20"/>
      <c r="B40" s="20"/>
      <c r="C40" s="29" t="s">
        <v>1345</v>
      </c>
      <c r="F40" s="20"/>
      <c r="G40" s="20"/>
      <c r="J40" s="3" t="s">
        <v>1346</v>
      </c>
      <c r="K40" s="21" t="s">
        <v>1333</v>
      </c>
      <c r="L40" s="21" t="s">
        <v>1347</v>
      </c>
      <c r="M40" s="21" t="s">
        <v>1343</v>
      </c>
      <c r="N40" s="21" t="s">
        <v>1336</v>
      </c>
      <c r="P40" s="20"/>
      <c r="Q40" s="20"/>
      <c r="R40" s="20"/>
    </row>
    <row r="41" spans="1:18" ht="1.25" customHeight="1" x14ac:dyDescent="0.15">
      <c r="A41" s="20"/>
      <c r="B41" s="20"/>
      <c r="C41" s="20"/>
      <c r="F41" s="20"/>
      <c r="G41" s="20"/>
      <c r="J41" s="21" t="s">
        <v>1348</v>
      </c>
      <c r="K41" s="20"/>
      <c r="L41" s="20"/>
      <c r="M41" s="20"/>
      <c r="N41" s="20"/>
      <c r="P41" s="20"/>
      <c r="Q41" s="20"/>
      <c r="R41" s="20"/>
    </row>
    <row r="42" spans="1:18" ht="11.25" customHeight="1" x14ac:dyDescent="0.15">
      <c r="A42" s="20"/>
      <c r="B42" s="20"/>
      <c r="C42" s="20"/>
      <c r="F42" s="20"/>
      <c r="G42" s="20"/>
      <c r="J42" s="20"/>
      <c r="K42" s="20"/>
      <c r="L42" s="20"/>
      <c r="M42" s="20"/>
      <c r="N42" s="20"/>
      <c r="P42" s="20"/>
      <c r="Q42" s="20"/>
      <c r="R42" s="20"/>
    </row>
  </sheetData>
  <mergeCells count="163">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R16:R42"/>
    <mergeCell ref="A17:A20"/>
    <mergeCell ref="B17:B20"/>
    <mergeCell ref="C17:C20"/>
    <mergeCell ref="D17:D20"/>
    <mergeCell ref="E17:E20"/>
    <mergeCell ref="P8:P10"/>
    <mergeCell ref="Q8:Q10"/>
    <mergeCell ref="J9:J10"/>
    <mergeCell ref="K10:N10"/>
    <mergeCell ref="A11:J11"/>
    <mergeCell ref="A12:J12"/>
    <mergeCell ref="I8:I10"/>
    <mergeCell ref="K8:K9"/>
    <mergeCell ref="L8:L9"/>
    <mergeCell ref="M8:M9"/>
    <mergeCell ref="N8:N9"/>
    <mergeCell ref="O8:O10"/>
    <mergeCell ref="F17:F20"/>
    <mergeCell ref="G17:G20"/>
    <mergeCell ref="H17:H20"/>
    <mergeCell ref="I17:I20"/>
    <mergeCell ref="K17:K18"/>
    <mergeCell ref="L17:L18"/>
    <mergeCell ref="A13:J13"/>
    <mergeCell ref="A14:B14"/>
    <mergeCell ref="A15:J15"/>
    <mergeCell ref="K16:L16"/>
    <mergeCell ref="M17:M18"/>
    <mergeCell ref="N17:N18"/>
    <mergeCell ref="O17:O20"/>
    <mergeCell ref="P17:P20"/>
    <mergeCell ref="Q17:Q20"/>
    <mergeCell ref="J18:J19"/>
    <mergeCell ref="K19:K20"/>
    <mergeCell ref="L19:L20"/>
    <mergeCell ref="M19:M20"/>
    <mergeCell ref="N19:N20"/>
    <mergeCell ref="P21:P23"/>
    <mergeCell ref="Q21:Q23"/>
    <mergeCell ref="J22:J23"/>
    <mergeCell ref="K23:N23"/>
    <mergeCell ref="A21:A23"/>
    <mergeCell ref="B21:B23"/>
    <mergeCell ref="C21:C23"/>
    <mergeCell ref="F21:F23"/>
    <mergeCell ref="G21:G23"/>
    <mergeCell ref="K21:K22"/>
    <mergeCell ref="A24:A26"/>
    <mergeCell ref="B24:B26"/>
    <mergeCell ref="C24:C26"/>
    <mergeCell ref="D24:D26"/>
    <mergeCell ref="E24:E26"/>
    <mergeCell ref="F24:F26"/>
    <mergeCell ref="L21:L22"/>
    <mergeCell ref="M21:M22"/>
    <mergeCell ref="N21:N22"/>
    <mergeCell ref="N24:N25"/>
    <mergeCell ref="O24:O26"/>
    <mergeCell ref="P24:P26"/>
    <mergeCell ref="Q24:Q26"/>
    <mergeCell ref="J25:J26"/>
    <mergeCell ref="K26:N26"/>
    <mergeCell ref="G24:G26"/>
    <mergeCell ref="H24:H26"/>
    <mergeCell ref="I24:I26"/>
    <mergeCell ref="K24:K25"/>
    <mergeCell ref="L24:L25"/>
    <mergeCell ref="M24:M25"/>
    <mergeCell ref="P27:P29"/>
    <mergeCell ref="Q27:Q29"/>
    <mergeCell ref="J28:J29"/>
    <mergeCell ref="K29:N29"/>
    <mergeCell ref="A27:A29"/>
    <mergeCell ref="B27:B29"/>
    <mergeCell ref="C27:C29"/>
    <mergeCell ref="F27:F29"/>
    <mergeCell ref="G27:G29"/>
    <mergeCell ref="K27:K28"/>
    <mergeCell ref="A30:A32"/>
    <mergeCell ref="B30:B32"/>
    <mergeCell ref="C30:C32"/>
    <mergeCell ref="D30:D32"/>
    <mergeCell ref="E30:E32"/>
    <mergeCell ref="F30:F32"/>
    <mergeCell ref="L27:L28"/>
    <mergeCell ref="M27:M28"/>
    <mergeCell ref="N27:N28"/>
    <mergeCell ref="N30:N31"/>
    <mergeCell ref="O30:O32"/>
    <mergeCell ref="P30:P32"/>
    <mergeCell ref="Q30:Q32"/>
    <mergeCell ref="J31:J32"/>
    <mergeCell ref="K32:N32"/>
    <mergeCell ref="G30:G32"/>
    <mergeCell ref="H30:H32"/>
    <mergeCell ref="I30:I32"/>
    <mergeCell ref="K30:K31"/>
    <mergeCell ref="L30:L31"/>
    <mergeCell ref="M30:M31"/>
    <mergeCell ref="P33:P36"/>
    <mergeCell ref="Q33:Q36"/>
    <mergeCell ref="J34:J35"/>
    <mergeCell ref="K35:K36"/>
    <mergeCell ref="L35:L36"/>
    <mergeCell ref="M35:M36"/>
    <mergeCell ref="N35:N36"/>
    <mergeCell ref="A33:A36"/>
    <mergeCell ref="B33:B36"/>
    <mergeCell ref="C33:C36"/>
    <mergeCell ref="F33:F36"/>
    <mergeCell ref="G33:G36"/>
    <mergeCell ref="K33:K34"/>
    <mergeCell ref="A37:A39"/>
    <mergeCell ref="B37:B39"/>
    <mergeCell ref="C37:C39"/>
    <mergeCell ref="D37:D39"/>
    <mergeCell ref="E37:E39"/>
    <mergeCell ref="F37:F39"/>
    <mergeCell ref="L33:L34"/>
    <mergeCell ref="M33:M34"/>
    <mergeCell ref="N33:N34"/>
    <mergeCell ref="N37:N38"/>
    <mergeCell ref="O37:O39"/>
    <mergeCell ref="P37:P39"/>
    <mergeCell ref="Q37:Q39"/>
    <mergeCell ref="J38:J39"/>
    <mergeCell ref="K39:N39"/>
    <mergeCell ref="G37:G39"/>
    <mergeCell ref="H37:H39"/>
    <mergeCell ref="I37:I39"/>
    <mergeCell ref="K37:K38"/>
    <mergeCell ref="L37:L38"/>
    <mergeCell ref="M37:M38"/>
    <mergeCell ref="L40:L41"/>
    <mergeCell ref="M40:M41"/>
    <mergeCell ref="N40:N41"/>
    <mergeCell ref="P40:P42"/>
    <mergeCell ref="Q40:Q42"/>
    <mergeCell ref="J41:J42"/>
    <mergeCell ref="K42:N42"/>
    <mergeCell ref="A40:A42"/>
    <mergeCell ref="B40:B42"/>
    <mergeCell ref="C40:C42"/>
    <mergeCell ref="F40:F42"/>
    <mergeCell ref="G40:G42"/>
    <mergeCell ref="K40:K41"/>
  </mergeCells>
  <pageMargins left="0" right="0" top="0" bottom="0" header="0.4921259845" footer="0.4921259845"/>
  <drawing r:id="rId1"/>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500-000000000000}">
  <sheetPr codeName="Feuil86"/>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1349</v>
      </c>
    </row>
    <row r="2" spans="1:10" ht="13" hidden="1" customHeight="1" x14ac:dyDescent="0.15"/>
    <row r="3" spans="1:10" ht="12.5" customHeight="1" x14ac:dyDescent="0.15">
      <c r="A3" s="3" t="s">
        <v>1350</v>
      </c>
      <c r="B3" s="4" t="s">
        <v>1351</v>
      </c>
      <c r="C3" s="3" t="s">
        <v>1352</v>
      </c>
    </row>
    <row r="4" spans="1:10" ht="12.5" customHeight="1" x14ac:dyDescent="0.15">
      <c r="B4" s="4" t="s">
        <v>1353</v>
      </c>
      <c r="C4" s="3" t="s">
        <v>1354</v>
      </c>
    </row>
    <row r="5" spans="1:10" ht="12.5" customHeight="1" x14ac:dyDescent="0.15">
      <c r="A5" s="3" t="s">
        <v>1355</v>
      </c>
      <c r="B5" s="20"/>
      <c r="C5" s="20"/>
    </row>
    <row r="6" spans="1:10" ht="12.5" customHeight="1" x14ac:dyDescent="0.15">
      <c r="A6" s="21" t="s">
        <v>1356</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1357</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1358</v>
      </c>
      <c r="B12" s="4" t="s">
        <v>1359</v>
      </c>
      <c r="C12" s="3" t="s">
        <v>1360</v>
      </c>
      <c r="D12" s="1" t="str">
        <f>LEFT(C12,3)</f>
        <v xml:space="preserve">03 </v>
      </c>
    </row>
    <row r="13" spans="1:10" ht="12.5" customHeight="1" x14ac:dyDescent="0.15">
      <c r="A13" s="3" t="s">
        <v>1361</v>
      </c>
      <c r="B13" s="4" t="s">
        <v>1362</v>
      </c>
      <c r="C13" s="3" t="s">
        <v>1363</v>
      </c>
    </row>
    <row r="14" spans="1:10" ht="23.75" customHeight="1" x14ac:dyDescent="0.15">
      <c r="A14" s="3" t="s">
        <v>1364</v>
      </c>
      <c r="B14" s="4" t="s">
        <v>1365</v>
      </c>
      <c r="C14" s="3" t="str">
        <f>HYPERLINK("http://www.alexco-expert-comptable.com/","www.alexco-expert-comptable.com")</f>
        <v>www.alexco-expert-comptable.com</v>
      </c>
    </row>
    <row r="15" spans="1:10" ht="12.5" customHeight="1" x14ac:dyDescent="0.15">
      <c r="A15" s="3" t="s">
        <v>1350</v>
      </c>
      <c r="B15" s="20"/>
      <c r="C15" s="20"/>
    </row>
    <row r="16" spans="1:10" ht="12.5" customHeight="1" x14ac:dyDescent="0.15">
      <c r="A16" s="3" t="s">
        <v>1366</v>
      </c>
      <c r="B16" s="20"/>
      <c r="C16" s="20"/>
    </row>
  </sheetData>
  <mergeCells count="7">
    <mergeCell ref="B15:C16"/>
    <mergeCell ref="B5:C5"/>
    <mergeCell ref="A6:B6"/>
    <mergeCell ref="A8:J8"/>
    <mergeCell ref="A9:J9"/>
    <mergeCell ref="A10:J10"/>
    <mergeCell ref="A11:C11"/>
  </mergeCells>
  <pageMargins left="0" right="0" top="0" bottom="0" header="0.4921259845" footer="0.4921259845"/>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600-000000000000}">
  <sheetPr codeName="Feuil87"/>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86</v>
      </c>
      <c r="B1" s="20"/>
      <c r="C1" s="20"/>
      <c r="D1" s="20"/>
      <c r="E1" s="20"/>
      <c r="F1" s="20"/>
      <c r="G1" s="20"/>
      <c r="H1" s="20"/>
      <c r="I1" s="20"/>
      <c r="J1" s="20"/>
    </row>
    <row r="2" spans="1:10" ht="16" customHeight="1" x14ac:dyDescent="0.15">
      <c r="A2" s="22" t="s">
        <v>1367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1368</v>
      </c>
      <c r="B5" s="5">
        <v>1685940</v>
      </c>
      <c r="C5" s="3" t="s">
        <v>1369</v>
      </c>
      <c r="D5" s="4" t="s">
        <v>1370</v>
      </c>
      <c r="E5" s="3" t="s">
        <v>1371</v>
      </c>
    </row>
    <row r="6" spans="1:10" ht="12.5" customHeight="1" x14ac:dyDescent="0.15">
      <c r="A6" s="6" t="s">
        <v>1372</v>
      </c>
      <c r="B6" s="7">
        <v>182124</v>
      </c>
      <c r="C6" s="8" t="s">
        <v>1369</v>
      </c>
      <c r="D6" s="4" t="s">
        <v>1373</v>
      </c>
      <c r="E6" s="3" t="s">
        <v>1374</v>
      </c>
    </row>
    <row r="7" spans="1:10" ht="12.5" customHeight="1" x14ac:dyDescent="0.15">
      <c r="A7" s="4" t="s">
        <v>1375</v>
      </c>
      <c r="B7" s="5">
        <v>1580769</v>
      </c>
      <c r="C7" s="3" t="s">
        <v>1369</v>
      </c>
      <c r="D7" s="4" t="s">
        <v>1376</v>
      </c>
      <c r="E7" s="3" t="s">
        <v>1374</v>
      </c>
    </row>
    <row r="8" spans="1:10" ht="12.5" customHeight="1" x14ac:dyDescent="0.15">
      <c r="A8" s="4" t="s">
        <v>1377</v>
      </c>
      <c r="B8" s="5">
        <v>150000</v>
      </c>
      <c r="C8" s="3" t="s">
        <v>1369</v>
      </c>
      <c r="D8" s="4" t="s">
        <v>1378</v>
      </c>
      <c r="E8" s="3" t="s">
        <v>1374</v>
      </c>
    </row>
    <row r="9" spans="1:10" ht="12.5" customHeight="1" x14ac:dyDescent="0.15">
      <c r="A9" s="20"/>
      <c r="B9" s="20"/>
      <c r="C9" s="20"/>
      <c r="D9" s="20"/>
      <c r="E9" s="20"/>
    </row>
    <row r="10" spans="1:10" ht="12.5" customHeight="1" x14ac:dyDescent="0.15">
      <c r="A10" s="4" t="s">
        <v>1379</v>
      </c>
      <c r="B10" s="8" t="s">
        <v>1380</v>
      </c>
    </row>
    <row r="11" spans="1:10" ht="12.5" customHeight="1" x14ac:dyDescent="0.15">
      <c r="A11" s="4" t="s">
        <v>1381</v>
      </c>
      <c r="B11" s="8" t="s">
        <v>1382</v>
      </c>
    </row>
    <row r="12" spans="1:10" ht="12.5" customHeight="1" x14ac:dyDescent="0.15">
      <c r="A12" s="4" t="s">
        <v>1383</v>
      </c>
      <c r="B12" s="8" t="s">
        <v>1384</v>
      </c>
      <c r="D12" s="1" t="str">
        <f>LEFT(C12,3)</f>
        <v/>
      </c>
    </row>
    <row r="13" spans="1:10" ht="23.75" customHeight="1" x14ac:dyDescent="0.15">
      <c r="A13" s="4" t="s">
        <v>1385</v>
      </c>
      <c r="B13" s="8" t="s">
        <v>1386</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700-000000000000}">
  <sheetPr codeName="Feuil88"/>
  <dimension ref="A1:R2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1387</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1388</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1389</v>
      </c>
      <c r="K9" s="30" t="s">
        <v>1390</v>
      </c>
      <c r="L9" s="20"/>
      <c r="M9" s="10" t="s">
        <v>1391</v>
      </c>
      <c r="N9" s="10" t="s">
        <v>1392</v>
      </c>
      <c r="O9" s="9"/>
      <c r="P9" s="9"/>
      <c r="Q9" s="9"/>
      <c r="R9" s="20"/>
    </row>
    <row r="10" spans="1:18" ht="12.5" customHeight="1" x14ac:dyDescent="0.15">
      <c r="A10" s="20"/>
      <c r="B10" s="27"/>
      <c r="C10" s="28" t="s">
        <v>1393</v>
      </c>
      <c r="D10" s="27"/>
      <c r="E10" s="27"/>
      <c r="F10" s="27"/>
      <c r="G10" s="27"/>
      <c r="H10" s="27"/>
      <c r="I10" s="27"/>
      <c r="J10" s="11" t="s">
        <v>1394</v>
      </c>
      <c r="K10" s="26" t="s">
        <v>1333</v>
      </c>
      <c r="L10" s="26" t="s">
        <v>1395</v>
      </c>
      <c r="M10" s="26" t="s">
        <v>1396</v>
      </c>
      <c r="N10" s="26" t="s">
        <v>1336</v>
      </c>
      <c r="O10" s="27"/>
      <c r="P10" s="27"/>
      <c r="Q10" s="27"/>
      <c r="R10" s="20"/>
    </row>
    <row r="11" spans="1:18" ht="1.25" customHeight="1" x14ac:dyDescent="0.15">
      <c r="A11" s="20"/>
      <c r="B11" s="20"/>
      <c r="C11" s="20"/>
      <c r="D11" s="20"/>
      <c r="E11" s="20"/>
      <c r="F11" s="20"/>
      <c r="G11" s="20"/>
      <c r="H11" s="20"/>
      <c r="I11" s="20"/>
      <c r="J11" s="26" t="s">
        <v>1397</v>
      </c>
      <c r="K11" s="20"/>
      <c r="L11" s="20"/>
      <c r="M11" s="20"/>
      <c r="N11" s="20"/>
      <c r="O11" s="20"/>
      <c r="P11" s="20"/>
      <c r="Q11" s="20"/>
      <c r="R11" s="20"/>
    </row>
    <row r="12" spans="1:18" ht="11.25" customHeight="1" x14ac:dyDescent="0.15">
      <c r="A12" s="20"/>
      <c r="B12" s="20"/>
      <c r="C12" s="20"/>
      <c r="D12" s="20"/>
      <c r="E12" s="20"/>
      <c r="F12" s="20"/>
      <c r="G12" s="20"/>
      <c r="H12" s="20"/>
      <c r="I12" s="20"/>
      <c r="J12" s="20"/>
      <c r="K12" s="27"/>
      <c r="L12" s="20"/>
      <c r="M12" s="20"/>
      <c r="N12" s="20"/>
      <c r="O12" s="20"/>
      <c r="P12" s="20"/>
      <c r="Q12" s="20"/>
      <c r="R12" s="20"/>
    </row>
    <row r="13" spans="1:18" ht="12.5" customHeight="1" x14ac:dyDescent="0.15">
      <c r="A13" s="20"/>
      <c r="B13" s="20"/>
      <c r="C13" s="29" t="s">
        <v>1398</v>
      </c>
      <c r="F13" s="20"/>
      <c r="G13" s="20"/>
      <c r="J13" s="3" t="s">
        <v>1399</v>
      </c>
      <c r="K13" s="21" t="s">
        <v>1333</v>
      </c>
      <c r="L13" s="21" t="s">
        <v>1400</v>
      </c>
      <c r="M13" s="21" t="s">
        <v>1396</v>
      </c>
      <c r="N13" s="21" t="s">
        <v>1336</v>
      </c>
      <c r="P13" s="20"/>
      <c r="Q13" s="20"/>
      <c r="R13" s="20"/>
    </row>
    <row r="14" spans="1:18" ht="1.25" customHeight="1" x14ac:dyDescent="0.15">
      <c r="A14" s="20"/>
      <c r="B14" s="20"/>
      <c r="C14" s="20"/>
      <c r="F14" s="20"/>
      <c r="G14" s="20"/>
      <c r="J14" s="21" t="s">
        <v>1401</v>
      </c>
      <c r="K14" s="20"/>
      <c r="L14" s="20"/>
      <c r="M14" s="20"/>
      <c r="N14" s="20"/>
      <c r="P14" s="20"/>
      <c r="Q14" s="20"/>
      <c r="R14" s="20"/>
    </row>
    <row r="15" spans="1:18" ht="11.25" customHeight="1" x14ac:dyDescent="0.15">
      <c r="A15" s="20"/>
      <c r="B15" s="20"/>
      <c r="C15" s="20"/>
      <c r="F15" s="20"/>
      <c r="G15" s="20"/>
      <c r="J15" s="20"/>
      <c r="K15" s="20"/>
      <c r="L15" s="20"/>
      <c r="M15" s="20"/>
      <c r="N15" s="20"/>
      <c r="P15" s="20"/>
      <c r="Q15" s="20"/>
      <c r="R15" s="20"/>
    </row>
    <row r="16" spans="1:18" ht="12.5" customHeight="1" x14ac:dyDescent="0.15">
      <c r="A16" s="20"/>
      <c r="B16" s="27"/>
      <c r="C16" s="28" t="s">
        <v>1402</v>
      </c>
      <c r="D16" s="27"/>
      <c r="E16" s="27"/>
      <c r="F16" s="27"/>
      <c r="G16" s="27"/>
      <c r="H16" s="27"/>
      <c r="I16" s="27"/>
      <c r="J16" s="11" t="s">
        <v>1403</v>
      </c>
      <c r="K16" s="26" t="s">
        <v>1333</v>
      </c>
      <c r="L16" s="26" t="s">
        <v>1404</v>
      </c>
      <c r="M16" s="26" t="s">
        <v>1405</v>
      </c>
      <c r="N16" s="26" t="s">
        <v>1336</v>
      </c>
      <c r="O16" s="27"/>
      <c r="P16" s="27"/>
      <c r="Q16" s="27"/>
      <c r="R16" s="20"/>
    </row>
    <row r="17" spans="1:18" ht="1.25" customHeight="1" x14ac:dyDescent="0.15">
      <c r="A17" s="20"/>
      <c r="B17" s="20"/>
      <c r="C17" s="20"/>
      <c r="D17" s="20"/>
      <c r="E17" s="20"/>
      <c r="F17" s="20"/>
      <c r="G17" s="20"/>
      <c r="H17" s="20"/>
      <c r="I17" s="20"/>
      <c r="J17" s="26" t="s">
        <v>1406</v>
      </c>
      <c r="K17" s="20"/>
      <c r="L17" s="20"/>
      <c r="M17" s="20"/>
      <c r="N17" s="20"/>
      <c r="O17" s="20"/>
      <c r="P17" s="20"/>
      <c r="Q17" s="20"/>
      <c r="R17" s="20"/>
    </row>
    <row r="18" spans="1:18" ht="11.25" customHeight="1" x14ac:dyDescent="0.15">
      <c r="A18" s="20"/>
      <c r="B18" s="20"/>
      <c r="C18" s="20"/>
      <c r="D18" s="20"/>
      <c r="E18" s="20"/>
      <c r="F18" s="20"/>
      <c r="G18" s="20"/>
      <c r="H18" s="20"/>
      <c r="I18" s="20"/>
      <c r="J18" s="20"/>
      <c r="K18" s="26" t="s">
        <v>1333</v>
      </c>
      <c r="L18" s="26" t="s">
        <v>1407</v>
      </c>
      <c r="M18" s="26" t="s">
        <v>1408</v>
      </c>
      <c r="N18" s="26" t="s">
        <v>1336</v>
      </c>
      <c r="O18" s="20"/>
      <c r="P18" s="20"/>
      <c r="Q18" s="20"/>
      <c r="R18" s="20"/>
    </row>
    <row r="19" spans="1:18" ht="2.25" customHeight="1" x14ac:dyDescent="0.15">
      <c r="A19" s="20"/>
      <c r="B19" s="20"/>
      <c r="C19" s="20"/>
      <c r="D19" s="20"/>
      <c r="E19" s="20"/>
      <c r="F19" s="20"/>
      <c r="G19" s="20"/>
      <c r="H19" s="20"/>
      <c r="I19" s="20"/>
      <c r="J19" s="9"/>
      <c r="K19" s="20"/>
      <c r="L19" s="20"/>
      <c r="M19" s="20"/>
      <c r="N19" s="20"/>
      <c r="O19" s="20"/>
      <c r="P19" s="20"/>
      <c r="Q19" s="20"/>
      <c r="R19" s="20"/>
    </row>
    <row r="20" spans="1:18" ht="12.5" customHeight="1" x14ac:dyDescent="0.15">
      <c r="A20" s="20"/>
      <c r="B20" s="20"/>
      <c r="C20" s="29" t="s">
        <v>1409</v>
      </c>
      <c r="F20" s="20"/>
      <c r="G20" s="20"/>
      <c r="J20" s="3" t="s">
        <v>1410</v>
      </c>
      <c r="K20" s="21" t="s">
        <v>1333</v>
      </c>
      <c r="L20" s="21" t="s">
        <v>1411</v>
      </c>
      <c r="M20" s="21" t="s">
        <v>1343</v>
      </c>
      <c r="N20" s="21" t="s">
        <v>1336</v>
      </c>
      <c r="P20" s="20"/>
      <c r="Q20" s="20"/>
      <c r="R20" s="20"/>
    </row>
    <row r="21" spans="1:18" ht="1.25" customHeight="1" x14ac:dyDescent="0.15">
      <c r="A21" s="20"/>
      <c r="B21" s="20"/>
      <c r="C21" s="20"/>
      <c r="F21" s="20"/>
      <c r="G21" s="20"/>
      <c r="J21" s="21" t="s">
        <v>1412</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sheetData>
  <mergeCells count="75">
    <mergeCell ref="A6:J6"/>
    <mergeCell ref="A1:J1"/>
    <mergeCell ref="A2:J2"/>
    <mergeCell ref="A3:J3"/>
    <mergeCell ref="A4:B4"/>
    <mergeCell ref="A5:I5"/>
    <mergeCell ref="A7:B7"/>
    <mergeCell ref="A8:J8"/>
    <mergeCell ref="K9:L9"/>
    <mergeCell ref="R9:R22"/>
    <mergeCell ref="A10:A12"/>
    <mergeCell ref="B10:B12"/>
    <mergeCell ref="C10:C12"/>
    <mergeCell ref="D10:D12"/>
    <mergeCell ref="E10:E12"/>
    <mergeCell ref="F10:F12"/>
    <mergeCell ref="G10:G12"/>
    <mergeCell ref="H10:H12"/>
    <mergeCell ref="I10:I12"/>
    <mergeCell ref="K10:K11"/>
    <mergeCell ref="L10:L11"/>
    <mergeCell ref="N10:N11"/>
    <mergeCell ref="O10:O12"/>
    <mergeCell ref="P10:P12"/>
    <mergeCell ref="Q10:Q12"/>
    <mergeCell ref="J11:J12"/>
    <mergeCell ref="K12:N12"/>
    <mergeCell ref="M10:M11"/>
    <mergeCell ref="Q13:Q15"/>
    <mergeCell ref="J14:J15"/>
    <mergeCell ref="K15:N15"/>
    <mergeCell ref="A13:A15"/>
    <mergeCell ref="B13:B15"/>
    <mergeCell ref="C13:C15"/>
    <mergeCell ref="F13:F15"/>
    <mergeCell ref="G13:G15"/>
    <mergeCell ref="K13:K14"/>
    <mergeCell ref="F16:F19"/>
    <mergeCell ref="L13:L14"/>
    <mergeCell ref="M13:M14"/>
    <mergeCell ref="N13:N14"/>
    <mergeCell ref="P13:P15"/>
    <mergeCell ref="A16:A19"/>
    <mergeCell ref="B16:B19"/>
    <mergeCell ref="C16:C19"/>
    <mergeCell ref="D16:D19"/>
    <mergeCell ref="E16:E19"/>
    <mergeCell ref="G16:G19"/>
    <mergeCell ref="H16:H19"/>
    <mergeCell ref="I16:I19"/>
    <mergeCell ref="K16:K17"/>
    <mergeCell ref="L16:L17"/>
    <mergeCell ref="N16:N17"/>
    <mergeCell ref="O16:O19"/>
    <mergeCell ref="P16:P19"/>
    <mergeCell ref="Q16:Q19"/>
    <mergeCell ref="J17:J18"/>
    <mergeCell ref="K18:K19"/>
    <mergeCell ref="L18:L19"/>
    <mergeCell ref="M18:M19"/>
    <mergeCell ref="N18:N19"/>
    <mergeCell ref="M16:M17"/>
    <mergeCell ref="J21:J22"/>
    <mergeCell ref="K22:N22"/>
    <mergeCell ref="A20:A22"/>
    <mergeCell ref="B20:B22"/>
    <mergeCell ref="C20:C22"/>
    <mergeCell ref="F20:F22"/>
    <mergeCell ref="G20:G22"/>
    <mergeCell ref="K20:K21"/>
    <mergeCell ref="L20:L21"/>
    <mergeCell ref="M20:M21"/>
    <mergeCell ref="N20:N21"/>
    <mergeCell ref="P20:P22"/>
    <mergeCell ref="Q20:Q22"/>
  </mergeCells>
  <pageMargins left="0" right="0" top="0" bottom="0" header="0.4921259845" footer="0.4921259845"/>
  <drawing r:id="rId1"/>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800-000000000000}">
  <sheetPr codeName="Feuil89"/>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1413</v>
      </c>
    </row>
    <row r="2" spans="1:10" ht="13" hidden="1" customHeight="1" x14ac:dyDescent="0.15"/>
    <row r="3" spans="1:10" ht="12.5" customHeight="1" x14ac:dyDescent="0.15">
      <c r="A3" s="3" t="s">
        <v>1414</v>
      </c>
      <c r="B3" s="4" t="s">
        <v>1351</v>
      </c>
      <c r="C3" s="3" t="s">
        <v>1415</v>
      </c>
    </row>
    <row r="4" spans="1:10" ht="12.5" customHeight="1" x14ac:dyDescent="0.15">
      <c r="B4" s="4" t="s">
        <v>1353</v>
      </c>
      <c r="C4" s="3" t="s">
        <v>1354</v>
      </c>
    </row>
    <row r="5" spans="1:10" ht="12.5" customHeight="1" x14ac:dyDescent="0.15">
      <c r="A5" s="3" t="s">
        <v>1355</v>
      </c>
      <c r="B5" s="20"/>
      <c r="C5" s="20"/>
    </row>
    <row r="6" spans="1:10" ht="23.75" customHeight="1" x14ac:dyDescent="0.15">
      <c r="A6" s="21" t="s">
        <v>1416</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1357</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1417</v>
      </c>
      <c r="B12" s="4" t="s">
        <v>1359</v>
      </c>
      <c r="C12" s="3" t="s">
        <v>1418</v>
      </c>
      <c r="D12" s="1" t="str">
        <f>LEFT(C12,3)</f>
        <v xml:space="preserve">03 </v>
      </c>
    </row>
    <row r="13" spans="1:10" ht="12.5" customHeight="1" x14ac:dyDescent="0.15">
      <c r="A13" s="3" t="s">
        <v>1414</v>
      </c>
      <c r="B13" s="4" t="s">
        <v>1362</v>
      </c>
      <c r="C13" s="3" t="s">
        <v>1419</v>
      </c>
    </row>
    <row r="14" spans="1:10" ht="12.5" customHeight="1" x14ac:dyDescent="0.15">
      <c r="A14" s="3" t="s">
        <v>1366</v>
      </c>
      <c r="B14" s="4" t="s">
        <v>1365</v>
      </c>
      <c r="C14" s="3" t="str">
        <f>HYPERLINK("http://www.intermarche.com/","www.intermarche.com")</f>
        <v>www.intermarche.com</v>
      </c>
    </row>
  </sheetData>
  <mergeCells count="6">
    <mergeCell ref="A11:C11"/>
    <mergeCell ref="B5:C5"/>
    <mergeCell ref="A6:B6"/>
    <mergeCell ref="A8:J8"/>
    <mergeCell ref="A9:J9"/>
    <mergeCell ref="A10:J10"/>
  </mergeCells>
  <pageMargins left="0" right="0" top="0" bottom="0" header="0.4921259845" footer="0.4921259845"/>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900-000000000000}">
  <sheetPr codeName="Feuil90"/>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1367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1420</v>
      </c>
      <c r="B5" s="5">
        <v>19206297</v>
      </c>
      <c r="C5" s="3" t="s">
        <v>1369</v>
      </c>
      <c r="D5" s="4" t="s">
        <v>1421</v>
      </c>
      <c r="E5" s="3" t="s">
        <v>1422</v>
      </c>
    </row>
    <row r="6" spans="1:10" ht="12.5" customHeight="1" x14ac:dyDescent="0.15">
      <c r="A6" s="6" t="s">
        <v>1423</v>
      </c>
      <c r="B6" s="7">
        <v>132874</v>
      </c>
      <c r="C6" s="8" t="s">
        <v>1369</v>
      </c>
      <c r="D6" s="24" t="s">
        <v>1424</v>
      </c>
      <c r="E6" s="21" t="s">
        <v>1425</v>
      </c>
    </row>
    <row r="7" spans="1:10" ht="11.25" customHeight="1" x14ac:dyDescent="0.15">
      <c r="A7" s="24" t="s">
        <v>1426</v>
      </c>
      <c r="B7" s="25">
        <v>8667227</v>
      </c>
      <c r="C7" s="21" t="s">
        <v>1369</v>
      </c>
      <c r="D7" s="20"/>
      <c r="E7" s="20"/>
    </row>
    <row r="8" spans="1:10" ht="1.25" customHeight="1" x14ac:dyDescent="0.15">
      <c r="A8" s="20"/>
      <c r="B8" s="20"/>
      <c r="C8" s="20"/>
      <c r="D8" s="24" t="s">
        <v>1373</v>
      </c>
      <c r="E8" s="21" t="s">
        <v>1427</v>
      </c>
    </row>
    <row r="9" spans="1:10" ht="11.25" customHeight="1" x14ac:dyDescent="0.15">
      <c r="A9" s="24" t="s">
        <v>1428</v>
      </c>
      <c r="B9" s="25">
        <v>242560</v>
      </c>
      <c r="C9" s="21" t="s">
        <v>1369</v>
      </c>
      <c r="D9" s="20"/>
      <c r="E9" s="20"/>
    </row>
    <row r="10" spans="1:10" ht="1.25" customHeight="1" x14ac:dyDescent="0.15">
      <c r="A10" s="20"/>
      <c r="B10" s="20"/>
      <c r="C10" s="20"/>
      <c r="D10" s="24" t="s">
        <v>1376</v>
      </c>
      <c r="E10" s="21" t="s">
        <v>1429</v>
      </c>
    </row>
    <row r="11" spans="1:10" ht="11.25" customHeight="1" x14ac:dyDescent="0.15">
      <c r="A11" s="20"/>
      <c r="B11" s="20"/>
      <c r="C11" s="20"/>
      <c r="D11" s="20"/>
      <c r="E11" s="20"/>
    </row>
    <row r="12" spans="1:10" ht="12.5" customHeight="1" x14ac:dyDescent="0.15">
      <c r="A12" s="20"/>
      <c r="B12" s="20"/>
      <c r="C12" s="20"/>
      <c r="D12" s="4" t="str">
        <f>LEFT(C12,3)</f>
        <v/>
      </c>
      <c r="E12" s="3" t="s">
        <v>1374</v>
      </c>
    </row>
    <row r="13" spans="1:10" ht="12.5" customHeight="1" x14ac:dyDescent="0.15">
      <c r="A13" s="20"/>
      <c r="B13" s="20"/>
      <c r="C13" s="20"/>
      <c r="D13" s="20"/>
      <c r="E13" s="20"/>
    </row>
    <row r="14" spans="1:10" ht="12.5" customHeight="1" x14ac:dyDescent="0.15">
      <c r="A14" s="4" t="s">
        <v>1379</v>
      </c>
      <c r="B14" s="8" t="s">
        <v>1430</v>
      </c>
    </row>
    <row r="15" spans="1:10" ht="12.5" customHeight="1" x14ac:dyDescent="0.15">
      <c r="A15" s="4" t="s">
        <v>1381</v>
      </c>
      <c r="B15" s="8" t="s">
        <v>1431</v>
      </c>
    </row>
    <row r="16" spans="1:10" ht="12.5" customHeight="1" x14ac:dyDescent="0.15">
      <c r="A16" s="4" t="s">
        <v>1383</v>
      </c>
      <c r="B16" s="8" t="s">
        <v>1384</v>
      </c>
    </row>
    <row r="17" spans="1:2" ht="12.5" customHeight="1" x14ac:dyDescent="0.15">
      <c r="A17" s="4" t="s">
        <v>1385</v>
      </c>
      <c r="B17" s="8" t="s">
        <v>1432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A00-000000000000}">
  <sheetPr codeName="Feuil91"/>
  <dimension ref="A1:R25"/>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1387</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1433</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1389</v>
      </c>
      <c r="K7" s="30" t="s">
        <v>1390</v>
      </c>
      <c r="L7" s="20"/>
      <c r="M7" s="10" t="s">
        <v>1434</v>
      </c>
      <c r="N7" s="10" t="s">
        <v>1392</v>
      </c>
      <c r="O7" s="9"/>
      <c r="P7" s="9"/>
      <c r="Q7" s="9"/>
      <c r="R7" s="20"/>
    </row>
    <row r="8" spans="1:18" ht="12.5" customHeight="1" x14ac:dyDescent="0.15">
      <c r="A8" s="20"/>
      <c r="B8" s="27"/>
      <c r="C8" s="28" t="s">
        <v>1393</v>
      </c>
      <c r="D8" s="27"/>
      <c r="E8" s="27"/>
      <c r="F8" s="27"/>
      <c r="G8" s="27"/>
      <c r="H8" s="27"/>
      <c r="I8" s="27"/>
      <c r="J8" s="11" t="s">
        <v>1435</v>
      </c>
      <c r="K8" s="26" t="s">
        <v>1333</v>
      </c>
      <c r="L8" s="26" t="s">
        <v>1436</v>
      </c>
      <c r="M8" s="26" t="s">
        <v>1437</v>
      </c>
      <c r="N8" s="26" t="s">
        <v>1336</v>
      </c>
      <c r="O8" s="27"/>
      <c r="P8" s="27"/>
      <c r="Q8" s="27"/>
      <c r="R8" s="20"/>
    </row>
    <row r="9" spans="1:18" ht="1.25" customHeight="1" x14ac:dyDescent="0.15">
      <c r="A9" s="20"/>
      <c r="B9" s="20"/>
      <c r="C9" s="20"/>
      <c r="D9" s="20"/>
      <c r="E9" s="20"/>
      <c r="F9" s="20"/>
      <c r="G9" s="20"/>
      <c r="H9" s="20"/>
      <c r="I9" s="20"/>
      <c r="J9" s="26" t="s">
        <v>1438</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1388</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1389</v>
      </c>
      <c r="K16" s="30" t="s">
        <v>1390</v>
      </c>
      <c r="L16" s="20"/>
      <c r="M16" s="10" t="s">
        <v>1391</v>
      </c>
      <c r="N16" s="10" t="s">
        <v>1392</v>
      </c>
      <c r="O16" s="9"/>
      <c r="P16" s="9"/>
      <c r="Q16" s="9"/>
      <c r="R16" s="20"/>
    </row>
    <row r="17" spans="1:18" ht="12.5" customHeight="1" x14ac:dyDescent="0.15">
      <c r="A17" s="20"/>
      <c r="B17" s="27"/>
      <c r="C17" s="28" t="s">
        <v>1393</v>
      </c>
      <c r="D17" s="27"/>
      <c r="E17" s="27"/>
      <c r="F17" s="27"/>
      <c r="G17" s="27"/>
      <c r="H17" s="27"/>
      <c r="I17" s="27"/>
      <c r="J17" s="11" t="s">
        <v>1439</v>
      </c>
      <c r="K17" s="26" t="s">
        <v>1333</v>
      </c>
      <c r="L17" s="26" t="s">
        <v>1440</v>
      </c>
      <c r="M17" s="26" t="s">
        <v>1396</v>
      </c>
      <c r="N17" s="26" t="s">
        <v>1336</v>
      </c>
      <c r="O17" s="27"/>
      <c r="P17" s="27"/>
      <c r="Q17" s="27"/>
      <c r="R17" s="20"/>
    </row>
    <row r="18" spans="1:18" ht="1.25" customHeight="1" x14ac:dyDescent="0.15">
      <c r="A18" s="20"/>
      <c r="B18" s="20"/>
      <c r="C18" s="20"/>
      <c r="D18" s="20"/>
      <c r="E18" s="20"/>
      <c r="F18" s="20"/>
      <c r="G18" s="20"/>
      <c r="H18" s="20"/>
      <c r="I18" s="20"/>
      <c r="J18" s="26" t="s">
        <v>1441</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row r="20" spans="1:18" ht="12.5" customHeight="1" x14ac:dyDescent="0.15">
      <c r="A20" s="20"/>
      <c r="B20" s="20"/>
      <c r="C20" s="29" t="s">
        <v>1398</v>
      </c>
      <c r="F20" s="20"/>
      <c r="G20" s="20"/>
      <c r="J20" s="3" t="s">
        <v>1442</v>
      </c>
      <c r="K20" s="21" t="s">
        <v>1333</v>
      </c>
      <c r="L20" s="21" t="s">
        <v>1443</v>
      </c>
      <c r="M20" s="21" t="s">
        <v>1396</v>
      </c>
      <c r="N20" s="21" t="s">
        <v>1336</v>
      </c>
      <c r="P20" s="20"/>
      <c r="Q20" s="20"/>
      <c r="R20" s="20"/>
    </row>
    <row r="21" spans="1:18" ht="1.25" customHeight="1" x14ac:dyDescent="0.15">
      <c r="A21" s="20"/>
      <c r="B21" s="20"/>
      <c r="C21" s="20"/>
      <c r="F21" s="20"/>
      <c r="G21" s="20"/>
      <c r="J21" s="21" t="s">
        <v>1444</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row r="23" spans="1:18" ht="12.5" customHeight="1" x14ac:dyDescent="0.15">
      <c r="A23" s="20"/>
      <c r="B23" s="27"/>
      <c r="C23" s="28" t="s">
        <v>1402</v>
      </c>
      <c r="D23" s="27"/>
      <c r="E23" s="27"/>
      <c r="F23" s="27"/>
      <c r="G23" s="27"/>
      <c r="H23" s="27"/>
      <c r="I23" s="27"/>
      <c r="J23" s="11" t="s">
        <v>1445</v>
      </c>
      <c r="K23" s="26" t="s">
        <v>1333</v>
      </c>
      <c r="L23" s="26" t="s">
        <v>1446</v>
      </c>
      <c r="M23" s="26" t="s">
        <v>1447</v>
      </c>
      <c r="N23" s="26" t="s">
        <v>1336</v>
      </c>
      <c r="O23" s="27"/>
      <c r="P23" s="27"/>
      <c r="Q23" s="27"/>
      <c r="R23" s="20"/>
    </row>
    <row r="24" spans="1:18" ht="1.25" customHeight="1" x14ac:dyDescent="0.15">
      <c r="A24" s="20"/>
      <c r="B24" s="20"/>
      <c r="C24" s="20"/>
      <c r="D24" s="20"/>
      <c r="E24" s="20"/>
      <c r="F24" s="20"/>
      <c r="G24" s="20"/>
      <c r="H24" s="20"/>
      <c r="I24" s="20"/>
      <c r="J24" s="26" t="s">
        <v>1448</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sheetData>
  <mergeCells count="82">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A13:J13"/>
    <mergeCell ref="A14:B14"/>
    <mergeCell ref="A15:J15"/>
    <mergeCell ref="K16:L16"/>
    <mergeCell ref="R16:R25"/>
    <mergeCell ref="A17:A19"/>
    <mergeCell ref="B17:B19"/>
    <mergeCell ref="C17:C19"/>
    <mergeCell ref="D17:D19"/>
    <mergeCell ref="E17:E19"/>
    <mergeCell ref="J18:J19"/>
    <mergeCell ref="K19:N19"/>
    <mergeCell ref="F17:F19"/>
    <mergeCell ref="G17:G19"/>
    <mergeCell ref="H17:H19"/>
    <mergeCell ref="I17:I19"/>
    <mergeCell ref="K17:K18"/>
    <mergeCell ref="L17:L18"/>
    <mergeCell ref="M17:M18"/>
    <mergeCell ref="N17:N18"/>
    <mergeCell ref="O17:O19"/>
    <mergeCell ref="P17:P19"/>
    <mergeCell ref="Q17:Q19"/>
    <mergeCell ref="Q20:Q22"/>
    <mergeCell ref="J21:J22"/>
    <mergeCell ref="K22:N22"/>
    <mergeCell ref="A20:A22"/>
    <mergeCell ref="B20:B22"/>
    <mergeCell ref="C20:C22"/>
    <mergeCell ref="F20:F22"/>
    <mergeCell ref="G20:G22"/>
    <mergeCell ref="K20:K21"/>
    <mergeCell ref="F23:F25"/>
    <mergeCell ref="L20:L21"/>
    <mergeCell ref="M20:M21"/>
    <mergeCell ref="N20:N21"/>
    <mergeCell ref="P20:P22"/>
    <mergeCell ref="A23:A25"/>
    <mergeCell ref="B23:B25"/>
    <mergeCell ref="C23:C25"/>
    <mergeCell ref="D23:D25"/>
    <mergeCell ref="E23:E25"/>
    <mergeCell ref="G23:G25"/>
    <mergeCell ref="H23:H25"/>
    <mergeCell ref="I23:I25"/>
    <mergeCell ref="K23:K24"/>
    <mergeCell ref="L23:L24"/>
    <mergeCell ref="N23:N24"/>
    <mergeCell ref="O23:O25"/>
    <mergeCell ref="P23:P25"/>
    <mergeCell ref="Q23:Q25"/>
    <mergeCell ref="J24:J25"/>
    <mergeCell ref="K25:N25"/>
    <mergeCell ref="M23:M24"/>
  </mergeCells>
  <pageMargins left="0" right="0" top="0" bottom="0" header="0.4921259845" footer="0.4921259845"/>
  <drawing r:id="rId1"/>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B00-000000000000}">
  <sheetPr codeName="Feuil92"/>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1449</v>
      </c>
    </row>
    <row r="2" spans="1:10" ht="13" hidden="1" customHeight="1" x14ac:dyDescent="0.15"/>
    <row r="3" spans="1:10" ht="12.5" customHeight="1" x14ac:dyDescent="0.15">
      <c r="A3" s="3" t="s">
        <v>1450</v>
      </c>
      <c r="B3" s="4" t="s">
        <v>1351</v>
      </c>
      <c r="C3" s="3" t="s">
        <v>1451</v>
      </c>
    </row>
    <row r="4" spans="1:10" ht="12.5" customHeight="1" x14ac:dyDescent="0.15">
      <c r="B4" s="4" t="s">
        <v>1353</v>
      </c>
      <c r="C4" s="3" t="s">
        <v>1354</v>
      </c>
    </row>
    <row r="5" spans="1:10" ht="12.5" customHeight="1" x14ac:dyDescent="0.15">
      <c r="A5" s="3" t="s">
        <v>1355</v>
      </c>
      <c r="B5" s="20"/>
      <c r="C5" s="20"/>
    </row>
    <row r="6" spans="1:10" ht="12.5" customHeight="1" x14ac:dyDescent="0.15">
      <c r="A6" s="21" t="s">
        <v>1452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1357</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1453</v>
      </c>
      <c r="B12" s="4" t="s">
        <v>1359</v>
      </c>
      <c r="C12" s="3" t="s">
        <v>1454</v>
      </c>
      <c r="D12" s="1" t="str">
        <f>LEFT(C12,3)</f>
        <v xml:space="preserve">02 </v>
      </c>
    </row>
    <row r="13" spans="1:10" ht="12.5" customHeight="1" x14ac:dyDescent="0.15">
      <c r="A13" s="3" t="s">
        <v>1450</v>
      </c>
      <c r="B13" s="4" t="s">
        <v>1362</v>
      </c>
      <c r="C13" s="3" t="s">
        <v>1455</v>
      </c>
    </row>
    <row r="14" spans="1:10" ht="12.5" customHeight="1" x14ac:dyDescent="0.15">
      <c r="A14" s="3" t="s">
        <v>1366</v>
      </c>
      <c r="B14" s="4" t="s">
        <v>1365</v>
      </c>
      <c r="C14" s="3" t="str">
        <f>HYPERLINK("http://www.alfalfa.fr/","www.alfalfa.fr")</f>
        <v>www.alfalfa.fr</v>
      </c>
    </row>
  </sheetData>
  <mergeCells count="6">
    <mergeCell ref="A11:C11"/>
    <mergeCell ref="B5:C5"/>
    <mergeCell ref="A6:B6"/>
    <mergeCell ref="A8:J8"/>
    <mergeCell ref="A9:J9"/>
    <mergeCell ref="A10:J10"/>
  </mergeCells>
  <pageMargins left="0" right="0" top="0" bottom="0" header="0.4921259845" footer="0.4921259845"/>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C00-000000000000}">
  <sheetPr codeName="Feuil93"/>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1367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1420</v>
      </c>
      <c r="B5" s="5">
        <v>40712679</v>
      </c>
      <c r="C5" s="3" t="s">
        <v>1369</v>
      </c>
      <c r="D5" s="4" t="s">
        <v>1421</v>
      </c>
      <c r="E5" s="3" t="s">
        <v>1456</v>
      </c>
    </row>
    <row r="6" spans="1:10" ht="12.5" customHeight="1" x14ac:dyDescent="0.15">
      <c r="A6" s="6" t="s">
        <v>1423</v>
      </c>
      <c r="B6" s="7">
        <v>542916</v>
      </c>
      <c r="C6" s="8" t="s">
        <v>1369</v>
      </c>
      <c r="D6" s="4" t="s">
        <v>1373</v>
      </c>
      <c r="E6" s="3" t="s">
        <v>1427</v>
      </c>
    </row>
    <row r="7" spans="1:10" ht="12.5" customHeight="1" x14ac:dyDescent="0.15">
      <c r="A7" s="4" t="s">
        <v>1426</v>
      </c>
      <c r="B7" s="5">
        <v>12367655</v>
      </c>
      <c r="C7" s="3" t="s">
        <v>1369</v>
      </c>
      <c r="D7" s="4" t="s">
        <v>1376</v>
      </c>
      <c r="E7" s="3" t="s">
        <v>1374</v>
      </c>
    </row>
    <row r="8" spans="1:10" ht="12.5" customHeight="1" x14ac:dyDescent="0.15">
      <c r="A8" s="4" t="s">
        <v>1428</v>
      </c>
      <c r="B8" s="5">
        <v>1500000</v>
      </c>
      <c r="C8" s="3" t="s">
        <v>1369</v>
      </c>
      <c r="D8" s="4" t="s">
        <v>1378</v>
      </c>
      <c r="E8" s="3" t="s">
        <v>1429</v>
      </c>
    </row>
    <row r="9" spans="1:10" ht="12.5" customHeight="1" x14ac:dyDescent="0.15">
      <c r="A9" s="20"/>
      <c r="B9" s="20"/>
      <c r="C9" s="20"/>
      <c r="D9" s="20"/>
      <c r="E9" s="20"/>
    </row>
    <row r="10" spans="1:10" ht="23.75" customHeight="1" x14ac:dyDescent="0.15">
      <c r="A10" s="4" t="s">
        <v>1379</v>
      </c>
      <c r="B10" s="8" t="s">
        <v>1457</v>
      </c>
    </row>
    <row r="11" spans="1:10" ht="12.5" customHeight="1" x14ac:dyDescent="0.15">
      <c r="A11" s="4" t="s">
        <v>1381</v>
      </c>
      <c r="B11" s="8" t="s">
        <v>1458</v>
      </c>
    </row>
    <row r="12" spans="1:10" ht="12.5" customHeight="1" x14ac:dyDescent="0.15">
      <c r="A12" s="4" t="s">
        <v>1383</v>
      </c>
      <c r="B12" s="8" t="s">
        <v>1459</v>
      </c>
      <c r="D12" s="1" t="str">
        <f>LEFT(C12,3)</f>
        <v/>
      </c>
    </row>
    <row r="13" spans="1:10" ht="35.25" customHeight="1" x14ac:dyDescent="0.15">
      <c r="A13" s="4" t="s">
        <v>1385</v>
      </c>
      <c r="B13" s="8" t="s">
        <v>1460</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D00-000000000000}">
  <sheetPr codeName="Feuil94"/>
  <dimension ref="A1:R31"/>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1387</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1433</v>
      </c>
      <c r="B4" s="20"/>
      <c r="C4" s="20"/>
      <c r="D4" s="20"/>
      <c r="E4" s="20"/>
      <c r="F4" s="20"/>
      <c r="G4" s="20"/>
      <c r="H4" s="20"/>
      <c r="I4" s="20"/>
      <c r="J4" s="20"/>
    </row>
    <row r="5" spans="1:18" ht="12.5" customHeight="1" x14ac:dyDescent="0.15">
      <c r="B5" s="12" t="s">
        <v>1461</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1389</v>
      </c>
      <c r="K8" s="30" t="s">
        <v>1390</v>
      </c>
      <c r="L8" s="20"/>
      <c r="M8" s="10" t="s">
        <v>1434</v>
      </c>
      <c r="N8" s="10" t="s">
        <v>1392</v>
      </c>
      <c r="O8" s="9"/>
      <c r="P8" s="9"/>
      <c r="Q8" s="9"/>
      <c r="R8" s="20"/>
    </row>
    <row r="9" spans="1:18" ht="12.5" customHeight="1" x14ac:dyDescent="0.15">
      <c r="A9" s="20"/>
      <c r="B9" s="27"/>
      <c r="C9" s="28" t="s">
        <v>1393</v>
      </c>
      <c r="D9" s="27"/>
      <c r="E9" s="27"/>
      <c r="F9" s="27"/>
      <c r="G9" s="27"/>
      <c r="H9" s="27"/>
      <c r="I9" s="27"/>
      <c r="J9" s="11" t="s">
        <v>1462</v>
      </c>
      <c r="K9" s="26" t="s">
        <v>1333</v>
      </c>
      <c r="L9" s="26" t="s">
        <v>1436</v>
      </c>
      <c r="M9" s="26" t="s">
        <v>1437</v>
      </c>
      <c r="N9" s="26" t="s">
        <v>1336</v>
      </c>
      <c r="O9" s="27"/>
      <c r="P9" s="27"/>
      <c r="Q9" s="27"/>
      <c r="R9" s="20"/>
    </row>
    <row r="10" spans="1:18" ht="1.25" customHeight="1" x14ac:dyDescent="0.15">
      <c r="A10" s="20"/>
      <c r="B10" s="20"/>
      <c r="C10" s="20"/>
      <c r="D10" s="20"/>
      <c r="E10" s="20"/>
      <c r="F10" s="20"/>
      <c r="G10" s="20"/>
      <c r="H10" s="20"/>
      <c r="I10" s="20"/>
      <c r="J10" s="26" t="s">
        <v>1463</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20"/>
    </row>
    <row r="13" spans="1:18" ht="13" hidden="1" customHeight="1" x14ac:dyDescent="0.15">
      <c r="A13" s="20"/>
      <c r="B13" s="20"/>
      <c r="C13" s="20"/>
      <c r="D13" s="20"/>
      <c r="E13" s="20"/>
      <c r="F13" s="20"/>
      <c r="G13" s="20"/>
      <c r="H13" s="20"/>
      <c r="I13" s="20"/>
      <c r="J13" s="20"/>
    </row>
    <row r="14" spans="1:18" ht="12.5" customHeight="1" x14ac:dyDescent="0.15">
      <c r="A14" s="31" t="s">
        <v>1388</v>
      </c>
      <c r="B14" s="20"/>
      <c r="C14" s="20"/>
      <c r="D14" s="20"/>
      <c r="E14" s="20"/>
      <c r="F14" s="20"/>
      <c r="G14" s="20"/>
      <c r="H14" s="20"/>
      <c r="I14" s="20"/>
      <c r="J14" s="20"/>
    </row>
    <row r="15" spans="1:18" ht="12.5" customHeight="1" x14ac:dyDescent="0.15">
      <c r="B15" s="12" t="s">
        <v>1461</v>
      </c>
    </row>
    <row r="16" spans="1:18" ht="12.5" customHeight="1" x14ac:dyDescent="0.15">
      <c r="A16" s="20"/>
      <c r="B16" s="20"/>
    </row>
    <row r="17" spans="1:18" ht="13" hidden="1" customHeight="1" x14ac:dyDescent="0.15">
      <c r="A17" s="20"/>
      <c r="B17" s="20"/>
      <c r="C17" s="20"/>
      <c r="D17" s="20"/>
      <c r="E17" s="20"/>
      <c r="F17" s="20"/>
      <c r="G17" s="20"/>
      <c r="H17" s="20"/>
      <c r="I17" s="20"/>
      <c r="J17" s="20"/>
    </row>
    <row r="18" spans="1:18" ht="12.5" customHeight="1" x14ac:dyDescent="0.15">
      <c r="A18" s="9"/>
      <c r="B18" s="9"/>
      <c r="C18" s="9"/>
      <c r="D18" s="9"/>
      <c r="E18" s="9"/>
      <c r="F18" s="9"/>
      <c r="G18" s="9"/>
      <c r="H18" s="9"/>
      <c r="I18" s="9"/>
      <c r="J18" s="10" t="s">
        <v>1389</v>
      </c>
      <c r="K18" s="30" t="s">
        <v>1390</v>
      </c>
      <c r="L18" s="20"/>
      <c r="M18" s="10" t="s">
        <v>1391</v>
      </c>
      <c r="N18" s="10" t="s">
        <v>1392</v>
      </c>
      <c r="O18" s="9"/>
      <c r="P18" s="9"/>
      <c r="Q18" s="9"/>
      <c r="R18" s="20"/>
    </row>
    <row r="19" spans="1:18" ht="12.5" customHeight="1" x14ac:dyDescent="0.15">
      <c r="A19" s="20"/>
      <c r="B19" s="27"/>
      <c r="C19" s="28" t="s">
        <v>1393</v>
      </c>
      <c r="D19" s="27"/>
      <c r="E19" s="27"/>
      <c r="F19" s="27"/>
      <c r="G19" s="27"/>
      <c r="H19" s="27"/>
      <c r="I19" s="27"/>
      <c r="J19" s="11" t="s">
        <v>1464</v>
      </c>
      <c r="K19" s="26" t="s">
        <v>1333</v>
      </c>
      <c r="L19" s="26" t="s">
        <v>1465</v>
      </c>
      <c r="M19" s="26" t="s">
        <v>1466</v>
      </c>
      <c r="N19" s="26" t="s">
        <v>1336</v>
      </c>
      <c r="O19" s="27"/>
      <c r="P19" s="27"/>
      <c r="Q19" s="27"/>
      <c r="R19" s="20"/>
    </row>
    <row r="20" spans="1:18" ht="1.25" customHeight="1" x14ac:dyDescent="0.15">
      <c r="A20" s="20"/>
      <c r="B20" s="20"/>
      <c r="C20" s="20"/>
      <c r="D20" s="20"/>
      <c r="E20" s="20"/>
      <c r="F20" s="20"/>
      <c r="G20" s="20"/>
      <c r="H20" s="20"/>
      <c r="I20" s="20"/>
      <c r="J20" s="26" t="s">
        <v>1467</v>
      </c>
      <c r="K20" s="20"/>
      <c r="L20" s="20"/>
      <c r="M20" s="20"/>
      <c r="N20" s="20"/>
      <c r="O20" s="20"/>
      <c r="P20" s="20"/>
      <c r="Q20" s="20"/>
      <c r="R20" s="20"/>
    </row>
    <row r="21" spans="1:18" ht="11.25" customHeight="1" x14ac:dyDescent="0.15">
      <c r="A21" s="20"/>
      <c r="B21" s="20"/>
      <c r="C21" s="20"/>
      <c r="D21" s="20"/>
      <c r="E21" s="20"/>
      <c r="F21" s="20"/>
      <c r="G21" s="20"/>
      <c r="H21" s="20"/>
      <c r="I21" s="20"/>
      <c r="J21" s="20"/>
      <c r="K21" s="27"/>
      <c r="L21" s="20"/>
      <c r="M21" s="20"/>
      <c r="N21" s="20"/>
      <c r="O21" s="20"/>
      <c r="P21" s="20"/>
      <c r="Q21" s="20"/>
      <c r="R21" s="20"/>
    </row>
    <row r="22" spans="1:18" ht="12.5" customHeight="1" x14ac:dyDescent="0.15">
      <c r="A22" s="20"/>
      <c r="B22" s="20"/>
      <c r="C22" s="29" t="s">
        <v>1398</v>
      </c>
      <c r="F22" s="20"/>
      <c r="G22" s="20"/>
      <c r="J22" s="3" t="s">
        <v>1462</v>
      </c>
      <c r="K22" s="21" t="s">
        <v>1333</v>
      </c>
      <c r="L22" s="21" t="s">
        <v>1404</v>
      </c>
      <c r="M22" s="21" t="s">
        <v>1405</v>
      </c>
      <c r="N22" s="21" t="s">
        <v>1336</v>
      </c>
      <c r="P22" s="20"/>
      <c r="Q22" s="20"/>
      <c r="R22" s="20"/>
    </row>
    <row r="23" spans="1:18" ht="1.25" customHeight="1" x14ac:dyDescent="0.15">
      <c r="A23" s="20"/>
      <c r="B23" s="20"/>
      <c r="C23" s="20"/>
      <c r="F23" s="20"/>
      <c r="G23" s="20"/>
      <c r="J23" s="21" t="s">
        <v>1463</v>
      </c>
      <c r="K23" s="20"/>
      <c r="L23" s="20"/>
      <c r="M23" s="20"/>
      <c r="N23" s="20"/>
      <c r="P23" s="20"/>
      <c r="Q23" s="20"/>
      <c r="R23" s="20"/>
    </row>
    <row r="24" spans="1:18" ht="11.25" customHeight="1" x14ac:dyDescent="0.15">
      <c r="A24" s="20"/>
      <c r="B24" s="20"/>
      <c r="C24" s="20"/>
      <c r="F24" s="20"/>
      <c r="G24" s="20"/>
      <c r="J24" s="20"/>
      <c r="K24" s="20"/>
      <c r="L24" s="20"/>
      <c r="M24" s="20"/>
      <c r="N24" s="20"/>
      <c r="P24" s="20"/>
      <c r="Q24" s="20"/>
      <c r="R24" s="20"/>
    </row>
    <row r="25" spans="1:18" ht="12.5" customHeight="1" x14ac:dyDescent="0.15">
      <c r="A25" s="20"/>
      <c r="B25" s="27"/>
      <c r="C25" s="28" t="s">
        <v>1402</v>
      </c>
      <c r="D25" s="27"/>
      <c r="E25" s="27"/>
      <c r="F25" s="27"/>
      <c r="G25" s="27"/>
      <c r="H25" s="27"/>
      <c r="I25" s="27"/>
      <c r="J25" s="11" t="s">
        <v>1468</v>
      </c>
      <c r="K25" s="26" t="s">
        <v>1333</v>
      </c>
      <c r="L25" s="26" t="s">
        <v>1469</v>
      </c>
      <c r="M25" s="26" t="s">
        <v>1470</v>
      </c>
      <c r="N25" s="26" t="s">
        <v>1336</v>
      </c>
      <c r="O25" s="27"/>
      <c r="P25" s="27"/>
      <c r="Q25" s="27"/>
      <c r="R25" s="20"/>
    </row>
    <row r="26" spans="1:18" ht="1.25" customHeight="1" x14ac:dyDescent="0.15">
      <c r="A26" s="20"/>
      <c r="B26" s="20"/>
      <c r="C26" s="20"/>
      <c r="D26" s="20"/>
      <c r="E26" s="20"/>
      <c r="F26" s="20"/>
      <c r="G26" s="20"/>
      <c r="H26" s="20"/>
      <c r="I26" s="20"/>
      <c r="J26" s="26" t="s">
        <v>1471</v>
      </c>
      <c r="K26" s="20"/>
      <c r="L26" s="20"/>
      <c r="M26" s="20"/>
      <c r="N26" s="20"/>
      <c r="O26" s="20"/>
      <c r="P26" s="20"/>
      <c r="Q26" s="20"/>
      <c r="R26" s="20"/>
    </row>
    <row r="27" spans="1:18" ht="11.25" customHeight="1" x14ac:dyDescent="0.15">
      <c r="A27" s="20"/>
      <c r="B27" s="20"/>
      <c r="C27" s="20"/>
      <c r="D27" s="20"/>
      <c r="E27" s="20"/>
      <c r="F27" s="20"/>
      <c r="G27" s="20"/>
      <c r="H27" s="20"/>
      <c r="I27" s="20"/>
      <c r="J27" s="20"/>
      <c r="K27" s="26" t="s">
        <v>1333</v>
      </c>
      <c r="L27" s="26" t="s">
        <v>1472</v>
      </c>
      <c r="M27" s="26" t="s">
        <v>1473</v>
      </c>
      <c r="N27" s="26" t="s">
        <v>1336</v>
      </c>
      <c r="O27" s="20"/>
      <c r="P27" s="20"/>
      <c r="Q27" s="20"/>
      <c r="R27" s="20"/>
    </row>
    <row r="28" spans="1:18" ht="2.25" customHeight="1" x14ac:dyDescent="0.15">
      <c r="A28" s="20"/>
      <c r="B28" s="20"/>
      <c r="C28" s="20"/>
      <c r="D28" s="20"/>
      <c r="E28" s="20"/>
      <c r="F28" s="20"/>
      <c r="G28" s="20"/>
      <c r="H28" s="20"/>
      <c r="I28" s="20"/>
      <c r="J28" s="9"/>
      <c r="K28" s="20"/>
      <c r="L28" s="20"/>
      <c r="M28" s="20"/>
      <c r="N28" s="20"/>
      <c r="O28" s="20"/>
      <c r="P28" s="20"/>
      <c r="Q28" s="20"/>
      <c r="R28" s="20"/>
    </row>
    <row r="29" spans="1:18" ht="12.5" customHeight="1" x14ac:dyDescent="0.15">
      <c r="A29" s="20"/>
      <c r="B29" s="20"/>
      <c r="C29" s="29" t="s">
        <v>1409</v>
      </c>
      <c r="F29" s="20"/>
      <c r="G29" s="20"/>
      <c r="J29" s="3" t="s">
        <v>1474</v>
      </c>
      <c r="K29" s="21" t="s">
        <v>1333</v>
      </c>
      <c r="L29" s="21" t="s">
        <v>1342</v>
      </c>
      <c r="M29" s="21" t="s">
        <v>1343</v>
      </c>
      <c r="N29" s="21" t="s">
        <v>1336</v>
      </c>
      <c r="P29" s="20"/>
      <c r="Q29" s="20"/>
      <c r="R29" s="20"/>
    </row>
    <row r="30" spans="1:18" ht="1.25" customHeight="1" x14ac:dyDescent="0.15">
      <c r="A30" s="20"/>
      <c r="B30" s="20"/>
      <c r="C30" s="20"/>
      <c r="F30" s="20"/>
      <c r="G30" s="20"/>
      <c r="J30" s="21" t="s">
        <v>1475</v>
      </c>
      <c r="K30" s="20"/>
      <c r="L30" s="20"/>
      <c r="M30" s="20"/>
      <c r="N30" s="20"/>
      <c r="P30" s="20"/>
      <c r="Q30" s="20"/>
      <c r="R30" s="20"/>
    </row>
    <row r="31" spans="1:18" ht="11.25" customHeight="1" x14ac:dyDescent="0.15">
      <c r="A31" s="20"/>
      <c r="B31" s="20"/>
      <c r="C31" s="20"/>
      <c r="F31" s="20"/>
      <c r="G31" s="20"/>
      <c r="J31" s="20"/>
      <c r="K31" s="20"/>
      <c r="L31" s="20"/>
      <c r="M31" s="20"/>
      <c r="N31" s="20"/>
      <c r="P31" s="20"/>
      <c r="Q31" s="20"/>
      <c r="R31" s="20"/>
    </row>
  </sheetData>
  <mergeCells count="98">
    <mergeCell ref="A7:J7"/>
    <mergeCell ref="A1:J1"/>
    <mergeCell ref="A2:J2"/>
    <mergeCell ref="A3:J3"/>
    <mergeCell ref="A4:J4"/>
    <mergeCell ref="A6:B6"/>
    <mergeCell ref="K8:L8"/>
    <mergeCell ref="R8:R11"/>
    <mergeCell ref="A9:A11"/>
    <mergeCell ref="B9:B11"/>
    <mergeCell ref="C9:C11"/>
    <mergeCell ref="D9:D11"/>
    <mergeCell ref="E9:E11"/>
    <mergeCell ref="F9:F11"/>
    <mergeCell ref="G9:G11"/>
    <mergeCell ref="H9:H11"/>
    <mergeCell ref="A13:J13"/>
    <mergeCell ref="I9:I11"/>
    <mergeCell ref="K9:K10"/>
    <mergeCell ref="L9:L10"/>
    <mergeCell ref="M9:M10"/>
    <mergeCell ref="P9:P11"/>
    <mergeCell ref="Q9:Q11"/>
    <mergeCell ref="J10:J11"/>
    <mergeCell ref="K11:N11"/>
    <mergeCell ref="A12:J12"/>
    <mergeCell ref="N9:N10"/>
    <mergeCell ref="O9:O11"/>
    <mergeCell ref="A14:J14"/>
    <mergeCell ref="A16:B16"/>
    <mergeCell ref="A17:J17"/>
    <mergeCell ref="K18:L18"/>
    <mergeCell ref="R18:R31"/>
    <mergeCell ref="A19:A21"/>
    <mergeCell ref="B19:B21"/>
    <mergeCell ref="C19:C21"/>
    <mergeCell ref="D19:D21"/>
    <mergeCell ref="E19:E21"/>
    <mergeCell ref="J20:J21"/>
    <mergeCell ref="K21:N21"/>
    <mergeCell ref="F19:F21"/>
    <mergeCell ref="G19:G21"/>
    <mergeCell ref="H19:H21"/>
    <mergeCell ref="I19:I21"/>
    <mergeCell ref="K19:K20"/>
    <mergeCell ref="L19:L20"/>
    <mergeCell ref="M19:M20"/>
    <mergeCell ref="N19:N20"/>
    <mergeCell ref="O19:O21"/>
    <mergeCell ref="P19:P21"/>
    <mergeCell ref="Q19:Q21"/>
    <mergeCell ref="Q22:Q24"/>
    <mergeCell ref="J23:J24"/>
    <mergeCell ref="K24:N24"/>
    <mergeCell ref="A22:A24"/>
    <mergeCell ref="B22:B24"/>
    <mergeCell ref="C22:C24"/>
    <mergeCell ref="F22:F24"/>
    <mergeCell ref="G22:G24"/>
    <mergeCell ref="K22:K23"/>
    <mergeCell ref="F25:F28"/>
    <mergeCell ref="L22:L23"/>
    <mergeCell ref="M22:M23"/>
    <mergeCell ref="N22:N23"/>
    <mergeCell ref="P22:P24"/>
    <mergeCell ref="A25:A28"/>
    <mergeCell ref="B25:B28"/>
    <mergeCell ref="C25:C28"/>
    <mergeCell ref="D25:D28"/>
    <mergeCell ref="E25:E28"/>
    <mergeCell ref="G25:G28"/>
    <mergeCell ref="H25:H28"/>
    <mergeCell ref="I25:I28"/>
    <mergeCell ref="K25:K26"/>
    <mergeCell ref="L25:L26"/>
    <mergeCell ref="N25:N26"/>
    <mergeCell ref="O25:O28"/>
    <mergeCell ref="P25:P28"/>
    <mergeCell ref="Q25:Q28"/>
    <mergeCell ref="J26:J27"/>
    <mergeCell ref="K27:K28"/>
    <mergeCell ref="L27:L28"/>
    <mergeCell ref="M27:M28"/>
    <mergeCell ref="N27:N28"/>
    <mergeCell ref="M25:M26"/>
    <mergeCell ref="J30:J31"/>
    <mergeCell ref="K31:N31"/>
    <mergeCell ref="A29:A31"/>
    <mergeCell ref="B29:B31"/>
    <mergeCell ref="C29:C31"/>
    <mergeCell ref="F29:F31"/>
    <mergeCell ref="G29:G31"/>
    <mergeCell ref="K29:K30"/>
    <mergeCell ref="L29:L30"/>
    <mergeCell ref="M29:M30"/>
    <mergeCell ref="N29:N30"/>
    <mergeCell ref="P29:P31"/>
    <mergeCell ref="Q29:Q31"/>
  </mergeCells>
  <pageMargins left="0" right="0" top="0" bottom="0" header="0.4921259845" footer="0.4921259845"/>
  <drawing r:id="rId1"/>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E00-000000000000}">
  <sheetPr codeName="Feuil95"/>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1476</v>
      </c>
    </row>
    <row r="2" spans="1:10" ht="13" hidden="1" customHeight="1" x14ac:dyDescent="0.15"/>
    <row r="3" spans="1:10" ht="12.5" customHeight="1" x14ac:dyDescent="0.15">
      <c r="A3" s="3" t="s">
        <v>1477</v>
      </c>
      <c r="B3" s="4" t="s">
        <v>1351</v>
      </c>
      <c r="C3" s="3" t="s">
        <v>1478</v>
      </c>
    </row>
    <row r="4" spans="1:10" ht="12.5" customHeight="1" x14ac:dyDescent="0.15">
      <c r="B4" s="4" t="s">
        <v>1353</v>
      </c>
      <c r="C4" s="3" t="s">
        <v>1354</v>
      </c>
    </row>
    <row r="5" spans="1:10" ht="12.5" customHeight="1" x14ac:dyDescent="0.15">
      <c r="A5" s="3" t="s">
        <v>1355</v>
      </c>
      <c r="B5" s="20"/>
      <c r="C5" s="20"/>
    </row>
    <row r="6" spans="1:10" ht="23.75" customHeight="1" x14ac:dyDescent="0.15">
      <c r="A6" s="21" t="s">
        <v>1479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1357</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1480</v>
      </c>
      <c r="B12" s="4" t="s">
        <v>1359</v>
      </c>
      <c r="C12" s="3" t="s">
        <v>1481</v>
      </c>
      <c r="D12" s="1" t="str">
        <f>LEFT(C12,3)</f>
        <v xml:space="preserve">03 </v>
      </c>
    </row>
    <row r="13" spans="1:10" ht="12.5" customHeight="1" x14ac:dyDescent="0.15">
      <c r="A13" s="3" t="s">
        <v>1477</v>
      </c>
      <c r="B13" s="4" t="s">
        <v>1362</v>
      </c>
      <c r="C13" s="3" t="s">
        <v>1482</v>
      </c>
    </row>
    <row r="14" spans="1:10" ht="23.75" customHeight="1" x14ac:dyDescent="0.15">
      <c r="A14" s="3" t="s">
        <v>1366</v>
      </c>
      <c r="B14" s="4" t="s">
        <v>1365</v>
      </c>
      <c r="C14" s="3" t="str">
        <f>HYPERLINK("http://www.adler-technologies.com/","www.adler-technologies.com")</f>
        <v>www.adler-technologies.com</v>
      </c>
    </row>
  </sheetData>
  <mergeCells count="6">
    <mergeCell ref="A11:C11"/>
    <mergeCell ref="B5:C5"/>
    <mergeCell ref="A6:B6"/>
    <mergeCell ref="A8:J8"/>
    <mergeCell ref="A9:J9"/>
    <mergeCell ref="A10:J10"/>
  </mergeCells>
  <pageMargins left="0" right="0" top="0" bottom="0" header="0.4921259845" footer="0.4921259845"/>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5F00-000000000000}">
  <sheetPr codeName="Feuil96"/>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1367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1483</v>
      </c>
      <c r="B5" s="5">
        <v>10400212</v>
      </c>
      <c r="C5" s="3" t="s">
        <v>1369</v>
      </c>
      <c r="D5" s="4" t="s">
        <v>1484</v>
      </c>
      <c r="E5" s="3" t="s">
        <v>1485</v>
      </c>
    </row>
    <row r="6" spans="1:10" ht="12.5" customHeight="1" x14ac:dyDescent="0.15">
      <c r="A6" s="6" t="s">
        <v>1486</v>
      </c>
      <c r="B6" s="7">
        <v>6781</v>
      </c>
      <c r="C6" s="8" t="s">
        <v>1369</v>
      </c>
      <c r="D6" s="24" t="s">
        <v>1424</v>
      </c>
      <c r="E6" s="21" t="s">
        <v>1487</v>
      </c>
    </row>
    <row r="7" spans="1:10" ht="11.25" customHeight="1" x14ac:dyDescent="0.15">
      <c r="A7" s="24" t="s">
        <v>1488</v>
      </c>
      <c r="B7" s="25">
        <v>7855776</v>
      </c>
      <c r="C7" s="21" t="s">
        <v>1369</v>
      </c>
      <c r="D7" s="20"/>
      <c r="E7" s="20"/>
    </row>
    <row r="8" spans="1:10" ht="1.25" customHeight="1" x14ac:dyDescent="0.15">
      <c r="A8" s="20"/>
      <c r="B8" s="20"/>
      <c r="C8" s="20"/>
      <c r="D8" s="24" t="s">
        <v>1373</v>
      </c>
      <c r="E8" s="21" t="s">
        <v>1429</v>
      </c>
    </row>
    <row r="9" spans="1:10" ht="11.25" customHeight="1" x14ac:dyDescent="0.15">
      <c r="A9" s="24" t="s">
        <v>1489</v>
      </c>
      <c r="B9" s="25">
        <v>1000000</v>
      </c>
      <c r="C9" s="21" t="s">
        <v>1369</v>
      </c>
      <c r="D9" s="20"/>
      <c r="E9" s="20"/>
    </row>
    <row r="10" spans="1:10" ht="1.25" customHeight="1" x14ac:dyDescent="0.15">
      <c r="A10" s="20"/>
      <c r="B10" s="20"/>
      <c r="C10" s="20"/>
      <c r="D10" s="24" t="s">
        <v>1376</v>
      </c>
      <c r="E10" s="21" t="s">
        <v>1374</v>
      </c>
    </row>
    <row r="11" spans="1:10" ht="11.25" customHeight="1" x14ac:dyDescent="0.15">
      <c r="A11" s="20"/>
      <c r="B11" s="20"/>
      <c r="C11" s="20"/>
      <c r="D11" s="20"/>
      <c r="E11" s="20"/>
    </row>
    <row r="12" spans="1:10" ht="12.5" customHeight="1" x14ac:dyDescent="0.15">
      <c r="A12" s="20"/>
      <c r="B12" s="20"/>
      <c r="C12" s="20"/>
      <c r="D12" s="4" t="str">
        <f>LEFT(C12,3)</f>
        <v/>
      </c>
      <c r="E12" s="3" t="s">
        <v>1429</v>
      </c>
    </row>
    <row r="13" spans="1:10" ht="12.5" customHeight="1" x14ac:dyDescent="0.15">
      <c r="A13" s="20"/>
      <c r="B13" s="20"/>
      <c r="C13" s="20"/>
      <c r="D13" s="20"/>
      <c r="E13" s="20"/>
    </row>
    <row r="14" spans="1:10" ht="12.5" customHeight="1" x14ac:dyDescent="0.15">
      <c r="A14" s="4" t="s">
        <v>1379</v>
      </c>
      <c r="B14" s="8" t="s">
        <v>1490</v>
      </c>
    </row>
    <row r="15" spans="1:10" ht="12.5" customHeight="1" x14ac:dyDescent="0.15">
      <c r="A15" s="4" t="s">
        <v>1381</v>
      </c>
      <c r="B15" s="8" t="s">
        <v>1491</v>
      </c>
    </row>
    <row r="16" spans="1:10" ht="12.5" customHeight="1" x14ac:dyDescent="0.15">
      <c r="A16" s="4" t="s">
        <v>1383</v>
      </c>
      <c r="B16" s="8" t="s">
        <v>1459</v>
      </c>
    </row>
    <row r="17" spans="1:2" ht="47.75" customHeight="1" x14ac:dyDescent="0.15">
      <c r="A17" s="4" t="s">
        <v>1385</v>
      </c>
      <c r="B17" s="8" t="s">
        <v>1492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000-000000000000}">
  <sheetPr codeName="Feuil97"/>
  <dimension ref="A1:R34"/>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1387</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1433</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1389</v>
      </c>
      <c r="K7" s="30" t="s">
        <v>1390</v>
      </c>
      <c r="L7" s="20"/>
      <c r="M7" s="10" t="s">
        <v>1434</v>
      </c>
      <c r="N7" s="10" t="s">
        <v>1392</v>
      </c>
      <c r="O7" s="9"/>
      <c r="P7" s="9"/>
      <c r="Q7" s="9"/>
      <c r="R7" s="20"/>
    </row>
    <row r="8" spans="1:18" ht="12.5" customHeight="1" x14ac:dyDescent="0.15">
      <c r="A8" s="20"/>
      <c r="B8" s="27"/>
      <c r="C8" s="28" t="s">
        <v>1393</v>
      </c>
      <c r="D8" s="27"/>
      <c r="E8" s="27"/>
      <c r="F8" s="27"/>
      <c r="G8" s="27"/>
      <c r="H8" s="27"/>
      <c r="I8" s="27"/>
      <c r="J8" s="11" t="s">
        <v>1493</v>
      </c>
      <c r="K8" s="26" t="s">
        <v>1333</v>
      </c>
      <c r="L8" s="26" t="s">
        <v>1436</v>
      </c>
      <c r="M8" s="26" t="s">
        <v>1437</v>
      </c>
      <c r="N8" s="26" t="s">
        <v>1336</v>
      </c>
      <c r="O8" s="27"/>
      <c r="P8" s="27"/>
      <c r="Q8" s="27"/>
      <c r="R8" s="20"/>
    </row>
    <row r="9" spans="1:18" ht="1.25" customHeight="1" x14ac:dyDescent="0.15">
      <c r="A9" s="20"/>
      <c r="B9" s="20"/>
      <c r="C9" s="20"/>
      <c r="D9" s="20"/>
      <c r="E9" s="20"/>
      <c r="F9" s="20"/>
      <c r="G9" s="20"/>
      <c r="H9" s="20"/>
      <c r="I9" s="20"/>
      <c r="J9" s="26" t="s">
        <v>1494</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9" t="s">
        <v>1398</v>
      </c>
      <c r="F11" s="20"/>
      <c r="G11" s="20"/>
      <c r="J11" s="3" t="s">
        <v>1495</v>
      </c>
      <c r="K11" s="21" t="s">
        <v>1333</v>
      </c>
      <c r="L11" s="21" t="s">
        <v>1436</v>
      </c>
      <c r="M11" s="21" t="s">
        <v>1437</v>
      </c>
      <c r="N11" s="21" t="s">
        <v>1336</v>
      </c>
      <c r="P11" s="20"/>
      <c r="Q11" s="20"/>
      <c r="R11" s="20"/>
    </row>
    <row r="12" spans="1:18" ht="1.25" customHeight="1" x14ac:dyDescent="0.15">
      <c r="A12" s="20"/>
      <c r="B12" s="20"/>
      <c r="C12" s="20"/>
      <c r="D12" s="1" t="str">
        <f>LEFT(C12,3)</f>
        <v/>
      </c>
      <c r="F12" s="20"/>
      <c r="G12" s="20"/>
      <c r="J12" s="21" t="s">
        <v>1496</v>
      </c>
      <c r="K12" s="20"/>
      <c r="L12" s="20"/>
      <c r="M12" s="20"/>
      <c r="N12" s="20"/>
      <c r="P12" s="20"/>
      <c r="Q12" s="20"/>
      <c r="R12" s="20"/>
    </row>
    <row r="13" spans="1:18" ht="11.25" customHeight="1" x14ac:dyDescent="0.15">
      <c r="A13" s="20"/>
      <c r="B13" s="20"/>
      <c r="C13" s="20"/>
      <c r="F13" s="20"/>
      <c r="G13" s="20"/>
      <c r="J13" s="20"/>
      <c r="K13" s="20"/>
      <c r="L13" s="20"/>
      <c r="M13" s="20"/>
      <c r="N13" s="20"/>
      <c r="P13" s="20"/>
      <c r="Q13" s="20"/>
      <c r="R13" s="20"/>
    </row>
    <row r="14" spans="1:18" ht="12.5" customHeight="1" x14ac:dyDescent="0.15">
      <c r="A14" s="20"/>
      <c r="B14" s="20"/>
      <c r="C14" s="20"/>
      <c r="D14" s="20"/>
      <c r="E14" s="20"/>
      <c r="F14" s="20"/>
      <c r="G14" s="20"/>
      <c r="H14" s="20"/>
      <c r="I14" s="20"/>
      <c r="J14" s="20"/>
    </row>
    <row r="15" spans="1:18" ht="13" hidden="1" customHeight="1" x14ac:dyDescent="0.15">
      <c r="A15" s="20"/>
      <c r="B15" s="20"/>
      <c r="C15" s="20"/>
      <c r="D15" s="20"/>
      <c r="E15" s="20"/>
      <c r="F15" s="20"/>
      <c r="G15" s="20"/>
      <c r="H15" s="20"/>
      <c r="I15" s="20"/>
      <c r="J15" s="20"/>
    </row>
    <row r="16" spans="1:18" ht="12.5" customHeight="1" x14ac:dyDescent="0.15">
      <c r="A16" s="31" t="s">
        <v>1388</v>
      </c>
      <c r="B16" s="20"/>
      <c r="C16" s="20"/>
      <c r="D16" s="20"/>
      <c r="E16" s="20"/>
      <c r="F16" s="20"/>
      <c r="G16" s="20"/>
      <c r="H16" s="20"/>
      <c r="I16" s="20"/>
      <c r="J16" s="20"/>
    </row>
    <row r="17" spans="1:18" ht="12.5" customHeight="1" x14ac:dyDescent="0.15">
      <c r="A17" s="20"/>
      <c r="B17" s="20"/>
    </row>
    <row r="18" spans="1:18" ht="13" hidden="1" customHeight="1" x14ac:dyDescent="0.15">
      <c r="A18" s="20"/>
      <c r="B18" s="20"/>
      <c r="C18" s="20"/>
      <c r="D18" s="20"/>
      <c r="E18" s="20"/>
      <c r="F18" s="20"/>
      <c r="G18" s="20"/>
      <c r="H18" s="20"/>
      <c r="I18" s="20"/>
      <c r="J18" s="20"/>
    </row>
    <row r="19" spans="1:18" ht="12.5" customHeight="1" x14ac:dyDescent="0.15">
      <c r="A19" s="9"/>
      <c r="B19" s="9"/>
      <c r="C19" s="9"/>
      <c r="D19" s="9"/>
      <c r="E19" s="9"/>
      <c r="F19" s="9"/>
      <c r="G19" s="9"/>
      <c r="H19" s="9"/>
      <c r="I19" s="9"/>
      <c r="J19" s="10" t="s">
        <v>1389</v>
      </c>
      <c r="K19" s="30" t="s">
        <v>1390</v>
      </c>
      <c r="L19" s="20"/>
      <c r="M19" s="10" t="s">
        <v>1391</v>
      </c>
      <c r="N19" s="10" t="s">
        <v>1392</v>
      </c>
      <c r="O19" s="9"/>
      <c r="P19" s="9"/>
      <c r="Q19" s="9"/>
      <c r="R19" s="20"/>
    </row>
    <row r="20" spans="1:18" ht="12.5" customHeight="1" x14ac:dyDescent="0.15">
      <c r="A20" s="20"/>
      <c r="B20" s="27"/>
      <c r="C20" s="28" t="s">
        <v>1393</v>
      </c>
      <c r="D20" s="27"/>
      <c r="E20" s="27"/>
      <c r="F20" s="27"/>
      <c r="G20" s="27"/>
      <c r="H20" s="27"/>
      <c r="I20" s="27"/>
      <c r="J20" s="11" t="s">
        <v>1497</v>
      </c>
      <c r="K20" s="26" t="s">
        <v>1333</v>
      </c>
      <c r="L20" s="26" t="s">
        <v>1498</v>
      </c>
      <c r="M20" s="26" t="s">
        <v>1499</v>
      </c>
      <c r="N20" s="26" t="s">
        <v>1336</v>
      </c>
      <c r="O20" s="27"/>
      <c r="P20" s="27"/>
      <c r="Q20" s="27"/>
      <c r="R20" s="20"/>
    </row>
    <row r="21" spans="1:18" ht="12.5" customHeight="1" x14ac:dyDescent="0.15">
      <c r="A21" s="20"/>
      <c r="B21" s="20"/>
      <c r="C21" s="20"/>
      <c r="D21" s="20"/>
      <c r="E21" s="20"/>
      <c r="F21" s="20"/>
      <c r="G21" s="20"/>
      <c r="H21" s="20"/>
      <c r="I21" s="20"/>
      <c r="J21" s="11" t="s">
        <v>1500</v>
      </c>
      <c r="K21" s="20"/>
      <c r="L21" s="20"/>
      <c r="M21" s="20"/>
      <c r="N21" s="20"/>
      <c r="O21" s="20"/>
      <c r="P21" s="20"/>
      <c r="Q21" s="20"/>
      <c r="R21" s="20"/>
    </row>
    <row r="22" spans="1:18" ht="12.5" customHeight="1" x14ac:dyDescent="0.15">
      <c r="A22" s="20"/>
      <c r="B22" s="20"/>
      <c r="C22" s="29" t="s">
        <v>1398</v>
      </c>
      <c r="F22" s="20"/>
      <c r="G22" s="20"/>
      <c r="J22" s="3" t="s">
        <v>1501</v>
      </c>
      <c r="K22" s="21" t="s">
        <v>1333</v>
      </c>
      <c r="L22" s="21" t="s">
        <v>1465</v>
      </c>
      <c r="M22" s="21" t="s">
        <v>1466</v>
      </c>
      <c r="N22" s="21" t="s">
        <v>1336</v>
      </c>
      <c r="P22" s="20"/>
      <c r="Q22" s="20"/>
      <c r="R22" s="20"/>
    </row>
    <row r="23" spans="1:18" ht="1.25" customHeight="1" x14ac:dyDescent="0.15">
      <c r="A23" s="20"/>
      <c r="B23" s="20"/>
      <c r="C23" s="20"/>
      <c r="F23" s="20"/>
      <c r="G23" s="20"/>
      <c r="J23" s="21" t="s">
        <v>1502</v>
      </c>
      <c r="K23" s="20"/>
      <c r="L23" s="20"/>
      <c r="M23" s="20"/>
      <c r="N23" s="20"/>
      <c r="P23" s="20"/>
      <c r="Q23" s="20"/>
      <c r="R23" s="20"/>
    </row>
    <row r="24" spans="1:18" ht="11.25" customHeight="1" x14ac:dyDescent="0.15">
      <c r="A24" s="20"/>
      <c r="B24" s="20"/>
      <c r="C24" s="20"/>
      <c r="F24" s="20"/>
      <c r="G24" s="20"/>
      <c r="J24" s="20"/>
      <c r="K24" s="20"/>
      <c r="L24" s="20"/>
      <c r="M24" s="20"/>
      <c r="N24" s="20"/>
      <c r="P24" s="20"/>
      <c r="Q24" s="20"/>
      <c r="R24" s="20"/>
    </row>
    <row r="25" spans="1:18" ht="12.5" customHeight="1" x14ac:dyDescent="0.15">
      <c r="A25" s="20"/>
      <c r="B25" s="27"/>
      <c r="C25" s="28" t="s">
        <v>1402</v>
      </c>
      <c r="D25" s="27"/>
      <c r="E25" s="27"/>
      <c r="F25" s="27"/>
      <c r="G25" s="27"/>
      <c r="H25" s="27"/>
      <c r="I25" s="27"/>
      <c r="J25" s="11" t="s">
        <v>1503</v>
      </c>
      <c r="K25" s="26" t="s">
        <v>1333</v>
      </c>
      <c r="L25" s="26" t="s">
        <v>1504</v>
      </c>
      <c r="M25" s="26" t="s">
        <v>1405</v>
      </c>
      <c r="N25" s="26" t="s">
        <v>1336</v>
      </c>
      <c r="O25" s="27"/>
      <c r="P25" s="27"/>
      <c r="Q25" s="27"/>
      <c r="R25" s="20"/>
    </row>
    <row r="26" spans="1:18" ht="1.25" customHeight="1" x14ac:dyDescent="0.15">
      <c r="A26" s="20"/>
      <c r="B26" s="20"/>
      <c r="C26" s="20"/>
      <c r="D26" s="20"/>
      <c r="E26" s="20"/>
      <c r="F26" s="20"/>
      <c r="G26" s="20"/>
      <c r="H26" s="20"/>
      <c r="I26" s="20"/>
      <c r="J26" s="26" t="s">
        <v>1505</v>
      </c>
      <c r="K26" s="20"/>
      <c r="L26" s="20"/>
      <c r="M26" s="20"/>
      <c r="N26" s="20"/>
      <c r="O26" s="20"/>
      <c r="P26" s="20"/>
      <c r="Q26" s="20"/>
      <c r="R26" s="20"/>
    </row>
    <row r="27" spans="1:18" ht="11.25" customHeight="1" x14ac:dyDescent="0.15">
      <c r="A27" s="20"/>
      <c r="B27" s="20"/>
      <c r="C27" s="20"/>
      <c r="D27" s="20"/>
      <c r="E27" s="20"/>
      <c r="F27" s="20"/>
      <c r="G27" s="20"/>
      <c r="H27" s="20"/>
      <c r="I27" s="20"/>
      <c r="J27" s="20"/>
      <c r="K27" s="27"/>
      <c r="L27" s="20"/>
      <c r="M27" s="20"/>
      <c r="N27" s="20"/>
      <c r="O27" s="20"/>
      <c r="P27" s="20"/>
      <c r="Q27" s="20"/>
      <c r="R27" s="20"/>
    </row>
    <row r="28" spans="1:18" ht="12.5" customHeight="1" x14ac:dyDescent="0.15">
      <c r="A28" s="20"/>
      <c r="B28" s="20"/>
      <c r="C28" s="29" t="s">
        <v>1409</v>
      </c>
      <c r="F28" s="20"/>
      <c r="G28" s="20"/>
      <c r="J28" s="3" t="s">
        <v>1506</v>
      </c>
      <c r="K28" s="21" t="s">
        <v>1333</v>
      </c>
      <c r="L28" s="21" t="s">
        <v>1507</v>
      </c>
      <c r="M28" s="21" t="s">
        <v>1508</v>
      </c>
      <c r="N28" s="21" t="s">
        <v>1336</v>
      </c>
      <c r="P28" s="20"/>
      <c r="Q28" s="20"/>
      <c r="R28" s="20"/>
    </row>
    <row r="29" spans="1:18" ht="1.25" customHeight="1" x14ac:dyDescent="0.15">
      <c r="A29" s="20"/>
      <c r="B29" s="20"/>
      <c r="C29" s="20"/>
      <c r="F29" s="20"/>
      <c r="G29" s="20"/>
      <c r="J29" s="21" t="s">
        <v>1509</v>
      </c>
      <c r="K29" s="20"/>
      <c r="L29" s="20"/>
      <c r="M29" s="20"/>
      <c r="N29" s="20"/>
      <c r="P29" s="20"/>
      <c r="Q29" s="20"/>
      <c r="R29" s="20"/>
    </row>
    <row r="30" spans="1:18" ht="11.25" customHeight="1" x14ac:dyDescent="0.15">
      <c r="A30" s="20"/>
      <c r="B30" s="20"/>
      <c r="C30" s="20"/>
      <c r="F30" s="20"/>
      <c r="G30" s="20"/>
      <c r="J30" s="20"/>
      <c r="K30" s="21" t="s">
        <v>1333</v>
      </c>
      <c r="L30" s="21" t="s">
        <v>1510</v>
      </c>
      <c r="M30" s="21" t="s">
        <v>1511</v>
      </c>
      <c r="N30" s="21" t="s">
        <v>1336</v>
      </c>
      <c r="P30" s="20"/>
      <c r="Q30" s="20"/>
      <c r="R30" s="20"/>
    </row>
    <row r="31" spans="1:18" ht="2.25" customHeight="1" x14ac:dyDescent="0.15">
      <c r="A31" s="20"/>
      <c r="B31" s="20"/>
      <c r="C31" s="20"/>
      <c r="F31" s="20"/>
      <c r="G31" s="20"/>
      <c r="K31" s="20"/>
      <c r="L31" s="20"/>
      <c r="M31" s="20"/>
      <c r="N31" s="20"/>
      <c r="P31" s="20"/>
      <c r="Q31" s="20"/>
      <c r="R31" s="20"/>
    </row>
    <row r="32" spans="1:18" ht="12.5" customHeight="1" x14ac:dyDescent="0.15">
      <c r="A32" s="20"/>
      <c r="B32" s="27"/>
      <c r="C32" s="28" t="s">
        <v>1512</v>
      </c>
      <c r="D32" s="27"/>
      <c r="E32" s="27"/>
      <c r="F32" s="27"/>
      <c r="G32" s="27"/>
      <c r="H32" s="27"/>
      <c r="I32" s="27"/>
      <c r="J32" s="11" t="s">
        <v>1513</v>
      </c>
      <c r="K32" s="26" t="s">
        <v>1333</v>
      </c>
      <c r="L32" s="26" t="s">
        <v>1407</v>
      </c>
      <c r="M32" s="26" t="s">
        <v>1408</v>
      </c>
      <c r="N32" s="26" t="s">
        <v>1336</v>
      </c>
      <c r="O32" s="27"/>
      <c r="P32" s="27"/>
      <c r="Q32" s="27"/>
      <c r="R32" s="20"/>
    </row>
    <row r="33" spans="1:18" ht="1.25" customHeight="1" x14ac:dyDescent="0.15">
      <c r="A33" s="20"/>
      <c r="B33" s="20"/>
      <c r="C33" s="20"/>
      <c r="D33" s="20"/>
      <c r="E33" s="20"/>
      <c r="F33" s="20"/>
      <c r="G33" s="20"/>
      <c r="H33" s="20"/>
      <c r="I33" s="20"/>
      <c r="J33" s="26" t="s">
        <v>1514</v>
      </c>
      <c r="K33" s="20"/>
      <c r="L33" s="20"/>
      <c r="M33" s="20"/>
      <c r="N33" s="20"/>
      <c r="O33" s="20"/>
      <c r="P33" s="20"/>
      <c r="Q33" s="20"/>
      <c r="R33" s="20"/>
    </row>
    <row r="34" spans="1:18" ht="11.25" customHeight="1" x14ac:dyDescent="0.15">
      <c r="A34" s="20"/>
      <c r="B34" s="20"/>
      <c r="C34" s="20"/>
      <c r="D34" s="20"/>
      <c r="E34" s="20"/>
      <c r="F34" s="20"/>
      <c r="G34" s="20"/>
      <c r="H34" s="20"/>
      <c r="I34" s="20"/>
      <c r="J34" s="20"/>
      <c r="K34" s="27"/>
      <c r="L34" s="20"/>
      <c r="M34" s="20"/>
      <c r="N34" s="20"/>
      <c r="O34" s="20"/>
      <c r="P34" s="20"/>
      <c r="Q34" s="20"/>
      <c r="R34" s="20"/>
    </row>
  </sheetData>
  <mergeCells count="127">
    <mergeCell ref="A1:J1"/>
    <mergeCell ref="A2:J2"/>
    <mergeCell ref="A3:J3"/>
    <mergeCell ref="A4:J4"/>
    <mergeCell ref="A5:B5"/>
    <mergeCell ref="A6:J6"/>
    <mergeCell ref="K7:L7"/>
    <mergeCell ref="R7:R13"/>
    <mergeCell ref="A8:A10"/>
    <mergeCell ref="B8:B10"/>
    <mergeCell ref="C8:C10"/>
    <mergeCell ref="D8:D10"/>
    <mergeCell ref="E8:E10"/>
    <mergeCell ref="F8:F10"/>
    <mergeCell ref="G8:G10"/>
    <mergeCell ref="H8:H10"/>
    <mergeCell ref="P11:P13"/>
    <mergeCell ref="Q11:Q13"/>
    <mergeCell ref="J12:J13"/>
    <mergeCell ref="K13:N13"/>
    <mergeCell ref="P8:P10"/>
    <mergeCell ref="Q8:Q10"/>
    <mergeCell ref="J9:J10"/>
    <mergeCell ref="K10:N10"/>
    <mergeCell ref="A11:A13"/>
    <mergeCell ref="B11:B13"/>
    <mergeCell ref="C11:C13"/>
    <mergeCell ref="F11:F13"/>
    <mergeCell ref="G11:G13"/>
    <mergeCell ref="K11:K12"/>
    <mergeCell ref="I8:I10"/>
    <mergeCell ref="K8:K9"/>
    <mergeCell ref="L8:L9"/>
    <mergeCell ref="M8:M9"/>
    <mergeCell ref="N8:N9"/>
    <mergeCell ref="O8:O10"/>
    <mergeCell ref="A14:J14"/>
    <mergeCell ref="A15:J15"/>
    <mergeCell ref="A16:J16"/>
    <mergeCell ref="A17:B17"/>
    <mergeCell ref="A18:J18"/>
    <mergeCell ref="K19:L19"/>
    <mergeCell ref="L11:L12"/>
    <mergeCell ref="M11:M12"/>
    <mergeCell ref="N11:N12"/>
    <mergeCell ref="R19:R34"/>
    <mergeCell ref="A20:A21"/>
    <mergeCell ref="B20:B21"/>
    <mergeCell ref="C20:C21"/>
    <mergeCell ref="D20:D21"/>
    <mergeCell ref="E20:E21"/>
    <mergeCell ref="F20:F21"/>
    <mergeCell ref="G20:G21"/>
    <mergeCell ref="H20:H21"/>
    <mergeCell ref="I20:I21"/>
    <mergeCell ref="Q20:Q21"/>
    <mergeCell ref="A22:A24"/>
    <mergeCell ref="B22:B24"/>
    <mergeCell ref="C22:C24"/>
    <mergeCell ref="F22:F24"/>
    <mergeCell ref="G22:G24"/>
    <mergeCell ref="K22:K23"/>
    <mergeCell ref="L22:L23"/>
    <mergeCell ref="M22:M23"/>
    <mergeCell ref="N22:N23"/>
    <mergeCell ref="K20:K21"/>
    <mergeCell ref="L20:L21"/>
    <mergeCell ref="M20:M21"/>
    <mergeCell ref="N20:N21"/>
    <mergeCell ref="O20:O21"/>
    <mergeCell ref="P20:P21"/>
    <mergeCell ref="P22:P24"/>
    <mergeCell ref="Q22:Q24"/>
    <mergeCell ref="J23:J24"/>
    <mergeCell ref="K24:N24"/>
    <mergeCell ref="A25:A27"/>
    <mergeCell ref="B25:B27"/>
    <mergeCell ref="C25:C27"/>
    <mergeCell ref="D25:D27"/>
    <mergeCell ref="E25:E27"/>
    <mergeCell ref="F25:F27"/>
    <mergeCell ref="N25:N26"/>
    <mergeCell ref="O25:O27"/>
    <mergeCell ref="P25:P27"/>
    <mergeCell ref="Q25:Q27"/>
    <mergeCell ref="J26:J27"/>
    <mergeCell ref="K27:N27"/>
    <mergeCell ref="G25:G27"/>
    <mergeCell ref="H25:H27"/>
    <mergeCell ref="I25:I27"/>
    <mergeCell ref="K25:K26"/>
    <mergeCell ref="L25:L26"/>
    <mergeCell ref="M25:M26"/>
    <mergeCell ref="P28:P31"/>
    <mergeCell ref="Q28:Q31"/>
    <mergeCell ref="J29:J30"/>
    <mergeCell ref="K30:K31"/>
    <mergeCell ref="L30:L31"/>
    <mergeCell ref="M30:M31"/>
    <mergeCell ref="N30:N31"/>
    <mergeCell ref="A28:A31"/>
    <mergeCell ref="B28:B31"/>
    <mergeCell ref="C28:C31"/>
    <mergeCell ref="F28:F31"/>
    <mergeCell ref="G28:G31"/>
    <mergeCell ref="K28:K29"/>
    <mergeCell ref="A32:A34"/>
    <mergeCell ref="B32:B34"/>
    <mergeCell ref="C32:C34"/>
    <mergeCell ref="D32:D34"/>
    <mergeCell ref="E32:E34"/>
    <mergeCell ref="F32:F34"/>
    <mergeCell ref="L28:L29"/>
    <mergeCell ref="M28:M29"/>
    <mergeCell ref="N28:N29"/>
    <mergeCell ref="N32:N33"/>
    <mergeCell ref="O32:O34"/>
    <mergeCell ref="P32:P34"/>
    <mergeCell ref="Q32:Q34"/>
    <mergeCell ref="J33:J34"/>
    <mergeCell ref="K34:N34"/>
    <mergeCell ref="G32:G34"/>
    <mergeCell ref="H32:H34"/>
    <mergeCell ref="I32:I34"/>
    <mergeCell ref="K32:K33"/>
    <mergeCell ref="L32:L33"/>
    <mergeCell ref="M32:M33"/>
  </mergeCells>
  <pageMargins left="0" right="0" top="0" bottom="0" header="0.4921259845" footer="0.4921259845"/>
  <drawing r:id="rId1"/>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100-000000000000}">
  <sheetPr codeName="Feuil98"/>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1515</v>
      </c>
    </row>
    <row r="2" spans="1:10" ht="13" hidden="1" customHeight="1" x14ac:dyDescent="0.15"/>
    <row r="3" spans="1:10" ht="12.5" customHeight="1" x14ac:dyDescent="0.15">
      <c r="A3" s="3" t="s">
        <v>1516</v>
      </c>
      <c r="B3" s="4" t="s">
        <v>1517</v>
      </c>
      <c r="C3" s="3" t="s">
        <v>1518</v>
      </c>
    </row>
    <row r="4" spans="1:10" ht="12.5" customHeight="1" x14ac:dyDescent="0.15">
      <c r="B4" s="4" t="s">
        <v>1519</v>
      </c>
      <c r="C4" s="3" t="s">
        <v>1520</v>
      </c>
    </row>
    <row r="5" spans="1:10" ht="12.5" customHeight="1" x14ac:dyDescent="0.15">
      <c r="A5" s="3" t="s">
        <v>1521</v>
      </c>
      <c r="B5" s="20"/>
      <c r="C5" s="20"/>
    </row>
    <row r="6" spans="1:10" ht="23.75" customHeight="1" x14ac:dyDescent="0.15">
      <c r="A6" s="21" t="s">
        <v>1522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1523</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1524</v>
      </c>
      <c r="B12" s="4" t="s">
        <v>1525</v>
      </c>
      <c r="C12" s="3" t="s">
        <v>1526</v>
      </c>
      <c r="D12" s="1" t="str">
        <f>LEFT(C12,3)</f>
        <v xml:space="preserve">03 </v>
      </c>
    </row>
    <row r="13" spans="1:10" ht="12.5" customHeight="1" x14ac:dyDescent="0.15">
      <c r="A13" s="3" t="s">
        <v>1516</v>
      </c>
      <c r="B13" s="4" t="s">
        <v>1527</v>
      </c>
      <c r="C13" s="3" t="s">
        <v>1528</v>
      </c>
    </row>
    <row r="14" spans="1:10" ht="12.5" customHeight="1" x14ac:dyDescent="0.15">
      <c r="A14" s="3" t="s">
        <v>1529</v>
      </c>
      <c r="B14" s="4" t="s">
        <v>1530</v>
      </c>
      <c r="C14" s="3" t="str">
        <f>HYPERLINK("http://www.alimakgroup.com/","www.alimakgroup.com")</f>
        <v>www.alimakgroup.com</v>
      </c>
    </row>
  </sheetData>
  <mergeCells count="6">
    <mergeCell ref="A11:C11"/>
    <mergeCell ref="B5:C5"/>
    <mergeCell ref="A6:B6"/>
    <mergeCell ref="A8:J8"/>
    <mergeCell ref="A9:J9"/>
    <mergeCell ref="A10:J10"/>
  </mergeCells>
  <pageMargins left="0" right="0" top="0" bottom="0" header="0.4921259845" footer="0.4921259845"/>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200-000000000000}">
  <sheetPr codeName="Feuil99"/>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1531</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1532</v>
      </c>
      <c r="B5" s="5">
        <v>10794157</v>
      </c>
      <c r="C5" s="3" t="s">
        <v>1533</v>
      </c>
      <c r="D5" s="4" t="s">
        <v>1534</v>
      </c>
      <c r="E5" s="3" t="s">
        <v>1535</v>
      </c>
    </row>
    <row r="6" spans="1:10" ht="12.5" customHeight="1" x14ac:dyDescent="0.15">
      <c r="A6" s="6" t="s">
        <v>1536</v>
      </c>
      <c r="B6" s="7">
        <v>317392</v>
      </c>
      <c r="C6" s="8" t="s">
        <v>1533</v>
      </c>
      <c r="D6" s="24" t="s">
        <v>1537</v>
      </c>
      <c r="E6" s="21" t="s">
        <v>1538</v>
      </c>
    </row>
    <row r="7" spans="1:10" ht="11.25" customHeight="1" x14ac:dyDescent="0.15">
      <c r="A7" s="24" t="s">
        <v>1539</v>
      </c>
      <c r="B7" s="25">
        <v>4837013</v>
      </c>
      <c r="C7" s="21" t="s">
        <v>1533</v>
      </c>
      <c r="D7" s="20"/>
      <c r="E7" s="20"/>
    </row>
    <row r="8" spans="1:10" ht="1.25" customHeight="1" x14ac:dyDescent="0.15">
      <c r="A8" s="20"/>
      <c r="B8" s="20"/>
      <c r="C8" s="20"/>
      <c r="D8" s="24" t="s">
        <v>1540</v>
      </c>
      <c r="E8" s="21" t="s">
        <v>1541</v>
      </c>
    </row>
    <row r="9" spans="1:10" ht="11.25" customHeight="1" x14ac:dyDescent="0.15">
      <c r="A9" s="24" t="s">
        <v>1542</v>
      </c>
      <c r="B9" s="25">
        <v>800000</v>
      </c>
      <c r="C9" s="21" t="s">
        <v>1533</v>
      </c>
      <c r="D9" s="20"/>
      <c r="E9" s="20"/>
    </row>
    <row r="10" spans="1:10" ht="1.25" customHeight="1" x14ac:dyDescent="0.15">
      <c r="A10" s="20"/>
      <c r="B10" s="20"/>
      <c r="C10" s="20"/>
      <c r="D10" s="24" t="s">
        <v>1543</v>
      </c>
      <c r="E10" s="21" t="s">
        <v>1544</v>
      </c>
    </row>
    <row r="11" spans="1:10" ht="11.25" customHeight="1" x14ac:dyDescent="0.15">
      <c r="A11" s="20"/>
      <c r="B11" s="20"/>
      <c r="C11" s="20"/>
      <c r="D11" s="20"/>
      <c r="E11" s="20"/>
    </row>
    <row r="12" spans="1:10" ht="12.5" customHeight="1" x14ac:dyDescent="0.15">
      <c r="A12" s="20"/>
      <c r="B12" s="20"/>
      <c r="C12" s="20"/>
      <c r="D12" s="4" t="str">
        <f>LEFT(C12,3)</f>
        <v/>
      </c>
      <c r="E12" s="3" t="s">
        <v>1541</v>
      </c>
    </row>
    <row r="13" spans="1:10" ht="12.5" customHeight="1" x14ac:dyDescent="0.15">
      <c r="A13" s="20"/>
      <c r="B13" s="20"/>
      <c r="C13" s="20"/>
      <c r="D13" s="20"/>
      <c r="E13" s="20"/>
    </row>
    <row r="14" spans="1:10" ht="23.75" customHeight="1" x14ac:dyDescent="0.15">
      <c r="A14" s="4" t="s">
        <v>1545</v>
      </c>
      <c r="B14" s="8" t="s">
        <v>1546</v>
      </c>
    </row>
    <row r="15" spans="1:10" ht="12.5" customHeight="1" x14ac:dyDescent="0.15">
      <c r="A15" s="4" t="s">
        <v>1547</v>
      </c>
      <c r="B15" s="8" t="s">
        <v>1548</v>
      </c>
    </row>
    <row r="16" spans="1:10" ht="12.5" customHeight="1" x14ac:dyDescent="0.15">
      <c r="A16" s="4" t="s">
        <v>1549</v>
      </c>
      <c r="B16" s="8" t="s">
        <v>1550</v>
      </c>
    </row>
    <row r="17" spans="1:2" ht="35.25" customHeight="1" x14ac:dyDescent="0.15">
      <c r="A17" s="4" t="s">
        <v>1551</v>
      </c>
      <c r="B17" s="8" t="s">
        <v>1552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300-000000000000}">
  <sheetPr codeName="Feuil100"/>
  <dimension ref="A1:R4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1553</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1554</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1555</v>
      </c>
      <c r="K7" s="30" t="s">
        <v>1556</v>
      </c>
      <c r="L7" s="20"/>
      <c r="M7" s="10" t="s">
        <v>1557</v>
      </c>
      <c r="N7" s="10" t="s">
        <v>1558</v>
      </c>
      <c r="O7" s="9"/>
      <c r="P7" s="9"/>
      <c r="Q7" s="9"/>
      <c r="R7" s="20"/>
    </row>
    <row r="8" spans="1:18" ht="12.5" customHeight="1" x14ac:dyDescent="0.15">
      <c r="A8" s="20"/>
      <c r="B8" s="27"/>
      <c r="C8" s="28" t="s">
        <v>1559</v>
      </c>
      <c r="D8" s="27"/>
      <c r="E8" s="27"/>
      <c r="F8" s="27"/>
      <c r="G8" s="27"/>
      <c r="H8" s="27"/>
      <c r="I8" s="27"/>
      <c r="J8" s="11" t="s">
        <v>1560</v>
      </c>
      <c r="K8" s="26" t="s">
        <v>1561</v>
      </c>
      <c r="L8" s="26" t="s">
        <v>1562</v>
      </c>
      <c r="M8" s="26" t="s">
        <v>1563</v>
      </c>
      <c r="N8" s="26" t="s">
        <v>1564</v>
      </c>
      <c r="O8" s="27"/>
      <c r="P8" s="27"/>
      <c r="Q8" s="27"/>
      <c r="R8" s="20"/>
    </row>
    <row r="9" spans="1:18" ht="1.25" customHeight="1" x14ac:dyDescent="0.15">
      <c r="A9" s="20"/>
      <c r="B9" s="20"/>
      <c r="C9" s="20"/>
      <c r="D9" s="20"/>
      <c r="E9" s="20"/>
      <c r="F9" s="20"/>
      <c r="G9" s="20"/>
      <c r="H9" s="20"/>
      <c r="I9" s="20"/>
      <c r="J9" s="26" t="s">
        <v>1565</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1566</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1555</v>
      </c>
      <c r="K16" s="30" t="s">
        <v>1556</v>
      </c>
      <c r="L16" s="20"/>
      <c r="M16" s="10" t="s">
        <v>1567</v>
      </c>
      <c r="N16" s="10" t="s">
        <v>1558</v>
      </c>
      <c r="O16" s="9"/>
      <c r="P16" s="9"/>
      <c r="Q16" s="9"/>
      <c r="R16" s="20"/>
    </row>
    <row r="17" spans="1:18" ht="12.5" customHeight="1" x14ac:dyDescent="0.15">
      <c r="A17" s="20"/>
      <c r="B17" s="27"/>
      <c r="C17" s="28" t="s">
        <v>1559</v>
      </c>
      <c r="D17" s="27"/>
      <c r="E17" s="27"/>
      <c r="F17" s="27"/>
      <c r="G17" s="27"/>
      <c r="H17" s="27"/>
      <c r="I17" s="27"/>
      <c r="J17" s="11" t="s">
        <v>1568</v>
      </c>
      <c r="K17" s="26" t="s">
        <v>1561</v>
      </c>
      <c r="L17" s="26" t="s">
        <v>1569</v>
      </c>
      <c r="M17" s="26" t="s">
        <v>1570</v>
      </c>
      <c r="N17" s="26" t="s">
        <v>1564</v>
      </c>
      <c r="O17" s="27"/>
      <c r="P17" s="27"/>
      <c r="Q17" s="27"/>
      <c r="R17" s="20"/>
    </row>
    <row r="18" spans="1:18" ht="11.25" customHeight="1" x14ac:dyDescent="0.15">
      <c r="A18" s="20"/>
      <c r="B18" s="20"/>
      <c r="C18" s="20"/>
      <c r="D18" s="20"/>
      <c r="E18" s="20"/>
      <c r="F18" s="20"/>
      <c r="G18" s="20"/>
      <c r="H18" s="20"/>
      <c r="I18" s="20"/>
      <c r="J18" s="26" t="s">
        <v>1571</v>
      </c>
      <c r="K18" s="20"/>
      <c r="L18" s="20"/>
      <c r="M18" s="20"/>
      <c r="N18" s="20"/>
      <c r="O18" s="20"/>
      <c r="P18" s="20"/>
      <c r="Q18" s="20"/>
      <c r="R18" s="20"/>
    </row>
    <row r="19" spans="1:18" ht="1.25" customHeight="1" x14ac:dyDescent="0.15">
      <c r="A19" s="20"/>
      <c r="B19" s="20"/>
      <c r="C19" s="20"/>
      <c r="D19" s="20"/>
      <c r="E19" s="20"/>
      <c r="F19" s="20"/>
      <c r="G19" s="20"/>
      <c r="H19" s="20"/>
      <c r="I19" s="20"/>
      <c r="J19" s="20"/>
      <c r="K19" s="26" t="s">
        <v>1561</v>
      </c>
      <c r="L19" s="26" t="s">
        <v>1572</v>
      </c>
      <c r="M19" s="26" t="s">
        <v>1573</v>
      </c>
      <c r="N19" s="26" t="s">
        <v>1564</v>
      </c>
      <c r="O19" s="20"/>
      <c r="P19" s="20"/>
      <c r="Q19" s="20"/>
      <c r="R19" s="20"/>
    </row>
    <row r="20" spans="1:18" ht="12.5" customHeight="1" x14ac:dyDescent="0.15">
      <c r="A20" s="20"/>
      <c r="B20" s="20"/>
      <c r="C20" s="20"/>
      <c r="D20" s="20"/>
      <c r="E20" s="20"/>
      <c r="F20" s="20"/>
      <c r="G20" s="20"/>
      <c r="H20" s="20"/>
      <c r="I20" s="20"/>
      <c r="J20" s="9"/>
      <c r="K20" s="20"/>
      <c r="L20" s="20"/>
      <c r="M20" s="20"/>
      <c r="N20" s="20"/>
      <c r="O20" s="20"/>
      <c r="P20" s="20"/>
      <c r="Q20" s="20"/>
      <c r="R20" s="20"/>
    </row>
    <row r="21" spans="1:18" ht="12.5" customHeight="1" x14ac:dyDescent="0.15">
      <c r="A21" s="20"/>
      <c r="B21" s="20"/>
      <c r="C21" s="29" t="s">
        <v>1574</v>
      </c>
      <c r="F21" s="20"/>
      <c r="G21" s="20"/>
      <c r="J21" s="3" t="s">
        <v>1575</v>
      </c>
      <c r="K21" s="21" t="s">
        <v>1561</v>
      </c>
      <c r="L21" s="21" t="s">
        <v>1576</v>
      </c>
      <c r="M21" s="21" t="s">
        <v>1577</v>
      </c>
      <c r="N21" s="21" t="s">
        <v>1564</v>
      </c>
      <c r="P21" s="20"/>
      <c r="Q21" s="20"/>
      <c r="R21" s="20"/>
    </row>
    <row r="22" spans="1:18" ht="12.5" customHeight="1" x14ac:dyDescent="0.15">
      <c r="A22" s="20"/>
      <c r="B22" s="20"/>
      <c r="C22" s="20"/>
      <c r="F22" s="20"/>
      <c r="G22" s="20"/>
      <c r="J22" s="3" t="s">
        <v>1578</v>
      </c>
      <c r="K22" s="20"/>
      <c r="L22" s="20"/>
      <c r="M22" s="20"/>
      <c r="N22" s="20"/>
      <c r="P22" s="20"/>
      <c r="Q22" s="20"/>
      <c r="R22" s="20"/>
    </row>
    <row r="23" spans="1:18" ht="10.25" customHeight="1" x14ac:dyDescent="0.15">
      <c r="A23" s="20"/>
      <c r="B23" s="20"/>
      <c r="C23" s="20"/>
      <c r="F23" s="20"/>
      <c r="G23" s="20"/>
      <c r="K23" s="20"/>
      <c r="L23" s="20"/>
      <c r="M23" s="20"/>
      <c r="N23" s="20"/>
      <c r="P23" s="20"/>
      <c r="Q23" s="20"/>
      <c r="R23" s="20"/>
    </row>
    <row r="24" spans="1:18" ht="12.5" customHeight="1" x14ac:dyDescent="0.15">
      <c r="A24" s="20"/>
      <c r="B24" s="27"/>
      <c r="C24" s="28" t="s">
        <v>1579</v>
      </c>
      <c r="D24" s="27"/>
      <c r="E24" s="27"/>
      <c r="F24" s="27"/>
      <c r="G24" s="27"/>
      <c r="H24" s="27"/>
      <c r="I24" s="27"/>
      <c r="J24" s="11" t="s">
        <v>1580</v>
      </c>
      <c r="K24" s="26" t="s">
        <v>1561</v>
      </c>
      <c r="L24" s="26" t="s">
        <v>1581</v>
      </c>
      <c r="M24" s="26" t="s">
        <v>1582</v>
      </c>
      <c r="N24" s="26" t="s">
        <v>1564</v>
      </c>
      <c r="O24" s="27"/>
      <c r="P24" s="27"/>
      <c r="Q24" s="27"/>
      <c r="R24" s="20"/>
    </row>
    <row r="25" spans="1:18" ht="1.25" customHeight="1" x14ac:dyDescent="0.15">
      <c r="A25" s="20"/>
      <c r="B25" s="20"/>
      <c r="C25" s="20"/>
      <c r="D25" s="20"/>
      <c r="E25" s="20"/>
      <c r="F25" s="20"/>
      <c r="G25" s="20"/>
      <c r="H25" s="20"/>
      <c r="I25" s="20"/>
      <c r="J25" s="26" t="s">
        <v>1583</v>
      </c>
      <c r="K25" s="20"/>
      <c r="L25" s="20"/>
      <c r="M25" s="20"/>
      <c r="N25" s="20"/>
      <c r="O25" s="20"/>
      <c r="P25" s="20"/>
      <c r="Q25" s="20"/>
      <c r="R25" s="20"/>
    </row>
    <row r="26" spans="1:18" ht="11.25" customHeight="1" x14ac:dyDescent="0.15">
      <c r="A26" s="20"/>
      <c r="B26" s="20"/>
      <c r="C26" s="20"/>
      <c r="D26" s="20"/>
      <c r="E26" s="20"/>
      <c r="F26" s="20"/>
      <c r="G26" s="20"/>
      <c r="H26" s="20"/>
      <c r="I26" s="20"/>
      <c r="J26" s="20"/>
      <c r="K26" s="26" t="s">
        <v>1561</v>
      </c>
      <c r="L26" s="26" t="s">
        <v>1584</v>
      </c>
      <c r="M26" s="26" t="s">
        <v>1585</v>
      </c>
      <c r="N26" s="26" t="s">
        <v>1564</v>
      </c>
      <c r="O26" s="20"/>
      <c r="P26" s="20"/>
      <c r="Q26" s="20"/>
      <c r="R26" s="20"/>
    </row>
    <row r="27" spans="1:18" ht="2.25" customHeight="1" x14ac:dyDescent="0.15">
      <c r="A27" s="20"/>
      <c r="B27" s="20"/>
      <c r="C27" s="20"/>
      <c r="D27" s="20"/>
      <c r="E27" s="20"/>
      <c r="F27" s="20"/>
      <c r="G27" s="20"/>
      <c r="H27" s="20"/>
      <c r="I27" s="20"/>
      <c r="J27" s="9"/>
      <c r="K27" s="20"/>
      <c r="L27" s="20"/>
      <c r="M27" s="20"/>
      <c r="N27" s="20"/>
      <c r="O27" s="20"/>
      <c r="P27" s="20"/>
      <c r="Q27" s="20"/>
      <c r="R27" s="20"/>
    </row>
    <row r="28" spans="1:18" ht="12.5" customHeight="1" x14ac:dyDescent="0.15">
      <c r="A28" s="20"/>
      <c r="B28" s="20"/>
      <c r="C28" s="29" t="s">
        <v>1586</v>
      </c>
      <c r="F28" s="20"/>
      <c r="G28" s="20"/>
      <c r="J28" s="3" t="s">
        <v>1587</v>
      </c>
      <c r="K28" s="21" t="s">
        <v>1561</v>
      </c>
      <c r="L28" s="21" t="s">
        <v>1588</v>
      </c>
      <c r="M28" s="21" t="s">
        <v>1589</v>
      </c>
      <c r="N28" s="21" t="s">
        <v>1564</v>
      </c>
      <c r="P28" s="20"/>
      <c r="Q28" s="20"/>
      <c r="R28" s="20"/>
    </row>
    <row r="29" spans="1:18" ht="12.5" customHeight="1" x14ac:dyDescent="0.15">
      <c r="A29" s="20"/>
      <c r="B29" s="20"/>
      <c r="C29" s="20"/>
      <c r="F29" s="20"/>
      <c r="G29" s="20"/>
      <c r="J29" s="3" t="s">
        <v>1590</v>
      </c>
      <c r="K29" s="20"/>
      <c r="L29" s="20"/>
      <c r="M29" s="20"/>
      <c r="N29" s="20"/>
      <c r="P29" s="20"/>
      <c r="Q29" s="20"/>
      <c r="R29" s="20"/>
    </row>
    <row r="30" spans="1:18" ht="10.25" customHeight="1" x14ac:dyDescent="0.15">
      <c r="A30" s="20"/>
      <c r="B30" s="20"/>
      <c r="C30" s="20"/>
      <c r="F30" s="20"/>
      <c r="G30" s="20"/>
      <c r="K30" s="20"/>
      <c r="L30" s="20"/>
      <c r="M30" s="20"/>
      <c r="N30" s="20"/>
      <c r="P30" s="20"/>
      <c r="Q30" s="20"/>
      <c r="R30" s="20"/>
    </row>
    <row r="31" spans="1:18" ht="12.5" customHeight="1" x14ac:dyDescent="0.15">
      <c r="A31" s="20"/>
      <c r="B31" s="27"/>
      <c r="C31" s="28" t="s">
        <v>1591</v>
      </c>
      <c r="D31" s="27"/>
      <c r="E31" s="27"/>
      <c r="F31" s="27"/>
      <c r="G31" s="27"/>
      <c r="H31" s="27"/>
      <c r="I31" s="27"/>
      <c r="J31" s="11" t="s">
        <v>1592</v>
      </c>
      <c r="K31" s="26" t="s">
        <v>1561</v>
      </c>
      <c r="L31" s="26" t="s">
        <v>1593</v>
      </c>
      <c r="M31" s="26" t="s">
        <v>1589</v>
      </c>
      <c r="N31" s="26" t="s">
        <v>1564</v>
      </c>
      <c r="O31" s="27"/>
      <c r="P31" s="27"/>
      <c r="Q31" s="27"/>
      <c r="R31" s="20"/>
    </row>
    <row r="32" spans="1:18" ht="1.25" customHeight="1" x14ac:dyDescent="0.15">
      <c r="A32" s="20"/>
      <c r="B32" s="20"/>
      <c r="C32" s="20"/>
      <c r="D32" s="20"/>
      <c r="E32" s="20"/>
      <c r="F32" s="20"/>
      <c r="G32" s="20"/>
      <c r="H32" s="20"/>
      <c r="I32" s="20"/>
      <c r="J32" s="26" t="s">
        <v>1594</v>
      </c>
      <c r="K32" s="20"/>
      <c r="L32" s="20"/>
      <c r="M32" s="20"/>
      <c r="N32" s="20"/>
      <c r="O32" s="20"/>
      <c r="P32" s="20"/>
      <c r="Q32" s="20"/>
      <c r="R32" s="20"/>
    </row>
    <row r="33" spans="1:18" ht="11.25" customHeight="1" x14ac:dyDescent="0.15">
      <c r="A33" s="20"/>
      <c r="B33" s="20"/>
      <c r="C33" s="20"/>
      <c r="D33" s="20"/>
      <c r="E33" s="20"/>
      <c r="F33" s="20"/>
      <c r="G33" s="20"/>
      <c r="H33" s="20"/>
      <c r="I33" s="20"/>
      <c r="J33" s="20"/>
      <c r="K33" s="27"/>
      <c r="L33" s="20"/>
      <c r="M33" s="20"/>
      <c r="N33" s="20"/>
      <c r="O33" s="20"/>
      <c r="P33" s="20"/>
      <c r="Q33" s="20"/>
      <c r="R33" s="20"/>
    </row>
    <row r="34" spans="1:18" ht="12.5" customHeight="1" x14ac:dyDescent="0.15">
      <c r="A34" s="20"/>
      <c r="B34" s="20"/>
      <c r="C34" s="29" t="s">
        <v>1595</v>
      </c>
      <c r="F34" s="20"/>
      <c r="G34" s="20"/>
      <c r="J34" s="3" t="s">
        <v>1596</v>
      </c>
      <c r="K34" s="21" t="s">
        <v>1597</v>
      </c>
      <c r="L34" s="21" t="s">
        <v>1598</v>
      </c>
      <c r="M34" s="21" t="s">
        <v>1599</v>
      </c>
      <c r="N34" s="21" t="s">
        <v>1600</v>
      </c>
      <c r="P34" s="20"/>
      <c r="Q34" s="20"/>
      <c r="R34" s="20"/>
    </row>
    <row r="35" spans="1:18" ht="1.25" customHeight="1" x14ac:dyDescent="0.15">
      <c r="A35" s="20"/>
      <c r="B35" s="20"/>
      <c r="C35" s="20"/>
      <c r="F35" s="20"/>
      <c r="G35" s="20"/>
      <c r="J35" s="21" t="s">
        <v>1601</v>
      </c>
      <c r="K35" s="20"/>
      <c r="L35" s="20"/>
      <c r="M35" s="20"/>
      <c r="N35" s="20"/>
      <c r="P35" s="20"/>
      <c r="Q35" s="20"/>
      <c r="R35" s="20"/>
    </row>
    <row r="36" spans="1:18" ht="11.25" customHeight="1" x14ac:dyDescent="0.15">
      <c r="A36" s="20"/>
      <c r="B36" s="20"/>
      <c r="C36" s="20"/>
      <c r="F36" s="20"/>
      <c r="G36" s="20"/>
      <c r="J36" s="20"/>
      <c r="K36" s="20"/>
      <c r="L36" s="20"/>
      <c r="M36" s="20"/>
      <c r="N36" s="20"/>
      <c r="P36" s="20"/>
      <c r="Q36" s="20"/>
      <c r="R36" s="20"/>
    </row>
    <row r="37" spans="1:18" ht="12.5" customHeight="1" x14ac:dyDescent="0.15">
      <c r="A37" s="20"/>
      <c r="B37" s="27"/>
      <c r="C37" s="28" t="s">
        <v>1602</v>
      </c>
      <c r="D37" s="27"/>
      <c r="E37" s="27"/>
      <c r="F37" s="27"/>
      <c r="G37" s="27"/>
      <c r="H37" s="27"/>
      <c r="I37" s="27"/>
      <c r="J37" s="11" t="s">
        <v>1603</v>
      </c>
      <c r="K37" s="26" t="s">
        <v>1597</v>
      </c>
      <c r="L37" s="26" t="s">
        <v>1604</v>
      </c>
      <c r="M37" s="26" t="s">
        <v>1605</v>
      </c>
      <c r="N37" s="26" t="s">
        <v>1600</v>
      </c>
      <c r="O37" s="27"/>
      <c r="P37" s="27"/>
      <c r="Q37" s="27"/>
      <c r="R37" s="20"/>
    </row>
    <row r="38" spans="1:18" ht="1.25" customHeight="1" x14ac:dyDescent="0.15">
      <c r="A38" s="20"/>
      <c r="B38" s="20"/>
      <c r="C38" s="20"/>
      <c r="D38" s="20"/>
      <c r="E38" s="20"/>
      <c r="F38" s="20"/>
      <c r="G38" s="20"/>
      <c r="H38" s="20"/>
      <c r="I38" s="20"/>
      <c r="J38" s="26" t="s">
        <v>1606</v>
      </c>
      <c r="K38" s="20"/>
      <c r="L38" s="20"/>
      <c r="M38" s="20"/>
      <c r="N38" s="20"/>
      <c r="O38" s="20"/>
      <c r="P38" s="20"/>
      <c r="Q38" s="20"/>
      <c r="R38" s="20"/>
    </row>
    <row r="39" spans="1:18" ht="11.25" customHeight="1" x14ac:dyDescent="0.15">
      <c r="A39" s="20"/>
      <c r="B39" s="20"/>
      <c r="C39" s="20"/>
      <c r="D39" s="20"/>
      <c r="E39" s="20"/>
      <c r="F39" s="20"/>
      <c r="G39" s="20"/>
      <c r="H39" s="20"/>
      <c r="I39" s="20"/>
      <c r="J39" s="20"/>
      <c r="K39" s="27"/>
      <c r="L39" s="20"/>
      <c r="M39" s="20"/>
      <c r="N39" s="20"/>
      <c r="O39" s="20"/>
      <c r="P39" s="20"/>
      <c r="Q39" s="20"/>
      <c r="R39" s="20"/>
    </row>
    <row r="40" spans="1:18" ht="12.5" customHeight="1" x14ac:dyDescent="0.15">
      <c r="A40" s="20"/>
      <c r="B40" s="20"/>
      <c r="C40" s="29" t="s">
        <v>1607</v>
      </c>
      <c r="F40" s="20"/>
      <c r="G40" s="20"/>
      <c r="J40" s="3" t="s">
        <v>1608</v>
      </c>
      <c r="K40" s="21" t="s">
        <v>1597</v>
      </c>
      <c r="L40" s="21" t="s">
        <v>1609</v>
      </c>
      <c r="M40" s="21" t="s">
        <v>1610</v>
      </c>
      <c r="N40" s="21" t="s">
        <v>1600</v>
      </c>
      <c r="P40" s="20"/>
      <c r="Q40" s="20"/>
      <c r="R40" s="20"/>
    </row>
    <row r="41" spans="1:18" ht="1.25" customHeight="1" x14ac:dyDescent="0.15">
      <c r="A41" s="20"/>
      <c r="B41" s="20"/>
      <c r="C41" s="20"/>
      <c r="F41" s="20"/>
      <c r="G41" s="20"/>
      <c r="J41" s="21" t="s">
        <v>1611</v>
      </c>
      <c r="K41" s="20"/>
      <c r="L41" s="20"/>
      <c r="M41" s="20"/>
      <c r="N41" s="20"/>
      <c r="P41" s="20"/>
      <c r="Q41" s="20"/>
      <c r="R41" s="20"/>
    </row>
    <row r="42" spans="1:18" ht="11.25" customHeight="1" x14ac:dyDescent="0.15">
      <c r="A42" s="20"/>
      <c r="B42" s="20"/>
      <c r="C42" s="20"/>
      <c r="F42" s="20"/>
      <c r="G42" s="20"/>
      <c r="J42" s="20"/>
      <c r="K42" s="20"/>
      <c r="L42" s="20"/>
      <c r="M42" s="20"/>
      <c r="N42" s="20"/>
      <c r="P42" s="20"/>
      <c r="Q42" s="20"/>
      <c r="R42" s="20"/>
    </row>
  </sheetData>
  <mergeCells count="159">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R16:R42"/>
    <mergeCell ref="A17:A20"/>
    <mergeCell ref="B17:B20"/>
    <mergeCell ref="C17:C20"/>
    <mergeCell ref="D17:D20"/>
    <mergeCell ref="E17:E20"/>
    <mergeCell ref="P8:P10"/>
    <mergeCell ref="Q8:Q10"/>
    <mergeCell ref="J9:J10"/>
    <mergeCell ref="K10:N10"/>
    <mergeCell ref="A11:J11"/>
    <mergeCell ref="A12:J12"/>
    <mergeCell ref="I8:I10"/>
    <mergeCell ref="K8:K9"/>
    <mergeCell ref="L8:L9"/>
    <mergeCell ref="M8:M9"/>
    <mergeCell ref="N8:N9"/>
    <mergeCell ref="O8:O10"/>
    <mergeCell ref="F17:F20"/>
    <mergeCell ref="G17:G20"/>
    <mergeCell ref="H17:H20"/>
    <mergeCell ref="I17:I20"/>
    <mergeCell ref="K17:K18"/>
    <mergeCell ref="L17:L18"/>
    <mergeCell ref="A13:J13"/>
    <mergeCell ref="A14:B14"/>
    <mergeCell ref="A15:J15"/>
    <mergeCell ref="K16:L16"/>
    <mergeCell ref="M17:M18"/>
    <mergeCell ref="N17:N18"/>
    <mergeCell ref="O17:O20"/>
    <mergeCell ref="P17:P20"/>
    <mergeCell ref="Q17:Q20"/>
    <mergeCell ref="J18:J19"/>
    <mergeCell ref="K19:K20"/>
    <mergeCell ref="L19:L20"/>
    <mergeCell ref="M19:M20"/>
    <mergeCell ref="N19:N20"/>
    <mergeCell ref="P21:P23"/>
    <mergeCell ref="Q21:Q23"/>
    <mergeCell ref="A24:A27"/>
    <mergeCell ref="B24:B27"/>
    <mergeCell ref="C24:C27"/>
    <mergeCell ref="D24:D27"/>
    <mergeCell ref="E24:E27"/>
    <mergeCell ref="A21:A23"/>
    <mergeCell ref="B21:B23"/>
    <mergeCell ref="C21:C23"/>
    <mergeCell ref="F21:F23"/>
    <mergeCell ref="G21:G23"/>
    <mergeCell ref="K21:K23"/>
    <mergeCell ref="F24:F27"/>
    <mergeCell ref="G24:G27"/>
    <mergeCell ref="H24:H27"/>
    <mergeCell ref="I24:I27"/>
    <mergeCell ref="K24:K25"/>
    <mergeCell ref="L24:L25"/>
    <mergeCell ref="L21:L23"/>
    <mergeCell ref="M21:M23"/>
    <mergeCell ref="N21:N23"/>
    <mergeCell ref="M24:M25"/>
    <mergeCell ref="N24:N25"/>
    <mergeCell ref="O24:O27"/>
    <mergeCell ref="P24:P27"/>
    <mergeCell ref="Q24:Q27"/>
    <mergeCell ref="J25:J26"/>
    <mergeCell ref="K26:K27"/>
    <mergeCell ref="L26:L27"/>
    <mergeCell ref="M26:M27"/>
    <mergeCell ref="N26:N27"/>
    <mergeCell ref="L28:L30"/>
    <mergeCell ref="M28:M30"/>
    <mergeCell ref="N28:N30"/>
    <mergeCell ref="P28:P30"/>
    <mergeCell ref="Q28:Q30"/>
    <mergeCell ref="A31:A33"/>
    <mergeCell ref="B31:B33"/>
    <mergeCell ref="C31:C33"/>
    <mergeCell ref="D31:D33"/>
    <mergeCell ref="E31:E33"/>
    <mergeCell ref="A28:A30"/>
    <mergeCell ref="B28:B30"/>
    <mergeCell ref="C28:C30"/>
    <mergeCell ref="F28:F30"/>
    <mergeCell ref="G28:G30"/>
    <mergeCell ref="K28:K30"/>
    <mergeCell ref="M31:M32"/>
    <mergeCell ref="N31:N32"/>
    <mergeCell ref="O31:O33"/>
    <mergeCell ref="P31:P33"/>
    <mergeCell ref="Q31:Q33"/>
    <mergeCell ref="J32:J33"/>
    <mergeCell ref="K33:N33"/>
    <mergeCell ref="F31:F33"/>
    <mergeCell ref="G31:G33"/>
    <mergeCell ref="H31:H33"/>
    <mergeCell ref="I31:I33"/>
    <mergeCell ref="K31:K32"/>
    <mergeCell ref="L31:L32"/>
    <mergeCell ref="P34:P36"/>
    <mergeCell ref="Q34:Q36"/>
    <mergeCell ref="J35:J36"/>
    <mergeCell ref="K36:N36"/>
    <mergeCell ref="A34:A36"/>
    <mergeCell ref="B34:B36"/>
    <mergeCell ref="C34:C36"/>
    <mergeCell ref="F34:F36"/>
    <mergeCell ref="G34:G36"/>
    <mergeCell ref="K34:K35"/>
    <mergeCell ref="A37:A39"/>
    <mergeCell ref="B37:B39"/>
    <mergeCell ref="C37:C39"/>
    <mergeCell ref="D37:D39"/>
    <mergeCell ref="E37:E39"/>
    <mergeCell ref="F37:F39"/>
    <mergeCell ref="L34:L35"/>
    <mergeCell ref="M34:M35"/>
    <mergeCell ref="N34:N35"/>
    <mergeCell ref="N37:N38"/>
    <mergeCell ref="O37:O39"/>
    <mergeCell ref="P37:P39"/>
    <mergeCell ref="Q37:Q39"/>
    <mergeCell ref="J38:J39"/>
    <mergeCell ref="K39:N39"/>
    <mergeCell ref="G37:G39"/>
    <mergeCell ref="H37:H39"/>
    <mergeCell ref="I37:I39"/>
    <mergeCell ref="K37:K38"/>
    <mergeCell ref="L37:L38"/>
    <mergeCell ref="M37:M38"/>
    <mergeCell ref="L40:L41"/>
    <mergeCell ref="M40:M41"/>
    <mergeCell ref="N40:N41"/>
    <mergeCell ref="P40:P42"/>
    <mergeCell ref="Q40:Q42"/>
    <mergeCell ref="J41:J42"/>
    <mergeCell ref="K42:N42"/>
    <mergeCell ref="A40:A42"/>
    <mergeCell ref="B40:B42"/>
    <mergeCell ref="C40:C42"/>
    <mergeCell ref="F40:F42"/>
    <mergeCell ref="G40:G42"/>
    <mergeCell ref="K40:K41"/>
  </mergeCells>
  <pageMargins left="0" right="0" top="0" bottom="0" header="0.4921259845" footer="0.4921259845"/>
  <drawing r:id="rId1"/>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400-000000000000}">
  <sheetPr codeName="Feuil101"/>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1612</v>
      </c>
    </row>
    <row r="2" spans="1:10" ht="13" hidden="1" customHeight="1" x14ac:dyDescent="0.15"/>
    <row r="3" spans="1:10" ht="12.5" customHeight="1" x14ac:dyDescent="0.15">
      <c r="A3" s="3" t="s">
        <v>1613</v>
      </c>
      <c r="B3" s="4" t="s">
        <v>1614</v>
      </c>
      <c r="C3" s="3" t="s">
        <v>1615</v>
      </c>
    </row>
    <row r="4" spans="1:10" ht="12.5" customHeight="1" x14ac:dyDescent="0.15">
      <c r="B4" s="4" t="s">
        <v>1616</v>
      </c>
      <c r="C4" s="3" t="s">
        <v>1617</v>
      </c>
    </row>
    <row r="5" spans="1:10" ht="12.5" customHeight="1" x14ac:dyDescent="0.15">
      <c r="A5" s="3" t="s">
        <v>1618</v>
      </c>
      <c r="B5" s="20"/>
      <c r="C5" s="20"/>
    </row>
    <row r="6" spans="1:10" ht="23.75" customHeight="1" x14ac:dyDescent="0.15">
      <c r="A6" s="21" t="s">
        <v>1619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1620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1621</v>
      </c>
      <c r="B12" s="4" t="s">
        <v>1622</v>
      </c>
      <c r="C12" s="3" t="s">
        <v>1623</v>
      </c>
      <c r="D12" s="1" t="str">
        <f>LEFT(C12,3)</f>
        <v xml:space="preserve">03 </v>
      </c>
    </row>
    <row r="13" spans="1:10" ht="12.5" customHeight="1" x14ac:dyDescent="0.15">
      <c r="A13" s="3" t="s">
        <v>1624</v>
      </c>
      <c r="B13" s="4" t="s">
        <v>1625</v>
      </c>
      <c r="C13" s="3" t="s">
        <v>1626</v>
      </c>
    </row>
    <row r="14" spans="1:10" ht="12.5" customHeight="1" x14ac:dyDescent="0.15">
      <c r="A14" s="3" t="s">
        <v>1613</v>
      </c>
      <c r="B14" s="4" t="s">
        <v>1627</v>
      </c>
      <c r="C14" s="3" t="str">
        <f>HYPERLINK("http://www.alkern.fr/","www.alkern.fr")</f>
        <v>www.alkern.fr</v>
      </c>
    </row>
    <row r="15" spans="1:10" ht="12.5" customHeight="1" x14ac:dyDescent="0.15">
      <c r="A15" s="3" t="s">
        <v>1628</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500-000000000000}">
  <sheetPr codeName="Feuil102"/>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1629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1630</v>
      </c>
      <c r="B5" s="5">
        <v>10535121</v>
      </c>
      <c r="C5" s="3" t="s">
        <v>1631</v>
      </c>
      <c r="D5" s="4" t="s">
        <v>1632</v>
      </c>
      <c r="E5" s="3" t="s">
        <v>1633</v>
      </c>
    </row>
    <row r="6" spans="1:10" ht="12.5" customHeight="1" x14ac:dyDescent="0.15">
      <c r="A6" s="6" t="s">
        <v>1634</v>
      </c>
      <c r="B6" s="7">
        <v>103230</v>
      </c>
      <c r="C6" s="8" t="s">
        <v>1631</v>
      </c>
      <c r="D6" s="24" t="s">
        <v>1635</v>
      </c>
      <c r="E6" s="21" t="s">
        <v>1636</v>
      </c>
    </row>
    <row r="7" spans="1:10" ht="11.25" customHeight="1" x14ac:dyDescent="0.15">
      <c r="A7" s="24" t="s">
        <v>1637</v>
      </c>
      <c r="B7" s="25">
        <v>7667694</v>
      </c>
      <c r="C7" s="21" t="s">
        <v>1631</v>
      </c>
      <c r="D7" s="20"/>
      <c r="E7" s="20"/>
    </row>
    <row r="8" spans="1:10" ht="1.25" customHeight="1" x14ac:dyDescent="0.15">
      <c r="A8" s="20"/>
      <c r="B8" s="20"/>
      <c r="C8" s="20"/>
      <c r="D8" s="24" t="s">
        <v>1638</v>
      </c>
      <c r="E8" s="21" t="s">
        <v>1639</v>
      </c>
    </row>
    <row r="9" spans="1:10" ht="11.25" customHeight="1" x14ac:dyDescent="0.15">
      <c r="A9" s="24" t="s">
        <v>1640</v>
      </c>
      <c r="B9" s="25">
        <v>4763540</v>
      </c>
      <c r="C9" s="21" t="s">
        <v>1631</v>
      </c>
      <c r="D9" s="20"/>
      <c r="E9" s="20"/>
    </row>
    <row r="10" spans="1:10" ht="1.25" customHeight="1" x14ac:dyDescent="0.15">
      <c r="A10" s="20"/>
      <c r="B10" s="20"/>
      <c r="C10" s="20"/>
      <c r="D10" s="24" t="s">
        <v>1641</v>
      </c>
      <c r="E10" s="21" t="s">
        <v>1642</v>
      </c>
    </row>
    <row r="11" spans="1:10" ht="11.25" customHeight="1" x14ac:dyDescent="0.15">
      <c r="A11" s="20"/>
      <c r="B11" s="20"/>
      <c r="C11" s="20"/>
      <c r="D11" s="20"/>
      <c r="E11" s="20"/>
    </row>
    <row r="12" spans="1:10" ht="12.5" customHeight="1" x14ac:dyDescent="0.15">
      <c r="A12" s="20"/>
      <c r="B12" s="20"/>
      <c r="C12" s="20"/>
      <c r="D12" s="4" t="str">
        <f>LEFT(C12,3)</f>
        <v/>
      </c>
      <c r="E12" s="3" t="s">
        <v>1642</v>
      </c>
    </row>
    <row r="13" spans="1:10" ht="12.5" customHeight="1" x14ac:dyDescent="0.15">
      <c r="A13" s="20"/>
      <c r="B13" s="20"/>
      <c r="C13" s="20"/>
      <c r="D13" s="20"/>
      <c r="E13" s="20"/>
    </row>
    <row r="14" spans="1:10" ht="12.5" customHeight="1" x14ac:dyDescent="0.15">
      <c r="A14" s="4" t="s">
        <v>1643</v>
      </c>
      <c r="B14" s="8" t="s">
        <v>1644</v>
      </c>
    </row>
    <row r="15" spans="1:10" ht="12.5" customHeight="1" x14ac:dyDescent="0.15">
      <c r="A15" s="4" t="s">
        <v>1645</v>
      </c>
      <c r="B15" s="8" t="s">
        <v>1646</v>
      </c>
    </row>
    <row r="16" spans="1:10" ht="12.5" customHeight="1" x14ac:dyDescent="0.15">
      <c r="A16" s="4" t="s">
        <v>1647</v>
      </c>
      <c r="B16" s="8" t="s">
        <v>1648</v>
      </c>
    </row>
    <row r="17" spans="1:2" ht="12.5" customHeight="1" x14ac:dyDescent="0.15">
      <c r="A17" s="4" t="s">
        <v>1649</v>
      </c>
      <c r="B17" s="8" t="s">
        <v>1650</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600-000000000000}">
  <sheetPr codeName="Feuil103"/>
  <dimension ref="A1:R29"/>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1651</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1652</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1653</v>
      </c>
      <c r="K7" s="30" t="s">
        <v>1654</v>
      </c>
      <c r="L7" s="20"/>
      <c r="M7" s="10" t="s">
        <v>1655</v>
      </c>
      <c r="N7" s="10" t="s">
        <v>1656</v>
      </c>
      <c r="O7" s="9"/>
      <c r="P7" s="9"/>
      <c r="Q7" s="9"/>
      <c r="R7" s="20"/>
    </row>
    <row r="8" spans="1:18" ht="12.5" customHeight="1" x14ac:dyDescent="0.15">
      <c r="A8" s="20"/>
      <c r="B8" s="27"/>
      <c r="C8" s="28" t="s">
        <v>1657</v>
      </c>
      <c r="D8" s="27"/>
      <c r="E8" s="27"/>
      <c r="F8" s="27"/>
      <c r="G8" s="27"/>
      <c r="H8" s="27"/>
      <c r="I8" s="27"/>
      <c r="J8" s="11" t="s">
        <v>1658</v>
      </c>
      <c r="K8" s="26" t="s">
        <v>1597</v>
      </c>
      <c r="L8" s="26" t="s">
        <v>1659</v>
      </c>
      <c r="M8" s="26" t="s">
        <v>1660</v>
      </c>
      <c r="N8" s="26" t="s">
        <v>1600</v>
      </c>
      <c r="O8" s="27"/>
      <c r="P8" s="27"/>
      <c r="Q8" s="27"/>
      <c r="R8" s="20"/>
    </row>
    <row r="9" spans="1:18" ht="1.25" customHeight="1" x14ac:dyDescent="0.15">
      <c r="A9" s="20"/>
      <c r="B9" s="20"/>
      <c r="C9" s="20"/>
      <c r="D9" s="20"/>
      <c r="E9" s="20"/>
      <c r="F9" s="20"/>
      <c r="G9" s="20"/>
      <c r="H9" s="20"/>
      <c r="I9" s="20"/>
      <c r="J9" s="26" t="s">
        <v>1661</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1662</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1653</v>
      </c>
      <c r="K16" s="30" t="s">
        <v>1654</v>
      </c>
      <c r="L16" s="20"/>
      <c r="M16" s="10" t="s">
        <v>1663</v>
      </c>
      <c r="N16" s="10" t="s">
        <v>1656</v>
      </c>
      <c r="O16" s="9"/>
      <c r="P16" s="9"/>
      <c r="Q16" s="9"/>
      <c r="R16" s="20"/>
    </row>
    <row r="17" spans="1:18" ht="12.5" customHeight="1" x14ac:dyDescent="0.15">
      <c r="A17" s="20"/>
      <c r="B17" s="27"/>
      <c r="C17" s="28" t="s">
        <v>1657</v>
      </c>
      <c r="D17" s="27"/>
      <c r="E17" s="27"/>
      <c r="F17" s="27"/>
      <c r="G17" s="27"/>
      <c r="H17" s="27"/>
      <c r="I17" s="27"/>
      <c r="J17" s="11" t="s">
        <v>1664</v>
      </c>
      <c r="K17" s="26" t="s">
        <v>1597</v>
      </c>
      <c r="L17" s="26" t="s">
        <v>1665</v>
      </c>
      <c r="M17" s="26" t="s">
        <v>1666</v>
      </c>
      <c r="N17" s="26" t="s">
        <v>1600</v>
      </c>
      <c r="O17" s="27"/>
      <c r="P17" s="27"/>
      <c r="Q17" s="27"/>
      <c r="R17" s="20"/>
    </row>
    <row r="18" spans="1:18" ht="12.5" customHeight="1" x14ac:dyDescent="0.15">
      <c r="A18" s="20"/>
      <c r="B18" s="20"/>
      <c r="C18" s="20"/>
      <c r="D18" s="20"/>
      <c r="E18" s="20"/>
      <c r="F18" s="20"/>
      <c r="G18" s="20"/>
      <c r="H18" s="20"/>
      <c r="I18" s="20"/>
      <c r="J18" s="11" t="s">
        <v>1667</v>
      </c>
      <c r="K18" s="20"/>
      <c r="L18" s="20"/>
      <c r="M18" s="20"/>
      <c r="N18" s="20"/>
      <c r="O18" s="20"/>
      <c r="P18" s="20"/>
      <c r="Q18" s="20"/>
      <c r="R18" s="20"/>
    </row>
    <row r="19" spans="1:18" ht="12.5" customHeight="1" x14ac:dyDescent="0.15">
      <c r="A19" s="20"/>
      <c r="B19" s="20"/>
      <c r="C19" s="29" t="s">
        <v>1668</v>
      </c>
      <c r="F19" s="20"/>
      <c r="G19" s="20"/>
      <c r="J19" s="3" t="s">
        <v>1669</v>
      </c>
      <c r="K19" s="21" t="s">
        <v>1597</v>
      </c>
      <c r="L19" s="21" t="s">
        <v>1670</v>
      </c>
      <c r="M19" s="21" t="s">
        <v>1671</v>
      </c>
      <c r="N19" s="21" t="s">
        <v>1600</v>
      </c>
      <c r="P19" s="20"/>
      <c r="Q19" s="20"/>
      <c r="R19" s="20"/>
    </row>
    <row r="20" spans="1:18" ht="1.25" customHeight="1" x14ac:dyDescent="0.15">
      <c r="A20" s="20"/>
      <c r="B20" s="20"/>
      <c r="C20" s="20"/>
      <c r="F20" s="20"/>
      <c r="G20" s="20"/>
      <c r="J20" s="21" t="s">
        <v>1672</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1673</v>
      </c>
      <c r="D22" s="27"/>
      <c r="E22" s="27"/>
      <c r="F22" s="27"/>
      <c r="G22" s="27"/>
      <c r="H22" s="27"/>
      <c r="I22" s="27"/>
      <c r="J22" s="11" t="s">
        <v>1674</v>
      </c>
      <c r="K22" s="26" t="s">
        <v>1597</v>
      </c>
      <c r="L22" s="26" t="s">
        <v>1675</v>
      </c>
      <c r="M22" s="26" t="s">
        <v>1671</v>
      </c>
      <c r="N22" s="26" t="s">
        <v>1600</v>
      </c>
      <c r="O22" s="27"/>
      <c r="P22" s="27"/>
      <c r="Q22" s="27"/>
      <c r="R22" s="20"/>
    </row>
    <row r="23" spans="1:18" ht="12.5" customHeight="1" x14ac:dyDescent="0.15">
      <c r="A23" s="20"/>
      <c r="B23" s="20"/>
      <c r="C23" s="20"/>
      <c r="D23" s="20"/>
      <c r="E23" s="20"/>
      <c r="F23" s="20"/>
      <c r="G23" s="20"/>
      <c r="H23" s="20"/>
      <c r="I23" s="20"/>
      <c r="J23" s="11" t="s">
        <v>1676</v>
      </c>
      <c r="K23" s="20"/>
      <c r="L23" s="20"/>
      <c r="M23" s="20"/>
      <c r="N23" s="20"/>
      <c r="O23" s="20"/>
      <c r="P23" s="20"/>
      <c r="Q23" s="20"/>
      <c r="R23" s="20"/>
    </row>
    <row r="24" spans="1:18" ht="12.5" customHeight="1" x14ac:dyDescent="0.15">
      <c r="A24" s="20"/>
      <c r="B24" s="20"/>
      <c r="C24" s="29" t="s">
        <v>1677</v>
      </c>
      <c r="F24" s="20"/>
      <c r="G24" s="20"/>
      <c r="J24" s="3" t="s">
        <v>1678</v>
      </c>
      <c r="K24" s="21" t="s">
        <v>1597</v>
      </c>
      <c r="L24" s="21" t="s">
        <v>1679</v>
      </c>
      <c r="M24" s="21" t="s">
        <v>1680</v>
      </c>
      <c r="N24" s="21" t="s">
        <v>1600</v>
      </c>
      <c r="P24" s="20"/>
      <c r="Q24" s="20"/>
      <c r="R24" s="20"/>
    </row>
    <row r="25" spans="1:18" ht="1.25" customHeight="1" x14ac:dyDescent="0.15">
      <c r="A25" s="20"/>
      <c r="B25" s="20"/>
      <c r="C25" s="20"/>
      <c r="F25" s="20"/>
      <c r="G25" s="20"/>
      <c r="J25" s="21" t="s">
        <v>1681</v>
      </c>
      <c r="K25" s="20"/>
      <c r="L25" s="20"/>
      <c r="M25" s="20"/>
      <c r="N25" s="20"/>
      <c r="P25" s="20"/>
      <c r="Q25" s="20"/>
      <c r="R25" s="20"/>
    </row>
    <row r="26" spans="1:18" ht="11.25" customHeight="1" x14ac:dyDescent="0.15">
      <c r="A26" s="20"/>
      <c r="B26" s="20"/>
      <c r="C26" s="20"/>
      <c r="F26" s="20"/>
      <c r="G26" s="20"/>
      <c r="J26" s="20"/>
      <c r="K26" s="20"/>
      <c r="L26" s="20"/>
      <c r="M26" s="20"/>
      <c r="N26" s="20"/>
      <c r="P26" s="20"/>
      <c r="Q26" s="20"/>
      <c r="R26" s="20"/>
    </row>
    <row r="27" spans="1:18" ht="12.5" customHeight="1" x14ac:dyDescent="0.15">
      <c r="A27" s="20"/>
      <c r="B27" s="27"/>
      <c r="C27" s="28" t="s">
        <v>1682</v>
      </c>
      <c r="D27" s="27"/>
      <c r="E27" s="27"/>
      <c r="F27" s="27"/>
      <c r="G27" s="27"/>
      <c r="H27" s="27"/>
      <c r="I27" s="27"/>
      <c r="J27" s="11" t="s">
        <v>1683</v>
      </c>
      <c r="K27" s="26" t="s">
        <v>1597</v>
      </c>
      <c r="L27" s="26" t="s">
        <v>1684</v>
      </c>
      <c r="M27" s="26" t="s">
        <v>1610</v>
      </c>
      <c r="N27" s="26" t="s">
        <v>1600</v>
      </c>
      <c r="O27" s="27"/>
      <c r="P27" s="27"/>
      <c r="Q27" s="27"/>
      <c r="R27" s="20"/>
    </row>
    <row r="28" spans="1:18" ht="1.25" customHeight="1" x14ac:dyDescent="0.15">
      <c r="A28" s="20"/>
      <c r="B28" s="20"/>
      <c r="C28" s="20"/>
      <c r="D28" s="20"/>
      <c r="E28" s="20"/>
      <c r="F28" s="20"/>
      <c r="G28" s="20"/>
      <c r="H28" s="20"/>
      <c r="I28" s="20"/>
      <c r="J28" s="26" t="s">
        <v>1685</v>
      </c>
      <c r="K28" s="20"/>
      <c r="L28" s="20"/>
      <c r="M28" s="20"/>
      <c r="N28" s="20"/>
      <c r="O28" s="20"/>
      <c r="P28" s="20"/>
      <c r="Q28" s="20"/>
      <c r="R28" s="20"/>
    </row>
    <row r="29" spans="1:18" ht="11.25" customHeight="1" x14ac:dyDescent="0.15">
      <c r="A29" s="20"/>
      <c r="B29" s="20"/>
      <c r="C29" s="20"/>
      <c r="D29" s="20"/>
      <c r="E29" s="20"/>
      <c r="F29" s="20"/>
      <c r="G29" s="20"/>
      <c r="H29" s="20"/>
      <c r="I29" s="20"/>
      <c r="J29" s="20"/>
      <c r="K29" s="27"/>
      <c r="L29" s="20"/>
      <c r="M29" s="20"/>
      <c r="N29" s="20"/>
      <c r="O29" s="20"/>
      <c r="P29" s="20"/>
      <c r="Q29" s="20"/>
      <c r="R29" s="20"/>
    </row>
  </sheetData>
  <mergeCells count="109">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29"/>
    <mergeCell ref="A17:A18"/>
    <mergeCell ref="B17:B18"/>
    <mergeCell ref="C17:C18"/>
    <mergeCell ref="D17:D18"/>
    <mergeCell ref="E17:E18"/>
    <mergeCell ref="P19:P21"/>
    <mergeCell ref="Q19:Q21"/>
    <mergeCell ref="M17:M18"/>
    <mergeCell ref="N17:N18"/>
    <mergeCell ref="O17:O18"/>
    <mergeCell ref="P17:P18"/>
    <mergeCell ref="Q17:Q18"/>
    <mergeCell ref="A19:A21"/>
    <mergeCell ref="B19:B21"/>
    <mergeCell ref="C19:C21"/>
    <mergeCell ref="F19:F21"/>
    <mergeCell ref="G19:G21"/>
    <mergeCell ref="F17:F18"/>
    <mergeCell ref="G17:G18"/>
    <mergeCell ref="H17:H18"/>
    <mergeCell ref="I17:I18"/>
    <mergeCell ref="K17:K18"/>
    <mergeCell ref="L17:L18"/>
    <mergeCell ref="J20:J21"/>
    <mergeCell ref="K21:N21"/>
    <mergeCell ref="A22:A23"/>
    <mergeCell ref="B22:B23"/>
    <mergeCell ref="C22:C23"/>
    <mergeCell ref="D22:D23"/>
    <mergeCell ref="E22:E23"/>
    <mergeCell ref="F22:F23"/>
    <mergeCell ref="G22:G23"/>
    <mergeCell ref="H22:H23"/>
    <mergeCell ref="K19:K20"/>
    <mergeCell ref="L19:L20"/>
    <mergeCell ref="M19:M20"/>
    <mergeCell ref="N19:N20"/>
    <mergeCell ref="P22:P23"/>
    <mergeCell ref="Q22:Q23"/>
    <mergeCell ref="A24:A26"/>
    <mergeCell ref="B24:B26"/>
    <mergeCell ref="C24:C26"/>
    <mergeCell ref="F24:F26"/>
    <mergeCell ref="G24:G26"/>
    <mergeCell ref="K24:K25"/>
    <mergeCell ref="L24:L25"/>
    <mergeCell ref="M24:M25"/>
    <mergeCell ref="I22:I23"/>
    <mergeCell ref="K22:K23"/>
    <mergeCell ref="L22:L23"/>
    <mergeCell ref="M22:M23"/>
    <mergeCell ref="N22:N23"/>
    <mergeCell ref="O22:O23"/>
    <mergeCell ref="N24:N25"/>
    <mergeCell ref="P24:P26"/>
    <mergeCell ref="Q24:Q26"/>
    <mergeCell ref="J25:J26"/>
    <mergeCell ref="K26:N26"/>
    <mergeCell ref="A27:A29"/>
    <mergeCell ref="B27:B29"/>
    <mergeCell ref="C27:C29"/>
    <mergeCell ref="D27:D29"/>
    <mergeCell ref="E27:E29"/>
    <mergeCell ref="M27:M28"/>
    <mergeCell ref="N27:N28"/>
    <mergeCell ref="O27:O29"/>
    <mergeCell ref="P27:P29"/>
    <mergeCell ref="Q27:Q29"/>
    <mergeCell ref="J28:J29"/>
    <mergeCell ref="K29:N29"/>
    <mergeCell ref="F27:F29"/>
    <mergeCell ref="G27:G29"/>
    <mergeCell ref="H27:H29"/>
    <mergeCell ref="I27:I29"/>
    <mergeCell ref="K27:K28"/>
    <mergeCell ref="L27:L28"/>
  </mergeCells>
  <pageMargins left="0" right="0" top="0" bottom="0" header="0.4921259845" footer="0.4921259845"/>
  <drawing r:id="rId1"/>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700-000000000000}">
  <sheetPr codeName="Feuil104"/>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104</v>
      </c>
      <c r="B1" s="2" t="s">
        <v>1686</v>
      </c>
    </row>
    <row r="2" spans="1:10" ht="13" hidden="1" customHeight="1" x14ac:dyDescent="0.15"/>
    <row r="3" spans="1:10" ht="12.5" customHeight="1" x14ac:dyDescent="0.15">
      <c r="A3" s="3" t="s">
        <v>1687</v>
      </c>
      <c r="B3" s="4" t="s">
        <v>1614</v>
      </c>
      <c r="C3" s="3" t="s">
        <v>1688</v>
      </c>
    </row>
    <row r="4" spans="1:10" ht="12.5" customHeight="1" x14ac:dyDescent="0.15">
      <c r="B4" s="4" t="s">
        <v>1616</v>
      </c>
      <c r="C4" s="3" t="s">
        <v>1617</v>
      </c>
    </row>
    <row r="5" spans="1:10" ht="12.5" customHeight="1" x14ac:dyDescent="0.15">
      <c r="A5" s="3" t="s">
        <v>1618</v>
      </c>
      <c r="B5" s="20"/>
      <c r="C5" s="20"/>
    </row>
    <row r="6" spans="1:10" ht="23.75" customHeight="1" x14ac:dyDescent="0.15">
      <c r="A6" s="21" t="s">
        <v>1689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1620</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1690</v>
      </c>
      <c r="B12" s="4" t="s">
        <v>1622</v>
      </c>
      <c r="C12" s="3" t="s">
        <v>1691</v>
      </c>
      <c r="D12" s="1" t="str">
        <f>LEFT(C12,3)</f>
        <v xml:space="preserve">02 </v>
      </c>
    </row>
    <row r="13" spans="1:10" ht="12.5" customHeight="1" x14ac:dyDescent="0.15">
      <c r="A13" s="3" t="s">
        <v>1687</v>
      </c>
      <c r="B13" s="4" t="s">
        <v>1625</v>
      </c>
      <c r="C13" s="3" t="s">
        <v>1692</v>
      </c>
    </row>
    <row r="14" spans="1:10" ht="12.5" customHeight="1" x14ac:dyDescent="0.15">
      <c r="A14" s="3" t="s">
        <v>1628</v>
      </c>
      <c r="B14" s="4" t="s">
        <v>1627</v>
      </c>
      <c r="C14" s="3" t="str">
        <f>HYPERLINK("http://www.allandetrobert.fr/","www.allandetrobert.fr")</f>
        <v>www.allandetrobert.fr</v>
      </c>
    </row>
  </sheetData>
  <mergeCells count="6">
    <mergeCell ref="A11:C11"/>
    <mergeCell ref="B5:C5"/>
    <mergeCell ref="A6:B6"/>
    <mergeCell ref="A8:J8"/>
    <mergeCell ref="A9:J9"/>
    <mergeCell ref="A10:J10"/>
  </mergeCells>
  <pageMargins left="0" right="0" top="0" bottom="0" header="0.4921259845" footer="0.4921259845"/>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800-000000000000}">
  <sheetPr codeName="Feuil105"/>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104</v>
      </c>
      <c r="B1" s="20"/>
      <c r="C1" s="20"/>
      <c r="D1" s="20"/>
      <c r="E1" s="20"/>
      <c r="F1" s="20"/>
      <c r="G1" s="20"/>
      <c r="H1" s="20"/>
      <c r="I1" s="20"/>
      <c r="J1" s="20"/>
    </row>
    <row r="2" spans="1:10" ht="16" customHeight="1" x14ac:dyDescent="0.15">
      <c r="A2" s="22" t="s">
        <v>1629</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1630</v>
      </c>
      <c r="B5" s="5">
        <v>38195472</v>
      </c>
      <c r="C5" s="3" t="s">
        <v>1631</v>
      </c>
      <c r="D5" s="4" t="s">
        <v>1632</v>
      </c>
      <c r="E5" s="3" t="s">
        <v>1693</v>
      </c>
    </row>
    <row r="6" spans="1:10" ht="12.5" customHeight="1" x14ac:dyDescent="0.15">
      <c r="A6" s="6" t="s">
        <v>1634</v>
      </c>
      <c r="B6" s="7">
        <v>1912842</v>
      </c>
      <c r="C6" s="8" t="s">
        <v>1631</v>
      </c>
      <c r="D6" s="24" t="s">
        <v>1635</v>
      </c>
      <c r="E6" s="21" t="s">
        <v>1694</v>
      </c>
    </row>
    <row r="7" spans="1:10" ht="11.25" customHeight="1" x14ac:dyDescent="0.15">
      <c r="A7" s="24" t="s">
        <v>1637</v>
      </c>
      <c r="B7" s="25">
        <v>27822631</v>
      </c>
      <c r="C7" s="21" t="s">
        <v>1631</v>
      </c>
      <c r="D7" s="20"/>
      <c r="E7" s="20"/>
    </row>
    <row r="8" spans="1:10" ht="1.25" customHeight="1" x14ac:dyDescent="0.15">
      <c r="A8" s="20"/>
      <c r="B8" s="20"/>
      <c r="C8" s="20"/>
      <c r="D8" s="24" t="s">
        <v>1638</v>
      </c>
      <c r="E8" s="21" t="s">
        <v>1639</v>
      </c>
    </row>
    <row r="9" spans="1:10" ht="11.25" customHeight="1" x14ac:dyDescent="0.15">
      <c r="A9" s="24" t="s">
        <v>1640</v>
      </c>
      <c r="B9" s="25">
        <v>1500000</v>
      </c>
      <c r="C9" s="21" t="s">
        <v>1631</v>
      </c>
      <c r="D9" s="20"/>
      <c r="E9" s="20"/>
    </row>
    <row r="10" spans="1:10" ht="1.25" customHeight="1" x14ac:dyDescent="0.15">
      <c r="A10" s="20"/>
      <c r="B10" s="20"/>
      <c r="C10" s="20"/>
      <c r="D10" s="24" t="s">
        <v>1641</v>
      </c>
      <c r="E10" s="21" t="s">
        <v>1642</v>
      </c>
    </row>
    <row r="11" spans="1:10" ht="11.25" customHeight="1" x14ac:dyDescent="0.15">
      <c r="A11" s="20"/>
      <c r="B11" s="20"/>
      <c r="C11" s="20"/>
      <c r="D11" s="20"/>
      <c r="E11" s="20"/>
    </row>
    <row r="12" spans="1:10" ht="12.5" customHeight="1" x14ac:dyDescent="0.15">
      <c r="A12" s="20"/>
      <c r="B12" s="20"/>
      <c r="C12" s="20"/>
      <c r="D12" s="4" t="str">
        <f>LEFT(C12,3)</f>
        <v/>
      </c>
      <c r="E12" s="3" t="s">
        <v>1695</v>
      </c>
    </row>
    <row r="13" spans="1:10" ht="12.5" customHeight="1" x14ac:dyDescent="0.15">
      <c r="A13" s="20"/>
      <c r="B13" s="20"/>
      <c r="C13" s="20"/>
      <c r="D13" s="20"/>
      <c r="E13" s="20"/>
    </row>
    <row r="14" spans="1:10" ht="12.5" customHeight="1" x14ac:dyDescent="0.15">
      <c r="A14" s="4" t="s">
        <v>1643</v>
      </c>
      <c r="B14" s="8" t="s">
        <v>1696</v>
      </c>
    </row>
    <row r="15" spans="1:10" ht="12.5" customHeight="1" x14ac:dyDescent="0.15">
      <c r="A15" s="4" t="s">
        <v>1645</v>
      </c>
      <c r="B15" s="8" t="s">
        <v>1646</v>
      </c>
    </row>
    <row r="16" spans="1:10" ht="12.5" customHeight="1" x14ac:dyDescent="0.15">
      <c r="A16" s="4" t="s">
        <v>1647</v>
      </c>
      <c r="B16" s="8" t="s">
        <v>1697</v>
      </c>
    </row>
    <row r="17" spans="1:2" ht="23.75" customHeight="1" x14ac:dyDescent="0.15">
      <c r="A17" s="4" t="s">
        <v>1649</v>
      </c>
      <c r="B17" s="8" t="s">
        <v>1698</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900-000000000000}">
  <sheetPr codeName="Feuil106"/>
  <dimension ref="A1:R65"/>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106</v>
      </c>
      <c r="B1" s="20"/>
      <c r="C1" s="20"/>
      <c r="D1" s="20"/>
      <c r="E1" s="20"/>
      <c r="F1" s="20"/>
      <c r="G1" s="20"/>
      <c r="H1" s="20"/>
      <c r="I1" s="20"/>
      <c r="J1" s="20"/>
    </row>
    <row r="2" spans="1:18" ht="16" customHeight="1" x14ac:dyDescent="0.15">
      <c r="A2" s="22" t="s">
        <v>1651</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1652</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1653</v>
      </c>
      <c r="K7" s="30" t="s">
        <v>1654</v>
      </c>
      <c r="L7" s="20"/>
      <c r="M7" s="10" t="s">
        <v>1655</v>
      </c>
      <c r="N7" s="10" t="s">
        <v>1656</v>
      </c>
      <c r="O7" s="9"/>
      <c r="P7" s="9"/>
      <c r="Q7" s="9"/>
      <c r="R7" s="20"/>
    </row>
    <row r="8" spans="1:18" ht="12.5" customHeight="1" x14ac:dyDescent="0.15">
      <c r="A8" s="20"/>
      <c r="B8" s="27"/>
      <c r="C8" s="28" t="s">
        <v>1657</v>
      </c>
      <c r="D8" s="27"/>
      <c r="E8" s="27"/>
      <c r="F8" s="27"/>
      <c r="G8" s="27"/>
      <c r="H8" s="27"/>
      <c r="I8" s="27"/>
      <c r="J8" s="11" t="s">
        <v>1699</v>
      </c>
      <c r="K8" s="26" t="s">
        <v>1597</v>
      </c>
      <c r="L8" s="26" t="s">
        <v>1700</v>
      </c>
      <c r="M8" s="26" t="s">
        <v>1660</v>
      </c>
      <c r="N8" s="26" t="s">
        <v>1600</v>
      </c>
      <c r="O8" s="27"/>
      <c r="P8" s="27"/>
      <c r="Q8" s="27"/>
      <c r="R8" s="20"/>
    </row>
    <row r="9" spans="1:18" ht="12.5" customHeight="1" x14ac:dyDescent="0.15">
      <c r="A9" s="20"/>
      <c r="B9" s="20"/>
      <c r="C9" s="20"/>
      <c r="D9" s="20"/>
      <c r="E9" s="20"/>
      <c r="F9" s="20"/>
      <c r="G9" s="20"/>
      <c r="H9" s="20"/>
      <c r="I9" s="20"/>
      <c r="J9" s="11" t="s">
        <v>1701</v>
      </c>
      <c r="K9" s="20"/>
      <c r="L9" s="20"/>
      <c r="M9" s="20"/>
      <c r="N9" s="20"/>
      <c r="O9" s="20"/>
      <c r="P9" s="20"/>
      <c r="Q9" s="20"/>
      <c r="R9" s="20"/>
    </row>
    <row r="10" spans="1:18" ht="12.5" customHeight="1" x14ac:dyDescent="0.15">
      <c r="A10" s="20"/>
      <c r="B10" s="20"/>
      <c r="C10" s="29" t="s">
        <v>1668</v>
      </c>
      <c r="F10" s="20"/>
      <c r="G10" s="20"/>
      <c r="J10" s="3" t="s">
        <v>1702</v>
      </c>
      <c r="K10" s="21" t="s">
        <v>1597</v>
      </c>
      <c r="L10" s="21" t="s">
        <v>1703</v>
      </c>
      <c r="M10" s="21" t="s">
        <v>1660</v>
      </c>
      <c r="N10" s="21" t="s">
        <v>1600</v>
      </c>
      <c r="P10" s="20"/>
      <c r="Q10" s="20"/>
      <c r="R10" s="20"/>
    </row>
    <row r="11" spans="1:18" ht="12.5" customHeight="1" x14ac:dyDescent="0.15">
      <c r="A11" s="20"/>
      <c r="B11" s="20"/>
      <c r="C11" s="20"/>
      <c r="F11" s="20"/>
      <c r="G11" s="20"/>
      <c r="J11" s="3" t="s">
        <v>1704</v>
      </c>
      <c r="K11" s="20"/>
      <c r="L11" s="20"/>
      <c r="M11" s="20"/>
      <c r="N11" s="20"/>
      <c r="P11" s="20"/>
      <c r="Q11" s="20"/>
      <c r="R11" s="20"/>
    </row>
    <row r="12" spans="1:18" ht="12.5" customHeight="1" x14ac:dyDescent="0.15">
      <c r="A12" s="20"/>
      <c r="B12" s="27"/>
      <c r="C12" s="28" t="s">
        <v>1673</v>
      </c>
      <c r="D12" s="27" t="str">
        <f>LEFT(C12,3)</f>
        <v>3. </v>
      </c>
      <c r="E12" s="27"/>
      <c r="F12" s="27"/>
      <c r="G12" s="27"/>
      <c r="H12" s="27"/>
      <c r="I12" s="27"/>
      <c r="J12" s="11" t="s">
        <v>1705</v>
      </c>
      <c r="K12" s="26" t="s">
        <v>1597</v>
      </c>
      <c r="L12" s="26" t="s">
        <v>1703</v>
      </c>
      <c r="M12" s="26" t="s">
        <v>1660</v>
      </c>
      <c r="N12" s="26" t="s">
        <v>1600</v>
      </c>
      <c r="O12" s="27"/>
      <c r="P12" s="27"/>
      <c r="Q12" s="27"/>
      <c r="R12" s="20"/>
    </row>
    <row r="13" spans="1:18" ht="12.5" customHeight="1" x14ac:dyDescent="0.15">
      <c r="A13" s="20"/>
      <c r="B13" s="20"/>
      <c r="C13" s="20"/>
      <c r="D13" s="20"/>
      <c r="E13" s="20"/>
      <c r="F13" s="20"/>
      <c r="G13" s="20"/>
      <c r="H13" s="20"/>
      <c r="I13" s="20"/>
      <c r="J13" s="11" t="s">
        <v>1706</v>
      </c>
      <c r="K13" s="20"/>
      <c r="L13" s="20"/>
      <c r="M13" s="20"/>
      <c r="N13" s="20"/>
      <c r="O13" s="20"/>
      <c r="P13" s="20"/>
      <c r="Q13" s="20"/>
      <c r="R13" s="20"/>
    </row>
    <row r="14" spans="1:18" ht="12.5" customHeight="1" x14ac:dyDescent="0.15">
      <c r="A14" s="20"/>
      <c r="B14" s="20"/>
      <c r="C14" s="29" t="s">
        <v>1677</v>
      </c>
      <c r="F14" s="20"/>
      <c r="G14" s="20"/>
      <c r="J14" s="3" t="s">
        <v>1707</v>
      </c>
      <c r="K14" s="21" t="s">
        <v>1597</v>
      </c>
      <c r="L14" s="21" t="s">
        <v>1703</v>
      </c>
      <c r="M14" s="21" t="s">
        <v>1660</v>
      </c>
      <c r="N14" s="21" t="s">
        <v>1600</v>
      </c>
      <c r="P14" s="20"/>
      <c r="Q14" s="20"/>
      <c r="R14" s="20"/>
    </row>
    <row r="15" spans="1:18" ht="12.5" customHeight="1" x14ac:dyDescent="0.15">
      <c r="A15" s="20"/>
      <c r="B15" s="20"/>
      <c r="C15" s="20"/>
      <c r="F15" s="20"/>
      <c r="G15" s="20"/>
      <c r="J15" s="3" t="s">
        <v>1708</v>
      </c>
      <c r="K15" s="20"/>
      <c r="L15" s="20"/>
      <c r="M15" s="20"/>
      <c r="N15" s="20"/>
      <c r="P15" s="20"/>
      <c r="Q15" s="20"/>
      <c r="R15" s="20"/>
    </row>
    <row r="16" spans="1:18" ht="12.5" customHeight="1" x14ac:dyDescent="0.15">
      <c r="A16" s="20"/>
      <c r="B16" s="27"/>
      <c r="C16" s="28" t="s">
        <v>1682</v>
      </c>
      <c r="D16" s="27"/>
      <c r="E16" s="27"/>
      <c r="F16" s="27"/>
      <c r="G16" s="27"/>
      <c r="H16" s="27"/>
      <c r="I16" s="27"/>
      <c r="J16" s="11" t="s">
        <v>1709</v>
      </c>
      <c r="K16" s="26" t="s">
        <v>1597</v>
      </c>
      <c r="L16" s="26" t="s">
        <v>1710</v>
      </c>
      <c r="M16" s="26" t="s">
        <v>1660</v>
      </c>
      <c r="N16" s="26" t="s">
        <v>1600</v>
      </c>
      <c r="O16" s="27"/>
      <c r="P16" s="27"/>
      <c r="Q16" s="27"/>
      <c r="R16" s="20"/>
    </row>
    <row r="17" spans="1:18" ht="1.25" customHeight="1" x14ac:dyDescent="0.15">
      <c r="A17" s="20"/>
      <c r="B17" s="20"/>
      <c r="C17" s="20"/>
      <c r="D17" s="20"/>
      <c r="E17" s="20"/>
      <c r="F17" s="20"/>
      <c r="G17" s="20"/>
      <c r="H17" s="20"/>
      <c r="I17" s="20"/>
      <c r="J17" s="26" t="s">
        <v>1711</v>
      </c>
      <c r="K17" s="20"/>
      <c r="L17" s="20"/>
      <c r="M17" s="20"/>
      <c r="N17" s="20"/>
      <c r="O17" s="20"/>
      <c r="P17" s="20"/>
      <c r="Q17" s="20"/>
      <c r="R17" s="20"/>
    </row>
    <row r="18" spans="1:18" ht="11.25" customHeight="1" x14ac:dyDescent="0.15">
      <c r="A18" s="20"/>
      <c r="B18" s="20"/>
      <c r="C18" s="20"/>
      <c r="D18" s="20"/>
      <c r="E18" s="20"/>
      <c r="F18" s="20"/>
      <c r="G18" s="20"/>
      <c r="H18" s="20"/>
      <c r="I18" s="20"/>
      <c r="J18" s="20"/>
      <c r="K18" s="27"/>
      <c r="L18" s="20"/>
      <c r="M18" s="20"/>
      <c r="N18" s="20"/>
      <c r="O18" s="20"/>
      <c r="P18" s="20"/>
      <c r="Q18" s="20"/>
      <c r="R18" s="20"/>
    </row>
    <row r="19" spans="1:18" ht="12.5" customHeight="1" x14ac:dyDescent="0.15">
      <c r="A19" s="20"/>
      <c r="B19" s="20"/>
      <c r="C19" s="29" t="s">
        <v>1595</v>
      </c>
      <c r="F19" s="20"/>
      <c r="G19" s="20"/>
      <c r="J19" s="3" t="s">
        <v>1712</v>
      </c>
      <c r="K19" s="21" t="s">
        <v>1597</v>
      </c>
      <c r="L19" s="21" t="s">
        <v>1710</v>
      </c>
      <c r="M19" s="21" t="s">
        <v>1660</v>
      </c>
      <c r="N19" s="21" t="s">
        <v>1600</v>
      </c>
      <c r="P19" s="20"/>
      <c r="Q19" s="20"/>
      <c r="R19" s="20"/>
    </row>
    <row r="20" spans="1:18" ht="1.25" customHeight="1" x14ac:dyDescent="0.15">
      <c r="A20" s="20"/>
      <c r="B20" s="20"/>
      <c r="C20" s="20"/>
      <c r="F20" s="20"/>
      <c r="G20" s="20"/>
      <c r="J20" s="21" t="s">
        <v>1713</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1602</v>
      </c>
      <c r="D22" s="27"/>
      <c r="E22" s="27"/>
      <c r="F22" s="27"/>
      <c r="G22" s="27"/>
      <c r="H22" s="27"/>
      <c r="I22" s="27"/>
      <c r="J22" s="11" t="s">
        <v>1714</v>
      </c>
      <c r="K22" s="26" t="s">
        <v>1597</v>
      </c>
      <c r="L22" s="26" t="s">
        <v>1710</v>
      </c>
      <c r="M22" s="26" t="s">
        <v>1660</v>
      </c>
      <c r="N22" s="26" t="s">
        <v>1600</v>
      </c>
      <c r="O22" s="27"/>
      <c r="P22" s="27"/>
      <c r="Q22" s="27"/>
      <c r="R22" s="20"/>
    </row>
    <row r="23" spans="1:18" ht="1.25" customHeight="1" x14ac:dyDescent="0.15">
      <c r="A23" s="20"/>
      <c r="B23" s="20"/>
      <c r="C23" s="20"/>
      <c r="D23" s="20"/>
      <c r="E23" s="20"/>
      <c r="F23" s="20"/>
      <c r="G23" s="20"/>
      <c r="H23" s="20"/>
      <c r="I23" s="20"/>
      <c r="J23" s="26" t="s">
        <v>1715</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row r="25" spans="1:18" ht="12.5" customHeight="1" x14ac:dyDescent="0.15">
      <c r="A25" s="20"/>
      <c r="B25" s="20"/>
      <c r="C25" s="29" t="s">
        <v>1607</v>
      </c>
      <c r="F25" s="20"/>
      <c r="G25" s="20"/>
      <c r="J25" s="3" t="s">
        <v>1716</v>
      </c>
      <c r="K25" s="21" t="s">
        <v>1597</v>
      </c>
      <c r="L25" s="21" t="s">
        <v>1710</v>
      </c>
      <c r="M25" s="21" t="s">
        <v>1660</v>
      </c>
      <c r="N25" s="21" t="s">
        <v>1600</v>
      </c>
      <c r="P25" s="20"/>
      <c r="Q25" s="20"/>
      <c r="R25" s="20"/>
    </row>
    <row r="26" spans="1:18" ht="1.25" customHeight="1" x14ac:dyDescent="0.15">
      <c r="A26" s="20"/>
      <c r="B26" s="20"/>
      <c r="C26" s="20"/>
      <c r="F26" s="20"/>
      <c r="G26" s="20"/>
      <c r="J26" s="21" t="s">
        <v>1717</v>
      </c>
      <c r="K26" s="20"/>
      <c r="L26" s="20"/>
      <c r="M26" s="20"/>
      <c r="N26" s="20"/>
      <c r="P26" s="20"/>
      <c r="Q26" s="20"/>
      <c r="R26" s="20"/>
    </row>
    <row r="27" spans="1:18" ht="11.25" customHeight="1" x14ac:dyDescent="0.15">
      <c r="A27" s="20"/>
      <c r="B27" s="20"/>
      <c r="C27" s="20"/>
      <c r="F27" s="20"/>
      <c r="G27" s="20"/>
      <c r="J27" s="20"/>
      <c r="K27" s="20"/>
      <c r="L27" s="20"/>
      <c r="M27" s="20"/>
      <c r="N27" s="20"/>
      <c r="P27" s="20"/>
      <c r="Q27" s="20"/>
      <c r="R27" s="20"/>
    </row>
    <row r="28" spans="1:18" ht="12.5" customHeight="1" x14ac:dyDescent="0.15">
      <c r="A28" s="20"/>
      <c r="B28" s="20"/>
      <c r="C28" s="20"/>
      <c r="D28" s="20"/>
      <c r="E28" s="20"/>
      <c r="F28" s="20"/>
      <c r="G28" s="20"/>
      <c r="H28" s="20"/>
      <c r="I28" s="20"/>
      <c r="J28" s="20"/>
    </row>
    <row r="29" spans="1:18" ht="13" hidden="1" customHeight="1" x14ac:dyDescent="0.15">
      <c r="A29" s="20"/>
      <c r="B29" s="20"/>
      <c r="C29" s="20"/>
      <c r="D29" s="20"/>
      <c r="E29" s="20"/>
      <c r="F29" s="20"/>
      <c r="G29" s="20"/>
      <c r="H29" s="20"/>
      <c r="I29" s="20"/>
      <c r="J29" s="20"/>
    </row>
    <row r="30" spans="1:18" ht="12.5" customHeight="1" x14ac:dyDescent="0.15">
      <c r="A30" s="31" t="s">
        <v>1662</v>
      </c>
      <c r="B30" s="20"/>
      <c r="C30" s="20"/>
      <c r="D30" s="20"/>
      <c r="E30" s="20"/>
      <c r="F30" s="20"/>
      <c r="G30" s="20"/>
      <c r="H30" s="20"/>
      <c r="I30" s="20"/>
      <c r="J30" s="20"/>
    </row>
    <row r="31" spans="1:18" ht="12.5" customHeight="1" x14ac:dyDescent="0.15">
      <c r="A31" s="20"/>
      <c r="B31" s="20"/>
    </row>
    <row r="32" spans="1:18" ht="13" hidden="1" customHeight="1" x14ac:dyDescent="0.15">
      <c r="A32" s="20"/>
      <c r="B32" s="20"/>
      <c r="C32" s="20"/>
      <c r="D32" s="20"/>
      <c r="E32" s="20"/>
      <c r="F32" s="20"/>
      <c r="G32" s="20"/>
      <c r="H32" s="20"/>
      <c r="I32" s="20"/>
      <c r="J32" s="20"/>
    </row>
    <row r="33" spans="1:18" ht="12.5" customHeight="1" x14ac:dyDescent="0.15">
      <c r="A33" s="9"/>
      <c r="B33" s="9"/>
      <c r="C33" s="9"/>
      <c r="D33" s="9"/>
      <c r="E33" s="9"/>
      <c r="F33" s="9"/>
      <c r="G33" s="9"/>
      <c r="H33" s="9"/>
      <c r="I33" s="9"/>
      <c r="J33" s="10" t="s">
        <v>1718</v>
      </c>
      <c r="K33" s="30" t="s">
        <v>1719</v>
      </c>
      <c r="L33" s="20"/>
      <c r="M33" s="10" t="s">
        <v>1720</v>
      </c>
      <c r="N33" s="10" t="s">
        <v>1721</v>
      </c>
      <c r="O33" s="9"/>
      <c r="P33" s="9"/>
      <c r="Q33" s="9"/>
      <c r="R33" s="20"/>
    </row>
    <row r="34" spans="1:18" ht="12.5" customHeight="1" x14ac:dyDescent="0.15">
      <c r="A34" s="20"/>
      <c r="B34" s="27"/>
      <c r="C34" s="28" t="s">
        <v>1722</v>
      </c>
      <c r="D34" s="27"/>
      <c r="E34" s="27"/>
      <c r="F34" s="27"/>
      <c r="G34" s="27"/>
      <c r="H34" s="27"/>
      <c r="I34" s="27"/>
      <c r="J34" s="11" t="s">
        <v>1723</v>
      </c>
      <c r="K34" s="26" t="s">
        <v>1724</v>
      </c>
      <c r="L34" s="26" t="s">
        <v>1725</v>
      </c>
      <c r="M34" s="26" t="s">
        <v>1726</v>
      </c>
      <c r="N34" s="26" t="s">
        <v>1727</v>
      </c>
      <c r="O34" s="27"/>
      <c r="P34" s="27"/>
      <c r="Q34" s="27"/>
      <c r="R34" s="20"/>
    </row>
    <row r="35" spans="1:18" ht="1.25" customHeight="1" x14ac:dyDescent="0.15">
      <c r="A35" s="20"/>
      <c r="B35" s="20"/>
      <c r="C35" s="20"/>
      <c r="D35" s="20"/>
      <c r="E35" s="20"/>
      <c r="F35" s="20"/>
      <c r="G35" s="20"/>
      <c r="H35" s="20"/>
      <c r="I35" s="20"/>
      <c r="J35" s="26" t="s">
        <v>1728</v>
      </c>
      <c r="K35" s="20"/>
      <c r="L35" s="20"/>
      <c r="M35" s="20"/>
      <c r="N35" s="20"/>
      <c r="O35" s="20"/>
      <c r="P35" s="20"/>
      <c r="Q35" s="20"/>
      <c r="R35" s="20"/>
    </row>
    <row r="36" spans="1:18" ht="11.25" customHeight="1" x14ac:dyDescent="0.15">
      <c r="A36" s="20"/>
      <c r="B36" s="20"/>
      <c r="C36" s="20"/>
      <c r="D36" s="20"/>
      <c r="E36" s="20"/>
      <c r="F36" s="20"/>
      <c r="G36" s="20"/>
      <c r="H36" s="20"/>
      <c r="I36" s="20"/>
      <c r="J36" s="20"/>
      <c r="K36" s="27"/>
      <c r="L36" s="20"/>
      <c r="M36" s="20"/>
      <c r="N36" s="20"/>
      <c r="O36" s="20"/>
      <c r="P36" s="20"/>
      <c r="Q36" s="20"/>
      <c r="R36" s="20"/>
    </row>
    <row r="37" spans="1:18" ht="12.5" customHeight="1" x14ac:dyDescent="0.15">
      <c r="A37" s="20"/>
      <c r="B37" s="20"/>
      <c r="C37" s="29" t="s">
        <v>1729</v>
      </c>
      <c r="F37" s="20"/>
      <c r="G37" s="20"/>
      <c r="J37" s="3" t="s">
        <v>1730</v>
      </c>
      <c r="K37" s="21" t="s">
        <v>1724</v>
      </c>
      <c r="L37" s="21" t="s">
        <v>1731</v>
      </c>
      <c r="M37" s="21" t="s">
        <v>1726</v>
      </c>
      <c r="N37" s="21" t="s">
        <v>1727</v>
      </c>
      <c r="P37" s="20"/>
      <c r="Q37" s="20"/>
      <c r="R37" s="20"/>
    </row>
    <row r="38" spans="1:18" ht="1.25" customHeight="1" x14ac:dyDescent="0.15">
      <c r="A38" s="20"/>
      <c r="B38" s="20"/>
      <c r="C38" s="20"/>
      <c r="F38" s="20"/>
      <c r="G38" s="20"/>
      <c r="J38" s="21" t="s">
        <v>1732</v>
      </c>
      <c r="K38" s="20"/>
      <c r="L38" s="20"/>
      <c r="M38" s="20"/>
      <c r="N38" s="20"/>
      <c r="P38" s="20"/>
      <c r="Q38" s="20"/>
      <c r="R38" s="20"/>
    </row>
    <row r="39" spans="1:18" ht="11.25" customHeight="1" x14ac:dyDescent="0.15">
      <c r="A39" s="20"/>
      <c r="B39" s="20"/>
      <c r="C39" s="20"/>
      <c r="F39" s="20"/>
      <c r="G39" s="20"/>
      <c r="J39" s="20"/>
      <c r="K39" s="20"/>
      <c r="L39" s="20"/>
      <c r="M39" s="20"/>
      <c r="N39" s="20"/>
      <c r="P39" s="20"/>
      <c r="Q39" s="20"/>
      <c r="R39" s="20"/>
    </row>
    <row r="40" spans="1:18" ht="12.5" customHeight="1" x14ac:dyDescent="0.15">
      <c r="A40" s="20"/>
      <c r="B40" s="27"/>
      <c r="C40" s="28" t="s">
        <v>1733</v>
      </c>
      <c r="D40" s="27"/>
      <c r="E40" s="27"/>
      <c r="F40" s="27"/>
      <c r="G40" s="27"/>
      <c r="H40" s="27"/>
      <c r="I40" s="27"/>
      <c r="J40" s="11" t="s">
        <v>1734</v>
      </c>
      <c r="K40" s="26" t="s">
        <v>1724</v>
      </c>
      <c r="L40" s="26" t="s">
        <v>1735</v>
      </c>
      <c r="M40" s="26" t="s">
        <v>1726</v>
      </c>
      <c r="N40" s="26" t="s">
        <v>1727</v>
      </c>
      <c r="O40" s="27"/>
      <c r="P40" s="27"/>
      <c r="Q40" s="27"/>
      <c r="R40" s="20"/>
    </row>
    <row r="41" spans="1:18" ht="1.25" customHeight="1" x14ac:dyDescent="0.15">
      <c r="A41" s="20"/>
      <c r="B41" s="20"/>
      <c r="C41" s="20"/>
      <c r="D41" s="20"/>
      <c r="E41" s="20"/>
      <c r="F41" s="20"/>
      <c r="G41" s="20"/>
      <c r="H41" s="20"/>
      <c r="I41" s="20"/>
      <c r="J41" s="26" t="s">
        <v>1736</v>
      </c>
      <c r="K41" s="20"/>
      <c r="L41" s="20"/>
      <c r="M41" s="20"/>
      <c r="N41" s="20"/>
      <c r="O41" s="20"/>
      <c r="P41" s="20"/>
      <c r="Q41" s="20"/>
      <c r="R41" s="20"/>
    </row>
    <row r="42" spans="1:18" ht="11.25" customHeight="1" x14ac:dyDescent="0.15">
      <c r="A42" s="20"/>
      <c r="B42" s="20"/>
      <c r="C42" s="20"/>
      <c r="D42" s="20"/>
      <c r="E42" s="20"/>
      <c r="F42" s="20"/>
      <c r="G42" s="20"/>
      <c r="H42" s="20"/>
      <c r="I42" s="20"/>
      <c r="J42" s="20"/>
      <c r="K42" s="27"/>
      <c r="L42" s="20"/>
      <c r="M42" s="20"/>
      <c r="N42" s="20"/>
      <c r="O42" s="20"/>
      <c r="P42" s="20"/>
      <c r="Q42" s="20"/>
      <c r="R42" s="20"/>
    </row>
    <row r="43" spans="1:18" ht="12.5" customHeight="1" x14ac:dyDescent="0.15">
      <c r="A43" s="20"/>
      <c r="B43" s="20"/>
      <c r="C43" s="29" t="s">
        <v>1737</v>
      </c>
      <c r="F43" s="20"/>
      <c r="G43" s="20"/>
      <c r="J43" s="3" t="s">
        <v>1738</v>
      </c>
      <c r="K43" s="21" t="s">
        <v>1724</v>
      </c>
      <c r="L43" s="21" t="s">
        <v>1739</v>
      </c>
      <c r="M43" s="21" t="s">
        <v>1740</v>
      </c>
      <c r="N43" s="21" t="s">
        <v>1727</v>
      </c>
      <c r="P43" s="20"/>
      <c r="Q43" s="20"/>
      <c r="R43" s="20"/>
    </row>
    <row r="44" spans="1:18" ht="11.25" customHeight="1" x14ac:dyDescent="0.15">
      <c r="A44" s="20"/>
      <c r="B44" s="20"/>
      <c r="C44" s="20"/>
      <c r="F44" s="20"/>
      <c r="G44" s="20"/>
      <c r="J44" s="21" t="s">
        <v>1741</v>
      </c>
      <c r="K44" s="20"/>
      <c r="L44" s="20"/>
      <c r="M44" s="20"/>
      <c r="N44" s="20"/>
      <c r="P44" s="20"/>
      <c r="Q44" s="20"/>
      <c r="R44" s="20"/>
    </row>
    <row r="45" spans="1:18" ht="1.25" customHeight="1" x14ac:dyDescent="0.15">
      <c r="A45" s="20"/>
      <c r="B45" s="20"/>
      <c r="C45" s="20"/>
      <c r="F45" s="20"/>
      <c r="G45" s="20"/>
      <c r="J45" s="20"/>
      <c r="K45" s="21" t="s">
        <v>1724</v>
      </c>
      <c r="L45" s="21" t="s">
        <v>1742</v>
      </c>
      <c r="M45" s="21" t="s">
        <v>1743</v>
      </c>
      <c r="N45" s="21" t="s">
        <v>1727</v>
      </c>
      <c r="P45" s="20"/>
      <c r="Q45" s="20"/>
      <c r="R45" s="20"/>
    </row>
    <row r="46" spans="1:18" ht="12.5" customHeight="1" x14ac:dyDescent="0.15">
      <c r="A46" s="20"/>
      <c r="B46" s="20"/>
      <c r="C46" s="20"/>
      <c r="F46" s="20"/>
      <c r="G46" s="20"/>
      <c r="K46" s="20"/>
      <c r="L46" s="20"/>
      <c r="M46" s="20"/>
      <c r="N46" s="20"/>
      <c r="P46" s="20"/>
      <c r="Q46" s="20"/>
      <c r="R46" s="20"/>
    </row>
    <row r="47" spans="1:18" ht="12.5" customHeight="1" x14ac:dyDescent="0.15">
      <c r="A47" s="20"/>
      <c r="B47" s="27"/>
      <c r="C47" s="28" t="s">
        <v>1744</v>
      </c>
      <c r="D47" s="27"/>
      <c r="E47" s="27"/>
      <c r="F47" s="27"/>
      <c r="G47" s="27"/>
      <c r="H47" s="27"/>
      <c r="I47" s="27"/>
      <c r="J47" s="11" t="s">
        <v>1745</v>
      </c>
      <c r="K47" s="26" t="s">
        <v>1724</v>
      </c>
      <c r="L47" s="26" t="s">
        <v>1746</v>
      </c>
      <c r="M47" s="26" t="s">
        <v>1747</v>
      </c>
      <c r="N47" s="26" t="s">
        <v>1727</v>
      </c>
      <c r="O47" s="27"/>
      <c r="P47" s="27"/>
      <c r="Q47" s="27"/>
      <c r="R47" s="20"/>
    </row>
    <row r="48" spans="1:18" ht="1.25" customHeight="1" x14ac:dyDescent="0.15">
      <c r="A48" s="20"/>
      <c r="B48" s="20"/>
      <c r="C48" s="20"/>
      <c r="D48" s="20"/>
      <c r="E48" s="20"/>
      <c r="F48" s="20"/>
      <c r="G48" s="20"/>
      <c r="H48" s="20"/>
      <c r="I48" s="20"/>
      <c r="J48" s="26" t="s">
        <v>1748</v>
      </c>
      <c r="K48" s="20"/>
      <c r="L48" s="20"/>
      <c r="M48" s="20"/>
      <c r="N48" s="20"/>
      <c r="O48" s="20"/>
      <c r="P48" s="20"/>
      <c r="Q48" s="20"/>
      <c r="R48" s="20"/>
    </row>
    <row r="49" spans="1:18" ht="11.25" customHeight="1" x14ac:dyDescent="0.15">
      <c r="A49" s="20"/>
      <c r="B49" s="20"/>
      <c r="C49" s="20"/>
      <c r="D49" s="20"/>
      <c r="E49" s="20"/>
      <c r="F49" s="20"/>
      <c r="G49" s="20"/>
      <c r="H49" s="20"/>
      <c r="I49" s="20"/>
      <c r="J49" s="20"/>
      <c r="K49" s="26" t="s">
        <v>1724</v>
      </c>
      <c r="L49" s="26" t="s">
        <v>1749</v>
      </c>
      <c r="M49" s="26" t="s">
        <v>1750</v>
      </c>
      <c r="N49" s="26" t="s">
        <v>1727</v>
      </c>
      <c r="O49" s="20"/>
      <c r="P49" s="20"/>
      <c r="Q49" s="20"/>
      <c r="R49" s="20"/>
    </row>
    <row r="50" spans="1:18" ht="2.25" customHeight="1" x14ac:dyDescent="0.15">
      <c r="A50" s="20"/>
      <c r="B50" s="20"/>
      <c r="C50" s="20"/>
      <c r="D50" s="20"/>
      <c r="E50" s="20"/>
      <c r="F50" s="20"/>
      <c r="G50" s="20"/>
      <c r="H50" s="20"/>
      <c r="I50" s="20"/>
      <c r="J50" s="9"/>
      <c r="K50" s="20"/>
      <c r="L50" s="20"/>
      <c r="M50" s="20"/>
      <c r="N50" s="20"/>
      <c r="O50" s="20"/>
      <c r="P50" s="20"/>
      <c r="Q50" s="20"/>
      <c r="R50" s="20"/>
    </row>
    <row r="51" spans="1:18" ht="12.5" customHeight="1" x14ac:dyDescent="0.15">
      <c r="A51" s="20"/>
      <c r="B51" s="20"/>
      <c r="C51" s="29" t="s">
        <v>1751</v>
      </c>
      <c r="F51" s="20"/>
      <c r="G51" s="20"/>
      <c r="J51" s="3" t="s">
        <v>1752</v>
      </c>
      <c r="K51" s="21" t="s">
        <v>1724</v>
      </c>
      <c r="L51" s="21" t="s">
        <v>1753</v>
      </c>
      <c r="M51" s="21" t="s">
        <v>1754</v>
      </c>
      <c r="N51" s="21" t="s">
        <v>1727</v>
      </c>
      <c r="P51" s="20"/>
      <c r="Q51" s="20"/>
      <c r="R51" s="20"/>
    </row>
    <row r="52" spans="1:18" ht="1.25" customHeight="1" x14ac:dyDescent="0.15">
      <c r="A52" s="20"/>
      <c r="B52" s="20"/>
      <c r="C52" s="20"/>
      <c r="F52" s="20"/>
      <c r="G52" s="20"/>
      <c r="J52" s="21" t="s">
        <v>1755</v>
      </c>
      <c r="K52" s="20"/>
      <c r="L52" s="20"/>
      <c r="M52" s="20"/>
      <c r="N52" s="20"/>
      <c r="P52" s="20"/>
      <c r="Q52" s="20"/>
      <c r="R52" s="20"/>
    </row>
    <row r="53" spans="1:18" ht="11.25" customHeight="1" x14ac:dyDescent="0.15">
      <c r="A53" s="20"/>
      <c r="B53" s="20"/>
      <c r="C53" s="20"/>
      <c r="F53" s="20"/>
      <c r="G53" s="20"/>
      <c r="J53" s="20"/>
      <c r="K53" s="20"/>
      <c r="L53" s="20"/>
      <c r="M53" s="20"/>
      <c r="N53" s="20"/>
      <c r="P53" s="20"/>
      <c r="Q53" s="20"/>
      <c r="R53" s="20"/>
    </row>
    <row r="54" spans="1:18" ht="12.5" customHeight="1" x14ac:dyDescent="0.15">
      <c r="A54" s="20"/>
      <c r="B54" s="27"/>
      <c r="C54" s="28" t="s">
        <v>1756</v>
      </c>
      <c r="D54" s="27"/>
      <c r="E54" s="27"/>
      <c r="F54" s="27"/>
      <c r="G54" s="27"/>
      <c r="H54" s="27"/>
      <c r="I54" s="27"/>
      <c r="J54" s="11" t="s">
        <v>1757</v>
      </c>
      <c r="K54" s="26" t="s">
        <v>1724</v>
      </c>
      <c r="L54" s="26" t="s">
        <v>1758</v>
      </c>
      <c r="M54" s="26" t="s">
        <v>1759</v>
      </c>
      <c r="N54" s="26" t="s">
        <v>1727</v>
      </c>
      <c r="O54" s="27"/>
      <c r="P54" s="27"/>
      <c r="Q54" s="27"/>
      <c r="R54" s="20"/>
    </row>
    <row r="55" spans="1:18" ht="1.25" customHeight="1" x14ac:dyDescent="0.15">
      <c r="A55" s="20"/>
      <c r="B55" s="20"/>
      <c r="C55" s="20"/>
      <c r="D55" s="20"/>
      <c r="E55" s="20"/>
      <c r="F55" s="20"/>
      <c r="G55" s="20"/>
      <c r="H55" s="20"/>
      <c r="I55" s="20"/>
      <c r="J55" s="26" t="s">
        <v>1760</v>
      </c>
      <c r="K55" s="20"/>
      <c r="L55" s="20"/>
      <c r="M55" s="20"/>
      <c r="N55" s="20"/>
      <c r="O55" s="20"/>
      <c r="P55" s="20"/>
      <c r="Q55" s="20"/>
      <c r="R55" s="20"/>
    </row>
    <row r="56" spans="1:18" ht="11.25" customHeight="1" x14ac:dyDescent="0.15">
      <c r="A56" s="20"/>
      <c r="B56" s="20"/>
      <c r="C56" s="20"/>
      <c r="D56" s="20"/>
      <c r="E56" s="20"/>
      <c r="F56" s="20"/>
      <c r="G56" s="20"/>
      <c r="H56" s="20"/>
      <c r="I56" s="20"/>
      <c r="J56" s="20"/>
      <c r="K56" s="27"/>
      <c r="L56" s="20"/>
      <c r="M56" s="20"/>
      <c r="N56" s="20"/>
      <c r="O56" s="20"/>
      <c r="P56" s="20"/>
      <c r="Q56" s="20"/>
      <c r="R56" s="20"/>
    </row>
    <row r="57" spans="1:18" ht="12.5" customHeight="1" x14ac:dyDescent="0.15">
      <c r="A57" s="20"/>
      <c r="B57" s="20"/>
      <c r="C57" s="29" t="s">
        <v>1761</v>
      </c>
      <c r="F57" s="20"/>
      <c r="G57" s="20"/>
      <c r="J57" s="3" t="s">
        <v>1762</v>
      </c>
      <c r="K57" s="21" t="s">
        <v>1724</v>
      </c>
      <c r="L57" s="21" t="s">
        <v>1763</v>
      </c>
      <c r="M57" s="21" t="s">
        <v>1764</v>
      </c>
      <c r="N57" s="21" t="s">
        <v>1727</v>
      </c>
      <c r="P57" s="20"/>
      <c r="Q57" s="20"/>
      <c r="R57" s="20"/>
    </row>
    <row r="58" spans="1:18" ht="1.25" customHeight="1" x14ac:dyDescent="0.15">
      <c r="A58" s="20"/>
      <c r="B58" s="20"/>
      <c r="C58" s="20"/>
      <c r="F58" s="20"/>
      <c r="G58" s="20"/>
      <c r="J58" s="21" t="s">
        <v>1765</v>
      </c>
      <c r="K58" s="20"/>
      <c r="L58" s="20"/>
      <c r="M58" s="20"/>
      <c r="N58" s="20"/>
      <c r="P58" s="20"/>
      <c r="Q58" s="20"/>
      <c r="R58" s="20"/>
    </row>
    <row r="59" spans="1:18" ht="11.25" customHeight="1" x14ac:dyDescent="0.15">
      <c r="A59" s="20"/>
      <c r="B59" s="20"/>
      <c r="C59" s="20"/>
      <c r="F59" s="20"/>
      <c r="G59" s="20"/>
      <c r="J59" s="20"/>
      <c r="K59" s="20"/>
      <c r="L59" s="20"/>
      <c r="M59" s="20"/>
      <c r="N59" s="20"/>
      <c r="P59" s="20"/>
      <c r="Q59" s="20"/>
      <c r="R59" s="20"/>
    </row>
    <row r="60" spans="1:18" ht="12.5" customHeight="1" x14ac:dyDescent="0.15">
      <c r="A60" s="20"/>
      <c r="B60" s="27"/>
      <c r="C60" s="28" t="s">
        <v>1766</v>
      </c>
      <c r="D60" s="27"/>
      <c r="E60" s="27"/>
      <c r="F60" s="27"/>
      <c r="G60" s="27"/>
      <c r="H60" s="27"/>
      <c r="I60" s="27"/>
      <c r="J60" s="11" t="s">
        <v>1767</v>
      </c>
      <c r="K60" s="26" t="s">
        <v>1724</v>
      </c>
      <c r="L60" s="26" t="s">
        <v>1768</v>
      </c>
      <c r="M60" s="26" t="s">
        <v>1769</v>
      </c>
      <c r="N60" s="26" t="s">
        <v>1727</v>
      </c>
      <c r="O60" s="27"/>
      <c r="P60" s="27"/>
      <c r="Q60" s="27"/>
      <c r="R60" s="20"/>
    </row>
    <row r="61" spans="1:18" ht="1.25" customHeight="1" x14ac:dyDescent="0.15">
      <c r="A61" s="20"/>
      <c r="B61" s="20"/>
      <c r="C61" s="20"/>
      <c r="D61" s="20"/>
      <c r="E61" s="20"/>
      <c r="F61" s="20"/>
      <c r="G61" s="20"/>
      <c r="H61" s="20"/>
      <c r="I61" s="20"/>
      <c r="J61" s="26" t="s">
        <v>1770</v>
      </c>
      <c r="K61" s="20"/>
      <c r="L61" s="20"/>
      <c r="M61" s="20"/>
      <c r="N61" s="20"/>
      <c r="O61" s="20"/>
      <c r="P61" s="20"/>
      <c r="Q61" s="20"/>
      <c r="R61" s="20"/>
    </row>
    <row r="62" spans="1:18" ht="11.25" customHeight="1" x14ac:dyDescent="0.15">
      <c r="A62" s="20"/>
      <c r="B62" s="20"/>
      <c r="C62" s="20"/>
      <c r="D62" s="20"/>
      <c r="E62" s="20"/>
      <c r="F62" s="20"/>
      <c r="G62" s="20"/>
      <c r="H62" s="20"/>
      <c r="I62" s="20"/>
      <c r="J62" s="20"/>
      <c r="K62" s="27"/>
      <c r="L62" s="20"/>
      <c r="M62" s="20"/>
      <c r="N62" s="20"/>
      <c r="O62" s="20"/>
      <c r="P62" s="20"/>
      <c r="Q62" s="20"/>
      <c r="R62" s="20"/>
    </row>
    <row r="63" spans="1:18" ht="12.5" customHeight="1" x14ac:dyDescent="0.15">
      <c r="A63" s="20"/>
      <c r="B63" s="20"/>
      <c r="C63" s="29" t="s">
        <v>1771</v>
      </c>
      <c r="F63" s="20"/>
      <c r="G63" s="20"/>
      <c r="J63" s="3" t="s">
        <v>1772</v>
      </c>
      <c r="K63" s="21" t="s">
        <v>1724</v>
      </c>
      <c r="L63" s="21" t="s">
        <v>1773</v>
      </c>
      <c r="M63" s="21" t="s">
        <v>1774</v>
      </c>
      <c r="N63" s="21" t="s">
        <v>1727</v>
      </c>
      <c r="P63" s="20"/>
      <c r="Q63" s="20"/>
      <c r="R63" s="20"/>
    </row>
    <row r="64" spans="1:18" ht="1.25" customHeight="1" x14ac:dyDescent="0.15">
      <c r="A64" s="20"/>
      <c r="B64" s="20"/>
      <c r="C64" s="20"/>
      <c r="F64" s="20"/>
      <c r="G64" s="20"/>
      <c r="J64" s="21" t="s">
        <v>1775</v>
      </c>
      <c r="K64" s="20"/>
      <c r="L64" s="20"/>
      <c r="M64" s="20"/>
      <c r="N64" s="20"/>
      <c r="P64" s="20"/>
      <c r="Q64" s="20"/>
      <c r="R64" s="20"/>
    </row>
    <row r="65" spans="1:18" ht="11.25" customHeight="1" x14ac:dyDescent="0.15">
      <c r="A65" s="20"/>
      <c r="B65" s="20"/>
      <c r="C65" s="20"/>
      <c r="F65" s="20"/>
      <c r="G65" s="20"/>
      <c r="J65" s="20"/>
      <c r="K65" s="20"/>
      <c r="L65" s="20"/>
      <c r="M65" s="20"/>
      <c r="N65" s="20"/>
      <c r="P65" s="20"/>
      <c r="Q65" s="20"/>
      <c r="R65" s="20"/>
    </row>
  </sheetData>
  <mergeCells count="292">
    <mergeCell ref="A1:J1"/>
    <mergeCell ref="A2:J2"/>
    <mergeCell ref="A3:J3"/>
    <mergeCell ref="A4:J4"/>
    <mergeCell ref="A5:B5"/>
    <mergeCell ref="A6:J6"/>
    <mergeCell ref="K7:L7"/>
    <mergeCell ref="R7:R27"/>
    <mergeCell ref="A8:A9"/>
    <mergeCell ref="B8:B9"/>
    <mergeCell ref="C8:C9"/>
    <mergeCell ref="D8:D9"/>
    <mergeCell ref="E8:E9"/>
    <mergeCell ref="F8:F9"/>
    <mergeCell ref="G8:G9"/>
    <mergeCell ref="H8:H9"/>
    <mergeCell ref="P8:P9"/>
    <mergeCell ref="Q8:Q9"/>
    <mergeCell ref="A10:A11"/>
    <mergeCell ref="B10:B11"/>
    <mergeCell ref="C10:C11"/>
    <mergeCell ref="F10:F11"/>
    <mergeCell ref="G10:G11"/>
    <mergeCell ref="K10:K11"/>
    <mergeCell ref="L10:L11"/>
    <mergeCell ref="M10:M11"/>
    <mergeCell ref="I8:I9"/>
    <mergeCell ref="K8:K9"/>
    <mergeCell ref="L8:L9"/>
    <mergeCell ref="M8:M9"/>
    <mergeCell ref="N8:N9"/>
    <mergeCell ref="O8:O9"/>
    <mergeCell ref="N10:N11"/>
    <mergeCell ref="P10:P11"/>
    <mergeCell ref="Q10:Q11"/>
    <mergeCell ref="A12:A13"/>
    <mergeCell ref="B12:B13"/>
    <mergeCell ref="C12:C13"/>
    <mergeCell ref="D12:D13"/>
    <mergeCell ref="E12:E13"/>
    <mergeCell ref="F12:F13"/>
    <mergeCell ref="G12:G13"/>
    <mergeCell ref="O12:O13"/>
    <mergeCell ref="P12:P13"/>
    <mergeCell ref="Q12:Q13"/>
    <mergeCell ref="A14:A15"/>
    <mergeCell ref="B14:B15"/>
    <mergeCell ref="C14:C15"/>
    <mergeCell ref="F14:F15"/>
    <mergeCell ref="G14:G15"/>
    <mergeCell ref="K14:K15"/>
    <mergeCell ref="L14:L15"/>
    <mergeCell ref="H12:H13"/>
    <mergeCell ref="I12:I13"/>
    <mergeCell ref="K12:K13"/>
    <mergeCell ref="L12:L13"/>
    <mergeCell ref="M12:M13"/>
    <mergeCell ref="N12:N13"/>
    <mergeCell ref="M14:M15"/>
    <mergeCell ref="N14:N15"/>
    <mergeCell ref="P14:P15"/>
    <mergeCell ref="Q14:Q15"/>
    <mergeCell ref="A16:A18"/>
    <mergeCell ref="B16:B18"/>
    <mergeCell ref="C16:C18"/>
    <mergeCell ref="D16:D18"/>
    <mergeCell ref="E16:E18"/>
    <mergeCell ref="F16:F18"/>
    <mergeCell ref="N16:N17"/>
    <mergeCell ref="O16:O18"/>
    <mergeCell ref="P16:P18"/>
    <mergeCell ref="Q16:Q18"/>
    <mergeCell ref="J17:J18"/>
    <mergeCell ref="K18:N18"/>
    <mergeCell ref="G16:G18"/>
    <mergeCell ref="H16:H18"/>
    <mergeCell ref="I16:I18"/>
    <mergeCell ref="K16:K17"/>
    <mergeCell ref="L16:L17"/>
    <mergeCell ref="M16:M17"/>
    <mergeCell ref="P19:P21"/>
    <mergeCell ref="Q19:Q21"/>
    <mergeCell ref="J20:J21"/>
    <mergeCell ref="K21:N21"/>
    <mergeCell ref="A19:A21"/>
    <mergeCell ref="B19:B21"/>
    <mergeCell ref="C19:C21"/>
    <mergeCell ref="F19:F21"/>
    <mergeCell ref="G19:G21"/>
    <mergeCell ref="K19:K20"/>
    <mergeCell ref="A22:A24"/>
    <mergeCell ref="B22:B24"/>
    <mergeCell ref="C22:C24"/>
    <mergeCell ref="D22:D24"/>
    <mergeCell ref="E22:E24"/>
    <mergeCell ref="F22:F24"/>
    <mergeCell ref="L19:L20"/>
    <mergeCell ref="M19:M20"/>
    <mergeCell ref="N19:N20"/>
    <mergeCell ref="N22:N23"/>
    <mergeCell ref="O22:O24"/>
    <mergeCell ref="P22:P24"/>
    <mergeCell ref="Q22:Q24"/>
    <mergeCell ref="J23:J24"/>
    <mergeCell ref="K24:N24"/>
    <mergeCell ref="G22:G24"/>
    <mergeCell ref="H22:H24"/>
    <mergeCell ref="I22:I24"/>
    <mergeCell ref="K22:K23"/>
    <mergeCell ref="L22:L23"/>
    <mergeCell ref="M22:M23"/>
    <mergeCell ref="P25:P27"/>
    <mergeCell ref="Q25:Q27"/>
    <mergeCell ref="J26:J27"/>
    <mergeCell ref="K27:N27"/>
    <mergeCell ref="A25:A27"/>
    <mergeCell ref="B25:B27"/>
    <mergeCell ref="C25:C27"/>
    <mergeCell ref="F25:F27"/>
    <mergeCell ref="G25:G27"/>
    <mergeCell ref="K25:K26"/>
    <mergeCell ref="A28:J28"/>
    <mergeCell ref="A29:J29"/>
    <mergeCell ref="A30:J30"/>
    <mergeCell ref="A31:B31"/>
    <mergeCell ref="A32:J32"/>
    <mergeCell ref="K33:L33"/>
    <mergeCell ref="L25:L26"/>
    <mergeCell ref="M25:M26"/>
    <mergeCell ref="N25:N26"/>
    <mergeCell ref="R33:R65"/>
    <mergeCell ref="A34:A36"/>
    <mergeCell ref="B34:B36"/>
    <mergeCell ref="C34:C36"/>
    <mergeCell ref="D34:D36"/>
    <mergeCell ref="E34:E36"/>
    <mergeCell ref="F34:F36"/>
    <mergeCell ref="G34:G36"/>
    <mergeCell ref="H34:H36"/>
    <mergeCell ref="I34:I36"/>
    <mergeCell ref="A37:A39"/>
    <mergeCell ref="B37:B39"/>
    <mergeCell ref="C37:C39"/>
    <mergeCell ref="F37:F39"/>
    <mergeCell ref="G37:G39"/>
    <mergeCell ref="K37:K38"/>
    <mergeCell ref="L37:L38"/>
    <mergeCell ref="K34:K35"/>
    <mergeCell ref="L34:L35"/>
    <mergeCell ref="M37:M38"/>
    <mergeCell ref="N37:N38"/>
    <mergeCell ref="P37:P39"/>
    <mergeCell ref="Q37:Q39"/>
    <mergeCell ref="J38:J39"/>
    <mergeCell ref="K39:N39"/>
    <mergeCell ref="Q34:Q36"/>
    <mergeCell ref="J35:J36"/>
    <mergeCell ref="K36:N36"/>
    <mergeCell ref="M34:M35"/>
    <mergeCell ref="N34:N35"/>
    <mergeCell ref="O34:O36"/>
    <mergeCell ref="P34:P36"/>
    <mergeCell ref="Q40:Q42"/>
    <mergeCell ref="J41:J42"/>
    <mergeCell ref="K42:N42"/>
    <mergeCell ref="G40:G42"/>
    <mergeCell ref="H40:H42"/>
    <mergeCell ref="I40:I42"/>
    <mergeCell ref="K40:K41"/>
    <mergeCell ref="L40:L41"/>
    <mergeCell ref="M40:M41"/>
    <mergeCell ref="A43:A46"/>
    <mergeCell ref="B43:B46"/>
    <mergeCell ref="C43:C46"/>
    <mergeCell ref="F43:F46"/>
    <mergeCell ref="G43:G46"/>
    <mergeCell ref="K43:K44"/>
    <mergeCell ref="N40:N41"/>
    <mergeCell ref="O40:O42"/>
    <mergeCell ref="P40:P42"/>
    <mergeCell ref="A40:A42"/>
    <mergeCell ref="B40:B42"/>
    <mergeCell ref="C40:C42"/>
    <mergeCell ref="D40:D42"/>
    <mergeCell ref="E40:E42"/>
    <mergeCell ref="F40:F42"/>
    <mergeCell ref="L43:L44"/>
    <mergeCell ref="M43:M44"/>
    <mergeCell ref="N43:N44"/>
    <mergeCell ref="P43:P46"/>
    <mergeCell ref="Q43:Q46"/>
    <mergeCell ref="J44:J45"/>
    <mergeCell ref="K45:K46"/>
    <mergeCell ref="L45:L46"/>
    <mergeCell ref="M45:M46"/>
    <mergeCell ref="N45:N46"/>
    <mergeCell ref="G47:G50"/>
    <mergeCell ref="H47:H50"/>
    <mergeCell ref="I47:I50"/>
    <mergeCell ref="K47:K48"/>
    <mergeCell ref="L47:L48"/>
    <mergeCell ref="M47:M48"/>
    <mergeCell ref="A47:A50"/>
    <mergeCell ref="B47:B50"/>
    <mergeCell ref="C47:C50"/>
    <mergeCell ref="D47:D50"/>
    <mergeCell ref="E47:E50"/>
    <mergeCell ref="F47:F50"/>
    <mergeCell ref="N47:N48"/>
    <mergeCell ref="O47:O50"/>
    <mergeCell ref="P47:P50"/>
    <mergeCell ref="Q47:Q50"/>
    <mergeCell ref="J48:J49"/>
    <mergeCell ref="K49:K50"/>
    <mergeCell ref="L49:L50"/>
    <mergeCell ref="M49:M50"/>
    <mergeCell ref="N49:N50"/>
    <mergeCell ref="P51:P53"/>
    <mergeCell ref="Q51:Q53"/>
    <mergeCell ref="J52:J53"/>
    <mergeCell ref="K53:N53"/>
    <mergeCell ref="A51:A53"/>
    <mergeCell ref="B51:B53"/>
    <mergeCell ref="C51:C53"/>
    <mergeCell ref="F51:F53"/>
    <mergeCell ref="G51:G53"/>
    <mergeCell ref="K51:K52"/>
    <mergeCell ref="A54:A56"/>
    <mergeCell ref="B54:B56"/>
    <mergeCell ref="C54:C56"/>
    <mergeCell ref="D54:D56"/>
    <mergeCell ref="E54:E56"/>
    <mergeCell ref="F54:F56"/>
    <mergeCell ref="L51:L52"/>
    <mergeCell ref="M51:M52"/>
    <mergeCell ref="N51:N52"/>
    <mergeCell ref="N54:N55"/>
    <mergeCell ref="O54:O56"/>
    <mergeCell ref="P54:P56"/>
    <mergeCell ref="Q54:Q56"/>
    <mergeCell ref="J55:J56"/>
    <mergeCell ref="K56:N56"/>
    <mergeCell ref="G54:G56"/>
    <mergeCell ref="H54:H56"/>
    <mergeCell ref="I54:I56"/>
    <mergeCell ref="K54:K55"/>
    <mergeCell ref="L54:L55"/>
    <mergeCell ref="M54:M55"/>
    <mergeCell ref="P57:P59"/>
    <mergeCell ref="Q57:Q59"/>
    <mergeCell ref="J58:J59"/>
    <mergeCell ref="K59:N59"/>
    <mergeCell ref="A57:A59"/>
    <mergeCell ref="B57:B59"/>
    <mergeCell ref="C57:C59"/>
    <mergeCell ref="F57:F59"/>
    <mergeCell ref="G57:G59"/>
    <mergeCell ref="K57:K58"/>
    <mergeCell ref="A60:A62"/>
    <mergeCell ref="B60:B62"/>
    <mergeCell ref="C60:C62"/>
    <mergeCell ref="D60:D62"/>
    <mergeCell ref="E60:E62"/>
    <mergeCell ref="F60:F62"/>
    <mergeCell ref="L57:L58"/>
    <mergeCell ref="M57:M58"/>
    <mergeCell ref="N57:N58"/>
    <mergeCell ref="N60:N61"/>
    <mergeCell ref="O60:O62"/>
    <mergeCell ref="P60:P62"/>
    <mergeCell ref="Q60:Q62"/>
    <mergeCell ref="J61:J62"/>
    <mergeCell ref="K62:N62"/>
    <mergeCell ref="G60:G62"/>
    <mergeCell ref="H60:H62"/>
    <mergeCell ref="I60:I62"/>
    <mergeCell ref="K60:K61"/>
    <mergeCell ref="L60:L61"/>
    <mergeCell ref="M60:M61"/>
    <mergeCell ref="L63:L64"/>
    <mergeCell ref="M63:M64"/>
    <mergeCell ref="N63:N64"/>
    <mergeCell ref="P63:P65"/>
    <mergeCell ref="Q63:Q65"/>
    <mergeCell ref="J64:J65"/>
    <mergeCell ref="K65:N65"/>
    <mergeCell ref="A63:A65"/>
    <mergeCell ref="B63:B65"/>
    <mergeCell ref="C63:C65"/>
    <mergeCell ref="F63:F65"/>
    <mergeCell ref="G63:G65"/>
    <mergeCell ref="K63:K64"/>
  </mergeCells>
  <pageMargins left="0" right="0" top="0" bottom="0" header="0.4921259845" footer="0.4921259845"/>
  <drawing r:id="rId1"/>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A00-000000000000}">
  <sheetPr codeName="Feuil107"/>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106</v>
      </c>
      <c r="B1" s="2" t="s">
        <v>1776</v>
      </c>
    </row>
    <row r="2" spans="1:10" ht="13" hidden="1" customHeight="1" x14ac:dyDescent="0.15"/>
    <row r="3" spans="1:10" ht="12.5" customHeight="1" x14ac:dyDescent="0.15">
      <c r="A3" s="3" t="s">
        <v>1777</v>
      </c>
      <c r="B3" s="4" t="s">
        <v>1778</v>
      </c>
      <c r="C3" s="3" t="s">
        <v>1779</v>
      </c>
    </row>
    <row r="4" spans="1:10" ht="12.5" customHeight="1" x14ac:dyDescent="0.15">
      <c r="B4" s="4" t="s">
        <v>1780</v>
      </c>
      <c r="C4" s="3" t="s">
        <v>1781</v>
      </c>
    </row>
    <row r="5" spans="1:10" ht="12.5" customHeight="1" x14ac:dyDescent="0.15">
      <c r="A5" s="3" t="s">
        <v>1782</v>
      </c>
      <c r="B5" s="20"/>
      <c r="C5" s="20"/>
    </row>
    <row r="6" spans="1:10" ht="23.75" customHeight="1" x14ac:dyDescent="0.15">
      <c r="A6" s="21" t="s">
        <v>1783</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1784</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1785</v>
      </c>
      <c r="B12" s="4" t="s">
        <v>1786</v>
      </c>
      <c r="C12" s="3" t="s">
        <v>1787</v>
      </c>
      <c r="D12" s="1" t="str">
        <f>LEFT(C12,3)</f>
        <v xml:space="preserve">02 </v>
      </c>
    </row>
    <row r="13" spans="1:10" ht="12.5" customHeight="1" x14ac:dyDescent="0.15">
      <c r="A13" s="3" t="s">
        <v>1777</v>
      </c>
      <c r="B13" s="4" t="s">
        <v>1788</v>
      </c>
      <c r="C13" s="3" t="s">
        <v>1789</v>
      </c>
    </row>
    <row r="14" spans="1:10" ht="12.5" customHeight="1" x14ac:dyDescent="0.15">
      <c r="A14" s="3" t="s">
        <v>1790</v>
      </c>
      <c r="B14" s="4" t="s">
        <v>1791</v>
      </c>
      <c r="C14" s="3" t="str">
        <f>HYPERLINK("http://www.intermarche.com/","www.intermarche.com")</f>
        <v>www.intermarche.com</v>
      </c>
    </row>
  </sheetData>
  <mergeCells count="6">
    <mergeCell ref="A11:C11"/>
    <mergeCell ref="B5:C5"/>
    <mergeCell ref="A6:B6"/>
    <mergeCell ref="A8:J8"/>
    <mergeCell ref="A9:J9"/>
    <mergeCell ref="A10:J10"/>
  </mergeCells>
  <pageMargins left="0" right="0" top="0" bottom="0" header="0.4921259845" footer="0.4921259845"/>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B00-000000000000}">
  <sheetPr codeName="Feuil108"/>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1792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1793</v>
      </c>
      <c r="B5" s="5">
        <v>48835869</v>
      </c>
      <c r="C5" s="3" t="s">
        <v>1794</v>
      </c>
      <c r="D5" s="4" t="s">
        <v>1795</v>
      </c>
      <c r="E5" s="3" t="s">
        <v>1796</v>
      </c>
    </row>
    <row r="6" spans="1:10" ht="12.5" customHeight="1" x14ac:dyDescent="0.15">
      <c r="A6" s="6" t="s">
        <v>1797</v>
      </c>
      <c r="B6" s="7">
        <v>973097</v>
      </c>
      <c r="C6" s="8" t="s">
        <v>1794</v>
      </c>
      <c r="D6" s="24" t="s">
        <v>1798</v>
      </c>
      <c r="E6" s="21" t="s">
        <v>1799</v>
      </c>
    </row>
    <row r="7" spans="1:10" ht="11.25" customHeight="1" x14ac:dyDescent="0.15">
      <c r="A7" s="24" t="s">
        <v>1800</v>
      </c>
      <c r="B7" s="25">
        <v>12604663</v>
      </c>
      <c r="C7" s="21" t="s">
        <v>1794</v>
      </c>
      <c r="D7" s="20"/>
      <c r="E7" s="20"/>
    </row>
    <row r="8" spans="1:10" ht="1.25" customHeight="1" x14ac:dyDescent="0.15">
      <c r="A8" s="20"/>
      <c r="B8" s="20"/>
      <c r="C8" s="20"/>
      <c r="D8" s="24" t="s">
        <v>1801</v>
      </c>
      <c r="E8" s="21" t="s">
        <v>1802</v>
      </c>
    </row>
    <row r="9" spans="1:10" ht="11.25" customHeight="1" x14ac:dyDescent="0.15">
      <c r="A9" s="24" t="s">
        <v>1803</v>
      </c>
      <c r="B9" s="25">
        <v>425600</v>
      </c>
      <c r="C9" s="21" t="s">
        <v>1794</v>
      </c>
      <c r="D9" s="20"/>
      <c r="E9" s="20"/>
    </row>
    <row r="10" spans="1:10" ht="1.25" customHeight="1" x14ac:dyDescent="0.15">
      <c r="A10" s="20"/>
      <c r="B10" s="20"/>
      <c r="C10" s="20"/>
      <c r="D10" s="24" t="s">
        <v>1804</v>
      </c>
      <c r="E10" s="21" t="s">
        <v>1802</v>
      </c>
    </row>
    <row r="11" spans="1:10" ht="11.25" customHeight="1" x14ac:dyDescent="0.15">
      <c r="A11" s="20"/>
      <c r="B11" s="20"/>
      <c r="C11" s="20"/>
      <c r="D11" s="20"/>
      <c r="E11" s="20"/>
    </row>
    <row r="12" spans="1:10" ht="12.5" customHeight="1" x14ac:dyDescent="0.15">
      <c r="A12" s="20"/>
      <c r="B12" s="20"/>
      <c r="C12" s="20"/>
      <c r="D12" s="4" t="str">
        <f>LEFT(C12,3)</f>
        <v/>
      </c>
      <c r="E12" s="3" t="s">
        <v>1802</v>
      </c>
    </row>
    <row r="13" spans="1:10" ht="12.5" customHeight="1" x14ac:dyDescent="0.15">
      <c r="A13" s="20"/>
      <c r="B13" s="20"/>
      <c r="C13" s="20"/>
      <c r="D13" s="20"/>
      <c r="E13" s="20"/>
    </row>
    <row r="14" spans="1:10" ht="12.5" customHeight="1" x14ac:dyDescent="0.15">
      <c r="A14" s="4" t="s">
        <v>1805</v>
      </c>
      <c r="B14" s="8" t="s">
        <v>1806</v>
      </c>
    </row>
    <row r="15" spans="1:10" ht="12.5" customHeight="1" x14ac:dyDescent="0.15">
      <c r="A15" s="4" t="s">
        <v>1807</v>
      </c>
      <c r="B15" s="8" t="s">
        <v>1808</v>
      </c>
    </row>
    <row r="16" spans="1:10" ht="12.5" customHeight="1" x14ac:dyDescent="0.15">
      <c r="A16" s="4" t="s">
        <v>1809</v>
      </c>
      <c r="B16" s="8" t="s">
        <v>1810</v>
      </c>
    </row>
    <row r="17" spans="1:2" ht="35.25" customHeight="1" x14ac:dyDescent="0.15">
      <c r="A17" s="4" t="s">
        <v>1811</v>
      </c>
      <c r="B17" s="8" t="s">
        <v>1812</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C00-000000000000}">
  <sheetPr codeName="Feuil109"/>
  <dimension ref="A1:R44"/>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1813</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1814</v>
      </c>
      <c r="B4" s="20"/>
      <c r="C4" s="20"/>
      <c r="D4" s="20"/>
      <c r="E4" s="20"/>
      <c r="F4" s="20"/>
      <c r="G4" s="20"/>
      <c r="H4" s="20"/>
      <c r="I4" s="20"/>
      <c r="J4" s="20"/>
    </row>
    <row r="5" spans="1:18" ht="12.5" customHeight="1" x14ac:dyDescent="0.15">
      <c r="B5" s="12" t="s">
        <v>1815</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1816</v>
      </c>
      <c r="K8" s="30" t="s">
        <v>1817</v>
      </c>
      <c r="L8" s="20"/>
      <c r="M8" s="10" t="s">
        <v>1818</v>
      </c>
      <c r="N8" s="10" t="s">
        <v>1819</v>
      </c>
      <c r="O8" s="9"/>
      <c r="P8" s="9"/>
      <c r="Q8" s="9"/>
      <c r="R8" s="20"/>
    </row>
    <row r="9" spans="1:18" ht="12.5" customHeight="1" x14ac:dyDescent="0.15">
      <c r="A9" s="20"/>
      <c r="B9" s="27"/>
      <c r="C9" s="28" t="s">
        <v>1820</v>
      </c>
      <c r="D9" s="27"/>
      <c r="E9" s="27"/>
      <c r="F9" s="27"/>
      <c r="G9" s="27"/>
      <c r="H9" s="27"/>
      <c r="I9" s="27"/>
      <c r="J9" s="11" t="s">
        <v>1821</v>
      </c>
      <c r="K9" s="26" t="s">
        <v>1822</v>
      </c>
      <c r="L9" s="26" t="s">
        <v>1823</v>
      </c>
      <c r="M9" s="26" t="s">
        <v>1824</v>
      </c>
      <c r="N9" s="26" t="s">
        <v>1825</v>
      </c>
      <c r="O9" s="27"/>
      <c r="P9" s="27"/>
      <c r="Q9" s="27"/>
      <c r="R9" s="20"/>
    </row>
    <row r="10" spans="1:18" ht="12.5" customHeight="1" x14ac:dyDescent="0.15">
      <c r="A10" s="20"/>
      <c r="B10" s="20"/>
      <c r="C10" s="20"/>
      <c r="D10" s="20"/>
      <c r="E10" s="20"/>
      <c r="F10" s="20"/>
      <c r="G10" s="20"/>
      <c r="H10" s="20"/>
      <c r="I10" s="20"/>
      <c r="J10" s="11" t="s">
        <v>1826</v>
      </c>
      <c r="K10" s="20"/>
      <c r="L10" s="20"/>
      <c r="M10" s="20"/>
      <c r="N10" s="20"/>
      <c r="O10" s="20"/>
      <c r="P10" s="20"/>
      <c r="Q10" s="20"/>
      <c r="R10" s="20"/>
    </row>
    <row r="11" spans="1:18" ht="10.25" customHeight="1" x14ac:dyDescent="0.15">
      <c r="A11" s="20"/>
      <c r="B11" s="20"/>
      <c r="C11" s="20"/>
      <c r="D11" s="20"/>
      <c r="E11" s="20"/>
      <c r="F11" s="20"/>
      <c r="G11" s="20"/>
      <c r="H11" s="20"/>
      <c r="I11" s="20"/>
      <c r="J11" s="9"/>
      <c r="K11" s="20"/>
      <c r="L11" s="20"/>
      <c r="M11" s="20"/>
      <c r="N11" s="20"/>
      <c r="O11" s="20"/>
      <c r="P11" s="20"/>
      <c r="Q11" s="20"/>
      <c r="R11" s="20"/>
    </row>
    <row r="12" spans="1:18" ht="12.5" customHeight="1" x14ac:dyDescent="0.15">
      <c r="A12" s="20"/>
      <c r="B12" s="20"/>
      <c r="C12" s="29" t="s">
        <v>1827</v>
      </c>
      <c r="D12" s="1" t="str">
        <f>LEFT(C12,3)</f>
        <v>2. </v>
      </c>
      <c r="F12" s="20"/>
      <c r="G12" s="20"/>
      <c r="J12" s="3" t="s">
        <v>1828</v>
      </c>
      <c r="K12" s="21" t="s">
        <v>1822</v>
      </c>
      <c r="L12" s="21" t="s">
        <v>1829</v>
      </c>
      <c r="M12" s="21" t="s">
        <v>1824</v>
      </c>
      <c r="N12" s="21" t="s">
        <v>1825</v>
      </c>
      <c r="P12" s="20"/>
      <c r="Q12" s="20"/>
      <c r="R12" s="20"/>
    </row>
    <row r="13" spans="1:18" ht="12.5" customHeight="1" x14ac:dyDescent="0.15">
      <c r="A13" s="20"/>
      <c r="B13" s="20"/>
      <c r="C13" s="20"/>
      <c r="F13" s="20"/>
      <c r="G13" s="20"/>
      <c r="J13" s="3" t="s">
        <v>1830</v>
      </c>
      <c r="K13" s="20"/>
      <c r="L13" s="20"/>
      <c r="M13" s="20"/>
      <c r="N13" s="20"/>
      <c r="P13" s="20"/>
      <c r="Q13" s="20"/>
      <c r="R13" s="20"/>
    </row>
    <row r="14" spans="1:18" ht="12.5" customHeight="1" x14ac:dyDescent="0.15">
      <c r="A14" s="20"/>
      <c r="B14" s="27"/>
      <c r="C14" s="28" t="s">
        <v>1831</v>
      </c>
      <c r="D14" s="27"/>
      <c r="E14" s="27"/>
      <c r="F14" s="27"/>
      <c r="G14" s="27"/>
      <c r="H14" s="27"/>
      <c r="I14" s="27"/>
      <c r="J14" s="11" t="s">
        <v>1832</v>
      </c>
      <c r="K14" s="26" t="s">
        <v>1822</v>
      </c>
      <c r="L14" s="26" t="s">
        <v>1829</v>
      </c>
      <c r="M14" s="26" t="s">
        <v>1824</v>
      </c>
      <c r="N14" s="26" t="s">
        <v>1825</v>
      </c>
      <c r="O14" s="27"/>
      <c r="P14" s="27"/>
      <c r="Q14" s="27"/>
      <c r="R14" s="20"/>
    </row>
    <row r="15" spans="1:18" ht="12.5" customHeight="1" x14ac:dyDescent="0.15">
      <c r="A15" s="20"/>
      <c r="B15" s="20"/>
      <c r="C15" s="20"/>
      <c r="D15" s="20"/>
      <c r="E15" s="20"/>
      <c r="F15" s="20"/>
      <c r="G15" s="20"/>
      <c r="H15" s="20"/>
      <c r="I15" s="20"/>
      <c r="J15" s="11" t="s">
        <v>1833</v>
      </c>
      <c r="K15" s="20"/>
      <c r="L15" s="20"/>
      <c r="M15" s="20"/>
      <c r="N15" s="20"/>
      <c r="O15" s="20"/>
      <c r="P15" s="20"/>
      <c r="Q15" s="20"/>
      <c r="R15" s="20"/>
    </row>
    <row r="16" spans="1:18" ht="12.5" customHeight="1" x14ac:dyDescent="0.15">
      <c r="A16" s="20"/>
      <c r="B16" s="20"/>
      <c r="C16" s="20"/>
      <c r="D16" s="20"/>
      <c r="E16" s="20"/>
      <c r="F16" s="20"/>
      <c r="G16" s="20"/>
      <c r="H16" s="20"/>
      <c r="I16" s="20"/>
      <c r="J16" s="20"/>
    </row>
    <row r="17" spans="1:18" ht="13" hidden="1" customHeight="1" x14ac:dyDescent="0.15">
      <c r="A17" s="20"/>
      <c r="B17" s="20"/>
      <c r="C17" s="20"/>
      <c r="D17" s="20"/>
      <c r="E17" s="20"/>
      <c r="F17" s="20"/>
      <c r="G17" s="20"/>
      <c r="H17" s="20"/>
      <c r="I17" s="20"/>
      <c r="J17" s="20"/>
    </row>
    <row r="18" spans="1:18" ht="12.5" customHeight="1" x14ac:dyDescent="0.15">
      <c r="A18" s="31" t="s">
        <v>1834</v>
      </c>
      <c r="B18" s="20"/>
      <c r="C18" s="20"/>
      <c r="D18" s="20"/>
      <c r="E18" s="20"/>
      <c r="F18" s="20"/>
      <c r="G18" s="20"/>
      <c r="H18" s="20"/>
      <c r="I18" s="20"/>
      <c r="J18" s="20"/>
    </row>
    <row r="19" spans="1:18" ht="12.5" customHeight="1" x14ac:dyDescent="0.15">
      <c r="B19" s="12" t="s">
        <v>1815</v>
      </c>
    </row>
    <row r="20" spans="1:18" ht="12.5" customHeight="1" x14ac:dyDescent="0.15">
      <c r="A20" s="20"/>
      <c r="B20" s="20"/>
    </row>
    <row r="21" spans="1:18" ht="13" hidden="1" customHeight="1" x14ac:dyDescent="0.15">
      <c r="A21" s="20"/>
      <c r="B21" s="20"/>
      <c r="C21" s="20"/>
      <c r="D21" s="20"/>
      <c r="E21" s="20"/>
      <c r="F21" s="20"/>
      <c r="G21" s="20"/>
      <c r="H21" s="20"/>
      <c r="I21" s="20"/>
      <c r="J21" s="20"/>
    </row>
    <row r="22" spans="1:18" ht="12.5" customHeight="1" x14ac:dyDescent="0.15">
      <c r="A22" s="9"/>
      <c r="B22" s="9"/>
      <c r="C22" s="9"/>
      <c r="D22" s="9"/>
      <c r="E22" s="9"/>
      <c r="F22" s="9"/>
      <c r="G22" s="9"/>
      <c r="H22" s="9"/>
      <c r="I22" s="9"/>
      <c r="J22" s="10" t="s">
        <v>1816</v>
      </c>
      <c r="K22" s="30" t="s">
        <v>1817</v>
      </c>
      <c r="L22" s="20"/>
      <c r="M22" s="10" t="s">
        <v>1835</v>
      </c>
      <c r="N22" s="10" t="s">
        <v>1819</v>
      </c>
      <c r="O22" s="9"/>
      <c r="P22" s="9"/>
      <c r="Q22" s="9"/>
      <c r="R22" s="20"/>
    </row>
    <row r="23" spans="1:18" ht="12.5" customHeight="1" x14ac:dyDescent="0.15">
      <c r="A23" s="20"/>
      <c r="B23" s="27"/>
      <c r="C23" s="28" t="s">
        <v>1820</v>
      </c>
      <c r="D23" s="27"/>
      <c r="E23" s="27"/>
      <c r="F23" s="27"/>
      <c r="G23" s="27"/>
      <c r="H23" s="27"/>
      <c r="I23" s="27"/>
      <c r="J23" s="11" t="s">
        <v>1836</v>
      </c>
      <c r="K23" s="26" t="s">
        <v>1822</v>
      </c>
      <c r="L23" s="26" t="s">
        <v>1837</v>
      </c>
      <c r="M23" s="26" t="s">
        <v>1838</v>
      </c>
      <c r="N23" s="26" t="s">
        <v>1825</v>
      </c>
      <c r="O23" s="27"/>
      <c r="P23" s="27"/>
      <c r="Q23" s="27"/>
      <c r="R23" s="20"/>
    </row>
    <row r="24" spans="1:18" ht="1.25" customHeight="1" x14ac:dyDescent="0.15">
      <c r="A24" s="20"/>
      <c r="B24" s="20"/>
      <c r="C24" s="20"/>
      <c r="D24" s="20"/>
      <c r="E24" s="20"/>
      <c r="F24" s="20"/>
      <c r="G24" s="20"/>
      <c r="H24" s="20"/>
      <c r="I24" s="20"/>
      <c r="J24" s="26" t="s">
        <v>1839</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row r="26" spans="1:18" ht="12.5" customHeight="1" x14ac:dyDescent="0.15">
      <c r="A26" s="20"/>
      <c r="B26" s="20"/>
      <c r="C26" s="29" t="s">
        <v>1827</v>
      </c>
      <c r="F26" s="20"/>
      <c r="G26" s="20"/>
      <c r="J26" s="3" t="s">
        <v>1821</v>
      </c>
      <c r="K26" s="21" t="s">
        <v>1822</v>
      </c>
      <c r="L26" s="21" t="s">
        <v>1840</v>
      </c>
      <c r="M26" s="21" t="s">
        <v>1838</v>
      </c>
      <c r="N26" s="21" t="s">
        <v>1825</v>
      </c>
      <c r="P26" s="20"/>
      <c r="Q26" s="20"/>
      <c r="R26" s="20"/>
    </row>
    <row r="27" spans="1:18" ht="1.25" customHeight="1" x14ac:dyDescent="0.15">
      <c r="A27" s="20"/>
      <c r="B27" s="20"/>
      <c r="C27" s="20"/>
      <c r="F27" s="20"/>
      <c r="G27" s="20"/>
      <c r="J27" s="21" t="s">
        <v>1826</v>
      </c>
      <c r="K27" s="20"/>
      <c r="L27" s="20"/>
      <c r="M27" s="20"/>
      <c r="N27" s="20"/>
      <c r="P27" s="20"/>
      <c r="Q27" s="20"/>
      <c r="R27" s="20"/>
    </row>
    <row r="28" spans="1:18" ht="11.25" customHeight="1" x14ac:dyDescent="0.15">
      <c r="A28" s="20"/>
      <c r="B28" s="20"/>
      <c r="C28" s="20"/>
      <c r="F28" s="20"/>
      <c r="G28" s="20"/>
      <c r="J28" s="20"/>
      <c r="K28" s="20"/>
      <c r="L28" s="20"/>
      <c r="M28" s="20"/>
      <c r="N28" s="20"/>
      <c r="P28" s="20"/>
      <c r="Q28" s="20"/>
      <c r="R28" s="20"/>
    </row>
    <row r="29" spans="1:18" ht="12.5" customHeight="1" x14ac:dyDescent="0.15">
      <c r="A29" s="20"/>
      <c r="B29" s="27"/>
      <c r="C29" s="28" t="s">
        <v>1831</v>
      </c>
      <c r="D29" s="27"/>
      <c r="E29" s="27"/>
      <c r="F29" s="27"/>
      <c r="G29" s="27"/>
      <c r="H29" s="27"/>
      <c r="I29" s="27"/>
      <c r="J29" s="11" t="s">
        <v>1841</v>
      </c>
      <c r="K29" s="26" t="s">
        <v>1822</v>
      </c>
      <c r="L29" s="26" t="s">
        <v>1842</v>
      </c>
      <c r="M29" s="26" t="s">
        <v>1838</v>
      </c>
      <c r="N29" s="26" t="s">
        <v>1825</v>
      </c>
      <c r="O29" s="27"/>
      <c r="P29" s="27"/>
      <c r="Q29" s="27"/>
      <c r="R29" s="20"/>
    </row>
    <row r="30" spans="1:18" ht="12.5" customHeight="1" x14ac:dyDescent="0.15">
      <c r="A30" s="20"/>
      <c r="B30" s="20"/>
      <c r="C30" s="20"/>
      <c r="D30" s="20"/>
      <c r="E30" s="20"/>
      <c r="F30" s="20"/>
      <c r="G30" s="20"/>
      <c r="H30" s="20"/>
      <c r="I30" s="20"/>
      <c r="J30" s="11" t="s">
        <v>1843</v>
      </c>
      <c r="K30" s="20"/>
      <c r="L30" s="20"/>
      <c r="M30" s="20"/>
      <c r="N30" s="20"/>
      <c r="O30" s="20"/>
      <c r="P30" s="20"/>
      <c r="Q30" s="20"/>
      <c r="R30" s="20"/>
    </row>
    <row r="31" spans="1:18" ht="12.5" customHeight="1" x14ac:dyDescent="0.15">
      <c r="A31" s="20"/>
      <c r="B31" s="20"/>
      <c r="C31" s="29" t="s">
        <v>1844</v>
      </c>
      <c r="F31" s="20"/>
      <c r="G31" s="20"/>
      <c r="J31" s="3" t="s">
        <v>1845</v>
      </c>
      <c r="K31" s="21" t="s">
        <v>1822</v>
      </c>
      <c r="L31" s="21" t="s">
        <v>1846</v>
      </c>
      <c r="M31" s="21" t="s">
        <v>1847</v>
      </c>
      <c r="N31" s="21" t="s">
        <v>1825</v>
      </c>
      <c r="P31" s="20"/>
      <c r="Q31" s="20"/>
      <c r="R31" s="20"/>
    </row>
    <row r="32" spans="1:18" ht="12.5" customHeight="1" x14ac:dyDescent="0.15">
      <c r="A32" s="20"/>
      <c r="B32" s="20"/>
      <c r="C32" s="20"/>
      <c r="F32" s="20"/>
      <c r="G32" s="20"/>
      <c r="J32" s="3" t="s">
        <v>1848</v>
      </c>
      <c r="K32" s="20"/>
      <c r="L32" s="20"/>
      <c r="M32" s="20"/>
      <c r="N32" s="20"/>
      <c r="P32" s="20"/>
      <c r="Q32" s="20"/>
      <c r="R32" s="20"/>
    </row>
    <row r="33" spans="1:18" ht="12.5" customHeight="1" x14ac:dyDescent="0.15">
      <c r="A33" s="20"/>
      <c r="B33" s="27"/>
      <c r="C33" s="28" t="s">
        <v>1849</v>
      </c>
      <c r="D33" s="27"/>
      <c r="E33" s="27"/>
      <c r="F33" s="27"/>
      <c r="G33" s="27"/>
      <c r="H33" s="27"/>
      <c r="I33" s="27"/>
      <c r="J33" s="11" t="s">
        <v>1850</v>
      </c>
      <c r="K33" s="26" t="s">
        <v>1851</v>
      </c>
      <c r="L33" s="26" t="s">
        <v>1852</v>
      </c>
      <c r="M33" s="26" t="s">
        <v>1853</v>
      </c>
      <c r="N33" s="26" t="s">
        <v>1854</v>
      </c>
      <c r="O33" s="27"/>
      <c r="P33" s="27"/>
      <c r="Q33" s="27"/>
      <c r="R33" s="20"/>
    </row>
    <row r="34" spans="1:18" ht="1.25" customHeight="1" x14ac:dyDescent="0.15">
      <c r="A34" s="20"/>
      <c r="B34" s="20"/>
      <c r="C34" s="20"/>
      <c r="D34" s="20"/>
      <c r="E34" s="20"/>
      <c r="F34" s="20"/>
      <c r="G34" s="20"/>
      <c r="H34" s="20"/>
      <c r="I34" s="20"/>
      <c r="J34" s="26" t="s">
        <v>1855</v>
      </c>
      <c r="K34" s="20"/>
      <c r="L34" s="20"/>
      <c r="M34" s="20"/>
      <c r="N34" s="20"/>
      <c r="O34" s="20"/>
      <c r="P34" s="20"/>
      <c r="Q34" s="20"/>
      <c r="R34" s="20"/>
    </row>
    <row r="35" spans="1:18" ht="11.25" customHeight="1" x14ac:dyDescent="0.15">
      <c r="A35" s="20"/>
      <c r="B35" s="20"/>
      <c r="C35" s="20"/>
      <c r="D35" s="20"/>
      <c r="E35" s="20"/>
      <c r="F35" s="20"/>
      <c r="G35" s="20"/>
      <c r="H35" s="20"/>
      <c r="I35" s="20"/>
      <c r="J35" s="20"/>
      <c r="K35" s="27"/>
      <c r="L35" s="20"/>
      <c r="M35" s="20"/>
      <c r="N35" s="20"/>
      <c r="O35" s="20"/>
      <c r="P35" s="20"/>
      <c r="Q35" s="20"/>
      <c r="R35" s="20"/>
    </row>
    <row r="36" spans="1:18" ht="12.5" customHeight="1" x14ac:dyDescent="0.15">
      <c r="A36" s="20"/>
      <c r="B36" s="20"/>
      <c r="C36" s="29" t="s">
        <v>1856</v>
      </c>
      <c r="F36" s="20"/>
      <c r="G36" s="20"/>
      <c r="J36" s="3" t="s">
        <v>1857</v>
      </c>
      <c r="K36" s="21" t="s">
        <v>1851</v>
      </c>
      <c r="L36" s="21" t="s">
        <v>1858</v>
      </c>
      <c r="M36" s="21" t="s">
        <v>1859</v>
      </c>
      <c r="N36" s="21" t="s">
        <v>1854</v>
      </c>
      <c r="P36" s="20"/>
      <c r="Q36" s="20"/>
      <c r="R36" s="20"/>
    </row>
    <row r="37" spans="1:18" ht="1.25" customHeight="1" x14ac:dyDescent="0.15">
      <c r="A37" s="20"/>
      <c r="B37" s="20"/>
      <c r="C37" s="20"/>
      <c r="F37" s="20"/>
      <c r="G37" s="20"/>
      <c r="J37" s="21" t="s">
        <v>1860</v>
      </c>
      <c r="K37" s="20"/>
      <c r="L37" s="20"/>
      <c r="M37" s="20"/>
      <c r="N37" s="20"/>
      <c r="P37" s="20"/>
      <c r="Q37" s="20"/>
      <c r="R37" s="20"/>
    </row>
    <row r="38" spans="1:18" ht="11.25" customHeight="1" x14ac:dyDescent="0.15">
      <c r="A38" s="20"/>
      <c r="B38" s="20"/>
      <c r="C38" s="20"/>
      <c r="F38" s="20"/>
      <c r="G38" s="20"/>
      <c r="J38" s="20"/>
      <c r="K38" s="20"/>
      <c r="L38" s="20"/>
      <c r="M38" s="20"/>
      <c r="N38" s="20"/>
      <c r="P38" s="20"/>
      <c r="Q38" s="20"/>
      <c r="R38" s="20"/>
    </row>
    <row r="39" spans="1:18" ht="12.5" customHeight="1" x14ac:dyDescent="0.15">
      <c r="A39" s="20"/>
      <c r="B39" s="27"/>
      <c r="C39" s="28" t="s">
        <v>1861</v>
      </c>
      <c r="D39" s="27"/>
      <c r="E39" s="27"/>
      <c r="F39" s="27"/>
      <c r="G39" s="27"/>
      <c r="H39" s="27"/>
      <c r="I39" s="27"/>
      <c r="J39" s="11" t="s">
        <v>1862</v>
      </c>
      <c r="K39" s="26" t="s">
        <v>1851</v>
      </c>
      <c r="L39" s="26" t="s">
        <v>1863</v>
      </c>
      <c r="M39" s="26" t="s">
        <v>1864</v>
      </c>
      <c r="N39" s="26" t="s">
        <v>1854</v>
      </c>
      <c r="O39" s="27"/>
      <c r="P39" s="27"/>
      <c r="Q39" s="27"/>
      <c r="R39" s="20"/>
    </row>
    <row r="40" spans="1:18" ht="1.25" customHeight="1" x14ac:dyDescent="0.15">
      <c r="A40" s="20"/>
      <c r="B40" s="20"/>
      <c r="C40" s="20"/>
      <c r="D40" s="20"/>
      <c r="E40" s="20"/>
      <c r="F40" s="20"/>
      <c r="G40" s="20"/>
      <c r="H40" s="20"/>
      <c r="I40" s="20"/>
      <c r="J40" s="26" t="s">
        <v>1865</v>
      </c>
      <c r="K40" s="20"/>
      <c r="L40" s="20"/>
      <c r="M40" s="20"/>
      <c r="N40" s="20"/>
      <c r="O40" s="20"/>
      <c r="P40" s="20"/>
      <c r="Q40" s="20"/>
      <c r="R40" s="20"/>
    </row>
    <row r="41" spans="1:18" ht="11.25" customHeight="1" x14ac:dyDescent="0.15">
      <c r="A41" s="20"/>
      <c r="B41" s="20"/>
      <c r="C41" s="20"/>
      <c r="D41" s="20"/>
      <c r="E41" s="20"/>
      <c r="F41" s="20"/>
      <c r="G41" s="20"/>
      <c r="H41" s="20"/>
      <c r="I41" s="20"/>
      <c r="J41" s="20"/>
      <c r="K41" s="27"/>
      <c r="L41" s="20"/>
      <c r="M41" s="20"/>
      <c r="N41" s="20"/>
      <c r="O41" s="20"/>
      <c r="P41" s="20"/>
      <c r="Q41" s="20"/>
      <c r="R41" s="20"/>
    </row>
    <row r="42" spans="1:18" ht="12.5" customHeight="1" x14ac:dyDescent="0.15">
      <c r="A42" s="20"/>
      <c r="B42" s="20"/>
      <c r="C42" s="29" t="s">
        <v>1866</v>
      </c>
      <c r="F42" s="20"/>
      <c r="G42" s="20"/>
      <c r="J42" s="3" t="s">
        <v>1867</v>
      </c>
      <c r="K42" s="21" t="s">
        <v>1851</v>
      </c>
      <c r="L42" s="21" t="s">
        <v>1868</v>
      </c>
      <c r="M42" s="21" t="s">
        <v>1869</v>
      </c>
      <c r="N42" s="21" t="s">
        <v>1854</v>
      </c>
      <c r="P42" s="20"/>
      <c r="Q42" s="20"/>
      <c r="R42" s="20"/>
    </row>
    <row r="43" spans="1:18" ht="1.25" customHeight="1" x14ac:dyDescent="0.15">
      <c r="A43" s="20"/>
      <c r="B43" s="20"/>
      <c r="C43" s="20"/>
      <c r="F43" s="20"/>
      <c r="G43" s="20"/>
      <c r="J43" s="21" t="s">
        <v>1870</v>
      </c>
      <c r="K43" s="20"/>
      <c r="L43" s="20"/>
      <c r="M43" s="20"/>
      <c r="N43" s="20"/>
      <c r="P43" s="20"/>
      <c r="Q43" s="20"/>
      <c r="R43" s="20"/>
    </row>
    <row r="44" spans="1:18" ht="11.25" customHeight="1" x14ac:dyDescent="0.15">
      <c r="A44" s="20"/>
      <c r="B44" s="20"/>
      <c r="C44" s="20"/>
      <c r="F44" s="20"/>
      <c r="G44" s="20"/>
      <c r="J44" s="20"/>
      <c r="K44" s="20"/>
      <c r="L44" s="20"/>
      <c r="M44" s="20"/>
      <c r="N44" s="20"/>
      <c r="P44" s="20"/>
      <c r="Q44" s="20"/>
      <c r="R44" s="20"/>
    </row>
  </sheetData>
  <mergeCells count="178">
    <mergeCell ref="A1:J1"/>
    <mergeCell ref="A2:J2"/>
    <mergeCell ref="A3:J3"/>
    <mergeCell ref="A4:J4"/>
    <mergeCell ref="A6:B6"/>
    <mergeCell ref="A7:J7"/>
    <mergeCell ref="K8:L8"/>
    <mergeCell ref="R8:R15"/>
    <mergeCell ref="A9:A11"/>
    <mergeCell ref="B9:B11"/>
    <mergeCell ref="C9:C11"/>
    <mergeCell ref="D9:D11"/>
    <mergeCell ref="E9:E11"/>
    <mergeCell ref="F9:F11"/>
    <mergeCell ref="G9:G11"/>
    <mergeCell ref="H9:H11"/>
    <mergeCell ref="P9:P11"/>
    <mergeCell ref="Q9:Q11"/>
    <mergeCell ref="A12:A13"/>
    <mergeCell ref="B12:B13"/>
    <mergeCell ref="C12:C13"/>
    <mergeCell ref="F12:F13"/>
    <mergeCell ref="G12:G13"/>
    <mergeCell ref="K12:K13"/>
    <mergeCell ref="L12:L13"/>
    <mergeCell ref="M12:M13"/>
    <mergeCell ref="I9:I11"/>
    <mergeCell ref="K9:K11"/>
    <mergeCell ref="L9:L11"/>
    <mergeCell ref="M9:M11"/>
    <mergeCell ref="N9:N11"/>
    <mergeCell ref="O9:O11"/>
    <mergeCell ref="N12:N13"/>
    <mergeCell ref="P12:P13"/>
    <mergeCell ref="Q12:Q13"/>
    <mergeCell ref="A14:A15"/>
    <mergeCell ref="B14:B15"/>
    <mergeCell ref="C14:C15"/>
    <mergeCell ref="D14:D15"/>
    <mergeCell ref="E14:E15"/>
    <mergeCell ref="F14:F15"/>
    <mergeCell ref="G14:G15"/>
    <mergeCell ref="O14:O15"/>
    <mergeCell ref="P14:P15"/>
    <mergeCell ref="Q14:Q15"/>
    <mergeCell ref="A16:J16"/>
    <mergeCell ref="A17:J17"/>
    <mergeCell ref="A18:J18"/>
    <mergeCell ref="H14:H15"/>
    <mergeCell ref="I14:I15"/>
    <mergeCell ref="K14:K15"/>
    <mergeCell ref="L14:L15"/>
    <mergeCell ref="M14:M15"/>
    <mergeCell ref="N14:N15"/>
    <mergeCell ref="A20:B20"/>
    <mergeCell ref="A21:J21"/>
    <mergeCell ref="K22:L22"/>
    <mergeCell ref="R22:R44"/>
    <mergeCell ref="A23:A25"/>
    <mergeCell ref="B23:B25"/>
    <mergeCell ref="C23:C25"/>
    <mergeCell ref="D23:D25"/>
    <mergeCell ref="E23:E25"/>
    <mergeCell ref="F23:F25"/>
    <mergeCell ref="N23:N24"/>
    <mergeCell ref="O23:O25"/>
    <mergeCell ref="P23:P25"/>
    <mergeCell ref="Q23:Q25"/>
    <mergeCell ref="J24:J25"/>
    <mergeCell ref="K25:N25"/>
    <mergeCell ref="G23:G25"/>
    <mergeCell ref="H23:H25"/>
    <mergeCell ref="I23:I25"/>
    <mergeCell ref="K23:K24"/>
    <mergeCell ref="L23:L24"/>
    <mergeCell ref="M23:M24"/>
    <mergeCell ref="L26:L27"/>
    <mergeCell ref="M26:M27"/>
    <mergeCell ref="N26:N27"/>
    <mergeCell ref="P26:P28"/>
    <mergeCell ref="Q26:Q28"/>
    <mergeCell ref="J27:J28"/>
    <mergeCell ref="K28:N28"/>
    <mergeCell ref="A26:A28"/>
    <mergeCell ref="B26:B28"/>
    <mergeCell ref="C26:C28"/>
    <mergeCell ref="F26:F28"/>
    <mergeCell ref="G26:G28"/>
    <mergeCell ref="K26:K27"/>
    <mergeCell ref="N29:N30"/>
    <mergeCell ref="O29:O30"/>
    <mergeCell ref="P29:P30"/>
    <mergeCell ref="Q29:Q30"/>
    <mergeCell ref="A31:A32"/>
    <mergeCell ref="B31:B32"/>
    <mergeCell ref="C31:C32"/>
    <mergeCell ref="F31:F32"/>
    <mergeCell ref="G31:G32"/>
    <mergeCell ref="K31:K32"/>
    <mergeCell ref="G29:G30"/>
    <mergeCell ref="H29:H30"/>
    <mergeCell ref="I29:I30"/>
    <mergeCell ref="K29:K30"/>
    <mergeCell ref="L29:L30"/>
    <mergeCell ref="M29:M30"/>
    <mergeCell ref="A29:A30"/>
    <mergeCell ref="B29:B30"/>
    <mergeCell ref="C29:C30"/>
    <mergeCell ref="D29:D30"/>
    <mergeCell ref="E29:E30"/>
    <mergeCell ref="F29:F30"/>
    <mergeCell ref="L31:L32"/>
    <mergeCell ref="M31:M32"/>
    <mergeCell ref="N31:N32"/>
    <mergeCell ref="P31:P32"/>
    <mergeCell ref="Q31:Q32"/>
    <mergeCell ref="A33:A35"/>
    <mergeCell ref="B33:B35"/>
    <mergeCell ref="C33:C35"/>
    <mergeCell ref="D33:D35"/>
    <mergeCell ref="E33:E35"/>
    <mergeCell ref="M33:M34"/>
    <mergeCell ref="N33:N34"/>
    <mergeCell ref="O33:O35"/>
    <mergeCell ref="P33:P35"/>
    <mergeCell ref="Q33:Q35"/>
    <mergeCell ref="J34:J35"/>
    <mergeCell ref="K35:N35"/>
    <mergeCell ref="F33:F35"/>
    <mergeCell ref="G33:G35"/>
    <mergeCell ref="H33:H35"/>
    <mergeCell ref="I33:I35"/>
    <mergeCell ref="K33:K34"/>
    <mergeCell ref="L33:L34"/>
    <mergeCell ref="P36:P38"/>
    <mergeCell ref="Q36:Q38"/>
    <mergeCell ref="J37:J38"/>
    <mergeCell ref="K38:N38"/>
    <mergeCell ref="A36:A38"/>
    <mergeCell ref="B36:B38"/>
    <mergeCell ref="C36:C38"/>
    <mergeCell ref="F36:F38"/>
    <mergeCell ref="G36:G38"/>
    <mergeCell ref="K36:K37"/>
    <mergeCell ref="A39:A41"/>
    <mergeCell ref="B39:B41"/>
    <mergeCell ref="C39:C41"/>
    <mergeCell ref="D39:D41"/>
    <mergeCell ref="E39:E41"/>
    <mergeCell ref="F39:F41"/>
    <mergeCell ref="L36:L37"/>
    <mergeCell ref="M36:M37"/>
    <mergeCell ref="N36:N37"/>
    <mergeCell ref="N39:N40"/>
    <mergeCell ref="O39:O41"/>
    <mergeCell ref="P39:P41"/>
    <mergeCell ref="Q39:Q41"/>
    <mergeCell ref="J40:J41"/>
    <mergeCell ref="K41:N41"/>
    <mergeCell ref="G39:G41"/>
    <mergeCell ref="H39:H41"/>
    <mergeCell ref="I39:I41"/>
    <mergeCell ref="K39:K40"/>
    <mergeCell ref="L39:L40"/>
    <mergeCell ref="M39:M40"/>
    <mergeCell ref="L42:L43"/>
    <mergeCell ref="M42:M43"/>
    <mergeCell ref="N42:N43"/>
    <mergeCell ref="P42:P44"/>
    <mergeCell ref="Q42:Q44"/>
    <mergeCell ref="J43:J44"/>
    <mergeCell ref="K44:N44"/>
    <mergeCell ref="A42:A44"/>
    <mergeCell ref="B42:B44"/>
    <mergeCell ref="C42:C44"/>
    <mergeCell ref="F42:F44"/>
    <mergeCell ref="G42:G44"/>
    <mergeCell ref="K42:K43"/>
  </mergeCells>
  <pageMargins left="0" right="0" top="0" bottom="0" header="0.4921259845" footer="0.4921259845"/>
  <drawing r:id="rId1"/>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D00-000000000000}">
  <sheetPr codeName="Feuil110"/>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109</v>
      </c>
      <c r="B1" s="2" t="s">
        <v>1871</v>
      </c>
    </row>
    <row r="2" spans="1:10" ht="13" hidden="1" customHeight="1" x14ac:dyDescent="0.15"/>
    <row r="3" spans="1:10" ht="12.5" customHeight="1" x14ac:dyDescent="0.15">
      <c r="A3" s="3" t="s">
        <v>1872</v>
      </c>
      <c r="B3" s="4" t="s">
        <v>1873</v>
      </c>
      <c r="C3" s="3" t="s">
        <v>1874</v>
      </c>
    </row>
    <row r="4" spans="1:10" ht="12.5" customHeight="1" x14ac:dyDescent="0.15">
      <c r="B4" s="4" t="s">
        <v>1875</v>
      </c>
      <c r="C4" s="3" t="s">
        <v>1876</v>
      </c>
    </row>
    <row r="5" spans="1:10" ht="12.5" customHeight="1" x14ac:dyDescent="0.15">
      <c r="A5" s="3" t="s">
        <v>1877</v>
      </c>
      <c r="B5" s="20"/>
      <c r="C5" s="20"/>
    </row>
    <row r="6" spans="1:10" ht="23.75" customHeight="1" x14ac:dyDescent="0.15">
      <c r="A6" s="21" t="s">
        <v>1878</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1880</v>
      </c>
      <c r="B12" s="4" t="s">
        <v>1881</v>
      </c>
      <c r="C12" s="3" t="s">
        <v>1882</v>
      </c>
      <c r="D12" s="1" t="str">
        <f>LEFT(C12,3)</f>
        <v xml:space="preserve">02 </v>
      </c>
    </row>
    <row r="13" spans="1:10" ht="12.5" customHeight="1" x14ac:dyDescent="0.15">
      <c r="A13" s="3" t="s">
        <v>1872</v>
      </c>
      <c r="B13" s="4" t="s">
        <v>1883</v>
      </c>
      <c r="C13" s="3" t="s">
        <v>1884</v>
      </c>
    </row>
    <row r="14" spans="1:10" ht="12.5" customHeight="1" x14ac:dyDescent="0.15">
      <c r="A14" s="3" t="s">
        <v>1885</v>
      </c>
      <c r="B14" s="4" t="s">
        <v>1886</v>
      </c>
      <c r="C14" s="3" t="str">
        <f>HYPERLINK("http://www.letico.fr/","www.letico.fr")</f>
        <v>www.letico.fr</v>
      </c>
    </row>
  </sheetData>
  <mergeCells count="6">
    <mergeCell ref="A11:C11"/>
    <mergeCell ref="B5:C5"/>
    <mergeCell ref="A6:B6"/>
    <mergeCell ref="A8:J8"/>
    <mergeCell ref="A9:J9"/>
    <mergeCell ref="A10:J10"/>
  </mergeCells>
  <pageMargins left="0" right="0" top="0" bottom="0" header="0.4921259845" footer="0.4921259845"/>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E00-000000000000}">
  <sheetPr codeName="Feuil111"/>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109</v>
      </c>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1888</v>
      </c>
      <c r="B5" s="5">
        <v>108666732</v>
      </c>
      <c r="C5" s="3" t="s">
        <v>1889</v>
      </c>
      <c r="D5" s="4" t="s">
        <v>1890</v>
      </c>
      <c r="E5" s="3" t="s">
        <v>1891</v>
      </c>
    </row>
    <row r="6" spans="1:10" ht="12.5" customHeight="1" x14ac:dyDescent="0.15">
      <c r="A6" s="6" t="s">
        <v>1892</v>
      </c>
      <c r="B6" s="7">
        <v>186733</v>
      </c>
      <c r="C6" s="8" t="s">
        <v>1889</v>
      </c>
      <c r="D6" s="24" t="s">
        <v>1893</v>
      </c>
      <c r="E6" s="21" t="s">
        <v>1894</v>
      </c>
    </row>
    <row r="7" spans="1:10" ht="11.25" customHeight="1" x14ac:dyDescent="0.15">
      <c r="A7" s="24" t="s">
        <v>1895</v>
      </c>
      <c r="B7" s="25">
        <v>43114627</v>
      </c>
      <c r="C7" s="21" t="s">
        <v>1889</v>
      </c>
      <c r="D7" s="20"/>
      <c r="E7" s="20"/>
    </row>
    <row r="8" spans="1:10" ht="1.25" customHeight="1" x14ac:dyDescent="0.15">
      <c r="A8" s="20"/>
      <c r="B8" s="20"/>
      <c r="C8" s="20"/>
      <c r="D8" s="24" t="s">
        <v>1896</v>
      </c>
      <c r="E8" s="21" t="s">
        <v>1897</v>
      </c>
    </row>
    <row r="9" spans="1:10" ht="11.25" customHeight="1" x14ac:dyDescent="0.15">
      <c r="A9" s="24" t="s">
        <v>1898</v>
      </c>
      <c r="B9" s="25">
        <v>2015000</v>
      </c>
      <c r="C9" s="21" t="s">
        <v>1889</v>
      </c>
      <c r="D9" s="20"/>
      <c r="E9" s="20"/>
    </row>
    <row r="10" spans="1:10" ht="1.25" customHeight="1" x14ac:dyDescent="0.15">
      <c r="A10" s="20"/>
      <c r="B10" s="20"/>
      <c r="C10" s="20"/>
      <c r="D10" s="24" t="s">
        <v>1899</v>
      </c>
      <c r="E10" s="21" t="s">
        <v>1897</v>
      </c>
    </row>
    <row r="11" spans="1:10" ht="11.25" customHeight="1" x14ac:dyDescent="0.15">
      <c r="A11" s="20"/>
      <c r="B11" s="20"/>
      <c r="C11" s="20"/>
      <c r="D11" s="20"/>
      <c r="E11" s="20"/>
    </row>
    <row r="12" spans="1:10" ht="12.5" customHeight="1" x14ac:dyDescent="0.15">
      <c r="A12" s="20"/>
      <c r="B12" s="20"/>
      <c r="C12" s="20"/>
      <c r="D12" s="4" t="str">
        <f>LEFT(C12,3)</f>
        <v/>
      </c>
      <c r="E12" s="3" t="s">
        <v>1901</v>
      </c>
    </row>
    <row r="13" spans="1:10" ht="12.5" customHeight="1" x14ac:dyDescent="0.15">
      <c r="A13" s="20"/>
      <c r="B13" s="20"/>
      <c r="C13" s="20"/>
      <c r="D13" s="20"/>
      <c r="E13" s="20"/>
    </row>
    <row r="14" spans="1:10" ht="23.75" customHeight="1" x14ac:dyDescent="0.15">
      <c r="A14" s="4" t="s">
        <v>1902</v>
      </c>
      <c r="B14" s="8" t="s">
        <v>1903</v>
      </c>
    </row>
    <row r="15" spans="1:10" ht="12.5" customHeight="1" x14ac:dyDescent="0.15">
      <c r="A15" s="4" t="s">
        <v>1904</v>
      </c>
      <c r="B15" s="8" t="s">
        <v>1905</v>
      </c>
    </row>
    <row r="16" spans="1:10" ht="12.5" customHeight="1" x14ac:dyDescent="0.15">
      <c r="A16" s="4" t="s">
        <v>1906</v>
      </c>
      <c r="B16" s="8" t="s">
        <v>1907</v>
      </c>
    </row>
    <row r="17" spans="1:2" ht="164.5" customHeight="1" x14ac:dyDescent="0.15">
      <c r="A17" s="4" t="s">
        <v>1908</v>
      </c>
      <c r="B17" s="8" t="s">
        <v>1909</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6F00-000000000000}">
  <sheetPr codeName="Feuil112"/>
  <dimension ref="A1:R18"/>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1911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1912</v>
      </c>
      <c r="K7" s="30" t="s">
        <v>1913</v>
      </c>
      <c r="L7" s="20"/>
      <c r="M7" s="10" t="s">
        <v>1914</v>
      </c>
      <c r="N7" s="10" t="s">
        <v>1915</v>
      </c>
      <c r="O7" s="9"/>
      <c r="P7" s="9"/>
      <c r="Q7" s="9"/>
      <c r="R7" s="20"/>
    </row>
    <row r="8" spans="1:18" ht="12.5" customHeight="1" x14ac:dyDescent="0.15">
      <c r="A8" s="20"/>
      <c r="B8" s="27"/>
      <c r="C8" s="28" t="s">
        <v>1916</v>
      </c>
      <c r="D8" s="27"/>
      <c r="E8" s="27"/>
      <c r="F8" s="27"/>
      <c r="G8" s="27"/>
      <c r="H8" s="27"/>
      <c r="I8" s="27"/>
      <c r="J8" s="11" t="s">
        <v>1917</v>
      </c>
      <c r="K8" s="26" t="s">
        <v>1851</v>
      </c>
      <c r="L8" s="26" t="s">
        <v>1918</v>
      </c>
      <c r="M8" s="26" t="s">
        <v>1919</v>
      </c>
      <c r="N8" s="26" t="s">
        <v>1854</v>
      </c>
      <c r="O8" s="27"/>
      <c r="P8" s="27"/>
      <c r="Q8" s="27"/>
      <c r="R8" s="20"/>
    </row>
    <row r="9" spans="1:18" ht="1.25" customHeight="1" x14ac:dyDescent="0.15">
      <c r="A9" s="20"/>
      <c r="B9" s="20"/>
      <c r="C9" s="20"/>
      <c r="D9" s="20"/>
      <c r="E9" s="20"/>
      <c r="F9" s="20"/>
      <c r="G9" s="20"/>
      <c r="H9" s="20"/>
      <c r="I9" s="20"/>
      <c r="J9" s="26" t="s">
        <v>1920</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1921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1912</v>
      </c>
      <c r="K16" s="30" t="s">
        <v>1913</v>
      </c>
      <c r="L16" s="20"/>
      <c r="M16" s="10" t="s">
        <v>1922</v>
      </c>
      <c r="N16" s="10" t="s">
        <v>1915</v>
      </c>
      <c r="O16" s="9"/>
      <c r="P16" s="9"/>
      <c r="Q16" s="9"/>
      <c r="R16" s="20"/>
    </row>
    <row r="17" spans="1:18" ht="12.5" customHeight="1" x14ac:dyDescent="0.15">
      <c r="A17" s="20"/>
      <c r="B17" s="27"/>
      <c r="C17" s="28" t="s">
        <v>1916</v>
      </c>
      <c r="D17" s="27"/>
      <c r="E17" s="27"/>
      <c r="F17" s="27"/>
      <c r="G17" s="27"/>
      <c r="H17" s="27"/>
      <c r="I17" s="27"/>
      <c r="J17" s="11" t="s">
        <v>1923</v>
      </c>
      <c r="K17" s="26" t="s">
        <v>1851</v>
      </c>
      <c r="L17" s="26" t="s">
        <v>1924</v>
      </c>
      <c r="M17" s="26" t="s">
        <v>1925</v>
      </c>
      <c r="N17" s="26" t="s">
        <v>1854</v>
      </c>
      <c r="O17" s="27"/>
      <c r="P17" s="27"/>
      <c r="Q17" s="27"/>
      <c r="R17" s="20"/>
    </row>
    <row r="18" spans="1:18" ht="12.5" customHeight="1" x14ac:dyDescent="0.15">
      <c r="A18" s="20"/>
      <c r="B18" s="20"/>
      <c r="C18" s="20"/>
      <c r="D18" s="20"/>
      <c r="E18" s="20"/>
      <c r="F18" s="20"/>
      <c r="G18" s="20"/>
      <c r="H18" s="20"/>
      <c r="I18" s="20"/>
      <c r="J18" s="11" t="s">
        <v>1926</v>
      </c>
      <c r="K18" s="20"/>
      <c r="L18" s="20"/>
      <c r="M18" s="20"/>
      <c r="N18" s="20"/>
      <c r="O18" s="20"/>
      <c r="P18" s="20"/>
      <c r="Q18" s="20"/>
      <c r="R18" s="20"/>
    </row>
  </sheetData>
  <mergeCells count="49">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R16:R18"/>
    <mergeCell ref="A17:A18"/>
    <mergeCell ref="B17:B18"/>
    <mergeCell ref="C17:C18"/>
    <mergeCell ref="D17:D18"/>
    <mergeCell ref="E17:E18"/>
    <mergeCell ref="L17:L18"/>
    <mergeCell ref="A13:J13"/>
    <mergeCell ref="A14:B14"/>
    <mergeCell ref="A15:J15"/>
    <mergeCell ref="K16:L16"/>
    <mergeCell ref="F17:F18"/>
    <mergeCell ref="G17:G18"/>
    <mergeCell ref="H17:H18"/>
    <mergeCell ref="I17:I18"/>
    <mergeCell ref="K17:K18"/>
    <mergeCell ref="M17:M18"/>
    <mergeCell ref="N17:N18"/>
    <mergeCell ref="O17:O18"/>
    <mergeCell ref="P17:P18"/>
    <mergeCell ref="Q17:Q18"/>
  </mergeCells>
  <pageMargins left="0" right="0" top="0" bottom="0" header="0.4921259845" footer="0.4921259845"/>
  <drawing r:id="rId1"/>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000-000000000000}">
  <sheetPr codeName="Feuil113"/>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1927</v>
      </c>
    </row>
    <row r="2" spans="1:10" ht="13" hidden="1" customHeight="1" x14ac:dyDescent="0.15"/>
    <row r="3" spans="1:10" ht="12.5" customHeight="1" x14ac:dyDescent="0.15">
      <c r="A3" s="3" t="s">
        <v>1928</v>
      </c>
      <c r="B3" s="4" t="s">
        <v>1873</v>
      </c>
      <c r="C3" s="3" t="s">
        <v>1929</v>
      </c>
    </row>
    <row r="4" spans="1:10" ht="12.5" customHeight="1" x14ac:dyDescent="0.15">
      <c r="B4" s="4" t="s">
        <v>1875</v>
      </c>
      <c r="C4" s="3" t="s">
        <v>1876</v>
      </c>
    </row>
    <row r="5" spans="1:10" ht="12.5" customHeight="1" x14ac:dyDescent="0.15">
      <c r="A5" s="3" t="s">
        <v>1877</v>
      </c>
      <c r="B5" s="20"/>
      <c r="C5" s="20"/>
    </row>
    <row r="6" spans="1:10" ht="12.5" customHeight="1" x14ac:dyDescent="0.15">
      <c r="A6" s="21" t="s">
        <v>1930</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1931</v>
      </c>
      <c r="B12" s="4" t="s">
        <v>1881</v>
      </c>
      <c r="C12" s="3" t="s">
        <v>1932</v>
      </c>
      <c r="D12" s="1" t="str">
        <f>LEFT(C12,3)</f>
        <v xml:space="preserve">09 </v>
      </c>
    </row>
    <row r="13" spans="1:10" ht="12.5" customHeight="1" x14ac:dyDescent="0.15">
      <c r="A13" s="3" t="s">
        <v>1928</v>
      </c>
      <c r="B13" s="4" t="s">
        <v>1883</v>
      </c>
      <c r="C13" s="3" t="s">
        <v>1933</v>
      </c>
    </row>
    <row r="14" spans="1:10" ht="23.75" customHeight="1" x14ac:dyDescent="0.15">
      <c r="A14" s="3" t="s">
        <v>1885</v>
      </c>
      <c r="B14" s="4" t="s">
        <v>1886</v>
      </c>
      <c r="C14" s="3" t="str">
        <f>HYPERLINK("http://www.ambulances-delacite.com/","www.ambulances-delacite.com/")</f>
        <v>www.ambulances-delacite.com/</v>
      </c>
    </row>
  </sheetData>
  <mergeCells count="6">
    <mergeCell ref="A11:C11"/>
    <mergeCell ref="B5:C5"/>
    <mergeCell ref="A6:B6"/>
    <mergeCell ref="A8:J8"/>
    <mergeCell ref="A9:J9"/>
    <mergeCell ref="A10:J10"/>
  </mergeCells>
  <pageMargins left="0" right="0" top="0" bottom="0" header="0.4921259845" footer="0.4921259845"/>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100-000000000000}">
  <sheetPr codeName="Feuil114"/>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113</v>
      </c>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1934</v>
      </c>
      <c r="B5" s="5">
        <v>2457767</v>
      </c>
      <c r="C5" s="3" t="s">
        <v>1889</v>
      </c>
      <c r="D5" s="4" t="s">
        <v>1935</v>
      </c>
      <c r="E5" s="3" t="s">
        <v>1936</v>
      </c>
    </row>
    <row r="6" spans="1:10" ht="12.5" customHeight="1" x14ac:dyDescent="0.15">
      <c r="A6" s="6" t="s">
        <v>1937</v>
      </c>
      <c r="B6" s="7">
        <v>-112735</v>
      </c>
      <c r="C6" s="8" t="s">
        <v>1889</v>
      </c>
      <c r="D6" s="4" t="s">
        <v>1896</v>
      </c>
      <c r="E6" s="3" t="s">
        <v>1938</v>
      </c>
    </row>
    <row r="7" spans="1:10" ht="12.5" customHeight="1" x14ac:dyDescent="0.15">
      <c r="A7" s="4" t="s">
        <v>1939</v>
      </c>
      <c r="B7" s="5">
        <v>619413</v>
      </c>
      <c r="C7" s="3" t="s">
        <v>1889</v>
      </c>
      <c r="D7" s="4" t="s">
        <v>1899</v>
      </c>
      <c r="E7" s="3" t="s">
        <v>1938</v>
      </c>
    </row>
    <row r="8" spans="1:10" ht="12.5" customHeight="1" x14ac:dyDescent="0.15">
      <c r="A8" s="4" t="s">
        <v>1940</v>
      </c>
      <c r="B8" s="5">
        <v>7622</v>
      </c>
      <c r="C8" s="3" t="s">
        <v>1889</v>
      </c>
      <c r="D8" s="4" t="s">
        <v>1900</v>
      </c>
      <c r="E8" s="3" t="s">
        <v>1938</v>
      </c>
    </row>
    <row r="9" spans="1:10" ht="12.5" customHeight="1" x14ac:dyDescent="0.15">
      <c r="A9" s="20"/>
      <c r="B9" s="20"/>
      <c r="C9" s="20"/>
      <c r="D9" s="20"/>
      <c r="E9" s="20"/>
    </row>
    <row r="10" spans="1:10" ht="12.5" customHeight="1" x14ac:dyDescent="0.15">
      <c r="A10" s="4" t="s">
        <v>1902</v>
      </c>
      <c r="B10" s="8" t="s">
        <v>1941</v>
      </c>
    </row>
    <row r="11" spans="1:10" ht="12.5" customHeight="1" x14ac:dyDescent="0.15">
      <c r="A11" s="4" t="s">
        <v>1904</v>
      </c>
      <c r="B11" s="8" t="s">
        <v>1942</v>
      </c>
    </row>
    <row r="12" spans="1:10" ht="12.5" customHeight="1" x14ac:dyDescent="0.15">
      <c r="A12" s="4" t="s">
        <v>1906</v>
      </c>
      <c r="B12" s="8" t="s">
        <v>1943</v>
      </c>
      <c r="D12" s="1" t="str">
        <f>LEFT(C12,3)</f>
        <v/>
      </c>
    </row>
    <row r="13" spans="1:10" ht="12.5" customHeight="1" x14ac:dyDescent="0.15">
      <c r="A13" s="4" t="s">
        <v>1908</v>
      </c>
      <c r="B13" s="8" t="s">
        <v>1944</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200-000000000000}">
  <sheetPr codeName="Feuil115"/>
  <dimension ref="A1:R1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113</v>
      </c>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1921</v>
      </c>
      <c r="B6" s="20"/>
      <c r="C6" s="20"/>
      <c r="D6" s="20"/>
      <c r="E6" s="20"/>
      <c r="F6" s="20"/>
      <c r="G6" s="20"/>
      <c r="H6" s="20"/>
      <c r="I6" s="20"/>
      <c r="J6" s="20"/>
    </row>
    <row r="7" spans="1:18" ht="12.5" customHeight="1" x14ac:dyDescent="0.15">
      <c r="A7" s="20"/>
      <c r="B7" s="20"/>
    </row>
    <row r="8" spans="1:18" ht="13" hidden="1" customHeight="1" x14ac:dyDescent="0.15">
      <c r="A8" s="20"/>
      <c r="B8" s="20"/>
      <c r="C8" s="20"/>
      <c r="D8" s="20"/>
      <c r="E8" s="20"/>
      <c r="F8" s="20"/>
      <c r="G8" s="20"/>
      <c r="H8" s="20"/>
      <c r="I8" s="20"/>
      <c r="J8" s="20"/>
    </row>
    <row r="9" spans="1:18" ht="12.5" customHeight="1" x14ac:dyDescent="0.15">
      <c r="A9" s="9"/>
      <c r="B9" s="9"/>
      <c r="C9" s="9"/>
      <c r="D9" s="9"/>
      <c r="E9" s="9"/>
      <c r="F9" s="9"/>
      <c r="G9" s="9"/>
      <c r="H9" s="9"/>
      <c r="I9" s="9"/>
      <c r="J9" s="10" t="s">
        <v>1912</v>
      </c>
      <c r="K9" s="30" t="s">
        <v>1913</v>
      </c>
      <c r="L9" s="20"/>
      <c r="M9" s="10" t="s">
        <v>1922</v>
      </c>
      <c r="N9" s="10" t="s">
        <v>1915</v>
      </c>
      <c r="O9" s="9"/>
      <c r="P9" s="9"/>
      <c r="Q9" s="9"/>
      <c r="R9" s="20"/>
    </row>
    <row r="10" spans="1:18" ht="12.5" customHeight="1" x14ac:dyDescent="0.15">
      <c r="A10" s="20"/>
      <c r="B10" s="27"/>
      <c r="C10" s="28" t="s">
        <v>1916</v>
      </c>
      <c r="D10" s="27"/>
      <c r="E10" s="27"/>
      <c r="F10" s="27"/>
      <c r="G10" s="27"/>
      <c r="H10" s="27"/>
      <c r="I10" s="27"/>
      <c r="J10" s="11" t="s">
        <v>1945</v>
      </c>
      <c r="K10" s="26" t="s">
        <v>1851</v>
      </c>
      <c r="L10" s="26" t="s">
        <v>1946</v>
      </c>
      <c r="M10" s="26" t="s">
        <v>1925</v>
      </c>
      <c r="N10" s="26" t="s">
        <v>1854</v>
      </c>
      <c r="O10" s="27"/>
      <c r="P10" s="27"/>
      <c r="Q10" s="27"/>
      <c r="R10" s="20"/>
    </row>
    <row r="11" spans="1:18" ht="1.25" customHeight="1" x14ac:dyDescent="0.15">
      <c r="A11" s="20"/>
      <c r="B11" s="20"/>
      <c r="C11" s="20"/>
      <c r="D11" s="20"/>
      <c r="E11" s="20"/>
      <c r="F11" s="20"/>
      <c r="G11" s="20"/>
      <c r="H11" s="20"/>
      <c r="I11" s="20"/>
      <c r="J11" s="26" t="s">
        <v>1947</v>
      </c>
      <c r="K11" s="20"/>
      <c r="L11" s="20"/>
      <c r="M11" s="20"/>
      <c r="N11" s="20"/>
      <c r="O11" s="20"/>
      <c r="P11" s="20"/>
      <c r="Q11" s="20"/>
      <c r="R11" s="20"/>
    </row>
    <row r="12" spans="1:18" ht="11.25" customHeight="1" x14ac:dyDescent="0.15">
      <c r="A12" s="20"/>
      <c r="B12" s="20"/>
      <c r="C12" s="20"/>
      <c r="D12" s="20"/>
      <c r="E12" s="20"/>
      <c r="F12" s="20"/>
      <c r="G12" s="20"/>
      <c r="H12" s="20"/>
      <c r="I12" s="20"/>
      <c r="J12" s="20"/>
      <c r="K12" s="27"/>
      <c r="L12" s="20"/>
      <c r="M12" s="20"/>
      <c r="N12" s="20"/>
      <c r="O12" s="20"/>
      <c r="P12" s="20"/>
      <c r="Q12" s="20"/>
      <c r="R12" s="20"/>
    </row>
  </sheetData>
  <mergeCells count="28">
    <mergeCell ref="A6:J6"/>
    <mergeCell ref="A1:J1"/>
    <mergeCell ref="A2:J2"/>
    <mergeCell ref="A3:J3"/>
    <mergeCell ref="A4:B4"/>
    <mergeCell ref="A5:I5"/>
    <mergeCell ref="A7:B7"/>
    <mergeCell ref="A8:J8"/>
    <mergeCell ref="K9:L9"/>
    <mergeCell ref="R9:R12"/>
    <mergeCell ref="A10:A12"/>
    <mergeCell ref="B10:B12"/>
    <mergeCell ref="C10:C12"/>
    <mergeCell ref="D10:D12"/>
    <mergeCell ref="E10:E12"/>
    <mergeCell ref="F10:F12"/>
    <mergeCell ref="G10:G12"/>
    <mergeCell ref="H10:H12"/>
    <mergeCell ref="I10:I12"/>
    <mergeCell ref="K10:K11"/>
    <mergeCell ref="L10:L11"/>
    <mergeCell ref="N10:N11"/>
    <mergeCell ref="O10:O12"/>
    <mergeCell ref="P10:P12"/>
    <mergeCell ref="Q10:Q12"/>
    <mergeCell ref="J11:J12"/>
    <mergeCell ref="K12:N12"/>
    <mergeCell ref="M10:M11"/>
  </mergeCells>
  <pageMargins left="0" right="0" top="0" bottom="0" header="0.4921259845" footer="0.4921259845"/>
  <drawing r:id="rId1"/>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300-000000000000}">
  <sheetPr codeName="Feuil116"/>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1948</v>
      </c>
    </row>
    <row r="2" spans="1:10" ht="13" hidden="1" customHeight="1" x14ac:dyDescent="0.15"/>
    <row r="3" spans="1:10" ht="12.5" customHeight="1" x14ac:dyDescent="0.15">
      <c r="A3" s="3" t="s">
        <v>1949</v>
      </c>
      <c r="B3" s="4" t="s">
        <v>1873</v>
      </c>
      <c r="C3" s="3" t="s">
        <v>1950</v>
      </c>
    </row>
    <row r="4" spans="1:10" ht="12.5" customHeight="1" x14ac:dyDescent="0.15">
      <c r="B4" s="4" t="s">
        <v>1875</v>
      </c>
      <c r="C4" s="3" t="s">
        <v>1876</v>
      </c>
    </row>
    <row r="5" spans="1:10" ht="12.5" customHeight="1" x14ac:dyDescent="0.15">
      <c r="A5" s="3" t="s">
        <v>1877</v>
      </c>
      <c r="B5" s="20"/>
      <c r="C5" s="20"/>
    </row>
    <row r="6" spans="1:10" ht="12.5" customHeight="1" x14ac:dyDescent="0.15">
      <c r="A6" s="21" t="s">
        <v>1951</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1952</v>
      </c>
      <c r="B12" s="4" t="s">
        <v>1881</v>
      </c>
      <c r="C12" s="3" t="s">
        <v>1953</v>
      </c>
      <c r="D12" s="1" t="str">
        <f>LEFT(C12,3)</f>
        <v xml:space="preserve">03 </v>
      </c>
    </row>
    <row r="13" spans="1:10" ht="12.5" customHeight="1" x14ac:dyDescent="0.15">
      <c r="A13" s="3" t="s">
        <v>1949</v>
      </c>
      <c r="B13" s="4" t="s">
        <v>1883</v>
      </c>
      <c r="C13" s="3" t="s">
        <v>1954</v>
      </c>
    </row>
    <row r="14" spans="1:10" ht="12.5" customHeight="1" x14ac:dyDescent="0.15">
      <c r="A14" s="3" t="s">
        <v>1885</v>
      </c>
      <c r="B14" s="4" t="s">
        <v>1886</v>
      </c>
      <c r="C14" s="3" t="str">
        <f>HYPERLINK("http://www.geo-solutions.fr/","www.geo-solutions.fr")</f>
        <v>www.geo-solutions.fr</v>
      </c>
    </row>
  </sheetData>
  <mergeCells count="6">
    <mergeCell ref="A11:C11"/>
    <mergeCell ref="B5:C5"/>
    <mergeCell ref="A6:B6"/>
    <mergeCell ref="A8:J8"/>
    <mergeCell ref="A9:J9"/>
    <mergeCell ref="A10:J10"/>
  </mergeCells>
  <pageMargins left="0" right="0" top="0" bottom="0" header="0.4921259845" footer="0.4921259845"/>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400-000000000000}">
  <sheetPr codeName="Feuil117"/>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1888</v>
      </c>
      <c r="B5" s="5">
        <v>22401217</v>
      </c>
      <c r="C5" s="3" t="s">
        <v>1889</v>
      </c>
      <c r="D5" s="4" t="s">
        <v>1890</v>
      </c>
      <c r="E5" s="3" t="s">
        <v>1955</v>
      </c>
    </row>
    <row r="6" spans="1:10" ht="12.5" customHeight="1" x14ac:dyDescent="0.15">
      <c r="A6" s="6" t="s">
        <v>1892</v>
      </c>
      <c r="B6" s="7">
        <v>337172</v>
      </c>
      <c r="C6" s="8" t="s">
        <v>1889</v>
      </c>
      <c r="D6" s="4" t="s">
        <v>1896</v>
      </c>
      <c r="E6" s="3" t="s">
        <v>1938</v>
      </c>
    </row>
    <row r="7" spans="1:10" ht="12.5" customHeight="1" x14ac:dyDescent="0.15">
      <c r="A7" s="4" t="s">
        <v>1895</v>
      </c>
      <c r="B7" s="5">
        <v>10826978</v>
      </c>
      <c r="C7" s="3" t="s">
        <v>1889</v>
      </c>
      <c r="D7" s="4" t="s">
        <v>1899</v>
      </c>
      <c r="E7" s="3" t="s">
        <v>1938</v>
      </c>
    </row>
    <row r="8" spans="1:10" ht="12.5" customHeight="1" x14ac:dyDescent="0.15">
      <c r="A8" s="4" t="s">
        <v>1898</v>
      </c>
      <c r="B8" s="5">
        <v>407500</v>
      </c>
      <c r="C8" s="3" t="s">
        <v>1889</v>
      </c>
      <c r="D8" s="4" t="s">
        <v>1900</v>
      </c>
      <c r="E8" s="3" t="s">
        <v>1956</v>
      </c>
    </row>
    <row r="9" spans="1:10" ht="12.5" customHeight="1" x14ac:dyDescent="0.15">
      <c r="A9" s="20"/>
      <c r="B9" s="20"/>
      <c r="C9" s="20"/>
      <c r="D9" s="20"/>
      <c r="E9" s="20"/>
    </row>
    <row r="10" spans="1:10" ht="12.5" customHeight="1" x14ac:dyDescent="0.15">
      <c r="A10" s="4" t="s">
        <v>1902</v>
      </c>
      <c r="B10" s="8" t="s">
        <v>1957</v>
      </c>
    </row>
    <row r="11" spans="1:10" ht="12.5" customHeight="1" x14ac:dyDescent="0.15">
      <c r="A11" s="4" t="s">
        <v>1904</v>
      </c>
      <c r="B11" s="8" t="s">
        <v>1942</v>
      </c>
    </row>
    <row r="12" spans="1:10" ht="12.5" customHeight="1" x14ac:dyDescent="0.15">
      <c r="A12" s="4" t="s">
        <v>1906</v>
      </c>
      <c r="B12" s="8" t="s">
        <v>1907</v>
      </c>
      <c r="D12" s="1" t="str">
        <f>LEFT(C12,3)</f>
        <v/>
      </c>
    </row>
    <row r="13" spans="1:10" ht="35.25" customHeight="1" x14ac:dyDescent="0.15">
      <c r="A13" s="4" t="s">
        <v>1908</v>
      </c>
      <c r="B13" s="8" t="s">
        <v>1958</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500-000000000000}">
  <sheetPr codeName="Feuil118"/>
  <dimension ref="A1:R27"/>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1911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1912</v>
      </c>
      <c r="K7" s="30" t="s">
        <v>1913</v>
      </c>
      <c r="L7" s="20"/>
      <c r="M7" s="10" t="s">
        <v>1914</v>
      </c>
      <c r="N7" s="10" t="s">
        <v>1915</v>
      </c>
      <c r="O7" s="9"/>
      <c r="P7" s="9"/>
      <c r="Q7" s="9"/>
      <c r="R7" s="20"/>
    </row>
    <row r="8" spans="1:18" ht="12.5" customHeight="1" x14ac:dyDescent="0.15">
      <c r="A8" s="20"/>
      <c r="B8" s="27"/>
      <c r="C8" s="28" t="s">
        <v>1916</v>
      </c>
      <c r="D8" s="27"/>
      <c r="E8" s="27"/>
      <c r="F8" s="27"/>
      <c r="G8" s="27"/>
      <c r="H8" s="27"/>
      <c r="I8" s="27"/>
      <c r="J8" s="11" t="s">
        <v>1959</v>
      </c>
      <c r="K8" s="26" t="s">
        <v>1851</v>
      </c>
      <c r="L8" s="26" t="s">
        <v>1960</v>
      </c>
      <c r="M8" s="26" t="s">
        <v>1919</v>
      </c>
      <c r="N8" s="26" t="s">
        <v>1854</v>
      </c>
      <c r="O8" s="27"/>
      <c r="P8" s="27"/>
      <c r="Q8" s="27"/>
      <c r="R8" s="20"/>
    </row>
    <row r="9" spans="1:18" ht="1.25" customHeight="1" x14ac:dyDescent="0.15">
      <c r="A9" s="20"/>
      <c r="B9" s="20"/>
      <c r="C9" s="20"/>
      <c r="D9" s="20"/>
      <c r="E9" s="20"/>
      <c r="F9" s="20"/>
      <c r="G9" s="20"/>
      <c r="H9" s="20"/>
      <c r="I9" s="20"/>
      <c r="J9" s="26" t="s">
        <v>1961</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1921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1912</v>
      </c>
      <c r="K16" s="30" t="s">
        <v>1913</v>
      </c>
      <c r="L16" s="20"/>
      <c r="M16" s="10" t="s">
        <v>1922</v>
      </c>
      <c r="N16" s="10" t="s">
        <v>1915</v>
      </c>
      <c r="O16" s="9"/>
      <c r="P16" s="9"/>
      <c r="Q16" s="9"/>
      <c r="R16" s="20"/>
    </row>
    <row r="17" spans="1:18" ht="12.5" customHeight="1" x14ac:dyDescent="0.15">
      <c r="A17" s="20"/>
      <c r="B17" s="27"/>
      <c r="C17" s="28" t="s">
        <v>1916</v>
      </c>
      <c r="D17" s="27"/>
      <c r="E17" s="27"/>
      <c r="F17" s="27"/>
      <c r="G17" s="27"/>
      <c r="H17" s="27"/>
      <c r="I17" s="27"/>
      <c r="J17" s="11" t="s">
        <v>1962</v>
      </c>
      <c r="K17" s="26" t="s">
        <v>1851</v>
      </c>
      <c r="L17" s="26" t="s">
        <v>1963</v>
      </c>
      <c r="M17" s="26" t="s">
        <v>1964</v>
      </c>
      <c r="N17" s="26" t="s">
        <v>1854</v>
      </c>
      <c r="O17" s="27"/>
      <c r="P17" s="27"/>
      <c r="Q17" s="27"/>
      <c r="R17" s="20"/>
    </row>
    <row r="18" spans="1:18" ht="12.5" customHeight="1" x14ac:dyDescent="0.15">
      <c r="A18" s="20"/>
      <c r="B18" s="20"/>
      <c r="C18" s="20"/>
      <c r="D18" s="20"/>
      <c r="E18" s="20"/>
      <c r="F18" s="20"/>
      <c r="G18" s="20"/>
      <c r="H18" s="20"/>
      <c r="I18" s="20"/>
      <c r="J18" s="11" t="s">
        <v>1965</v>
      </c>
      <c r="K18" s="20"/>
      <c r="L18" s="20"/>
      <c r="M18" s="20"/>
      <c r="N18" s="20"/>
      <c r="O18" s="20"/>
      <c r="P18" s="20"/>
      <c r="Q18" s="20"/>
      <c r="R18" s="20"/>
    </row>
    <row r="19" spans="1:18" ht="12.5" customHeight="1" x14ac:dyDescent="0.15">
      <c r="A19" s="20"/>
      <c r="B19" s="20"/>
      <c r="C19" s="29" t="s">
        <v>1966</v>
      </c>
      <c r="F19" s="20"/>
      <c r="G19" s="20"/>
      <c r="J19" s="3" t="s">
        <v>1967</v>
      </c>
      <c r="K19" s="21" t="s">
        <v>1851</v>
      </c>
      <c r="L19" s="21" t="s">
        <v>1852</v>
      </c>
      <c r="M19" s="21" t="s">
        <v>1853</v>
      </c>
      <c r="N19" s="21" t="s">
        <v>1854</v>
      </c>
      <c r="P19" s="20"/>
      <c r="Q19" s="20"/>
      <c r="R19" s="20"/>
    </row>
    <row r="20" spans="1:18" ht="1.25" customHeight="1" x14ac:dyDescent="0.15">
      <c r="A20" s="20"/>
      <c r="B20" s="20"/>
      <c r="C20" s="20"/>
      <c r="F20" s="20"/>
      <c r="G20" s="20"/>
      <c r="J20" s="21" t="s">
        <v>1968</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1969</v>
      </c>
      <c r="D22" s="27"/>
      <c r="E22" s="27"/>
      <c r="F22" s="27"/>
      <c r="G22" s="27"/>
      <c r="H22" s="27"/>
      <c r="I22" s="27"/>
      <c r="J22" s="11" t="s">
        <v>1970</v>
      </c>
      <c r="K22" s="26" t="s">
        <v>1851</v>
      </c>
      <c r="L22" s="26" t="s">
        <v>1971</v>
      </c>
      <c r="M22" s="26" t="s">
        <v>1972</v>
      </c>
      <c r="N22" s="26" t="s">
        <v>1854</v>
      </c>
      <c r="O22" s="27"/>
      <c r="P22" s="27"/>
      <c r="Q22" s="27"/>
      <c r="R22" s="20"/>
    </row>
    <row r="23" spans="1:18" ht="1.25" customHeight="1" x14ac:dyDescent="0.15">
      <c r="A23" s="20"/>
      <c r="B23" s="20"/>
      <c r="C23" s="20"/>
      <c r="D23" s="20"/>
      <c r="E23" s="20"/>
      <c r="F23" s="20"/>
      <c r="G23" s="20"/>
      <c r="H23" s="20"/>
      <c r="I23" s="20"/>
      <c r="J23" s="26" t="s">
        <v>1973</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row r="25" spans="1:18" ht="12.5" customHeight="1" x14ac:dyDescent="0.15">
      <c r="A25" s="20"/>
      <c r="B25" s="20"/>
      <c r="C25" s="29" t="s">
        <v>1974</v>
      </c>
      <c r="F25" s="20"/>
      <c r="G25" s="20"/>
      <c r="J25" s="3" t="s">
        <v>1975</v>
      </c>
      <c r="K25" s="21" t="s">
        <v>1851</v>
      </c>
      <c r="L25" s="21" t="s">
        <v>1976</v>
      </c>
      <c r="M25" s="21" t="s">
        <v>1977</v>
      </c>
      <c r="N25" s="21" t="s">
        <v>1854</v>
      </c>
      <c r="P25" s="20"/>
      <c r="Q25" s="20"/>
      <c r="R25" s="20"/>
    </row>
    <row r="26" spans="1:18" ht="1.25" customHeight="1" x14ac:dyDescent="0.15">
      <c r="A26" s="20"/>
      <c r="B26" s="20"/>
      <c r="C26" s="20"/>
      <c r="F26" s="20"/>
      <c r="G26" s="20"/>
      <c r="J26" s="21" t="s">
        <v>1978</v>
      </c>
      <c r="K26" s="20"/>
      <c r="L26" s="20"/>
      <c r="M26" s="20"/>
      <c r="N26" s="20"/>
      <c r="P26" s="20"/>
      <c r="Q26" s="20"/>
      <c r="R26" s="20"/>
    </row>
    <row r="27" spans="1:18" ht="11.25" customHeight="1" x14ac:dyDescent="0.15">
      <c r="A27" s="20"/>
      <c r="B27" s="20"/>
      <c r="C27" s="20"/>
      <c r="F27" s="20"/>
      <c r="G27" s="20"/>
      <c r="J27" s="20"/>
      <c r="K27" s="20"/>
      <c r="L27" s="20"/>
      <c r="M27" s="20"/>
      <c r="N27" s="20"/>
      <c r="P27" s="20"/>
      <c r="Q27" s="20"/>
      <c r="R27" s="20"/>
    </row>
  </sheetData>
  <mergeCells count="93">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R16:R27"/>
    <mergeCell ref="A17:A18"/>
    <mergeCell ref="B17:B18"/>
    <mergeCell ref="C17:C18"/>
    <mergeCell ref="D17:D18"/>
    <mergeCell ref="E17:E18"/>
    <mergeCell ref="H17:H18"/>
    <mergeCell ref="I17:I18"/>
    <mergeCell ref="K17:K18"/>
    <mergeCell ref="L17:L18"/>
    <mergeCell ref="A13:J13"/>
    <mergeCell ref="A14:B14"/>
    <mergeCell ref="A15:J15"/>
    <mergeCell ref="K16:L16"/>
    <mergeCell ref="C19:C21"/>
    <mergeCell ref="F19:F21"/>
    <mergeCell ref="G19:G21"/>
    <mergeCell ref="F17:F18"/>
    <mergeCell ref="G17:G18"/>
    <mergeCell ref="P19:P21"/>
    <mergeCell ref="Q19:Q21"/>
    <mergeCell ref="M17:M18"/>
    <mergeCell ref="N17:N18"/>
    <mergeCell ref="O17:O18"/>
    <mergeCell ref="P17:P18"/>
    <mergeCell ref="Q17:Q18"/>
    <mergeCell ref="J20:J21"/>
    <mergeCell ref="K21:N21"/>
    <mergeCell ref="A22:A24"/>
    <mergeCell ref="B22:B24"/>
    <mergeCell ref="C22:C24"/>
    <mergeCell ref="D22:D24"/>
    <mergeCell ref="E22:E24"/>
    <mergeCell ref="F22:F24"/>
    <mergeCell ref="G22:G24"/>
    <mergeCell ref="H22:H24"/>
    <mergeCell ref="K19:K20"/>
    <mergeCell ref="L19:L20"/>
    <mergeCell ref="M19:M20"/>
    <mergeCell ref="N19:N20"/>
    <mergeCell ref="A19:A21"/>
    <mergeCell ref="B19:B21"/>
    <mergeCell ref="I22:I24"/>
    <mergeCell ref="K22:K23"/>
    <mergeCell ref="L22:L23"/>
    <mergeCell ref="M22:M23"/>
    <mergeCell ref="N22:N23"/>
    <mergeCell ref="A25:A27"/>
    <mergeCell ref="B25:B27"/>
    <mergeCell ref="C25:C27"/>
    <mergeCell ref="F25:F27"/>
    <mergeCell ref="G25:G27"/>
    <mergeCell ref="J26:J27"/>
    <mergeCell ref="K27:N27"/>
    <mergeCell ref="P22:P24"/>
    <mergeCell ref="Q22:Q24"/>
    <mergeCell ref="J23:J24"/>
    <mergeCell ref="K24:N24"/>
    <mergeCell ref="K25:K26"/>
    <mergeCell ref="O22:O24"/>
    <mergeCell ref="L25:L26"/>
    <mergeCell ref="M25:M26"/>
    <mergeCell ref="N25:N26"/>
    <mergeCell ref="P25:P27"/>
    <mergeCell ref="Q25:Q27"/>
  </mergeCells>
  <pageMargins left="0" right="0" top="0" bottom="0" header="0.4921259845" footer="0.4921259845"/>
  <drawing r:id="rId1"/>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600-000000000000}">
  <sheetPr codeName="Feuil119"/>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119</v>
      </c>
      <c r="B1" s="2" t="s">
        <v>1979</v>
      </c>
    </row>
    <row r="2" spans="1:10" ht="13" hidden="1" customHeight="1" x14ac:dyDescent="0.15"/>
    <row r="3" spans="1:10" ht="12.5" customHeight="1" x14ac:dyDescent="0.15">
      <c r="A3" s="3" t="s">
        <v>1980</v>
      </c>
      <c r="B3" s="4" t="s">
        <v>1873</v>
      </c>
      <c r="C3" s="3" t="s">
        <v>1981</v>
      </c>
    </row>
    <row r="4" spans="1:10" ht="12.5" customHeight="1" x14ac:dyDescent="0.15">
      <c r="B4" s="4" t="s">
        <v>1875</v>
      </c>
      <c r="C4" s="3" t="s">
        <v>1876</v>
      </c>
    </row>
    <row r="5" spans="1:10" ht="12.5" customHeight="1" x14ac:dyDescent="0.15">
      <c r="A5" s="3" t="s">
        <v>1877</v>
      </c>
      <c r="B5" s="20"/>
      <c r="C5" s="20"/>
    </row>
    <row r="6" spans="1:10" ht="23.75" customHeight="1" x14ac:dyDescent="0.15">
      <c r="A6" s="21" t="s">
        <v>1982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1983</v>
      </c>
      <c r="B12" s="4" t="s">
        <v>1881</v>
      </c>
      <c r="C12" s="3" t="s">
        <v>1984</v>
      </c>
      <c r="D12" s="1" t="str">
        <f>LEFT(C12,3)</f>
        <v xml:space="preserve">01 </v>
      </c>
    </row>
    <row r="13" spans="1:10" ht="12.5" customHeight="1" x14ac:dyDescent="0.15">
      <c r="A13" s="3" t="s">
        <v>1985</v>
      </c>
      <c r="B13" s="4" t="s">
        <v>1883</v>
      </c>
      <c r="C13" s="3" t="s">
        <v>1986</v>
      </c>
    </row>
    <row r="14" spans="1:10" ht="12.5" customHeight="1" x14ac:dyDescent="0.15">
      <c r="A14" s="3" t="s">
        <v>1980</v>
      </c>
      <c r="B14" s="4" t="s">
        <v>1886</v>
      </c>
      <c r="C14" s="3" t="str">
        <f>HYPERLINK("http://www.amperealloys.com/","www.amperealloys.com")</f>
        <v>www.amperealloys.com</v>
      </c>
    </row>
    <row r="15" spans="1:10" ht="12.5" customHeight="1" x14ac:dyDescent="0.15">
      <c r="A15" s="3" t="s">
        <v>1885</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1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700-000000000000}">
  <sheetPr codeName="Feuil120"/>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119</v>
      </c>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1987</v>
      </c>
      <c r="B5" s="5">
        <v>99594272</v>
      </c>
      <c r="C5" s="3" t="s">
        <v>1889</v>
      </c>
      <c r="D5" s="4" t="s">
        <v>1988</v>
      </c>
      <c r="E5" s="3" t="s">
        <v>1989</v>
      </c>
    </row>
    <row r="6" spans="1:10" ht="12.5" customHeight="1" x14ac:dyDescent="0.15">
      <c r="A6" s="6" t="s">
        <v>1990</v>
      </c>
      <c r="B6" s="7">
        <v>1521081</v>
      </c>
      <c r="C6" s="8" t="s">
        <v>1889</v>
      </c>
      <c r="D6" s="24" t="s">
        <v>1893</v>
      </c>
      <c r="E6" s="21" t="s">
        <v>1991</v>
      </c>
    </row>
    <row r="7" spans="1:10" ht="11.25" customHeight="1" x14ac:dyDescent="0.15">
      <c r="A7" s="24" t="s">
        <v>1992</v>
      </c>
      <c r="B7" s="25">
        <v>34175286</v>
      </c>
      <c r="C7" s="21" t="s">
        <v>1889</v>
      </c>
      <c r="D7" s="20"/>
      <c r="E7" s="20"/>
    </row>
    <row r="8" spans="1:10" ht="1.25" customHeight="1" x14ac:dyDescent="0.15">
      <c r="A8" s="20"/>
      <c r="B8" s="20"/>
      <c r="C8" s="20"/>
      <c r="D8" s="24" t="s">
        <v>1896</v>
      </c>
      <c r="E8" s="21" t="s">
        <v>1956</v>
      </c>
    </row>
    <row r="9" spans="1:10" ht="11.25" customHeight="1" x14ac:dyDescent="0.15">
      <c r="A9" s="24" t="s">
        <v>1993</v>
      </c>
      <c r="B9" s="25">
        <v>2463433</v>
      </c>
      <c r="C9" s="21" t="s">
        <v>1889</v>
      </c>
      <c r="D9" s="20"/>
      <c r="E9" s="20"/>
    </row>
    <row r="10" spans="1:10" ht="1.25" customHeight="1" x14ac:dyDescent="0.15">
      <c r="A10" s="20"/>
      <c r="B10" s="20"/>
      <c r="C10" s="20"/>
      <c r="D10" s="24" t="s">
        <v>1899</v>
      </c>
      <c r="E10" s="21" t="s">
        <v>1938</v>
      </c>
    </row>
    <row r="11" spans="1:10" ht="11.25" customHeight="1" x14ac:dyDescent="0.15">
      <c r="A11" s="20"/>
      <c r="B11" s="20"/>
      <c r="C11" s="20"/>
      <c r="D11" s="20"/>
      <c r="E11" s="20"/>
    </row>
    <row r="12" spans="1:10" ht="12.5" customHeight="1" x14ac:dyDescent="0.15">
      <c r="A12" s="20"/>
      <c r="B12" s="20"/>
      <c r="C12" s="20"/>
      <c r="D12" s="4" t="str">
        <f>LEFT(C12,3)</f>
        <v/>
      </c>
      <c r="E12" s="3" t="s">
        <v>1956</v>
      </c>
    </row>
    <row r="13" spans="1:10" ht="12.5" customHeight="1" x14ac:dyDescent="0.15">
      <c r="A13" s="20"/>
      <c r="B13" s="20"/>
      <c r="C13" s="20"/>
      <c r="D13" s="20"/>
      <c r="E13" s="20"/>
    </row>
    <row r="14" spans="1:10" ht="23.75" customHeight="1" x14ac:dyDescent="0.15">
      <c r="A14" s="4" t="s">
        <v>1902</v>
      </c>
      <c r="B14" s="8" t="s">
        <v>1994</v>
      </c>
    </row>
    <row r="15" spans="1:10" ht="12.5" customHeight="1" x14ac:dyDescent="0.15">
      <c r="A15" s="4" t="s">
        <v>1904</v>
      </c>
      <c r="B15" s="8" t="s">
        <v>1905</v>
      </c>
    </row>
    <row r="16" spans="1:10" ht="12.5" customHeight="1" x14ac:dyDescent="0.15">
      <c r="A16" s="4" t="s">
        <v>1906</v>
      </c>
      <c r="B16" s="8" t="s">
        <v>1995</v>
      </c>
    </row>
    <row r="17" spans="1:2" ht="23.75" customHeight="1" x14ac:dyDescent="0.15">
      <c r="A17" s="4" t="s">
        <v>1908</v>
      </c>
      <c r="B17" s="8" t="s">
        <v>1996</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800-000000000000}">
  <sheetPr codeName="Feuil121"/>
  <dimension ref="A1:R2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1911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1912</v>
      </c>
      <c r="K7" s="30" t="s">
        <v>1913</v>
      </c>
      <c r="L7" s="20"/>
      <c r="M7" s="10" t="s">
        <v>1914</v>
      </c>
      <c r="N7" s="10" t="s">
        <v>1915</v>
      </c>
      <c r="O7" s="9"/>
      <c r="P7" s="9"/>
      <c r="Q7" s="9"/>
      <c r="R7" s="20"/>
    </row>
    <row r="8" spans="1:18" ht="13.5" customHeight="1" x14ac:dyDescent="0.15">
      <c r="A8" s="20"/>
      <c r="B8" s="27"/>
      <c r="C8" s="28" t="s">
        <v>1916</v>
      </c>
      <c r="D8" s="27"/>
      <c r="E8" s="27"/>
      <c r="F8" s="27"/>
      <c r="G8" s="27"/>
      <c r="H8" s="27"/>
      <c r="I8" s="27"/>
      <c r="J8" s="26" t="s">
        <v>1997</v>
      </c>
      <c r="K8" s="11" t="s">
        <v>1851</v>
      </c>
      <c r="L8" s="11" t="s">
        <v>1998</v>
      </c>
      <c r="M8" s="11" t="s">
        <v>1919</v>
      </c>
      <c r="N8" s="11" t="s">
        <v>1854</v>
      </c>
      <c r="O8" s="27"/>
      <c r="P8" s="27"/>
      <c r="Q8" s="27"/>
      <c r="R8" s="20"/>
    </row>
    <row r="9" spans="1:18" ht="17" customHeight="1" x14ac:dyDescent="0.15">
      <c r="A9" s="20"/>
      <c r="B9" s="20"/>
      <c r="C9" s="20"/>
      <c r="D9" s="20"/>
      <c r="E9" s="20"/>
      <c r="F9" s="20"/>
      <c r="G9" s="20"/>
      <c r="H9" s="20"/>
      <c r="I9" s="20"/>
      <c r="J9" s="20"/>
      <c r="K9" s="27"/>
      <c r="L9" s="20"/>
      <c r="M9" s="20"/>
      <c r="N9" s="20"/>
      <c r="O9" s="20"/>
      <c r="P9" s="20"/>
      <c r="Q9" s="20"/>
      <c r="R9" s="20"/>
    </row>
    <row r="10" spans="1:18" ht="12.5" customHeight="1" x14ac:dyDescent="0.15">
      <c r="A10" s="20"/>
      <c r="B10" s="20"/>
      <c r="C10" s="20"/>
      <c r="D10" s="20"/>
      <c r="E10" s="20"/>
      <c r="F10" s="20"/>
      <c r="G10" s="20"/>
      <c r="H10" s="20"/>
      <c r="I10" s="20"/>
      <c r="J10" s="11" t="s">
        <v>1999</v>
      </c>
      <c r="K10" s="20"/>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1921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1912</v>
      </c>
      <c r="K16" s="30" t="s">
        <v>1913</v>
      </c>
      <c r="L16" s="20"/>
      <c r="M16" s="10" t="s">
        <v>1922</v>
      </c>
      <c r="N16" s="10" t="s">
        <v>1915</v>
      </c>
      <c r="O16" s="9"/>
      <c r="P16" s="9"/>
      <c r="Q16" s="9"/>
      <c r="R16" s="20"/>
    </row>
    <row r="17" spans="1:18" ht="12.5" customHeight="1" x14ac:dyDescent="0.15">
      <c r="A17" s="20"/>
      <c r="B17" s="27"/>
      <c r="C17" s="28" t="s">
        <v>1916</v>
      </c>
      <c r="D17" s="27"/>
      <c r="E17" s="27"/>
      <c r="F17" s="27"/>
      <c r="G17" s="27"/>
      <c r="H17" s="27"/>
      <c r="I17" s="27"/>
      <c r="J17" s="11" t="s">
        <v>2000</v>
      </c>
      <c r="K17" s="26" t="s">
        <v>1851</v>
      </c>
      <c r="L17" s="26" t="s">
        <v>1971</v>
      </c>
      <c r="M17" s="26" t="s">
        <v>1972</v>
      </c>
      <c r="N17" s="26" t="s">
        <v>1854</v>
      </c>
      <c r="O17" s="27"/>
      <c r="P17" s="27"/>
      <c r="Q17" s="27"/>
      <c r="R17" s="20"/>
    </row>
    <row r="18" spans="1:18" ht="1.25" customHeight="1" x14ac:dyDescent="0.15">
      <c r="A18" s="20"/>
      <c r="B18" s="20"/>
      <c r="C18" s="20"/>
      <c r="D18" s="20"/>
      <c r="E18" s="20"/>
      <c r="F18" s="20"/>
      <c r="G18" s="20"/>
      <c r="H18" s="20"/>
      <c r="I18" s="20"/>
      <c r="J18" s="26" t="s">
        <v>2001</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row r="20" spans="1:18" ht="12.5" customHeight="1" x14ac:dyDescent="0.15">
      <c r="A20" s="20"/>
      <c r="B20" s="20"/>
      <c r="C20" s="29" t="s">
        <v>1966</v>
      </c>
      <c r="F20" s="20"/>
      <c r="G20" s="20"/>
      <c r="J20" s="3" t="s">
        <v>2002</v>
      </c>
      <c r="K20" s="21" t="s">
        <v>1851</v>
      </c>
      <c r="L20" s="21" t="s">
        <v>1863</v>
      </c>
      <c r="M20" s="21" t="s">
        <v>1864</v>
      </c>
      <c r="N20" s="21" t="s">
        <v>1854</v>
      </c>
      <c r="P20" s="20"/>
      <c r="Q20" s="20"/>
      <c r="R20" s="20"/>
    </row>
    <row r="21" spans="1:18" ht="1.25" customHeight="1" x14ac:dyDescent="0.15">
      <c r="A21" s="20"/>
      <c r="B21" s="20"/>
      <c r="C21" s="20"/>
      <c r="F21" s="20"/>
      <c r="G21" s="20"/>
      <c r="J21" s="21" t="s">
        <v>2003</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sheetData>
  <mergeCells count="60">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I8:I10"/>
    <mergeCell ref="J8:J9"/>
    <mergeCell ref="O8:O10"/>
    <mergeCell ref="P8:P10"/>
    <mergeCell ref="Q8:Q10"/>
    <mergeCell ref="K9:N10"/>
    <mergeCell ref="A11:J11"/>
    <mergeCell ref="A12:J12"/>
    <mergeCell ref="A13:J13"/>
    <mergeCell ref="A14:B14"/>
    <mergeCell ref="A15:J15"/>
    <mergeCell ref="R16:R22"/>
    <mergeCell ref="A17:A19"/>
    <mergeCell ref="B17:B19"/>
    <mergeCell ref="C17:C19"/>
    <mergeCell ref="D17:D19"/>
    <mergeCell ref="E17:E19"/>
    <mergeCell ref="F17:F19"/>
    <mergeCell ref="G17:G19"/>
    <mergeCell ref="H17:H19"/>
    <mergeCell ref="I17:I19"/>
    <mergeCell ref="K16:L16"/>
    <mergeCell ref="Q17:Q19"/>
    <mergeCell ref="J18:J19"/>
    <mergeCell ref="K19:N19"/>
    <mergeCell ref="A20:A22"/>
    <mergeCell ref="B20:B22"/>
    <mergeCell ref="C20:C22"/>
    <mergeCell ref="F20:F22"/>
    <mergeCell ref="G20:G22"/>
    <mergeCell ref="K20:K21"/>
    <mergeCell ref="L20:L21"/>
    <mergeCell ref="K17:K18"/>
    <mergeCell ref="L17:L18"/>
    <mergeCell ref="M17:M18"/>
    <mergeCell ref="N17:N18"/>
    <mergeCell ref="O17:O19"/>
    <mergeCell ref="P17:P19"/>
    <mergeCell ref="M20:M21"/>
    <mergeCell ref="N20:N21"/>
    <mergeCell ref="P20:P22"/>
    <mergeCell ref="Q20:Q22"/>
    <mergeCell ref="J21:J22"/>
    <mergeCell ref="K22:N22"/>
  </mergeCells>
  <pageMargins left="0" right="0" top="0" bottom="0" header="0.4921259845" footer="0.4921259845"/>
  <drawing r:id="rId1"/>
</worksheet>
</file>

<file path=xl/worksheets/sheet1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900-000000000000}">
  <sheetPr codeName="Feuil122"/>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2004</v>
      </c>
    </row>
    <row r="2" spans="1:10" ht="13" hidden="1" customHeight="1" x14ac:dyDescent="0.15"/>
    <row r="3" spans="1:10" ht="12.5" customHeight="1" x14ac:dyDescent="0.15">
      <c r="A3" s="3" t="s">
        <v>2005</v>
      </c>
      <c r="B3" s="4" t="s">
        <v>1873</v>
      </c>
      <c r="C3" s="3" t="s">
        <v>2006</v>
      </c>
    </row>
    <row r="4" spans="1:10" ht="12.5" customHeight="1" x14ac:dyDescent="0.15">
      <c r="B4" s="4" t="s">
        <v>1875</v>
      </c>
      <c r="C4" s="3" t="s">
        <v>1876</v>
      </c>
    </row>
    <row r="5" spans="1:10" ht="12.5" customHeight="1" x14ac:dyDescent="0.15">
      <c r="A5" s="3" t="s">
        <v>1877</v>
      </c>
      <c r="B5" s="20"/>
      <c r="C5" s="20"/>
    </row>
    <row r="6" spans="1:10" ht="23.75" customHeight="1" x14ac:dyDescent="0.15">
      <c r="A6" s="21" t="s">
        <v>2007</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2008</v>
      </c>
      <c r="B12" s="4" t="s">
        <v>1881</v>
      </c>
      <c r="C12" s="3" t="s">
        <v>2009</v>
      </c>
      <c r="D12" s="1" t="str">
        <f>LEFT(C12,3)</f>
        <v xml:space="preserve">01 </v>
      </c>
    </row>
    <row r="13" spans="1:10" ht="12.5" customHeight="1" x14ac:dyDescent="0.15">
      <c r="A13" s="3" t="s">
        <v>2005</v>
      </c>
      <c r="B13" s="4" t="s">
        <v>1883</v>
      </c>
      <c r="C13" s="3" t="s">
        <v>2010</v>
      </c>
    </row>
    <row r="14" spans="1:10" ht="23.75" customHeight="1" x14ac:dyDescent="0.15">
      <c r="A14" s="3" t="s">
        <v>1885</v>
      </c>
      <c r="B14" s="4" t="s">
        <v>1886</v>
      </c>
      <c r="C14" s="3" t="str">
        <f>HYPERLINK("http://www.alliance-instruments.com/","www.alliance-instruments.com")</f>
        <v>www.alliance-instruments.com</v>
      </c>
    </row>
  </sheetData>
  <mergeCells count="6">
    <mergeCell ref="A11:C11"/>
    <mergeCell ref="B5:C5"/>
    <mergeCell ref="A6:B6"/>
    <mergeCell ref="A8:J8"/>
    <mergeCell ref="A9:J9"/>
    <mergeCell ref="A10:J10"/>
  </mergeCells>
  <pageMargins left="0" right="0" top="0" bottom="0" header="0.4921259845" footer="0.4921259845"/>
</worksheet>
</file>

<file path=xl/worksheets/sheet1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A00-000000000000}">
  <sheetPr codeName="Feuil123"/>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1934</v>
      </c>
      <c r="B5" s="5">
        <v>7550068</v>
      </c>
      <c r="C5" s="3" t="s">
        <v>1889</v>
      </c>
      <c r="D5" s="4" t="s">
        <v>1935</v>
      </c>
      <c r="E5" s="3" t="s">
        <v>2011</v>
      </c>
    </row>
    <row r="6" spans="1:10" ht="12.5" customHeight="1" x14ac:dyDescent="0.15">
      <c r="A6" s="6" t="s">
        <v>1937</v>
      </c>
      <c r="B6" s="7">
        <v>82374</v>
      </c>
      <c r="C6" s="8" t="s">
        <v>1889</v>
      </c>
      <c r="D6" s="24" t="s">
        <v>1893</v>
      </c>
      <c r="E6" s="21" t="s">
        <v>2012</v>
      </c>
    </row>
    <row r="7" spans="1:10" ht="11.25" customHeight="1" x14ac:dyDescent="0.15">
      <c r="A7" s="24" t="s">
        <v>1939</v>
      </c>
      <c r="B7" s="25">
        <v>5002440</v>
      </c>
      <c r="C7" s="21" t="s">
        <v>1889</v>
      </c>
      <c r="D7" s="20"/>
      <c r="E7" s="20"/>
    </row>
    <row r="8" spans="1:10" ht="1.25" customHeight="1" x14ac:dyDescent="0.15">
      <c r="A8" s="20"/>
      <c r="B8" s="20"/>
      <c r="C8" s="20"/>
      <c r="D8" s="24" t="s">
        <v>1896</v>
      </c>
      <c r="E8" s="21" t="s">
        <v>1897</v>
      </c>
    </row>
    <row r="9" spans="1:10" ht="11.25" customHeight="1" x14ac:dyDescent="0.15">
      <c r="A9" s="24" t="s">
        <v>1940</v>
      </c>
      <c r="B9" s="25">
        <v>300000</v>
      </c>
      <c r="C9" s="21" t="s">
        <v>1889</v>
      </c>
      <c r="D9" s="20"/>
      <c r="E9" s="20"/>
    </row>
    <row r="10" spans="1:10" ht="1.25" customHeight="1" x14ac:dyDescent="0.15">
      <c r="A10" s="20"/>
      <c r="B10" s="20"/>
      <c r="C10" s="20"/>
      <c r="D10" s="24" t="s">
        <v>1899</v>
      </c>
      <c r="E10" s="21" t="s">
        <v>1938</v>
      </c>
    </row>
    <row r="11" spans="1:10" ht="11.25" customHeight="1" x14ac:dyDescent="0.15">
      <c r="A11" s="20"/>
      <c r="B11" s="20"/>
      <c r="C11" s="20"/>
      <c r="D11" s="20"/>
      <c r="E11" s="20"/>
    </row>
    <row r="12" spans="1:10" ht="12.5" customHeight="1" x14ac:dyDescent="0.15">
      <c r="A12" s="20"/>
      <c r="B12" s="20"/>
      <c r="C12" s="20"/>
      <c r="D12" s="4" t="str">
        <f>LEFT(C12,3)</f>
        <v/>
      </c>
      <c r="E12" s="3" t="s">
        <v>1938</v>
      </c>
    </row>
    <row r="13" spans="1:10" ht="12.5" customHeight="1" x14ac:dyDescent="0.15">
      <c r="A13" s="20"/>
      <c r="B13" s="20"/>
      <c r="C13" s="20"/>
      <c r="D13" s="20"/>
      <c r="E13" s="20"/>
    </row>
    <row r="14" spans="1:10" ht="12.5" customHeight="1" x14ac:dyDescent="0.15">
      <c r="A14" s="4" t="s">
        <v>1902</v>
      </c>
      <c r="B14" s="8" t="s">
        <v>2013</v>
      </c>
    </row>
    <row r="15" spans="1:10" ht="12.5" customHeight="1" x14ac:dyDescent="0.15">
      <c r="A15" s="4" t="s">
        <v>1904</v>
      </c>
      <c r="B15" s="8" t="s">
        <v>2014</v>
      </c>
    </row>
    <row r="16" spans="1:10" ht="12.5" customHeight="1" x14ac:dyDescent="0.15">
      <c r="A16" s="4" t="s">
        <v>1906</v>
      </c>
      <c r="B16" s="8" t="s">
        <v>1907</v>
      </c>
    </row>
    <row r="17" spans="1:2" ht="47.75" customHeight="1" x14ac:dyDescent="0.15">
      <c r="A17" s="4" t="s">
        <v>1908</v>
      </c>
      <c r="B17" s="8" t="s">
        <v>2015</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B00-000000000000}">
  <sheetPr codeName="Feuil124"/>
  <dimension ref="A1:R30"/>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v>1</v>
      </c>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1911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1912</v>
      </c>
      <c r="K7" s="30" t="s">
        <v>1913</v>
      </c>
      <c r="L7" s="20"/>
      <c r="M7" s="10" t="s">
        <v>1914</v>
      </c>
      <c r="N7" s="10" t="s">
        <v>1915</v>
      </c>
      <c r="O7" s="9"/>
      <c r="P7" s="9"/>
      <c r="Q7" s="9"/>
      <c r="R7" s="20"/>
    </row>
    <row r="8" spans="1:18" ht="12.5" customHeight="1" x14ac:dyDescent="0.15">
      <c r="A8" s="20"/>
      <c r="B8" s="27"/>
      <c r="C8" s="28" t="s">
        <v>1916</v>
      </c>
      <c r="D8" s="27"/>
      <c r="E8" s="27"/>
      <c r="F8" s="27"/>
      <c r="G8" s="27"/>
      <c r="H8" s="27"/>
      <c r="I8" s="27"/>
      <c r="J8" s="11" t="s">
        <v>2016</v>
      </c>
      <c r="K8" s="26" t="s">
        <v>1851</v>
      </c>
      <c r="L8" s="26" t="s">
        <v>2017</v>
      </c>
      <c r="M8" s="26" t="s">
        <v>1919</v>
      </c>
      <c r="N8" s="26" t="s">
        <v>1854</v>
      </c>
      <c r="O8" s="27"/>
      <c r="P8" s="27"/>
      <c r="Q8" s="27"/>
      <c r="R8" s="20"/>
    </row>
    <row r="9" spans="1:18" ht="1.25" customHeight="1" x14ac:dyDescent="0.15">
      <c r="A9" s="20"/>
      <c r="B9" s="20"/>
      <c r="C9" s="20"/>
      <c r="D9" s="20"/>
      <c r="E9" s="20"/>
      <c r="F9" s="20"/>
      <c r="G9" s="20"/>
      <c r="H9" s="20"/>
      <c r="I9" s="20"/>
      <c r="J9" s="26" t="s">
        <v>2018</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1921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1912</v>
      </c>
      <c r="K16" s="30" t="s">
        <v>1913</v>
      </c>
      <c r="L16" s="20"/>
      <c r="M16" s="10" t="s">
        <v>1922</v>
      </c>
      <c r="N16" s="10" t="s">
        <v>1915</v>
      </c>
      <c r="O16" s="9"/>
      <c r="P16" s="9"/>
      <c r="Q16" s="9"/>
      <c r="R16" s="20"/>
    </row>
    <row r="17" spans="1:18" ht="12.5" customHeight="1" x14ac:dyDescent="0.15">
      <c r="A17" s="20"/>
      <c r="B17" s="27"/>
      <c r="C17" s="28" t="s">
        <v>1916</v>
      </c>
      <c r="D17" s="27"/>
      <c r="E17" s="27"/>
      <c r="F17" s="27"/>
      <c r="G17" s="27"/>
      <c r="H17" s="27"/>
      <c r="I17" s="27"/>
      <c r="J17" s="11" t="s">
        <v>2019</v>
      </c>
      <c r="K17" s="26" t="s">
        <v>1851</v>
      </c>
      <c r="L17" s="26" t="s">
        <v>2020</v>
      </c>
      <c r="M17" s="26" t="s">
        <v>1925</v>
      </c>
      <c r="N17" s="26" t="s">
        <v>1854</v>
      </c>
      <c r="O17" s="27"/>
      <c r="P17" s="27"/>
      <c r="Q17" s="27"/>
      <c r="R17" s="20"/>
    </row>
    <row r="18" spans="1:18" ht="12.5" customHeight="1" x14ac:dyDescent="0.15">
      <c r="A18" s="20"/>
      <c r="B18" s="20"/>
      <c r="C18" s="20"/>
      <c r="D18" s="20"/>
      <c r="E18" s="20"/>
      <c r="F18" s="20"/>
      <c r="G18" s="20"/>
      <c r="H18" s="20"/>
      <c r="I18" s="20"/>
      <c r="J18" s="11" t="s">
        <v>2021</v>
      </c>
      <c r="K18" s="20"/>
      <c r="L18" s="20"/>
      <c r="M18" s="20"/>
      <c r="N18" s="20"/>
      <c r="O18" s="20"/>
      <c r="P18" s="20"/>
      <c r="Q18" s="20"/>
      <c r="R18" s="20"/>
    </row>
    <row r="19" spans="1:18" ht="12.5" customHeight="1" x14ac:dyDescent="0.15">
      <c r="A19" s="20"/>
      <c r="B19" s="20"/>
      <c r="C19" s="29" t="s">
        <v>1966</v>
      </c>
      <c r="F19" s="20"/>
      <c r="G19" s="20"/>
      <c r="J19" s="3" t="s">
        <v>2022</v>
      </c>
      <c r="K19" s="21" t="s">
        <v>1851</v>
      </c>
      <c r="L19" s="21" t="s">
        <v>2023</v>
      </c>
      <c r="M19" s="21" t="s">
        <v>1925</v>
      </c>
      <c r="N19" s="21" t="s">
        <v>1854</v>
      </c>
      <c r="P19" s="20"/>
      <c r="Q19" s="20"/>
      <c r="R19" s="20"/>
    </row>
    <row r="20" spans="1:18" ht="1.25" customHeight="1" x14ac:dyDescent="0.15">
      <c r="A20" s="20"/>
      <c r="B20" s="20"/>
      <c r="C20" s="20"/>
      <c r="F20" s="20"/>
      <c r="G20" s="20"/>
      <c r="J20" s="21" t="s">
        <v>2024</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1969</v>
      </c>
      <c r="D22" s="27"/>
      <c r="E22" s="27"/>
      <c r="F22" s="27"/>
      <c r="G22" s="27"/>
      <c r="H22" s="27"/>
      <c r="I22" s="27"/>
      <c r="J22" s="11" t="s">
        <v>2025</v>
      </c>
      <c r="K22" s="26" t="s">
        <v>1851</v>
      </c>
      <c r="L22" s="26" t="s">
        <v>1971</v>
      </c>
      <c r="M22" s="26" t="s">
        <v>1972</v>
      </c>
      <c r="N22" s="26" t="s">
        <v>1854</v>
      </c>
      <c r="O22" s="27"/>
      <c r="P22" s="27"/>
      <c r="Q22" s="27"/>
      <c r="R22" s="20"/>
    </row>
    <row r="23" spans="1:18" ht="1.25" customHeight="1" x14ac:dyDescent="0.15">
      <c r="A23" s="20"/>
      <c r="B23" s="20"/>
      <c r="C23" s="20"/>
      <c r="D23" s="20"/>
      <c r="E23" s="20"/>
      <c r="F23" s="20"/>
      <c r="G23" s="20"/>
      <c r="H23" s="20"/>
      <c r="I23" s="20"/>
      <c r="J23" s="26" t="s">
        <v>2026</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row r="25" spans="1:18" ht="12.5" customHeight="1" x14ac:dyDescent="0.15">
      <c r="A25" s="20"/>
      <c r="B25" s="20"/>
      <c r="C25" s="29" t="s">
        <v>1974</v>
      </c>
      <c r="F25" s="20"/>
      <c r="G25" s="20"/>
      <c r="J25" s="3" t="s">
        <v>2027</v>
      </c>
      <c r="K25" s="21" t="s">
        <v>1851</v>
      </c>
      <c r="L25" s="21" t="s">
        <v>1858</v>
      </c>
      <c r="M25" s="21" t="s">
        <v>1859</v>
      </c>
      <c r="N25" s="21" t="s">
        <v>1854</v>
      </c>
      <c r="P25" s="20"/>
      <c r="Q25" s="20"/>
      <c r="R25" s="20"/>
    </row>
    <row r="26" spans="1:18" ht="1.25" customHeight="1" x14ac:dyDescent="0.15">
      <c r="A26" s="20"/>
      <c r="B26" s="20"/>
      <c r="C26" s="20"/>
      <c r="F26" s="20"/>
      <c r="G26" s="20"/>
      <c r="J26" s="21" t="s">
        <v>2028</v>
      </c>
      <c r="K26" s="20"/>
      <c r="L26" s="20"/>
      <c r="M26" s="20"/>
      <c r="N26" s="20"/>
      <c r="P26" s="20"/>
      <c r="Q26" s="20"/>
      <c r="R26" s="20"/>
    </row>
    <row r="27" spans="1:18" ht="11.25" customHeight="1" x14ac:dyDescent="0.15">
      <c r="A27" s="20"/>
      <c r="B27" s="20"/>
      <c r="C27" s="20"/>
      <c r="F27" s="20"/>
      <c r="G27" s="20"/>
      <c r="J27" s="20"/>
      <c r="K27" s="20"/>
      <c r="L27" s="20"/>
      <c r="M27" s="20"/>
      <c r="N27" s="20"/>
      <c r="P27" s="20"/>
      <c r="Q27" s="20"/>
      <c r="R27" s="20"/>
    </row>
    <row r="28" spans="1:18" ht="12.5" customHeight="1" x14ac:dyDescent="0.15">
      <c r="A28" s="20"/>
      <c r="B28" s="27"/>
      <c r="C28" s="28" t="s">
        <v>1849</v>
      </c>
      <c r="D28" s="27"/>
      <c r="E28" s="27"/>
      <c r="F28" s="27"/>
      <c r="G28" s="27"/>
      <c r="H28" s="27"/>
      <c r="I28" s="27"/>
      <c r="J28" s="11" t="s">
        <v>2029</v>
      </c>
      <c r="K28" s="26" t="s">
        <v>1851</v>
      </c>
      <c r="L28" s="26" t="s">
        <v>2030</v>
      </c>
      <c r="M28" s="26" t="s">
        <v>2031</v>
      </c>
      <c r="N28" s="26" t="s">
        <v>1854</v>
      </c>
      <c r="O28" s="27"/>
      <c r="P28" s="27"/>
      <c r="Q28" s="27"/>
      <c r="R28" s="20"/>
    </row>
    <row r="29" spans="1:18" ht="1.25" customHeight="1" x14ac:dyDescent="0.15">
      <c r="A29" s="20"/>
      <c r="B29" s="20"/>
      <c r="C29" s="20"/>
      <c r="D29" s="20"/>
      <c r="E29" s="20"/>
      <c r="F29" s="20"/>
      <c r="G29" s="20"/>
      <c r="H29" s="20"/>
      <c r="I29" s="20"/>
      <c r="J29" s="26" t="s">
        <v>2032</v>
      </c>
      <c r="K29" s="20"/>
      <c r="L29" s="20"/>
      <c r="M29" s="20"/>
      <c r="N29" s="20"/>
      <c r="O29" s="20"/>
      <c r="P29" s="20"/>
      <c r="Q29" s="20"/>
      <c r="R29" s="20"/>
    </row>
    <row r="30" spans="1:18" ht="11.25" customHeight="1" x14ac:dyDescent="0.15">
      <c r="A30" s="20"/>
      <c r="B30" s="20"/>
      <c r="C30" s="20"/>
      <c r="D30" s="20"/>
      <c r="E30" s="20"/>
      <c r="F30" s="20"/>
      <c r="G30" s="20"/>
      <c r="H30" s="20"/>
      <c r="I30" s="20"/>
      <c r="J30" s="20"/>
      <c r="K30" s="27"/>
      <c r="L30" s="20"/>
      <c r="M30" s="20"/>
      <c r="N30" s="20"/>
      <c r="O30" s="20"/>
      <c r="P30" s="20"/>
      <c r="Q30" s="20"/>
      <c r="R30" s="20"/>
    </row>
  </sheetData>
  <mergeCells count="111">
    <mergeCell ref="A1:J1"/>
    <mergeCell ref="A2:J2"/>
    <mergeCell ref="A3:J3"/>
    <mergeCell ref="A4:J4"/>
    <mergeCell ref="A5:B5"/>
    <mergeCell ref="A6:J6"/>
    <mergeCell ref="K7:L7"/>
    <mergeCell ref="R7:R10"/>
    <mergeCell ref="A8:A10"/>
    <mergeCell ref="B8:B10"/>
    <mergeCell ref="C8:C10"/>
    <mergeCell ref="D8:D10"/>
    <mergeCell ref="E8:E10"/>
    <mergeCell ref="F8:F10"/>
    <mergeCell ref="G8:G10"/>
    <mergeCell ref="H8:H10"/>
    <mergeCell ref="P8:P10"/>
    <mergeCell ref="Q8:Q10"/>
    <mergeCell ref="J9:J10"/>
    <mergeCell ref="K10:N10"/>
    <mergeCell ref="A11:J11"/>
    <mergeCell ref="A12:J12"/>
    <mergeCell ref="I8:I10"/>
    <mergeCell ref="K8:K9"/>
    <mergeCell ref="L8:L9"/>
    <mergeCell ref="M8:M9"/>
    <mergeCell ref="N8:N9"/>
    <mergeCell ref="O8:O10"/>
    <mergeCell ref="A13:J13"/>
    <mergeCell ref="A14:B14"/>
    <mergeCell ref="A15:J15"/>
    <mergeCell ref="K16:L16"/>
    <mergeCell ref="R16:R30"/>
    <mergeCell ref="A17:A18"/>
    <mergeCell ref="B17:B18"/>
    <mergeCell ref="C17:C18"/>
    <mergeCell ref="D17:D18"/>
    <mergeCell ref="E17:E18"/>
    <mergeCell ref="P19:P21"/>
    <mergeCell ref="Q19:Q21"/>
    <mergeCell ref="M17:M18"/>
    <mergeCell ref="N17:N18"/>
    <mergeCell ref="O17:O18"/>
    <mergeCell ref="P17:P18"/>
    <mergeCell ref="Q17:Q18"/>
    <mergeCell ref="A19:A21"/>
    <mergeCell ref="B19:B21"/>
    <mergeCell ref="C19:C21"/>
    <mergeCell ref="F19:F21"/>
    <mergeCell ref="G19:G21"/>
    <mergeCell ref="F17:F18"/>
    <mergeCell ref="G17:G18"/>
    <mergeCell ref="H17:H18"/>
    <mergeCell ref="I17:I18"/>
    <mergeCell ref="K17:K18"/>
    <mergeCell ref="L17:L18"/>
    <mergeCell ref="J20:J21"/>
    <mergeCell ref="K21:N21"/>
    <mergeCell ref="A22:A24"/>
    <mergeCell ref="B22:B24"/>
    <mergeCell ref="C22:C24"/>
    <mergeCell ref="D22:D24"/>
    <mergeCell ref="E22:E24"/>
    <mergeCell ref="F22:F24"/>
    <mergeCell ref="G22:G24"/>
    <mergeCell ref="H22:H24"/>
    <mergeCell ref="K19:K20"/>
    <mergeCell ref="L19:L20"/>
    <mergeCell ref="M19:M20"/>
    <mergeCell ref="N19:N20"/>
    <mergeCell ref="P25:P27"/>
    <mergeCell ref="Q25:Q27"/>
    <mergeCell ref="J26:J27"/>
    <mergeCell ref="K27:N27"/>
    <mergeCell ref="P22:P24"/>
    <mergeCell ref="Q22:Q24"/>
    <mergeCell ref="J23:J24"/>
    <mergeCell ref="K24:N24"/>
    <mergeCell ref="A25:A27"/>
    <mergeCell ref="B25:B27"/>
    <mergeCell ref="C25:C27"/>
    <mergeCell ref="F25:F27"/>
    <mergeCell ref="G25:G27"/>
    <mergeCell ref="K25:K26"/>
    <mergeCell ref="I22:I24"/>
    <mergeCell ref="K22:K23"/>
    <mergeCell ref="L22:L23"/>
    <mergeCell ref="M22:M23"/>
    <mergeCell ref="N22:N23"/>
    <mergeCell ref="O22:O24"/>
    <mergeCell ref="A28:A30"/>
    <mergeCell ref="B28:B30"/>
    <mergeCell ref="C28:C30"/>
    <mergeCell ref="D28:D30"/>
    <mergeCell ref="E28:E30"/>
    <mergeCell ref="F28:F30"/>
    <mergeCell ref="L25:L26"/>
    <mergeCell ref="M25:M26"/>
    <mergeCell ref="N25:N26"/>
    <mergeCell ref="N28:N29"/>
    <mergeCell ref="O28:O30"/>
    <mergeCell ref="P28:P30"/>
    <mergeCell ref="Q28:Q30"/>
    <mergeCell ref="J29:J30"/>
    <mergeCell ref="K30:N30"/>
    <mergeCell ref="G28:G30"/>
    <mergeCell ref="H28:H30"/>
    <mergeCell ref="I28:I30"/>
    <mergeCell ref="K28:K29"/>
    <mergeCell ref="L28:L29"/>
    <mergeCell ref="M28:M29"/>
  </mergeCells>
  <pageMargins left="0" right="0" top="0" bottom="0" header="0.4921259845" footer="0.4921259845"/>
  <drawing r:id="rId1"/>
</worksheet>
</file>

<file path=xl/worksheets/sheet1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C00-000000000000}">
  <sheetPr codeName="Feuil125"/>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2033</v>
      </c>
    </row>
    <row r="2" spans="1:10" ht="13" hidden="1" customHeight="1" x14ac:dyDescent="0.15"/>
    <row r="3" spans="1:10" ht="12.5" customHeight="1" x14ac:dyDescent="0.15">
      <c r="A3" s="3" t="s">
        <v>2034</v>
      </c>
      <c r="B3" s="4" t="s">
        <v>1873</v>
      </c>
      <c r="C3" s="3" t="s">
        <v>2035</v>
      </c>
    </row>
    <row r="4" spans="1:10" ht="12.5" customHeight="1" x14ac:dyDescent="0.15">
      <c r="B4" s="4" t="s">
        <v>1875</v>
      </c>
      <c r="C4" s="3" t="s">
        <v>1876</v>
      </c>
    </row>
    <row r="5" spans="1:10" ht="12.5" customHeight="1" x14ac:dyDescent="0.15">
      <c r="A5" s="3" t="s">
        <v>1877</v>
      </c>
      <c r="B5" s="20"/>
      <c r="C5" s="20"/>
    </row>
    <row r="6" spans="1:10" ht="23.75" customHeight="1" x14ac:dyDescent="0.15">
      <c r="A6" s="21" t="s">
        <v>2036</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2037</v>
      </c>
      <c r="B12" s="4" t="s">
        <v>1881</v>
      </c>
      <c r="C12" s="3" t="s">
        <v>2038</v>
      </c>
      <c r="D12" s="1" t="str">
        <f>LEFT(C12,3)</f>
        <v xml:space="preserve">02 </v>
      </c>
    </row>
    <row r="13" spans="1:10" ht="12.5" customHeight="1" x14ac:dyDescent="0.15">
      <c r="A13" s="3" t="s">
        <v>2034</v>
      </c>
      <c r="B13" s="4" t="s">
        <v>1883</v>
      </c>
      <c r="C13" s="3" t="s">
        <v>2039</v>
      </c>
    </row>
    <row r="14" spans="1:10" ht="23.75" customHeight="1" x14ac:dyDescent="0.15">
      <c r="A14" s="3" t="s">
        <v>1885</v>
      </c>
      <c r="B14" s="4" t="s">
        <v>1886</v>
      </c>
      <c r="C14" s="3" t="str">
        <f>HYPERLINK("http://www.andre-logistique.com/","www.andre-logistique.com")</f>
        <v>www.andre-logistique.com</v>
      </c>
    </row>
  </sheetData>
  <mergeCells count="6">
    <mergeCell ref="A11:C11"/>
    <mergeCell ref="B5:C5"/>
    <mergeCell ref="A6:B6"/>
    <mergeCell ref="A8:J8"/>
    <mergeCell ref="A9:J9"/>
    <mergeCell ref="A10:J10"/>
  </mergeCells>
  <pageMargins left="0" right="0" top="0" bottom="0" header="0.4921259845" footer="0.4921259845"/>
</worksheet>
</file>

<file path=xl/worksheets/sheet1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D00-000000000000}">
  <sheetPr codeName="Feuil126"/>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1888</v>
      </c>
      <c r="B5" s="5">
        <v>2645931</v>
      </c>
      <c r="C5" s="3" t="s">
        <v>1889</v>
      </c>
      <c r="D5" s="4" t="s">
        <v>1890</v>
      </c>
      <c r="E5" s="3" t="s">
        <v>2040</v>
      </c>
    </row>
    <row r="6" spans="1:10" ht="12.5" customHeight="1" x14ac:dyDescent="0.15">
      <c r="A6" s="6" t="s">
        <v>1892</v>
      </c>
      <c r="B6" s="7">
        <v>206437</v>
      </c>
      <c r="C6" s="8" t="s">
        <v>1889</v>
      </c>
      <c r="D6" s="24" t="s">
        <v>1893</v>
      </c>
      <c r="E6" s="21" t="s">
        <v>2041</v>
      </c>
    </row>
    <row r="7" spans="1:10" ht="11.25" customHeight="1" x14ac:dyDescent="0.15">
      <c r="A7" s="24" t="s">
        <v>1895</v>
      </c>
      <c r="B7" s="25">
        <v>1599467</v>
      </c>
      <c r="C7" s="21" t="s">
        <v>1889</v>
      </c>
      <c r="D7" s="20"/>
      <c r="E7" s="20"/>
    </row>
    <row r="8" spans="1:10" ht="1.25" customHeight="1" x14ac:dyDescent="0.15">
      <c r="A8" s="20"/>
      <c r="B8" s="20"/>
      <c r="C8" s="20"/>
      <c r="D8" s="24" t="s">
        <v>1896</v>
      </c>
      <c r="E8" s="21" t="s">
        <v>1897</v>
      </c>
    </row>
    <row r="9" spans="1:10" ht="11.25" customHeight="1" x14ac:dyDescent="0.15">
      <c r="A9" s="24" t="s">
        <v>1898</v>
      </c>
      <c r="B9" s="25">
        <v>500000</v>
      </c>
      <c r="C9" s="21" t="s">
        <v>1889</v>
      </c>
      <c r="D9" s="20"/>
      <c r="E9" s="20"/>
    </row>
    <row r="10" spans="1:10" ht="1.25" customHeight="1" x14ac:dyDescent="0.15">
      <c r="A10" s="20"/>
      <c r="B10" s="20"/>
      <c r="C10" s="20"/>
      <c r="D10" s="24" t="s">
        <v>1899</v>
      </c>
      <c r="E10" s="21" t="s">
        <v>1938</v>
      </c>
    </row>
    <row r="11" spans="1:10" ht="11.25" customHeight="1" x14ac:dyDescent="0.15">
      <c r="A11" s="20"/>
      <c r="B11" s="20"/>
      <c r="C11" s="20"/>
      <c r="D11" s="20"/>
      <c r="E11" s="20"/>
    </row>
    <row r="12" spans="1:10" ht="12.5" customHeight="1" x14ac:dyDescent="0.15">
      <c r="A12" s="20"/>
      <c r="B12" s="20"/>
      <c r="C12" s="20"/>
      <c r="D12" s="4" t="str">
        <f>LEFT(C12,3)</f>
        <v/>
      </c>
      <c r="E12" s="3" t="s">
        <v>1897</v>
      </c>
    </row>
    <row r="13" spans="1:10" ht="12.5" customHeight="1" x14ac:dyDescent="0.15">
      <c r="A13" s="20"/>
      <c r="B13" s="20"/>
      <c r="C13" s="20"/>
      <c r="D13" s="20"/>
      <c r="E13" s="20"/>
    </row>
    <row r="14" spans="1:10" ht="12.5" customHeight="1" x14ac:dyDescent="0.15">
      <c r="A14" s="4" t="s">
        <v>1902</v>
      </c>
      <c r="B14" s="8" t="s">
        <v>2042</v>
      </c>
    </row>
    <row r="15" spans="1:10" ht="12.5" customHeight="1" x14ac:dyDescent="0.15">
      <c r="A15" s="4" t="s">
        <v>1904</v>
      </c>
      <c r="B15" s="8" t="s">
        <v>1942</v>
      </c>
    </row>
    <row r="16" spans="1:10" ht="12.5" customHeight="1" x14ac:dyDescent="0.15">
      <c r="A16" s="4" t="s">
        <v>1906</v>
      </c>
      <c r="B16" s="8" t="s">
        <v>1995</v>
      </c>
    </row>
    <row r="17" spans="1:2" ht="94.25" customHeight="1" x14ac:dyDescent="0.15">
      <c r="A17" s="4" t="s">
        <v>1908</v>
      </c>
      <c r="B17" s="8" t="s">
        <v>2043</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E00-000000000000}">
  <sheetPr codeName="Feuil127"/>
  <dimension ref="A1:R23"/>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1911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1912</v>
      </c>
      <c r="K7" s="30" t="s">
        <v>1913</v>
      </c>
      <c r="L7" s="20"/>
      <c r="M7" s="10" t="s">
        <v>1914</v>
      </c>
      <c r="N7" s="10" t="s">
        <v>1915</v>
      </c>
      <c r="O7" s="9"/>
      <c r="P7" s="9"/>
      <c r="Q7" s="9"/>
      <c r="R7" s="20"/>
    </row>
    <row r="8" spans="1:18" ht="13.5" customHeight="1" x14ac:dyDescent="0.15">
      <c r="A8" s="20"/>
      <c r="B8" s="27"/>
      <c r="C8" s="28" t="s">
        <v>1916</v>
      </c>
      <c r="D8" s="27"/>
      <c r="E8" s="27"/>
      <c r="F8" s="27"/>
      <c r="G8" s="27"/>
      <c r="H8" s="27"/>
      <c r="I8" s="27"/>
      <c r="J8" s="26" t="s">
        <v>2044</v>
      </c>
      <c r="K8" s="11" t="s">
        <v>1851</v>
      </c>
      <c r="L8" s="11" t="s">
        <v>2045</v>
      </c>
      <c r="M8" s="11" t="s">
        <v>1919</v>
      </c>
      <c r="N8" s="11" t="s">
        <v>1854</v>
      </c>
      <c r="O8" s="27"/>
      <c r="P8" s="27"/>
      <c r="Q8" s="27"/>
      <c r="R8" s="20"/>
    </row>
    <row r="9" spans="1:18" ht="10.25" customHeight="1" x14ac:dyDescent="0.15">
      <c r="A9" s="20"/>
      <c r="B9" s="20"/>
      <c r="C9" s="20"/>
      <c r="D9" s="20"/>
      <c r="E9" s="20"/>
      <c r="F9" s="20"/>
      <c r="G9" s="20"/>
      <c r="H9" s="20"/>
      <c r="I9" s="20"/>
      <c r="J9" s="20"/>
      <c r="K9" s="27"/>
      <c r="L9" s="20"/>
      <c r="M9" s="20"/>
      <c r="N9" s="20"/>
      <c r="O9" s="20"/>
      <c r="P9" s="20"/>
      <c r="Q9" s="20"/>
      <c r="R9" s="20"/>
    </row>
    <row r="10" spans="1:18" ht="12.5" customHeight="1" x14ac:dyDescent="0.15">
      <c r="A10" s="20"/>
      <c r="B10" s="20"/>
      <c r="C10" s="20"/>
      <c r="D10" s="20"/>
      <c r="E10" s="20"/>
      <c r="F10" s="20"/>
      <c r="G10" s="20"/>
      <c r="H10" s="20"/>
      <c r="I10" s="20"/>
      <c r="J10" s="11" t="s">
        <v>2046</v>
      </c>
      <c r="K10" s="20"/>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1921</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1912</v>
      </c>
      <c r="K16" s="30" t="s">
        <v>1913</v>
      </c>
      <c r="L16" s="20"/>
      <c r="M16" s="10" t="s">
        <v>1922</v>
      </c>
      <c r="N16" s="10" t="s">
        <v>1915</v>
      </c>
      <c r="O16" s="9"/>
      <c r="P16" s="9"/>
      <c r="Q16" s="9"/>
      <c r="R16" s="20"/>
    </row>
    <row r="17" spans="1:18" ht="12.5" customHeight="1" x14ac:dyDescent="0.15">
      <c r="A17" s="20"/>
      <c r="B17" s="27"/>
      <c r="C17" s="28" t="s">
        <v>1916</v>
      </c>
      <c r="D17" s="27"/>
      <c r="E17" s="27"/>
      <c r="F17" s="27"/>
      <c r="G17" s="27"/>
      <c r="H17" s="27"/>
      <c r="I17" s="27"/>
      <c r="J17" s="11" t="s">
        <v>2047</v>
      </c>
      <c r="K17" s="26" t="s">
        <v>1851</v>
      </c>
      <c r="L17" s="26" t="s">
        <v>1963</v>
      </c>
      <c r="M17" s="26" t="s">
        <v>1964</v>
      </c>
      <c r="N17" s="26" t="s">
        <v>1854</v>
      </c>
      <c r="O17" s="27"/>
      <c r="P17" s="27"/>
      <c r="Q17" s="27"/>
      <c r="R17" s="20"/>
    </row>
    <row r="18" spans="1:18" ht="12.5" customHeight="1" x14ac:dyDescent="0.15">
      <c r="A18" s="20"/>
      <c r="B18" s="20"/>
      <c r="C18" s="20"/>
      <c r="D18" s="20"/>
      <c r="E18" s="20"/>
      <c r="F18" s="20"/>
      <c r="G18" s="20"/>
      <c r="H18" s="20"/>
      <c r="I18" s="20"/>
      <c r="J18" s="11" t="s">
        <v>2048</v>
      </c>
      <c r="K18" s="20"/>
      <c r="L18" s="20"/>
      <c r="M18" s="20"/>
      <c r="N18" s="20"/>
      <c r="O18" s="20"/>
      <c r="P18" s="20"/>
      <c r="Q18" s="20"/>
      <c r="R18" s="20"/>
    </row>
    <row r="19" spans="1:18" ht="12.5" customHeight="1" x14ac:dyDescent="0.15">
      <c r="A19" s="20"/>
      <c r="B19" s="20"/>
      <c r="C19" s="29" t="s">
        <v>1966</v>
      </c>
      <c r="F19" s="20"/>
      <c r="G19" s="20"/>
      <c r="J19" s="3" t="s">
        <v>2049</v>
      </c>
      <c r="K19" s="21" t="s">
        <v>1851</v>
      </c>
      <c r="L19" s="21" t="s">
        <v>2050</v>
      </c>
      <c r="M19" s="21" t="s">
        <v>1977</v>
      </c>
      <c r="N19" s="21" t="s">
        <v>1854</v>
      </c>
      <c r="P19" s="20"/>
      <c r="Q19" s="20"/>
      <c r="R19" s="20"/>
    </row>
    <row r="20" spans="1:18" ht="12.5" customHeight="1" x14ac:dyDescent="0.15">
      <c r="A20" s="20"/>
      <c r="B20" s="20"/>
      <c r="C20" s="20"/>
      <c r="F20" s="20"/>
      <c r="G20" s="20"/>
      <c r="J20" s="3" t="s">
        <v>2051</v>
      </c>
      <c r="K20" s="20"/>
      <c r="L20" s="20"/>
      <c r="M20" s="20"/>
      <c r="N20" s="20"/>
      <c r="P20" s="20"/>
      <c r="Q20" s="20"/>
      <c r="R20" s="20"/>
    </row>
    <row r="21" spans="1:18" ht="12.5" customHeight="1" x14ac:dyDescent="0.15">
      <c r="A21" s="20"/>
      <c r="B21" s="27"/>
      <c r="C21" s="28" t="s">
        <v>1969</v>
      </c>
      <c r="D21" s="27"/>
      <c r="E21" s="27"/>
      <c r="F21" s="27"/>
      <c r="G21" s="27"/>
      <c r="H21" s="27"/>
      <c r="I21" s="27"/>
      <c r="J21" s="11" t="s">
        <v>2052</v>
      </c>
      <c r="K21" s="26" t="s">
        <v>1851</v>
      </c>
      <c r="L21" s="26" t="s">
        <v>2053</v>
      </c>
      <c r="M21" s="26" t="s">
        <v>2054</v>
      </c>
      <c r="N21" s="26" t="s">
        <v>1854</v>
      </c>
      <c r="O21" s="27"/>
      <c r="P21" s="27"/>
      <c r="Q21" s="27"/>
      <c r="R21" s="20"/>
    </row>
    <row r="22" spans="1:18" ht="1.25" customHeight="1" x14ac:dyDescent="0.15">
      <c r="A22" s="20"/>
      <c r="B22" s="20"/>
      <c r="C22" s="20"/>
      <c r="D22" s="20"/>
      <c r="E22" s="20"/>
      <c r="F22" s="20"/>
      <c r="G22" s="20"/>
      <c r="H22" s="20"/>
      <c r="I22" s="20"/>
      <c r="J22" s="26" t="s">
        <v>2055</v>
      </c>
      <c r="K22" s="20"/>
      <c r="L22" s="20"/>
      <c r="M22" s="20"/>
      <c r="N22" s="20"/>
      <c r="O22" s="20"/>
      <c r="P22" s="20"/>
      <c r="Q22" s="20"/>
      <c r="R22" s="20"/>
    </row>
    <row r="23" spans="1:18" ht="11.25" customHeight="1" x14ac:dyDescent="0.15">
      <c r="A23" s="20"/>
      <c r="B23" s="20"/>
      <c r="C23" s="20"/>
      <c r="D23" s="20"/>
      <c r="E23" s="20"/>
      <c r="F23" s="20"/>
      <c r="G23" s="20"/>
      <c r="H23" s="20"/>
      <c r="I23" s="20"/>
      <c r="J23" s="20"/>
      <c r="K23" s="27"/>
      <c r="L23" s="20"/>
      <c r="M23" s="20"/>
      <c r="N23" s="20"/>
      <c r="O23" s="20"/>
      <c r="P23" s="20"/>
      <c r="Q23" s="20"/>
      <c r="R23" s="20"/>
    </row>
  </sheetData>
  <mergeCells count="74">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I8:I10"/>
    <mergeCell ref="J8:J9"/>
    <mergeCell ref="O8:O10"/>
    <mergeCell ref="P8:P10"/>
    <mergeCell ref="Q8:Q10"/>
    <mergeCell ref="K9:N10"/>
    <mergeCell ref="A11:J11"/>
    <mergeCell ref="A12:J12"/>
    <mergeCell ref="A13:J13"/>
    <mergeCell ref="A14:B14"/>
    <mergeCell ref="A15:J15"/>
    <mergeCell ref="R16:R23"/>
    <mergeCell ref="A17:A18"/>
    <mergeCell ref="B17:B18"/>
    <mergeCell ref="C17:C18"/>
    <mergeCell ref="D17:D18"/>
    <mergeCell ref="E17:E18"/>
    <mergeCell ref="F17:F18"/>
    <mergeCell ref="G17:G18"/>
    <mergeCell ref="H17:H18"/>
    <mergeCell ref="I17:I18"/>
    <mergeCell ref="K16:L16"/>
    <mergeCell ref="Q17:Q18"/>
    <mergeCell ref="A19:A20"/>
    <mergeCell ref="B19:B20"/>
    <mergeCell ref="C19:C20"/>
    <mergeCell ref="F19:F20"/>
    <mergeCell ref="G19:G20"/>
    <mergeCell ref="K19:K20"/>
    <mergeCell ref="L19:L20"/>
    <mergeCell ref="M19:M20"/>
    <mergeCell ref="N19:N20"/>
    <mergeCell ref="K17:K18"/>
    <mergeCell ref="L17:L18"/>
    <mergeCell ref="M17:M18"/>
    <mergeCell ref="N17:N18"/>
    <mergeCell ref="O17:O18"/>
    <mergeCell ref="P17:P18"/>
    <mergeCell ref="P19:P20"/>
    <mergeCell ref="Q19:Q20"/>
    <mergeCell ref="A21:A23"/>
    <mergeCell ref="B21:B23"/>
    <mergeCell ref="C21:C23"/>
    <mergeCell ref="D21:D23"/>
    <mergeCell ref="E21:E23"/>
    <mergeCell ref="F21:F23"/>
    <mergeCell ref="G21:G23"/>
    <mergeCell ref="H21:H23"/>
    <mergeCell ref="P21:P23"/>
    <mergeCell ref="Q21:Q23"/>
    <mergeCell ref="J22:J23"/>
    <mergeCell ref="K23:N23"/>
    <mergeCell ref="I21:I23"/>
    <mergeCell ref="K21:K22"/>
    <mergeCell ref="L21:L22"/>
    <mergeCell ref="M21:M22"/>
    <mergeCell ref="N21:N22"/>
    <mergeCell ref="O21:O23"/>
  </mergeCells>
  <pageMargins left="0" right="0" top="0" bottom="0" header="0.4921259845" footer="0.4921259845"/>
  <drawing r:id="rId1"/>
</worksheet>
</file>

<file path=xl/worksheets/sheet1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7F00-000000000000}">
  <sheetPr codeName="Feuil128"/>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2056</v>
      </c>
    </row>
    <row r="2" spans="1:10" ht="13" hidden="1" customHeight="1" x14ac:dyDescent="0.15"/>
    <row r="3" spans="1:10" ht="12.5" customHeight="1" x14ac:dyDescent="0.15">
      <c r="A3" s="3" t="s">
        <v>2057</v>
      </c>
      <c r="B3" s="4" t="s">
        <v>1873</v>
      </c>
      <c r="C3" s="3" t="s">
        <v>2058</v>
      </c>
    </row>
    <row r="4" spans="1:10" ht="12.5" customHeight="1" x14ac:dyDescent="0.15">
      <c r="B4" s="4" t="s">
        <v>1875</v>
      </c>
      <c r="C4" s="3" t="s">
        <v>1876</v>
      </c>
    </row>
    <row r="5" spans="1:10" ht="12.5" customHeight="1" x14ac:dyDescent="0.15">
      <c r="A5" s="3" t="s">
        <v>1877</v>
      </c>
      <c r="B5" s="20"/>
      <c r="C5" s="20"/>
    </row>
    <row r="6" spans="1:10" ht="23.75" customHeight="1" x14ac:dyDescent="0.15">
      <c r="A6" s="21" t="s">
        <v>2059</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1879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2060</v>
      </c>
      <c r="B12" s="4" t="s">
        <v>1881</v>
      </c>
      <c r="C12" s="3" t="s">
        <v>2061</v>
      </c>
      <c r="D12" s="1" t="str">
        <f>LEFT(C12,3)</f>
        <v xml:space="preserve">01 </v>
      </c>
    </row>
    <row r="13" spans="1:10" ht="12.5" customHeight="1" x14ac:dyDescent="0.15">
      <c r="A13" s="3" t="s">
        <v>2062</v>
      </c>
      <c r="B13" s="4" t="s">
        <v>1883</v>
      </c>
      <c r="C13" s="3" t="s">
        <v>2063</v>
      </c>
    </row>
    <row r="14" spans="1:10" ht="12.5" customHeight="1" x14ac:dyDescent="0.15">
      <c r="A14" s="3" t="s">
        <v>2064</v>
      </c>
      <c r="B14" s="4" t="s">
        <v>1886</v>
      </c>
      <c r="C14" s="3" t="str">
        <f>HYPERLINK("http://www.manix.net/","www.manix.net")</f>
        <v>www.manix.net</v>
      </c>
    </row>
    <row r="15" spans="1:10" ht="12.5" customHeight="1" x14ac:dyDescent="0.15">
      <c r="A15" s="3" t="s">
        <v>1885</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1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000-000000000000}">
  <sheetPr codeName="Feuil129"/>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1887</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1888</v>
      </c>
      <c r="B5" s="5">
        <v>57384608</v>
      </c>
      <c r="C5" s="3" t="s">
        <v>1889</v>
      </c>
      <c r="D5" s="4" t="s">
        <v>1890</v>
      </c>
      <c r="E5" s="3" t="s">
        <v>2065</v>
      </c>
    </row>
    <row r="6" spans="1:10" ht="12.5" customHeight="1" x14ac:dyDescent="0.15">
      <c r="A6" s="6" t="s">
        <v>1892</v>
      </c>
      <c r="B6" s="7">
        <v>13218399</v>
      </c>
      <c r="C6" s="8" t="s">
        <v>1889</v>
      </c>
      <c r="D6" s="24" t="s">
        <v>1893</v>
      </c>
      <c r="E6" s="21" t="s">
        <v>2066</v>
      </c>
    </row>
    <row r="7" spans="1:10" ht="11.25" customHeight="1" x14ac:dyDescent="0.15">
      <c r="A7" s="24" t="s">
        <v>1895</v>
      </c>
      <c r="B7" s="25">
        <v>48877326</v>
      </c>
      <c r="C7" s="21" t="s">
        <v>1889</v>
      </c>
      <c r="D7" s="20"/>
      <c r="E7" s="20"/>
    </row>
    <row r="8" spans="1:10" ht="1.25" customHeight="1" x14ac:dyDescent="0.15">
      <c r="A8" s="20"/>
      <c r="B8" s="20"/>
      <c r="C8" s="20"/>
      <c r="D8" s="24" t="s">
        <v>1896</v>
      </c>
      <c r="E8" s="21" t="s">
        <v>1956</v>
      </c>
    </row>
    <row r="9" spans="1:10" ht="11.25" customHeight="1" x14ac:dyDescent="0.15">
      <c r="A9" s="24" t="s">
        <v>1898</v>
      </c>
      <c r="B9" s="25">
        <v>25569672</v>
      </c>
      <c r="C9" s="21" t="s">
        <v>1889</v>
      </c>
      <c r="D9" s="20"/>
      <c r="E9" s="20"/>
    </row>
    <row r="10" spans="1:10" ht="1.25" customHeight="1" x14ac:dyDescent="0.15">
      <c r="A10" s="20"/>
      <c r="B10" s="20"/>
      <c r="C10" s="20"/>
      <c r="D10" s="24" t="s">
        <v>1899</v>
      </c>
      <c r="E10" s="21" t="s">
        <v>1897</v>
      </c>
    </row>
    <row r="11" spans="1:10" ht="11.25" customHeight="1" x14ac:dyDescent="0.15">
      <c r="A11" s="20"/>
      <c r="B11" s="20"/>
      <c r="C11" s="20"/>
      <c r="D11" s="20"/>
      <c r="E11" s="20"/>
    </row>
    <row r="12" spans="1:10" ht="12.5" customHeight="1" x14ac:dyDescent="0.15">
      <c r="A12" s="20"/>
      <c r="B12" s="20"/>
      <c r="C12" s="20"/>
      <c r="D12" s="4" t="str">
        <f>LEFT(C12,3)</f>
        <v/>
      </c>
      <c r="E12" s="3" t="s">
        <v>1938</v>
      </c>
    </row>
    <row r="13" spans="1:10" ht="12.5" customHeight="1" x14ac:dyDescent="0.15">
      <c r="A13" s="20"/>
      <c r="B13" s="20"/>
      <c r="C13" s="20"/>
      <c r="D13" s="20"/>
      <c r="E13" s="20"/>
    </row>
    <row r="14" spans="1:10" ht="23.75" customHeight="1" x14ac:dyDescent="0.15">
      <c r="A14" s="4" t="s">
        <v>1902</v>
      </c>
      <c r="B14" s="8" t="s">
        <v>2067</v>
      </c>
    </row>
    <row r="15" spans="1:10" ht="12.5" customHeight="1" x14ac:dyDescent="0.15">
      <c r="A15" s="4" t="s">
        <v>1904</v>
      </c>
      <c r="B15" s="8" t="s">
        <v>1905</v>
      </c>
    </row>
    <row r="16" spans="1:10" ht="12.5" customHeight="1" x14ac:dyDescent="0.15">
      <c r="A16" s="4" t="s">
        <v>1906</v>
      </c>
      <c r="B16" s="8" t="s">
        <v>1907</v>
      </c>
    </row>
    <row r="17" spans="1:2" ht="82.75" customHeight="1" x14ac:dyDescent="0.15">
      <c r="A17" s="4" t="s">
        <v>1908</v>
      </c>
      <c r="B17" s="8" t="s">
        <v>2068</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100-000000000000}">
  <sheetPr codeName="Feuil130"/>
  <dimension ref="A1:R39"/>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1910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1911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1912</v>
      </c>
      <c r="K7" s="30" t="s">
        <v>1913</v>
      </c>
      <c r="L7" s="20"/>
      <c r="M7" s="10" t="s">
        <v>1914</v>
      </c>
      <c r="N7" s="10" t="s">
        <v>1915</v>
      </c>
      <c r="O7" s="9"/>
      <c r="P7" s="9"/>
      <c r="Q7" s="9"/>
      <c r="R7" s="20"/>
    </row>
    <row r="8" spans="1:18" ht="12.5" customHeight="1" x14ac:dyDescent="0.15">
      <c r="A8" s="20"/>
      <c r="B8" s="27"/>
      <c r="C8" s="28" t="s">
        <v>1916</v>
      </c>
      <c r="D8" s="27"/>
      <c r="E8" s="27"/>
      <c r="F8" s="27"/>
      <c r="G8" s="27"/>
      <c r="H8" s="27"/>
      <c r="I8" s="27"/>
      <c r="J8" s="11" t="s">
        <v>2069</v>
      </c>
      <c r="K8" s="26" t="s">
        <v>1851</v>
      </c>
      <c r="L8" s="26" t="s">
        <v>2070</v>
      </c>
      <c r="M8" s="26" t="s">
        <v>1919</v>
      </c>
      <c r="N8" s="26" t="s">
        <v>1854</v>
      </c>
      <c r="O8" s="27"/>
      <c r="P8" s="27"/>
      <c r="Q8" s="27"/>
      <c r="R8" s="20"/>
    </row>
    <row r="9" spans="1:18" ht="12.5" customHeight="1" x14ac:dyDescent="0.15">
      <c r="A9" s="20"/>
      <c r="B9" s="20"/>
      <c r="C9" s="20"/>
      <c r="D9" s="20"/>
      <c r="E9" s="20"/>
      <c r="F9" s="20"/>
      <c r="G9" s="20"/>
      <c r="H9" s="20"/>
      <c r="I9" s="20"/>
      <c r="J9" s="11" t="s">
        <v>2071</v>
      </c>
      <c r="K9" s="20"/>
      <c r="L9" s="20"/>
      <c r="M9" s="20"/>
      <c r="N9" s="20"/>
      <c r="O9" s="20"/>
      <c r="P9" s="20"/>
      <c r="Q9" s="20"/>
      <c r="R9" s="20"/>
    </row>
    <row r="10" spans="1:18" ht="23.75" customHeight="1" x14ac:dyDescent="0.15">
      <c r="A10" s="20"/>
      <c r="B10" s="20"/>
      <c r="C10" s="29" t="s">
        <v>1966</v>
      </c>
      <c r="F10" s="20"/>
      <c r="G10" s="20"/>
      <c r="J10" s="3" t="s">
        <v>2072</v>
      </c>
      <c r="K10" s="3" t="s">
        <v>1851</v>
      </c>
      <c r="L10" s="3" t="s">
        <v>2073</v>
      </c>
      <c r="M10" s="3" t="s">
        <v>1919</v>
      </c>
      <c r="N10" s="3" t="s">
        <v>1854</v>
      </c>
      <c r="P10" s="20"/>
      <c r="Q10" s="20"/>
      <c r="R10" s="20"/>
    </row>
    <row r="11" spans="1:18" ht="12.5" customHeight="1" x14ac:dyDescent="0.15">
      <c r="A11" s="20"/>
      <c r="B11" s="20"/>
      <c r="C11" s="20"/>
      <c r="F11" s="20"/>
      <c r="G11" s="20"/>
      <c r="J11" s="3" t="s">
        <v>2074</v>
      </c>
      <c r="K11" s="20"/>
      <c r="L11" s="20"/>
      <c r="M11" s="20"/>
      <c r="N11" s="20"/>
      <c r="P11" s="20"/>
      <c r="Q11" s="20"/>
      <c r="R11" s="20"/>
    </row>
    <row r="12" spans="1:18" ht="12.5" customHeight="1" x14ac:dyDescent="0.15">
      <c r="A12" s="20"/>
      <c r="B12" s="27"/>
      <c r="C12" s="28" t="s">
        <v>1969</v>
      </c>
      <c r="D12" s="27" t="str">
        <f>LEFT(C12,3)</f>
        <v>3. </v>
      </c>
      <c r="E12" s="27"/>
      <c r="F12" s="27"/>
      <c r="G12" s="27"/>
      <c r="H12" s="27"/>
      <c r="I12" s="27"/>
      <c r="J12" s="11" t="s">
        <v>2075</v>
      </c>
      <c r="K12" s="26" t="s">
        <v>1851</v>
      </c>
      <c r="L12" s="26" t="s">
        <v>2076</v>
      </c>
      <c r="M12" s="26" t="s">
        <v>1919</v>
      </c>
      <c r="N12" s="26" t="s">
        <v>1854</v>
      </c>
      <c r="O12" s="27"/>
      <c r="P12" s="27"/>
      <c r="Q12" s="27"/>
      <c r="R12" s="20"/>
    </row>
    <row r="13" spans="1:18" ht="12.5" customHeight="1" x14ac:dyDescent="0.15">
      <c r="A13" s="20"/>
      <c r="B13" s="20"/>
      <c r="C13" s="20"/>
      <c r="D13" s="20"/>
      <c r="E13" s="20"/>
      <c r="F13" s="20"/>
      <c r="G13" s="20"/>
      <c r="H13" s="20"/>
      <c r="I13" s="20"/>
      <c r="J13" s="11" t="s">
        <v>2077</v>
      </c>
      <c r="K13" s="20"/>
      <c r="L13" s="20"/>
      <c r="M13" s="20"/>
      <c r="N13" s="20"/>
      <c r="O13" s="20"/>
      <c r="P13" s="20"/>
      <c r="Q13" s="20"/>
      <c r="R13" s="20"/>
    </row>
    <row r="14" spans="1:18" ht="12.5" customHeight="1" x14ac:dyDescent="0.15">
      <c r="A14" s="20"/>
      <c r="B14" s="20"/>
      <c r="C14" s="20"/>
      <c r="D14" s="20"/>
      <c r="E14" s="20"/>
      <c r="F14" s="20"/>
      <c r="G14" s="20"/>
      <c r="H14" s="20"/>
      <c r="I14" s="20"/>
      <c r="J14" s="20"/>
    </row>
    <row r="15" spans="1:18" ht="13" hidden="1" customHeight="1" x14ac:dyDescent="0.15">
      <c r="A15" s="20"/>
      <c r="B15" s="20"/>
      <c r="C15" s="20"/>
      <c r="D15" s="20"/>
      <c r="E15" s="20"/>
      <c r="F15" s="20"/>
      <c r="G15" s="20"/>
      <c r="H15" s="20"/>
      <c r="I15" s="20"/>
      <c r="J15" s="20"/>
    </row>
    <row r="16" spans="1:18" ht="12.5" customHeight="1" x14ac:dyDescent="0.15">
      <c r="A16" s="31" t="s">
        <v>1921</v>
      </c>
      <c r="B16" s="20"/>
      <c r="C16" s="20"/>
      <c r="D16" s="20"/>
      <c r="E16" s="20"/>
      <c r="F16" s="20"/>
      <c r="G16" s="20"/>
      <c r="H16" s="20"/>
      <c r="I16" s="20"/>
      <c r="J16" s="20"/>
    </row>
    <row r="17" spans="1:18" ht="12.5" customHeight="1" x14ac:dyDescent="0.15">
      <c r="A17" s="20"/>
      <c r="B17" s="20"/>
    </row>
    <row r="18" spans="1:18" ht="13" hidden="1" customHeight="1" x14ac:dyDescent="0.15">
      <c r="A18" s="20"/>
      <c r="B18" s="20"/>
      <c r="C18" s="20"/>
      <c r="D18" s="20"/>
      <c r="E18" s="20"/>
      <c r="F18" s="20"/>
      <c r="G18" s="20"/>
      <c r="H18" s="20"/>
      <c r="I18" s="20"/>
      <c r="J18" s="20"/>
    </row>
    <row r="19" spans="1:18" ht="12.5" customHeight="1" x14ac:dyDescent="0.15">
      <c r="A19" s="9"/>
      <c r="B19" s="9"/>
      <c r="C19" s="9"/>
      <c r="D19" s="9"/>
      <c r="E19" s="9"/>
      <c r="F19" s="9"/>
      <c r="G19" s="9"/>
      <c r="H19" s="9"/>
      <c r="I19" s="9"/>
      <c r="J19" s="10" t="s">
        <v>1912</v>
      </c>
      <c r="K19" s="30" t="s">
        <v>1913</v>
      </c>
      <c r="L19" s="20"/>
      <c r="M19" s="10" t="s">
        <v>1922</v>
      </c>
      <c r="N19" s="10" t="s">
        <v>1915</v>
      </c>
      <c r="O19" s="9"/>
      <c r="P19" s="9"/>
      <c r="Q19" s="9"/>
      <c r="R19" s="20"/>
    </row>
    <row r="20" spans="1:18" ht="12.5" customHeight="1" x14ac:dyDescent="0.15">
      <c r="A20" s="20"/>
      <c r="B20" s="27"/>
      <c r="C20" s="28" t="s">
        <v>1916</v>
      </c>
      <c r="D20" s="27"/>
      <c r="E20" s="27"/>
      <c r="F20" s="27"/>
      <c r="G20" s="27"/>
      <c r="H20" s="27"/>
      <c r="I20" s="27"/>
      <c r="J20" s="11" t="s">
        <v>2069</v>
      </c>
      <c r="K20" s="26" t="s">
        <v>1851</v>
      </c>
      <c r="L20" s="26" t="s">
        <v>2078</v>
      </c>
      <c r="M20" s="26" t="s">
        <v>1925</v>
      </c>
      <c r="N20" s="26" t="s">
        <v>1854</v>
      </c>
      <c r="O20" s="27"/>
      <c r="P20" s="27"/>
      <c r="Q20" s="27"/>
      <c r="R20" s="20"/>
    </row>
    <row r="21" spans="1:18" ht="12.5" customHeight="1" x14ac:dyDescent="0.15">
      <c r="A21" s="20"/>
      <c r="B21" s="20"/>
      <c r="C21" s="20"/>
      <c r="D21" s="20"/>
      <c r="E21" s="20"/>
      <c r="F21" s="20"/>
      <c r="G21" s="20"/>
      <c r="H21" s="20"/>
      <c r="I21" s="20"/>
      <c r="J21" s="11" t="s">
        <v>2071</v>
      </c>
      <c r="K21" s="20"/>
      <c r="L21" s="20"/>
      <c r="M21" s="20"/>
      <c r="N21" s="20"/>
      <c r="O21" s="20"/>
      <c r="P21" s="20"/>
      <c r="Q21" s="20"/>
      <c r="R21" s="20"/>
    </row>
    <row r="22" spans="1:18" ht="12.5" customHeight="1" x14ac:dyDescent="0.15">
      <c r="A22" s="20"/>
      <c r="B22" s="20"/>
      <c r="C22" s="29" t="s">
        <v>1966</v>
      </c>
      <c r="F22" s="20"/>
      <c r="G22" s="20"/>
      <c r="J22" s="3" t="s">
        <v>2079</v>
      </c>
      <c r="K22" s="21" t="s">
        <v>1851</v>
      </c>
      <c r="L22" s="21" t="s">
        <v>1963</v>
      </c>
      <c r="M22" s="21" t="s">
        <v>1964</v>
      </c>
      <c r="N22" s="21" t="s">
        <v>1854</v>
      </c>
      <c r="P22" s="20"/>
      <c r="Q22" s="20"/>
      <c r="R22" s="20"/>
    </row>
    <row r="23" spans="1:18" ht="12.5" customHeight="1" x14ac:dyDescent="0.15">
      <c r="A23" s="20"/>
      <c r="B23" s="20"/>
      <c r="C23" s="20"/>
      <c r="F23" s="20"/>
      <c r="G23" s="20"/>
      <c r="J23" s="3" t="s">
        <v>2080</v>
      </c>
      <c r="K23" s="20"/>
      <c r="L23" s="20"/>
      <c r="M23" s="20"/>
      <c r="N23" s="20"/>
      <c r="P23" s="20"/>
      <c r="Q23" s="20"/>
      <c r="R23" s="20"/>
    </row>
    <row r="24" spans="1:18" ht="12.5" customHeight="1" x14ac:dyDescent="0.15">
      <c r="A24" s="20"/>
      <c r="B24" s="27"/>
      <c r="C24" s="28" t="s">
        <v>1969</v>
      </c>
      <c r="D24" s="27"/>
      <c r="E24" s="27"/>
      <c r="F24" s="27"/>
      <c r="G24" s="27"/>
      <c r="H24" s="27"/>
      <c r="I24" s="27"/>
      <c r="J24" s="11" t="s">
        <v>2081</v>
      </c>
      <c r="K24" s="26" t="s">
        <v>1851</v>
      </c>
      <c r="L24" s="26" t="s">
        <v>2082</v>
      </c>
      <c r="M24" s="26" t="s">
        <v>2083</v>
      </c>
      <c r="N24" s="26" t="s">
        <v>1854</v>
      </c>
      <c r="O24" s="27"/>
      <c r="P24" s="27"/>
      <c r="Q24" s="27"/>
      <c r="R24" s="20"/>
    </row>
    <row r="25" spans="1:18" ht="1.25" customHeight="1" x14ac:dyDescent="0.15">
      <c r="A25" s="20"/>
      <c r="B25" s="20"/>
      <c r="C25" s="20"/>
      <c r="D25" s="20"/>
      <c r="E25" s="20"/>
      <c r="F25" s="20"/>
      <c r="G25" s="20"/>
      <c r="H25" s="20"/>
      <c r="I25" s="20"/>
      <c r="J25" s="26" t="s">
        <v>2084</v>
      </c>
      <c r="K25" s="20"/>
      <c r="L25" s="20"/>
      <c r="M25" s="20"/>
      <c r="N25" s="20"/>
      <c r="O25" s="20"/>
      <c r="P25" s="20"/>
      <c r="Q25" s="20"/>
      <c r="R25" s="20"/>
    </row>
    <row r="26" spans="1:18" ht="11.25" customHeight="1" x14ac:dyDescent="0.15">
      <c r="A26" s="20"/>
      <c r="B26" s="20"/>
      <c r="C26" s="20"/>
      <c r="D26" s="20"/>
      <c r="E26" s="20"/>
      <c r="F26" s="20"/>
      <c r="G26" s="20"/>
      <c r="H26" s="20"/>
      <c r="I26" s="20"/>
      <c r="J26" s="20"/>
      <c r="K26" s="27"/>
      <c r="L26" s="20"/>
      <c r="M26" s="20"/>
      <c r="N26" s="20"/>
      <c r="O26" s="20"/>
      <c r="P26" s="20"/>
      <c r="Q26" s="20"/>
      <c r="R26" s="20"/>
    </row>
    <row r="27" spans="1:18" ht="12.5" customHeight="1" x14ac:dyDescent="0.15">
      <c r="A27" s="20"/>
      <c r="B27" s="20"/>
      <c r="C27" s="29" t="s">
        <v>1974</v>
      </c>
      <c r="F27" s="20"/>
      <c r="G27" s="20"/>
      <c r="J27" s="3" t="s">
        <v>2085</v>
      </c>
      <c r="K27" s="21" t="s">
        <v>1851</v>
      </c>
      <c r="L27" s="21" t="s">
        <v>1971</v>
      </c>
      <c r="M27" s="21" t="s">
        <v>1972</v>
      </c>
      <c r="N27" s="21" t="s">
        <v>1854</v>
      </c>
      <c r="P27" s="20"/>
      <c r="Q27" s="20"/>
      <c r="R27" s="20"/>
    </row>
    <row r="28" spans="1:18" ht="1.25" customHeight="1" x14ac:dyDescent="0.15">
      <c r="A28" s="20"/>
      <c r="B28" s="20"/>
      <c r="C28" s="20"/>
      <c r="F28" s="20"/>
      <c r="G28" s="20"/>
      <c r="J28" s="21" t="s">
        <v>2086</v>
      </c>
      <c r="K28" s="20"/>
      <c r="L28" s="20"/>
      <c r="M28" s="20"/>
      <c r="N28" s="20"/>
      <c r="P28" s="20"/>
      <c r="Q28" s="20"/>
      <c r="R28" s="20"/>
    </row>
    <row r="29" spans="1:18" ht="11.25" customHeight="1" x14ac:dyDescent="0.15">
      <c r="A29" s="20"/>
      <c r="B29" s="20"/>
      <c r="C29" s="20"/>
      <c r="F29" s="20"/>
      <c r="G29" s="20"/>
      <c r="J29" s="20"/>
      <c r="K29" s="21" t="s">
        <v>1851</v>
      </c>
      <c r="L29" s="21" t="s">
        <v>2087</v>
      </c>
      <c r="M29" s="21" t="s">
        <v>2088</v>
      </c>
      <c r="N29" s="21" t="s">
        <v>1854</v>
      </c>
      <c r="P29" s="20"/>
      <c r="Q29" s="20"/>
      <c r="R29" s="20"/>
    </row>
    <row r="30" spans="1:18" ht="2.25" customHeight="1" x14ac:dyDescent="0.15">
      <c r="A30" s="20"/>
      <c r="B30" s="20"/>
      <c r="C30" s="20"/>
      <c r="F30" s="20"/>
      <c r="G30" s="20"/>
      <c r="K30" s="20"/>
      <c r="L30" s="20"/>
      <c r="M30" s="20"/>
      <c r="N30" s="20"/>
      <c r="P30" s="20"/>
      <c r="Q30" s="20"/>
      <c r="R30" s="20"/>
    </row>
    <row r="31" spans="1:18" ht="12.5" customHeight="1" x14ac:dyDescent="0.15">
      <c r="A31" s="20"/>
      <c r="B31" s="27"/>
      <c r="C31" s="28" t="s">
        <v>1849</v>
      </c>
      <c r="D31" s="27"/>
      <c r="E31" s="27"/>
      <c r="F31" s="27"/>
      <c r="G31" s="27"/>
      <c r="H31" s="27"/>
      <c r="I31" s="27"/>
      <c r="J31" s="11" t="s">
        <v>2089</v>
      </c>
      <c r="K31" s="26" t="s">
        <v>1851</v>
      </c>
      <c r="L31" s="26" t="s">
        <v>2090</v>
      </c>
      <c r="M31" s="26" t="s">
        <v>1972</v>
      </c>
      <c r="N31" s="26" t="s">
        <v>1854</v>
      </c>
      <c r="O31" s="27"/>
      <c r="P31" s="27"/>
      <c r="Q31" s="27"/>
      <c r="R31" s="20"/>
    </row>
    <row r="32" spans="1:18" ht="1.25" customHeight="1" x14ac:dyDescent="0.15">
      <c r="A32" s="20"/>
      <c r="B32" s="20"/>
      <c r="C32" s="20"/>
      <c r="D32" s="20"/>
      <c r="E32" s="20"/>
      <c r="F32" s="20"/>
      <c r="G32" s="20"/>
      <c r="H32" s="20"/>
      <c r="I32" s="20"/>
      <c r="J32" s="26" t="s">
        <v>2091</v>
      </c>
      <c r="K32" s="20"/>
      <c r="L32" s="20"/>
      <c r="M32" s="20"/>
      <c r="N32" s="20"/>
      <c r="O32" s="20"/>
      <c r="P32" s="20"/>
      <c r="Q32" s="20"/>
      <c r="R32" s="20"/>
    </row>
    <row r="33" spans="1:18" ht="11.25" customHeight="1" x14ac:dyDescent="0.15">
      <c r="A33" s="20"/>
      <c r="B33" s="20"/>
      <c r="C33" s="20"/>
      <c r="D33" s="20"/>
      <c r="E33" s="20"/>
      <c r="F33" s="20"/>
      <c r="G33" s="20"/>
      <c r="H33" s="20"/>
      <c r="I33" s="20"/>
      <c r="J33" s="20"/>
      <c r="K33" s="27"/>
      <c r="L33" s="20"/>
      <c r="M33" s="20"/>
      <c r="N33" s="20"/>
      <c r="O33" s="20"/>
      <c r="P33" s="20"/>
      <c r="Q33" s="20"/>
      <c r="R33" s="20"/>
    </row>
    <row r="34" spans="1:18" ht="12.5" customHeight="1" x14ac:dyDescent="0.15">
      <c r="A34" s="20"/>
      <c r="B34" s="20"/>
      <c r="C34" s="29" t="s">
        <v>2092</v>
      </c>
      <c r="F34" s="20"/>
      <c r="G34" s="20"/>
      <c r="J34" s="3" t="s">
        <v>2093</v>
      </c>
      <c r="K34" s="21" t="s">
        <v>2094</v>
      </c>
      <c r="L34" s="21" t="s">
        <v>2095</v>
      </c>
      <c r="M34" s="21" t="s">
        <v>2096</v>
      </c>
      <c r="N34" s="21" t="s">
        <v>2097</v>
      </c>
      <c r="P34" s="20"/>
      <c r="Q34" s="20"/>
      <c r="R34" s="20"/>
    </row>
    <row r="35" spans="1:18" ht="1.25" customHeight="1" x14ac:dyDescent="0.15">
      <c r="A35" s="20"/>
      <c r="B35" s="20"/>
      <c r="C35" s="20"/>
      <c r="F35" s="20"/>
      <c r="G35" s="20"/>
      <c r="J35" s="21" t="s">
        <v>2098</v>
      </c>
      <c r="K35" s="20"/>
      <c r="L35" s="20"/>
      <c r="M35" s="20"/>
      <c r="N35" s="20"/>
      <c r="P35" s="20"/>
      <c r="Q35" s="20"/>
      <c r="R35" s="20"/>
    </row>
    <row r="36" spans="1:18" ht="11.25" customHeight="1" x14ac:dyDescent="0.15">
      <c r="A36" s="20"/>
      <c r="B36" s="20"/>
      <c r="C36" s="20"/>
      <c r="F36" s="20"/>
      <c r="G36" s="20"/>
      <c r="J36" s="20"/>
      <c r="K36" s="20"/>
      <c r="L36" s="20"/>
      <c r="M36" s="20"/>
      <c r="N36" s="20"/>
      <c r="P36" s="20"/>
      <c r="Q36" s="20"/>
      <c r="R36" s="20"/>
    </row>
    <row r="37" spans="1:18" ht="12.5" customHeight="1" x14ac:dyDescent="0.15">
      <c r="A37" s="20"/>
      <c r="B37" s="27"/>
      <c r="C37" s="28" t="s">
        <v>2099</v>
      </c>
      <c r="D37" s="27"/>
      <c r="E37" s="27"/>
      <c r="F37" s="27"/>
      <c r="G37" s="27"/>
      <c r="H37" s="27"/>
      <c r="I37" s="27"/>
      <c r="J37" s="11" t="s">
        <v>2100</v>
      </c>
      <c r="K37" s="26" t="s">
        <v>2094</v>
      </c>
      <c r="L37" s="26" t="s">
        <v>2101</v>
      </c>
      <c r="M37" s="26" t="s">
        <v>2102</v>
      </c>
      <c r="N37" s="26" t="s">
        <v>2097</v>
      </c>
      <c r="O37" s="27"/>
      <c r="P37" s="27"/>
      <c r="Q37" s="27"/>
      <c r="R37" s="20"/>
    </row>
    <row r="38" spans="1:18" ht="1.25" customHeight="1" x14ac:dyDescent="0.15">
      <c r="A38" s="20"/>
      <c r="B38" s="20"/>
      <c r="C38" s="20"/>
      <c r="D38" s="20"/>
      <c r="E38" s="20"/>
      <c r="F38" s="20"/>
      <c r="G38" s="20"/>
      <c r="H38" s="20"/>
      <c r="I38" s="20"/>
      <c r="J38" s="26" t="s">
        <v>2103</v>
      </c>
      <c r="K38" s="20"/>
      <c r="L38" s="20"/>
      <c r="M38" s="20"/>
      <c r="N38" s="20"/>
      <c r="O38" s="20"/>
      <c r="P38" s="20"/>
      <c r="Q38" s="20"/>
      <c r="R38" s="20"/>
    </row>
    <row r="39" spans="1:18" ht="11.25" customHeight="1" x14ac:dyDescent="0.15">
      <c r="A39" s="20"/>
      <c r="B39" s="20"/>
      <c r="C39" s="20"/>
      <c r="D39" s="20"/>
      <c r="E39" s="20"/>
      <c r="F39" s="20"/>
      <c r="G39" s="20"/>
      <c r="H39" s="20"/>
      <c r="I39" s="20"/>
      <c r="J39" s="20"/>
      <c r="K39" s="27"/>
      <c r="L39" s="20"/>
      <c r="M39" s="20"/>
      <c r="N39" s="20"/>
      <c r="O39" s="20"/>
      <c r="P39" s="20"/>
      <c r="Q39" s="20"/>
      <c r="R39" s="20"/>
    </row>
  </sheetData>
  <mergeCells count="165">
    <mergeCell ref="A1:J1"/>
    <mergeCell ref="A2:J2"/>
    <mergeCell ref="A3:J3"/>
    <mergeCell ref="A4:J4"/>
    <mergeCell ref="A5:B5"/>
    <mergeCell ref="A6:J6"/>
    <mergeCell ref="K7:L7"/>
    <mergeCell ref="R7:R13"/>
    <mergeCell ref="A8:A9"/>
    <mergeCell ref="B8:B9"/>
    <mergeCell ref="C8:C9"/>
    <mergeCell ref="D8:D9"/>
    <mergeCell ref="E8:E9"/>
    <mergeCell ref="F8:F9"/>
    <mergeCell ref="G8:G9"/>
    <mergeCell ref="H8:H9"/>
    <mergeCell ref="P8:P9"/>
    <mergeCell ref="Q8:Q9"/>
    <mergeCell ref="A10:A11"/>
    <mergeCell ref="B10:B11"/>
    <mergeCell ref="C10:C11"/>
    <mergeCell ref="F10:F11"/>
    <mergeCell ref="G10:G11"/>
    <mergeCell ref="P10:P11"/>
    <mergeCell ref="Q10:Q11"/>
    <mergeCell ref="K11:N11"/>
    <mergeCell ref="I8:I9"/>
    <mergeCell ref="K8:K9"/>
    <mergeCell ref="L8:L9"/>
    <mergeCell ref="M8:M9"/>
    <mergeCell ref="N8:N9"/>
    <mergeCell ref="O8:O9"/>
    <mergeCell ref="N12:N13"/>
    <mergeCell ref="O12:O13"/>
    <mergeCell ref="P12:P13"/>
    <mergeCell ref="Q12:Q13"/>
    <mergeCell ref="A14:J14"/>
    <mergeCell ref="A15:J15"/>
    <mergeCell ref="G12:G13"/>
    <mergeCell ref="H12:H13"/>
    <mergeCell ref="I12:I13"/>
    <mergeCell ref="K12:K13"/>
    <mergeCell ref="L12:L13"/>
    <mergeCell ref="M12:M13"/>
    <mergeCell ref="A12:A13"/>
    <mergeCell ref="B12:B13"/>
    <mergeCell ref="C12:C13"/>
    <mergeCell ref="D12:D13"/>
    <mergeCell ref="E12:E13"/>
    <mergeCell ref="F12:F13"/>
    <mergeCell ref="A16:J16"/>
    <mergeCell ref="A17:B17"/>
    <mergeCell ref="A18:J18"/>
    <mergeCell ref="K19:L19"/>
    <mergeCell ref="R19:R39"/>
    <mergeCell ref="A20:A21"/>
    <mergeCell ref="B20:B21"/>
    <mergeCell ref="C20:C21"/>
    <mergeCell ref="D20:D21"/>
    <mergeCell ref="E20:E21"/>
    <mergeCell ref="N22:N23"/>
    <mergeCell ref="P22:P23"/>
    <mergeCell ref="Q22:Q23"/>
    <mergeCell ref="M20:M21"/>
    <mergeCell ref="N20:N21"/>
    <mergeCell ref="O20:O21"/>
    <mergeCell ref="P20:P21"/>
    <mergeCell ref="Q20:Q21"/>
    <mergeCell ref="A22:A23"/>
    <mergeCell ref="B22:B23"/>
    <mergeCell ref="C22:C23"/>
    <mergeCell ref="F22:F23"/>
    <mergeCell ref="G22:G23"/>
    <mergeCell ref="F20:F21"/>
    <mergeCell ref="G20:G21"/>
    <mergeCell ref="H20:H21"/>
    <mergeCell ref="I20:I21"/>
    <mergeCell ref="K20:K21"/>
    <mergeCell ref="L20:L21"/>
    <mergeCell ref="A24:A26"/>
    <mergeCell ref="B24:B26"/>
    <mergeCell ref="C24:C26"/>
    <mergeCell ref="D24:D26"/>
    <mergeCell ref="E24:E26"/>
    <mergeCell ref="F24:F26"/>
    <mergeCell ref="K22:K23"/>
    <mergeCell ref="L22:L23"/>
    <mergeCell ref="M22:M23"/>
    <mergeCell ref="N24:N25"/>
    <mergeCell ref="O24:O26"/>
    <mergeCell ref="P24:P26"/>
    <mergeCell ref="Q24:Q26"/>
    <mergeCell ref="J25:J26"/>
    <mergeCell ref="K26:N26"/>
    <mergeCell ref="G24:G26"/>
    <mergeCell ref="H24:H26"/>
    <mergeCell ref="I24:I26"/>
    <mergeCell ref="K24:K25"/>
    <mergeCell ref="L24:L25"/>
    <mergeCell ref="M24:M25"/>
    <mergeCell ref="P27:P30"/>
    <mergeCell ref="Q27:Q30"/>
    <mergeCell ref="J28:J29"/>
    <mergeCell ref="K29:K30"/>
    <mergeCell ref="L29:L30"/>
    <mergeCell ref="M29:M30"/>
    <mergeCell ref="N29:N30"/>
    <mergeCell ref="A27:A30"/>
    <mergeCell ref="B27:B30"/>
    <mergeCell ref="C27:C30"/>
    <mergeCell ref="F27:F30"/>
    <mergeCell ref="G27:G30"/>
    <mergeCell ref="K27:K28"/>
    <mergeCell ref="A31:A33"/>
    <mergeCell ref="B31:B33"/>
    <mergeCell ref="C31:C33"/>
    <mergeCell ref="D31:D33"/>
    <mergeCell ref="E31:E33"/>
    <mergeCell ref="F31:F33"/>
    <mergeCell ref="L27:L28"/>
    <mergeCell ref="M27:M28"/>
    <mergeCell ref="N27:N28"/>
    <mergeCell ref="N31:N32"/>
    <mergeCell ref="O31:O33"/>
    <mergeCell ref="P31:P33"/>
    <mergeCell ref="Q31:Q33"/>
    <mergeCell ref="J32:J33"/>
    <mergeCell ref="K33:N33"/>
    <mergeCell ref="G31:G33"/>
    <mergeCell ref="H31:H33"/>
    <mergeCell ref="I31:I33"/>
    <mergeCell ref="K31:K32"/>
    <mergeCell ref="L31:L32"/>
    <mergeCell ref="M31:M32"/>
    <mergeCell ref="P34:P36"/>
    <mergeCell ref="Q34:Q36"/>
    <mergeCell ref="J35:J36"/>
    <mergeCell ref="K36:N36"/>
    <mergeCell ref="A34:A36"/>
    <mergeCell ref="B34:B36"/>
    <mergeCell ref="C34:C36"/>
    <mergeCell ref="F34:F36"/>
    <mergeCell ref="G34:G36"/>
    <mergeCell ref="K34:K35"/>
    <mergeCell ref="A37:A39"/>
    <mergeCell ref="B37:B39"/>
    <mergeCell ref="C37:C39"/>
    <mergeCell ref="D37:D39"/>
    <mergeCell ref="E37:E39"/>
    <mergeCell ref="F37:F39"/>
    <mergeCell ref="L34:L35"/>
    <mergeCell ref="M34:M35"/>
    <mergeCell ref="N34:N35"/>
    <mergeCell ref="N37:N38"/>
    <mergeCell ref="O37:O39"/>
    <mergeCell ref="P37:P39"/>
    <mergeCell ref="Q37:Q39"/>
    <mergeCell ref="J38:J39"/>
    <mergeCell ref="K39:N39"/>
    <mergeCell ref="G37:G39"/>
    <mergeCell ref="H37:H39"/>
    <mergeCell ref="I37:I39"/>
    <mergeCell ref="K37:K38"/>
    <mergeCell ref="L37:L38"/>
    <mergeCell ref="M37:M38"/>
  </mergeCells>
  <pageMargins left="0" right="0" top="0" bottom="0" header="0.4921259845" footer="0.4921259845"/>
  <drawing r:id="rId1"/>
</worksheet>
</file>

<file path=xl/worksheets/sheet1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200-000000000000}">
  <sheetPr codeName="Feuil131"/>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2104</v>
      </c>
    </row>
    <row r="2" spans="1:10" ht="13" hidden="1" customHeight="1" x14ac:dyDescent="0.15"/>
    <row r="3" spans="1:10" ht="12.5" customHeight="1" x14ac:dyDescent="0.15">
      <c r="A3" s="3" t="s">
        <v>2105</v>
      </c>
      <c r="B3" s="4" t="s">
        <v>2106</v>
      </c>
      <c r="C3" s="3" t="s">
        <v>2107</v>
      </c>
    </row>
    <row r="4" spans="1:10" ht="12.5" customHeight="1" x14ac:dyDescent="0.15">
      <c r="B4" s="4" t="s">
        <v>2108</v>
      </c>
      <c r="C4" s="3" t="s">
        <v>2109</v>
      </c>
    </row>
    <row r="5" spans="1:10" ht="12.5" customHeight="1" x14ac:dyDescent="0.15">
      <c r="A5" s="3" t="s">
        <v>2110</v>
      </c>
      <c r="B5" s="20"/>
      <c r="C5" s="20"/>
    </row>
    <row r="6" spans="1:10" ht="23.75" customHeight="1" x14ac:dyDescent="0.15">
      <c r="A6" s="21" t="s">
        <v>2111</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2112</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2113</v>
      </c>
      <c r="B12" s="4" t="s">
        <v>2114</v>
      </c>
      <c r="C12" s="3" t="s">
        <v>2115</v>
      </c>
      <c r="D12" s="1" t="str">
        <f>LEFT(C12,3)</f>
        <v xml:space="preserve">01 </v>
      </c>
    </row>
    <row r="13" spans="1:10" ht="12.5" customHeight="1" x14ac:dyDescent="0.15">
      <c r="A13" s="3" t="s">
        <v>2116</v>
      </c>
      <c r="B13" s="4" t="s">
        <v>2117</v>
      </c>
      <c r="C13" s="3" t="s">
        <v>2118</v>
      </c>
    </row>
    <row r="14" spans="1:10" ht="12.5" customHeight="1" x14ac:dyDescent="0.15">
      <c r="A14" s="3" t="s">
        <v>2119</v>
      </c>
      <c r="B14" s="4" t="s">
        <v>2120</v>
      </c>
      <c r="C14" s="3" t="str">
        <f>HYPERLINK("http://www.anteol.fr/","www.anteol.fr")</f>
        <v>www.anteol.fr</v>
      </c>
    </row>
    <row r="15" spans="1:10" ht="12.5" customHeight="1" x14ac:dyDescent="0.15">
      <c r="A15" s="3" t="s">
        <v>2121</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1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300-000000000000}">
  <sheetPr codeName="Feuil132"/>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2122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2123</v>
      </c>
      <c r="B5" s="5">
        <v>3895887</v>
      </c>
      <c r="C5" s="3" t="s">
        <v>2124</v>
      </c>
      <c r="D5" s="4" t="s">
        <v>2125</v>
      </c>
      <c r="E5" s="3" t="s">
        <v>2126</v>
      </c>
    </row>
    <row r="6" spans="1:10" ht="12.5" customHeight="1" x14ac:dyDescent="0.15">
      <c r="A6" s="6" t="s">
        <v>2127</v>
      </c>
      <c r="B6" s="7">
        <v>-21658</v>
      </c>
      <c r="C6" s="8" t="s">
        <v>2124</v>
      </c>
      <c r="D6" s="24" t="s">
        <v>2128</v>
      </c>
      <c r="E6" s="21" t="s">
        <v>2129</v>
      </c>
    </row>
    <row r="7" spans="1:10" ht="11.25" customHeight="1" x14ac:dyDescent="0.15">
      <c r="A7" s="24" t="s">
        <v>2130</v>
      </c>
      <c r="B7" s="25">
        <v>1950620</v>
      </c>
      <c r="C7" s="21" t="s">
        <v>2124</v>
      </c>
      <c r="D7" s="20"/>
      <c r="E7" s="20"/>
    </row>
    <row r="8" spans="1:10" ht="1.25" customHeight="1" x14ac:dyDescent="0.15">
      <c r="A8" s="20"/>
      <c r="B8" s="20"/>
      <c r="C8" s="20"/>
      <c r="D8" s="24" t="s">
        <v>2131</v>
      </c>
      <c r="E8" s="21" t="s">
        <v>2132</v>
      </c>
    </row>
    <row r="9" spans="1:10" ht="11.25" customHeight="1" x14ac:dyDescent="0.15">
      <c r="A9" s="24" t="s">
        <v>2133</v>
      </c>
      <c r="B9" s="25">
        <v>37000</v>
      </c>
      <c r="C9" s="21" t="s">
        <v>2124</v>
      </c>
      <c r="D9" s="20"/>
      <c r="E9" s="20"/>
    </row>
    <row r="10" spans="1:10" ht="1.25" customHeight="1" x14ac:dyDescent="0.15">
      <c r="A10" s="20"/>
      <c r="B10" s="20"/>
      <c r="C10" s="20"/>
      <c r="D10" s="24" t="s">
        <v>2134</v>
      </c>
      <c r="E10" s="21" t="s">
        <v>2135</v>
      </c>
    </row>
    <row r="11" spans="1:10" ht="11.25" customHeight="1" x14ac:dyDescent="0.15">
      <c r="A11" s="20"/>
      <c r="B11" s="20"/>
      <c r="C11" s="20"/>
      <c r="D11" s="20"/>
      <c r="E11" s="20"/>
    </row>
    <row r="12" spans="1:10" ht="12.5" customHeight="1" x14ac:dyDescent="0.15">
      <c r="A12" s="20"/>
      <c r="B12" s="20"/>
      <c r="C12" s="20"/>
      <c r="D12" s="4" t="str">
        <f>LEFT(C12,3)</f>
        <v/>
      </c>
      <c r="E12" s="3" t="s">
        <v>2132</v>
      </c>
    </row>
    <row r="13" spans="1:10" ht="12.5" customHeight="1" x14ac:dyDescent="0.15">
      <c r="A13" s="20"/>
      <c r="B13" s="20"/>
      <c r="C13" s="20"/>
      <c r="D13" s="20"/>
      <c r="E13" s="20"/>
    </row>
    <row r="14" spans="1:10" ht="12.5" customHeight="1" x14ac:dyDescent="0.15">
      <c r="A14" s="4" t="s">
        <v>2137</v>
      </c>
      <c r="B14" s="8" t="s">
        <v>2138</v>
      </c>
    </row>
    <row r="15" spans="1:10" ht="12.5" customHeight="1" x14ac:dyDescent="0.15">
      <c r="A15" s="4" t="s">
        <v>2139</v>
      </c>
      <c r="B15" s="8" t="s">
        <v>2140</v>
      </c>
    </row>
    <row r="16" spans="1:10" ht="12.5" customHeight="1" x14ac:dyDescent="0.15">
      <c r="A16" s="4" t="s">
        <v>2141</v>
      </c>
      <c r="B16" s="8" t="s">
        <v>2142</v>
      </c>
    </row>
    <row r="17" spans="1:2" ht="35.25" customHeight="1" x14ac:dyDescent="0.15">
      <c r="A17" s="4" t="s">
        <v>2143</v>
      </c>
      <c r="B17" s="8" t="s">
        <v>2144</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400-000000000000}">
  <sheetPr codeName="Feuil133"/>
  <dimension ref="A1:R15"/>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2145</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2146</v>
      </c>
      <c r="B4" s="20"/>
      <c r="C4" s="20"/>
      <c r="D4" s="20"/>
      <c r="E4" s="20"/>
      <c r="F4" s="20"/>
      <c r="G4" s="20"/>
      <c r="H4" s="20"/>
      <c r="I4" s="20"/>
      <c r="J4" s="20"/>
    </row>
    <row r="5" spans="1:18" ht="12.5" customHeight="1" x14ac:dyDescent="0.15">
      <c r="B5" s="12" t="s">
        <v>2147</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2148</v>
      </c>
      <c r="K8" s="30" t="s">
        <v>2149</v>
      </c>
      <c r="L8" s="20"/>
      <c r="M8" s="10" t="s">
        <v>2150</v>
      </c>
      <c r="N8" s="10" t="s">
        <v>2151</v>
      </c>
      <c r="O8" s="9"/>
      <c r="P8" s="9"/>
      <c r="Q8" s="9"/>
      <c r="R8" s="20"/>
    </row>
    <row r="9" spans="1:18" ht="12.5" customHeight="1" x14ac:dyDescent="0.15">
      <c r="A9" s="20"/>
      <c r="B9" s="27"/>
      <c r="C9" s="28" t="s">
        <v>2152</v>
      </c>
      <c r="D9" s="27"/>
      <c r="E9" s="27"/>
      <c r="F9" s="27"/>
      <c r="G9" s="27"/>
      <c r="H9" s="27"/>
      <c r="I9" s="27"/>
      <c r="J9" s="11" t="s">
        <v>2153</v>
      </c>
      <c r="K9" s="26" t="s">
        <v>2094</v>
      </c>
      <c r="L9" s="26" t="s">
        <v>2154</v>
      </c>
      <c r="M9" s="26" t="s">
        <v>2155</v>
      </c>
      <c r="N9" s="26" t="s">
        <v>2097</v>
      </c>
      <c r="O9" s="27"/>
      <c r="P9" s="27"/>
      <c r="Q9" s="27"/>
      <c r="R9" s="20"/>
    </row>
    <row r="10" spans="1:18" ht="1.25" customHeight="1" x14ac:dyDescent="0.15">
      <c r="A10" s="20"/>
      <c r="B10" s="20"/>
      <c r="C10" s="20"/>
      <c r="D10" s="20"/>
      <c r="E10" s="20"/>
      <c r="F10" s="20"/>
      <c r="G10" s="20"/>
      <c r="H10" s="20"/>
      <c r="I10" s="20"/>
      <c r="J10" s="26" t="s">
        <v>2156</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20"/>
    </row>
    <row r="13" spans="1:18" ht="13" hidden="1" customHeight="1" x14ac:dyDescent="0.15">
      <c r="A13" s="20"/>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row>
  </sheetData>
  <mergeCells count="30">
    <mergeCell ref="A7:J7"/>
    <mergeCell ref="A1:J1"/>
    <mergeCell ref="A2:J2"/>
    <mergeCell ref="A3:J3"/>
    <mergeCell ref="A4:J4"/>
    <mergeCell ref="A6:B6"/>
    <mergeCell ref="K8:L8"/>
    <mergeCell ref="R8:R11"/>
    <mergeCell ref="A9:A11"/>
    <mergeCell ref="B9:B11"/>
    <mergeCell ref="C9:C11"/>
    <mergeCell ref="D9:D11"/>
    <mergeCell ref="E9:E11"/>
    <mergeCell ref="F9:F11"/>
    <mergeCell ref="G9:G11"/>
    <mergeCell ref="H9:H11"/>
    <mergeCell ref="A14:B14"/>
    <mergeCell ref="A15:I15"/>
    <mergeCell ref="P9:P11"/>
    <mergeCell ref="Q9:Q11"/>
    <mergeCell ref="J10:J11"/>
    <mergeCell ref="K11:N11"/>
    <mergeCell ref="A12:J12"/>
    <mergeCell ref="A13:J13"/>
    <mergeCell ref="I9:I11"/>
    <mergeCell ref="K9:K10"/>
    <mergeCell ref="L9:L10"/>
    <mergeCell ref="M9:M10"/>
    <mergeCell ref="N9:N10"/>
    <mergeCell ref="O9:O11"/>
  </mergeCells>
  <pageMargins left="0" right="0" top="0" bottom="0" header="0.4921259845" footer="0.4921259845"/>
  <drawing r:id="rId1"/>
</worksheet>
</file>

<file path=xl/worksheets/sheet1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500-000000000000}">
  <sheetPr codeName="Feuil134"/>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2157</v>
      </c>
    </row>
    <row r="2" spans="1:10" ht="13" hidden="1" customHeight="1" x14ac:dyDescent="0.15"/>
    <row r="3" spans="1:10" ht="12.5" customHeight="1" x14ac:dyDescent="0.15">
      <c r="A3" s="3" t="s">
        <v>2158</v>
      </c>
      <c r="B3" s="4" t="s">
        <v>2106</v>
      </c>
      <c r="C3" s="3" t="s">
        <v>2159</v>
      </c>
    </row>
    <row r="4" spans="1:10" ht="12.5" customHeight="1" x14ac:dyDescent="0.15">
      <c r="B4" s="4" t="s">
        <v>2108</v>
      </c>
      <c r="C4" s="3" t="s">
        <v>2109</v>
      </c>
    </row>
    <row r="5" spans="1:10" ht="12.5" customHeight="1" x14ac:dyDescent="0.15">
      <c r="A5" s="3" t="s">
        <v>2110</v>
      </c>
      <c r="B5" s="20"/>
      <c r="C5" s="20"/>
    </row>
    <row r="6" spans="1:10" ht="23.75" customHeight="1" x14ac:dyDescent="0.15">
      <c r="A6" s="21" t="s">
        <v>2160</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2112</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2161</v>
      </c>
      <c r="B12" s="4" t="s">
        <v>2114</v>
      </c>
      <c r="C12" s="3" t="s">
        <v>2162</v>
      </c>
      <c r="D12" s="1" t="str">
        <f>LEFT(C12,3)</f>
        <v xml:space="preserve">01 </v>
      </c>
    </row>
    <row r="13" spans="1:10" ht="12.5" customHeight="1" x14ac:dyDescent="0.15">
      <c r="A13" s="3" t="s">
        <v>2163</v>
      </c>
      <c r="B13" s="4" t="s">
        <v>2117</v>
      </c>
      <c r="C13" s="3" t="s">
        <v>2164</v>
      </c>
    </row>
    <row r="14" spans="1:10" ht="23.75" customHeight="1" x14ac:dyDescent="0.15">
      <c r="A14" s="3" t="s">
        <v>2165</v>
      </c>
      <c r="B14" s="4" t="s">
        <v>2120</v>
      </c>
      <c r="C14" s="3" t="str">
        <f>HYPERLINK("http://www.anthemis-restauration.fr/","www.anthemis-restauration.fr")</f>
        <v>www.anthemis-restauration.fr</v>
      </c>
    </row>
    <row r="15" spans="1:10" ht="12.5" customHeight="1" x14ac:dyDescent="0.15">
      <c r="A15" s="3" t="s">
        <v>2166</v>
      </c>
      <c r="B15" s="20"/>
      <c r="C15" s="20"/>
    </row>
    <row r="16" spans="1:10" ht="12.5" customHeight="1" x14ac:dyDescent="0.15">
      <c r="A16" s="3" t="s">
        <v>2121</v>
      </c>
      <c r="B16" s="20"/>
      <c r="C16" s="20"/>
    </row>
  </sheetData>
  <mergeCells count="7">
    <mergeCell ref="B15:C16"/>
    <mergeCell ref="B5:C5"/>
    <mergeCell ref="A6:B6"/>
    <mergeCell ref="A8:J8"/>
    <mergeCell ref="A9:J9"/>
    <mergeCell ref="A10:J10"/>
    <mergeCell ref="A11:C11"/>
  </mergeCells>
  <pageMargins left="0" right="0" top="0" bottom="0" header="0.4921259845" footer="0.4921259845"/>
</worksheet>
</file>

<file path=xl/worksheets/sheet1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600-000000000000}">
  <sheetPr codeName="Feuil135"/>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2122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2123</v>
      </c>
      <c r="B5" s="5">
        <v>15594283</v>
      </c>
      <c r="C5" s="3" t="s">
        <v>2124</v>
      </c>
      <c r="D5" s="4" t="s">
        <v>2125</v>
      </c>
      <c r="E5" s="3" t="s">
        <v>2167</v>
      </c>
    </row>
    <row r="6" spans="1:10" ht="12.5" customHeight="1" x14ac:dyDescent="0.15">
      <c r="A6" s="6" t="s">
        <v>2127</v>
      </c>
      <c r="B6" s="7">
        <v>185146</v>
      </c>
      <c r="C6" s="8" t="s">
        <v>2124</v>
      </c>
      <c r="D6" s="24" t="s">
        <v>2128</v>
      </c>
      <c r="E6" s="21" t="s">
        <v>2129</v>
      </c>
    </row>
    <row r="7" spans="1:10" ht="11.25" customHeight="1" x14ac:dyDescent="0.15">
      <c r="A7" s="24" t="s">
        <v>2130</v>
      </c>
      <c r="B7" s="25">
        <v>5744879</v>
      </c>
      <c r="C7" s="21" t="s">
        <v>2124</v>
      </c>
      <c r="D7" s="20"/>
      <c r="E7" s="20"/>
    </row>
    <row r="8" spans="1:10" ht="1.25" customHeight="1" x14ac:dyDescent="0.15">
      <c r="A8" s="20"/>
      <c r="B8" s="20"/>
      <c r="C8" s="20"/>
      <c r="D8" s="24" t="s">
        <v>2131</v>
      </c>
      <c r="E8" s="21" t="s">
        <v>2129</v>
      </c>
    </row>
    <row r="9" spans="1:10" ht="11.25" customHeight="1" x14ac:dyDescent="0.15">
      <c r="A9" s="24" t="s">
        <v>2133</v>
      </c>
      <c r="B9" s="25">
        <v>500000</v>
      </c>
      <c r="C9" s="21" t="s">
        <v>2124</v>
      </c>
      <c r="D9" s="20"/>
      <c r="E9" s="20"/>
    </row>
    <row r="10" spans="1:10" ht="1.25" customHeight="1" x14ac:dyDescent="0.15">
      <c r="A10" s="20"/>
      <c r="B10" s="20"/>
      <c r="C10" s="20"/>
      <c r="D10" s="24" t="s">
        <v>2134</v>
      </c>
      <c r="E10" s="21" t="s">
        <v>2135</v>
      </c>
    </row>
    <row r="11" spans="1:10" ht="11.25" customHeight="1" x14ac:dyDescent="0.15">
      <c r="A11" s="20"/>
      <c r="B11" s="20"/>
      <c r="C11" s="20"/>
      <c r="D11" s="20"/>
      <c r="E11" s="20"/>
    </row>
    <row r="12" spans="1:10" ht="12.5" customHeight="1" x14ac:dyDescent="0.15">
      <c r="A12" s="20"/>
      <c r="B12" s="20"/>
      <c r="C12" s="20"/>
      <c r="D12" s="4" t="str">
        <f>LEFT(C12,3)</f>
        <v/>
      </c>
      <c r="E12" s="3" t="s">
        <v>2126</v>
      </c>
    </row>
    <row r="13" spans="1:10" ht="12.5" customHeight="1" x14ac:dyDescent="0.15">
      <c r="A13" s="20"/>
      <c r="B13" s="20"/>
      <c r="C13" s="20"/>
      <c r="D13" s="20"/>
      <c r="E13" s="20"/>
    </row>
    <row r="14" spans="1:10" ht="12.5" customHeight="1" x14ac:dyDescent="0.15">
      <c r="A14" s="4" t="s">
        <v>2137</v>
      </c>
      <c r="B14" s="8" t="s">
        <v>2168</v>
      </c>
    </row>
    <row r="15" spans="1:10" ht="12.5" customHeight="1" x14ac:dyDescent="0.15">
      <c r="A15" s="4" t="s">
        <v>2139</v>
      </c>
      <c r="B15" s="8" t="s">
        <v>2140</v>
      </c>
    </row>
    <row r="16" spans="1:10" ht="12.5" customHeight="1" x14ac:dyDescent="0.15">
      <c r="A16" s="4" t="s">
        <v>2141</v>
      </c>
      <c r="B16" s="8" t="s">
        <v>2169</v>
      </c>
    </row>
    <row r="17" spans="1:2" ht="35.25" customHeight="1" x14ac:dyDescent="0.15">
      <c r="A17" s="4" t="s">
        <v>2143</v>
      </c>
      <c r="B17" s="8" t="s">
        <v>2170</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700-000000000000}">
  <sheetPr codeName="Feuil136"/>
  <dimension ref="A1:R22"/>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2145</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2146</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2148</v>
      </c>
      <c r="K7" s="30" t="s">
        <v>2149</v>
      </c>
      <c r="L7" s="20"/>
      <c r="M7" s="10" t="s">
        <v>2150</v>
      </c>
      <c r="N7" s="10" t="s">
        <v>2151</v>
      </c>
      <c r="O7" s="9"/>
      <c r="P7" s="9"/>
      <c r="Q7" s="9"/>
      <c r="R7" s="20"/>
    </row>
    <row r="8" spans="1:18" ht="13.5" customHeight="1" x14ac:dyDescent="0.15">
      <c r="A8" s="20"/>
      <c r="B8" s="27"/>
      <c r="C8" s="28" t="s">
        <v>2152</v>
      </c>
      <c r="D8" s="27"/>
      <c r="E8" s="27"/>
      <c r="F8" s="27"/>
      <c r="G8" s="27"/>
      <c r="H8" s="27"/>
      <c r="I8" s="27"/>
      <c r="J8" s="26" t="s">
        <v>2171</v>
      </c>
      <c r="K8" s="11" t="s">
        <v>2094</v>
      </c>
      <c r="L8" s="11" t="s">
        <v>2172</v>
      </c>
      <c r="M8" s="11" t="s">
        <v>2155</v>
      </c>
      <c r="N8" s="11" t="s">
        <v>2097</v>
      </c>
      <c r="O8" s="27"/>
      <c r="P8" s="27"/>
      <c r="Q8" s="27"/>
      <c r="R8" s="20"/>
    </row>
    <row r="9" spans="1:18" ht="10.25" customHeight="1" x14ac:dyDescent="0.15">
      <c r="A9" s="20"/>
      <c r="B9" s="20"/>
      <c r="C9" s="20"/>
      <c r="D9" s="20"/>
      <c r="E9" s="20"/>
      <c r="F9" s="20"/>
      <c r="G9" s="20"/>
      <c r="H9" s="20"/>
      <c r="I9" s="20"/>
      <c r="J9" s="20"/>
      <c r="K9" s="27"/>
      <c r="L9" s="20"/>
      <c r="M9" s="20"/>
      <c r="N9" s="20"/>
      <c r="O9" s="20"/>
      <c r="P9" s="20"/>
      <c r="Q9" s="20"/>
      <c r="R9" s="20"/>
    </row>
    <row r="10" spans="1:18" ht="12.5" customHeight="1" x14ac:dyDescent="0.15">
      <c r="A10" s="20"/>
      <c r="B10" s="20"/>
      <c r="C10" s="20"/>
      <c r="D10" s="20"/>
      <c r="E10" s="20"/>
      <c r="F10" s="20"/>
      <c r="G10" s="20"/>
      <c r="H10" s="20"/>
      <c r="I10" s="20"/>
      <c r="J10" s="11" t="s">
        <v>2173</v>
      </c>
      <c r="K10" s="20"/>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2174</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2148</v>
      </c>
      <c r="K16" s="30" t="s">
        <v>2149</v>
      </c>
      <c r="L16" s="20"/>
      <c r="M16" s="10" t="s">
        <v>2175</v>
      </c>
      <c r="N16" s="10" t="s">
        <v>2151</v>
      </c>
      <c r="O16" s="9"/>
      <c r="P16" s="9"/>
      <c r="Q16" s="9"/>
      <c r="R16" s="20"/>
    </row>
    <row r="17" spans="1:18" ht="12.5" customHeight="1" x14ac:dyDescent="0.15">
      <c r="A17" s="20"/>
      <c r="B17" s="27"/>
      <c r="C17" s="28" t="s">
        <v>2152</v>
      </c>
      <c r="D17" s="27"/>
      <c r="E17" s="27"/>
      <c r="F17" s="27"/>
      <c r="G17" s="27"/>
      <c r="H17" s="27"/>
      <c r="I17" s="27"/>
      <c r="J17" s="11" t="s">
        <v>2176</v>
      </c>
      <c r="K17" s="26" t="s">
        <v>2094</v>
      </c>
      <c r="L17" s="26" t="s">
        <v>2177</v>
      </c>
      <c r="M17" s="26" t="s">
        <v>2178</v>
      </c>
      <c r="N17" s="26" t="s">
        <v>2097</v>
      </c>
      <c r="O17" s="27"/>
      <c r="P17" s="27"/>
      <c r="Q17" s="27"/>
      <c r="R17" s="20"/>
    </row>
    <row r="18" spans="1:18" ht="1.25" customHeight="1" x14ac:dyDescent="0.15">
      <c r="A18" s="20"/>
      <c r="B18" s="20"/>
      <c r="C18" s="20"/>
      <c r="D18" s="20"/>
      <c r="E18" s="20"/>
      <c r="F18" s="20"/>
      <c r="G18" s="20"/>
      <c r="H18" s="20"/>
      <c r="I18" s="20"/>
      <c r="J18" s="26" t="s">
        <v>2179</v>
      </c>
      <c r="K18" s="20"/>
      <c r="L18" s="20"/>
      <c r="M18" s="20"/>
      <c r="N18" s="20"/>
      <c r="O18" s="20"/>
      <c r="P18" s="20"/>
      <c r="Q18" s="20"/>
      <c r="R18" s="20"/>
    </row>
    <row r="19" spans="1:18" ht="11.25" customHeight="1" x14ac:dyDescent="0.15">
      <c r="A19" s="20"/>
      <c r="B19" s="20"/>
      <c r="C19" s="20"/>
      <c r="D19" s="20"/>
      <c r="E19" s="20"/>
      <c r="F19" s="20"/>
      <c r="G19" s="20"/>
      <c r="H19" s="20"/>
      <c r="I19" s="20"/>
      <c r="J19" s="20"/>
      <c r="K19" s="27"/>
      <c r="L19" s="20"/>
      <c r="M19" s="20"/>
      <c r="N19" s="20"/>
      <c r="O19" s="20"/>
      <c r="P19" s="20"/>
      <c r="Q19" s="20"/>
      <c r="R19" s="20"/>
    </row>
    <row r="20" spans="1:18" ht="12.5" customHeight="1" x14ac:dyDescent="0.15">
      <c r="A20" s="20"/>
      <c r="B20" s="20"/>
      <c r="C20" s="29" t="s">
        <v>2180</v>
      </c>
      <c r="F20" s="20"/>
      <c r="G20" s="20"/>
      <c r="J20" s="3" t="s">
        <v>2181</v>
      </c>
      <c r="K20" s="21" t="s">
        <v>2094</v>
      </c>
      <c r="L20" s="21" t="s">
        <v>2182</v>
      </c>
      <c r="M20" s="21" t="s">
        <v>2183</v>
      </c>
      <c r="N20" s="21" t="s">
        <v>2097</v>
      </c>
      <c r="P20" s="20"/>
      <c r="Q20" s="20"/>
      <c r="R20" s="20"/>
    </row>
    <row r="21" spans="1:18" ht="1.25" customHeight="1" x14ac:dyDescent="0.15">
      <c r="A21" s="20"/>
      <c r="B21" s="20"/>
      <c r="C21" s="20"/>
      <c r="F21" s="20"/>
      <c r="G21" s="20"/>
      <c r="J21" s="21" t="s">
        <v>2184</v>
      </c>
      <c r="K21" s="20"/>
      <c r="L21" s="20"/>
      <c r="M21" s="20"/>
      <c r="N21" s="20"/>
      <c r="P21" s="20"/>
      <c r="Q21" s="20"/>
      <c r="R21" s="20"/>
    </row>
    <row r="22" spans="1:18" ht="11.25" customHeight="1" x14ac:dyDescent="0.15">
      <c r="A22" s="20"/>
      <c r="B22" s="20"/>
      <c r="C22" s="20"/>
      <c r="F22" s="20"/>
      <c r="G22" s="20"/>
      <c r="J22" s="20"/>
      <c r="K22" s="20"/>
      <c r="L22" s="20"/>
      <c r="M22" s="20"/>
      <c r="N22" s="20"/>
      <c r="P22" s="20"/>
      <c r="Q22" s="20"/>
      <c r="R22" s="20"/>
    </row>
  </sheetData>
  <mergeCells count="60">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I8:I10"/>
    <mergeCell ref="J8:J9"/>
    <mergeCell ref="O8:O10"/>
    <mergeCell ref="P8:P10"/>
    <mergeCell ref="Q8:Q10"/>
    <mergeCell ref="K9:N10"/>
    <mergeCell ref="A11:J11"/>
    <mergeCell ref="A12:J12"/>
    <mergeCell ref="A13:J13"/>
    <mergeCell ref="A14:B14"/>
    <mergeCell ref="A15:J15"/>
    <mergeCell ref="R16:R22"/>
    <mergeCell ref="A17:A19"/>
    <mergeCell ref="B17:B19"/>
    <mergeCell ref="C17:C19"/>
    <mergeCell ref="D17:D19"/>
    <mergeCell ref="E17:E19"/>
    <mergeCell ref="F17:F19"/>
    <mergeCell ref="G17:G19"/>
    <mergeCell ref="H17:H19"/>
    <mergeCell ref="I17:I19"/>
    <mergeCell ref="K16:L16"/>
    <mergeCell ref="Q17:Q19"/>
    <mergeCell ref="J18:J19"/>
    <mergeCell ref="K19:N19"/>
    <mergeCell ref="A20:A22"/>
    <mergeCell ref="B20:B22"/>
    <mergeCell ref="C20:C22"/>
    <mergeCell ref="F20:F22"/>
    <mergeCell ref="G20:G22"/>
    <mergeCell ref="K20:K21"/>
    <mergeCell ref="L20:L21"/>
    <mergeCell ref="K17:K18"/>
    <mergeCell ref="L17:L18"/>
    <mergeCell ref="M17:M18"/>
    <mergeCell ref="N17:N18"/>
    <mergeCell ref="O17:O19"/>
    <mergeCell ref="P17:P19"/>
    <mergeCell ref="M20:M21"/>
    <mergeCell ref="N20:N21"/>
    <mergeCell ref="P20:P22"/>
    <mergeCell ref="Q20:Q22"/>
    <mergeCell ref="J21:J22"/>
    <mergeCell ref="K22:N22"/>
  </mergeCells>
  <pageMargins left="0" right="0" top="0" bottom="0" header="0.4921259845" footer="0.4921259845"/>
  <drawing r:id="rId1"/>
</worksheet>
</file>

<file path=xl/worksheets/sheet1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800-000000000000}">
  <sheetPr codeName="Feuil137"/>
  <dimension ref="A1:J17"/>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A1" s="1">
        <v>136</v>
      </c>
      <c r="B1" s="2" t="s">
        <v>2185</v>
      </c>
    </row>
    <row r="2" spans="1:10" ht="13" hidden="1" customHeight="1" x14ac:dyDescent="0.15"/>
    <row r="3" spans="1:10" ht="12.5" customHeight="1" x14ac:dyDescent="0.15">
      <c r="A3" s="3" t="s">
        <v>2186</v>
      </c>
      <c r="B3" s="4" t="s">
        <v>2106</v>
      </c>
      <c r="C3" s="3" t="s">
        <v>2187</v>
      </c>
    </row>
    <row r="4" spans="1:10" ht="12.5" customHeight="1" x14ac:dyDescent="0.15">
      <c r="B4" s="4" t="s">
        <v>2108</v>
      </c>
      <c r="C4" s="3" t="s">
        <v>2109</v>
      </c>
    </row>
    <row r="5" spans="1:10" ht="12.5" customHeight="1" x14ac:dyDescent="0.15">
      <c r="A5" s="3" t="s">
        <v>2110</v>
      </c>
      <c r="B5" s="20"/>
      <c r="C5" s="20"/>
    </row>
    <row r="6" spans="1:10" ht="12.5" customHeight="1" x14ac:dyDescent="0.15">
      <c r="A6" s="21" t="s">
        <v>2188</v>
      </c>
      <c r="B6" s="20"/>
    </row>
    <row r="7" spans="1:10" ht="12.5" customHeight="1" x14ac:dyDescent="0.15"/>
    <row r="8" spans="1:10" ht="35.25" customHeight="1" x14ac:dyDescent="0.15">
      <c r="A8" s="32" t="s">
        <v>2189</v>
      </c>
      <c r="B8" s="33"/>
    </row>
    <row r="9" spans="1:10" ht="12.5" customHeight="1" x14ac:dyDescent="0.15"/>
    <row r="10" spans="1:10" ht="12.5" customHeight="1" x14ac:dyDescent="0.15">
      <c r="A10" s="20"/>
      <c r="B10" s="20"/>
      <c r="C10" s="20"/>
      <c r="D10" s="20"/>
      <c r="E10" s="20"/>
      <c r="F10" s="20"/>
      <c r="G10" s="20"/>
      <c r="H10" s="20"/>
      <c r="I10" s="20"/>
      <c r="J10" s="20"/>
    </row>
    <row r="11" spans="1:10" ht="16" customHeight="1" x14ac:dyDescent="0.15">
      <c r="A11" s="22" t="s">
        <v>2112</v>
      </c>
      <c r="B11" s="23"/>
      <c r="C11" s="23"/>
      <c r="D11" s="23"/>
      <c r="E11" s="23"/>
      <c r="F11" s="23"/>
      <c r="G11" s="23"/>
      <c r="H11" s="23"/>
      <c r="I11" s="23"/>
      <c r="J11" s="23"/>
    </row>
    <row r="12" spans="1:10" ht="12.5" customHeight="1" x14ac:dyDescent="0.15">
      <c r="A12" s="20"/>
      <c r="B12" s="20"/>
      <c r="C12" s="20"/>
      <c r="D12" s="20"/>
      <c r="E12" s="20"/>
      <c r="F12" s="20"/>
      <c r="G12" s="20"/>
      <c r="H12" s="20"/>
      <c r="I12" s="20"/>
      <c r="J12" s="20"/>
    </row>
    <row r="13" spans="1:10" ht="12.5" customHeight="1" x14ac:dyDescent="0.15">
      <c r="A13" s="20"/>
      <c r="B13" s="20"/>
      <c r="C13" s="20"/>
    </row>
    <row r="14" spans="1:10" ht="12.5" customHeight="1" x14ac:dyDescent="0.15">
      <c r="A14" s="3" t="s">
        <v>2190</v>
      </c>
      <c r="B14" s="4" t="s">
        <v>2114</v>
      </c>
      <c r="C14" s="3" t="s">
        <v>2191</v>
      </c>
    </row>
    <row r="15" spans="1:10" ht="12.5" customHeight="1" x14ac:dyDescent="0.15">
      <c r="A15" s="3" t="s">
        <v>2192</v>
      </c>
      <c r="B15" s="4" t="s">
        <v>2117</v>
      </c>
      <c r="C15" s="3" t="s">
        <v>2193</v>
      </c>
    </row>
    <row r="16" spans="1:10" ht="12.5" customHeight="1" x14ac:dyDescent="0.15">
      <c r="A16" s="3" t="s">
        <v>2186</v>
      </c>
      <c r="B16" s="4" t="s">
        <v>2120</v>
      </c>
      <c r="C16" s="3" t="str">
        <f>HYPERLINK("http://www.apicsas.fr/","www.apicsas.fr")</f>
        <v>www.apicsas.fr</v>
      </c>
    </row>
    <row r="17" spans="1:3" ht="12.5" customHeight="1" x14ac:dyDescent="0.15">
      <c r="A17" s="3" t="s">
        <v>2121</v>
      </c>
      <c r="B17" s="20"/>
      <c r="C17" s="20"/>
    </row>
  </sheetData>
  <mergeCells count="8">
    <mergeCell ref="A13:C13"/>
    <mergeCell ref="B17:C17"/>
    <mergeCell ref="B5:C5"/>
    <mergeCell ref="A6:B6"/>
    <mergeCell ref="A8:B8"/>
    <mergeCell ref="A10:J10"/>
    <mergeCell ref="A11:J11"/>
    <mergeCell ref="A12:J12"/>
  </mergeCells>
  <pageMargins left="0" right="0" top="0" bottom="0" header="0.4921259845" footer="0.4921259845"/>
</worksheet>
</file>

<file path=xl/worksheets/sheet1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900-000000000000}">
  <sheetPr codeName="Feuil138"/>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v>136</v>
      </c>
      <c r="B1" s="20"/>
      <c r="C1" s="20"/>
      <c r="D1" s="20"/>
      <c r="E1" s="20"/>
      <c r="F1" s="20"/>
      <c r="G1" s="20"/>
      <c r="H1" s="20"/>
      <c r="I1" s="20"/>
      <c r="J1" s="20"/>
    </row>
    <row r="2" spans="1:10" ht="16" customHeight="1" x14ac:dyDescent="0.15">
      <c r="A2" s="22" t="s">
        <v>2122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2194</v>
      </c>
      <c r="B5" s="3" t="s">
        <v>2195</v>
      </c>
      <c r="D5" s="4" t="s">
        <v>2196</v>
      </c>
      <c r="E5" s="3" t="s">
        <v>2197</v>
      </c>
    </row>
    <row r="6" spans="1:10" ht="12.5" customHeight="1" x14ac:dyDescent="0.15">
      <c r="A6" s="6" t="s">
        <v>2198</v>
      </c>
      <c r="B6" s="8" t="s">
        <v>2195</v>
      </c>
      <c r="D6" s="24" t="s">
        <v>2128</v>
      </c>
      <c r="E6" s="21" t="s">
        <v>2129</v>
      </c>
    </row>
    <row r="7" spans="1:10" ht="11.25" customHeight="1" x14ac:dyDescent="0.15">
      <c r="A7" s="24" t="s">
        <v>2199</v>
      </c>
      <c r="B7" s="25">
        <v>3113190</v>
      </c>
      <c r="C7" s="21" t="s">
        <v>2124</v>
      </c>
      <c r="D7" s="20"/>
      <c r="E7" s="20"/>
    </row>
    <row r="8" spans="1:10" ht="1.25" customHeight="1" x14ac:dyDescent="0.15">
      <c r="A8" s="20"/>
      <c r="B8" s="20"/>
      <c r="C8" s="20"/>
      <c r="D8" s="24" t="s">
        <v>2131</v>
      </c>
      <c r="E8" s="21" t="s">
        <v>2132</v>
      </c>
    </row>
    <row r="9" spans="1:10" ht="11.25" customHeight="1" x14ac:dyDescent="0.15">
      <c r="A9" s="24" t="s">
        <v>2200</v>
      </c>
      <c r="B9" s="25">
        <v>40000</v>
      </c>
      <c r="C9" s="21" t="s">
        <v>2124</v>
      </c>
      <c r="D9" s="20"/>
      <c r="E9" s="20"/>
    </row>
    <row r="10" spans="1:10" ht="1.25" customHeight="1" x14ac:dyDescent="0.15">
      <c r="A10" s="20"/>
      <c r="B10" s="20"/>
      <c r="C10" s="20"/>
      <c r="D10" s="24" t="s">
        <v>2134</v>
      </c>
      <c r="E10" s="21" t="s">
        <v>2135</v>
      </c>
    </row>
    <row r="11" spans="1:10" ht="11.25" customHeight="1" x14ac:dyDescent="0.15">
      <c r="A11" s="20"/>
      <c r="B11" s="20"/>
      <c r="C11" s="20"/>
      <c r="D11" s="20"/>
      <c r="E11" s="20"/>
    </row>
    <row r="12" spans="1:10" ht="12.5" customHeight="1" x14ac:dyDescent="0.15">
      <c r="A12" s="20"/>
      <c r="B12" s="20"/>
      <c r="C12" s="20"/>
      <c r="D12" s="4" t="str">
        <f>LEFT(C12,3)</f>
        <v/>
      </c>
      <c r="E12" s="3" t="s">
        <v>2135</v>
      </c>
    </row>
    <row r="13" spans="1:10" ht="12.5" customHeight="1" x14ac:dyDescent="0.15">
      <c r="A13" s="20"/>
      <c r="B13" s="20"/>
      <c r="C13" s="20"/>
      <c r="D13" s="20"/>
      <c r="E13" s="20"/>
    </row>
    <row r="14" spans="1:10" ht="23.75" customHeight="1" x14ac:dyDescent="0.15">
      <c r="A14" s="4" t="s">
        <v>2137</v>
      </c>
      <c r="B14" s="8" t="s">
        <v>2201</v>
      </c>
    </row>
    <row r="15" spans="1:10" ht="12.5" customHeight="1" x14ac:dyDescent="0.15">
      <c r="A15" s="4" t="s">
        <v>2139</v>
      </c>
      <c r="B15" s="8" t="s">
        <v>2202</v>
      </c>
    </row>
    <row r="16" spans="1:10" ht="12.5" customHeight="1" x14ac:dyDescent="0.15">
      <c r="A16" s="4" t="s">
        <v>2141</v>
      </c>
      <c r="B16" s="8" t="s">
        <v>2169</v>
      </c>
    </row>
    <row r="17" spans="1:2" ht="12.5" customHeight="1" x14ac:dyDescent="0.15">
      <c r="A17" s="4" t="s">
        <v>2143</v>
      </c>
      <c r="B17" s="8" t="s">
        <v>2203</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A00-000000000000}">
  <sheetPr codeName="Feuil139"/>
  <dimension ref="A1:R25"/>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2145</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2146</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2148</v>
      </c>
      <c r="K7" s="30" t="s">
        <v>2149</v>
      </c>
      <c r="L7" s="20"/>
      <c r="M7" s="10" t="s">
        <v>2150</v>
      </c>
      <c r="N7" s="10" t="s">
        <v>2151</v>
      </c>
      <c r="O7" s="9"/>
      <c r="P7" s="9"/>
      <c r="Q7" s="9"/>
      <c r="R7" s="20"/>
    </row>
    <row r="8" spans="1:18" ht="12.5" customHeight="1" x14ac:dyDescent="0.15">
      <c r="A8" s="20"/>
      <c r="B8" s="27"/>
      <c r="C8" s="28" t="s">
        <v>2152</v>
      </c>
      <c r="D8" s="27"/>
      <c r="E8" s="27"/>
      <c r="F8" s="27"/>
      <c r="G8" s="27"/>
      <c r="H8" s="27"/>
      <c r="I8" s="27"/>
      <c r="J8" s="11" t="s">
        <v>2204</v>
      </c>
      <c r="K8" s="26" t="s">
        <v>2094</v>
      </c>
      <c r="L8" s="26" t="s">
        <v>2154</v>
      </c>
      <c r="M8" s="26" t="s">
        <v>2155</v>
      </c>
      <c r="N8" s="26" t="s">
        <v>2097</v>
      </c>
      <c r="O8" s="27"/>
      <c r="P8" s="27"/>
      <c r="Q8" s="27"/>
      <c r="R8" s="20"/>
    </row>
    <row r="9" spans="1:18" ht="1.25" customHeight="1" x14ac:dyDescent="0.15">
      <c r="A9" s="20"/>
      <c r="B9" s="20"/>
      <c r="C9" s="20"/>
      <c r="D9" s="20"/>
      <c r="E9" s="20"/>
      <c r="F9" s="20"/>
      <c r="G9" s="20"/>
      <c r="H9" s="20"/>
      <c r="I9" s="20"/>
      <c r="J9" s="26" t="s">
        <v>2205</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2174</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2148</v>
      </c>
      <c r="K16" s="30" t="s">
        <v>2149</v>
      </c>
      <c r="L16" s="20"/>
      <c r="M16" s="10" t="s">
        <v>2175</v>
      </c>
      <c r="N16" s="10" t="s">
        <v>2151</v>
      </c>
      <c r="O16" s="9"/>
      <c r="P16" s="9"/>
      <c r="Q16" s="9"/>
      <c r="R16" s="20"/>
    </row>
    <row r="17" spans="1:18" ht="12.5" customHeight="1" x14ac:dyDescent="0.15">
      <c r="A17" s="20"/>
      <c r="B17" s="27"/>
      <c r="C17" s="28" t="s">
        <v>2152</v>
      </c>
      <c r="D17" s="27"/>
      <c r="E17" s="27"/>
      <c r="F17" s="27"/>
      <c r="G17" s="27"/>
      <c r="H17" s="27"/>
      <c r="I17" s="27"/>
      <c r="J17" s="11" t="s">
        <v>2204</v>
      </c>
      <c r="K17" s="26" t="s">
        <v>2094</v>
      </c>
      <c r="L17" s="26" t="s">
        <v>2206</v>
      </c>
      <c r="M17" s="26" t="s">
        <v>2207</v>
      </c>
      <c r="N17" s="26" t="s">
        <v>2097</v>
      </c>
      <c r="O17" s="27"/>
      <c r="P17" s="27"/>
      <c r="Q17" s="27"/>
      <c r="R17" s="20"/>
    </row>
    <row r="18" spans="1:18" ht="12.5" customHeight="1" x14ac:dyDescent="0.15">
      <c r="A18" s="20"/>
      <c r="B18" s="20"/>
      <c r="C18" s="20"/>
      <c r="D18" s="20"/>
      <c r="E18" s="20"/>
      <c r="F18" s="20"/>
      <c r="G18" s="20"/>
      <c r="H18" s="20"/>
      <c r="I18" s="20"/>
      <c r="J18" s="11" t="s">
        <v>2205</v>
      </c>
      <c r="K18" s="20"/>
      <c r="L18" s="20"/>
      <c r="M18" s="20"/>
      <c r="N18" s="20"/>
      <c r="O18" s="20"/>
      <c r="P18" s="20"/>
      <c r="Q18" s="20"/>
      <c r="R18" s="20"/>
    </row>
    <row r="19" spans="1:18" ht="12.5" customHeight="1" x14ac:dyDescent="0.15">
      <c r="A19" s="20"/>
      <c r="B19" s="20"/>
      <c r="C19" s="29" t="s">
        <v>2180</v>
      </c>
      <c r="F19" s="20"/>
      <c r="G19" s="20"/>
      <c r="J19" s="3" t="s">
        <v>2208</v>
      </c>
      <c r="K19" s="21" t="s">
        <v>2094</v>
      </c>
      <c r="L19" s="21" t="s">
        <v>2209</v>
      </c>
      <c r="M19" s="21" t="s">
        <v>2210</v>
      </c>
      <c r="N19" s="21" t="s">
        <v>2097</v>
      </c>
      <c r="P19" s="20"/>
      <c r="Q19" s="20"/>
      <c r="R19" s="20"/>
    </row>
    <row r="20" spans="1:18" ht="1.25" customHeight="1" x14ac:dyDescent="0.15">
      <c r="A20" s="20"/>
      <c r="B20" s="20"/>
      <c r="C20" s="20"/>
      <c r="F20" s="20"/>
      <c r="G20" s="20"/>
      <c r="J20" s="21" t="s">
        <v>2211</v>
      </c>
      <c r="K20" s="20"/>
      <c r="L20" s="20"/>
      <c r="M20" s="20"/>
      <c r="N20" s="20"/>
      <c r="P20" s="20"/>
      <c r="Q20" s="20"/>
      <c r="R20" s="20"/>
    </row>
    <row r="21" spans="1:18" ht="11.25" customHeight="1" x14ac:dyDescent="0.15">
      <c r="A21" s="20"/>
      <c r="B21" s="20"/>
      <c r="C21" s="20"/>
      <c r="F21" s="20"/>
      <c r="G21" s="20"/>
      <c r="J21" s="20"/>
      <c r="K21" s="21" t="s">
        <v>2094</v>
      </c>
      <c r="L21" s="21" t="s">
        <v>2212</v>
      </c>
      <c r="M21" s="21" t="s">
        <v>2213</v>
      </c>
      <c r="N21" s="21" t="s">
        <v>2097</v>
      </c>
      <c r="P21" s="20"/>
      <c r="Q21" s="20"/>
      <c r="R21" s="20"/>
    </row>
    <row r="22" spans="1:18" ht="2.25" customHeight="1" x14ac:dyDescent="0.15">
      <c r="A22" s="20"/>
      <c r="B22" s="20"/>
      <c r="C22" s="20"/>
      <c r="F22" s="20"/>
      <c r="G22" s="20"/>
      <c r="K22" s="20"/>
      <c r="L22" s="20"/>
      <c r="M22" s="20"/>
      <c r="N22" s="20"/>
      <c r="P22" s="20"/>
      <c r="Q22" s="20"/>
      <c r="R22" s="20"/>
    </row>
    <row r="23" spans="1:18" ht="12.5" customHeight="1" x14ac:dyDescent="0.15">
      <c r="A23" s="20"/>
      <c r="B23" s="27"/>
      <c r="C23" s="28" t="s">
        <v>2214</v>
      </c>
      <c r="D23" s="27"/>
      <c r="E23" s="27"/>
      <c r="F23" s="27"/>
      <c r="G23" s="27"/>
      <c r="H23" s="27"/>
      <c r="I23" s="27"/>
      <c r="J23" s="11" t="s">
        <v>2215</v>
      </c>
      <c r="K23" s="26" t="s">
        <v>2094</v>
      </c>
      <c r="L23" s="26" t="s">
        <v>2216</v>
      </c>
      <c r="M23" s="26" t="s">
        <v>2217</v>
      </c>
      <c r="N23" s="26" t="s">
        <v>2097</v>
      </c>
      <c r="O23" s="27"/>
      <c r="P23" s="27"/>
      <c r="Q23" s="27"/>
      <c r="R23" s="20"/>
    </row>
    <row r="24" spans="1:18" ht="1.25" customHeight="1" x14ac:dyDescent="0.15">
      <c r="A24" s="20"/>
      <c r="B24" s="20"/>
      <c r="C24" s="20"/>
      <c r="D24" s="20"/>
      <c r="E24" s="20"/>
      <c r="F24" s="20"/>
      <c r="G24" s="20"/>
      <c r="H24" s="20"/>
      <c r="I24" s="20"/>
      <c r="J24" s="26" t="s">
        <v>2218</v>
      </c>
      <c r="K24" s="20"/>
      <c r="L24" s="20"/>
      <c r="M24" s="20"/>
      <c r="N24" s="20"/>
      <c r="O24" s="20"/>
      <c r="P24" s="20"/>
      <c r="Q24" s="20"/>
      <c r="R24" s="20"/>
    </row>
    <row r="25" spans="1:18" ht="11.25" customHeight="1" x14ac:dyDescent="0.15">
      <c r="A25" s="20"/>
      <c r="B25" s="20"/>
      <c r="C25" s="20"/>
      <c r="D25" s="20"/>
      <c r="E25" s="20"/>
      <c r="F25" s="20"/>
      <c r="G25" s="20"/>
      <c r="H25" s="20"/>
      <c r="I25" s="20"/>
      <c r="J25" s="20"/>
      <c r="K25" s="27"/>
      <c r="L25" s="20"/>
      <c r="M25" s="20"/>
      <c r="N25" s="20"/>
      <c r="O25" s="20"/>
      <c r="P25" s="20"/>
      <c r="Q25" s="20"/>
      <c r="R25" s="20"/>
    </row>
  </sheetData>
  <mergeCells count="83">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R16:R25"/>
    <mergeCell ref="A17:A18"/>
    <mergeCell ref="B17:B18"/>
    <mergeCell ref="C17:C18"/>
    <mergeCell ref="D17:D18"/>
    <mergeCell ref="E17:E18"/>
    <mergeCell ref="L17:L18"/>
    <mergeCell ref="A13:J13"/>
    <mergeCell ref="A14:B14"/>
    <mergeCell ref="A15:J15"/>
    <mergeCell ref="K16:L16"/>
    <mergeCell ref="F17:F18"/>
    <mergeCell ref="G17:G18"/>
    <mergeCell ref="H17:H18"/>
    <mergeCell ref="I17:I18"/>
    <mergeCell ref="K17:K18"/>
    <mergeCell ref="A19:A22"/>
    <mergeCell ref="B19:B22"/>
    <mergeCell ref="C19:C22"/>
    <mergeCell ref="F19:F22"/>
    <mergeCell ref="G19:G22"/>
    <mergeCell ref="P19:P22"/>
    <mergeCell ref="Q19:Q22"/>
    <mergeCell ref="M17:M18"/>
    <mergeCell ref="N17:N18"/>
    <mergeCell ref="O17:O18"/>
    <mergeCell ref="P17:P18"/>
    <mergeCell ref="Q17:Q18"/>
    <mergeCell ref="A23:A25"/>
    <mergeCell ref="B23:B25"/>
    <mergeCell ref="C23:C25"/>
    <mergeCell ref="D23:D25"/>
    <mergeCell ref="E23:E25"/>
    <mergeCell ref="J20:J21"/>
    <mergeCell ref="K21:K22"/>
    <mergeCell ref="L21:L22"/>
    <mergeCell ref="M21:M22"/>
    <mergeCell ref="N21:N22"/>
    <mergeCell ref="K19:K20"/>
    <mergeCell ref="L19:L20"/>
    <mergeCell ref="M19:M20"/>
    <mergeCell ref="N19:N20"/>
    <mergeCell ref="J24:J25"/>
    <mergeCell ref="K25:N25"/>
    <mergeCell ref="F23:F25"/>
    <mergeCell ref="G23:G25"/>
    <mergeCell ref="H23:H25"/>
    <mergeCell ref="I23:I25"/>
    <mergeCell ref="K23:K24"/>
    <mergeCell ref="L23:L24"/>
    <mergeCell ref="M23:M24"/>
    <mergeCell ref="N23:N24"/>
    <mergeCell ref="O23:O25"/>
    <mergeCell ref="P23:P25"/>
    <mergeCell ref="Q23:Q25"/>
  </mergeCells>
  <pageMargins left="0" right="0" top="0" bottom="0" header="0.4921259845" footer="0.4921259845"/>
  <drawing r:id="rId1"/>
</worksheet>
</file>

<file path=xl/worksheets/sheet1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B00-000000000000}">
  <sheetPr codeName="Feuil140"/>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29.5" customHeight="1" x14ac:dyDescent="0.15">
      <c r="B1" s="2" t="s">
        <v>2219</v>
      </c>
    </row>
    <row r="2" spans="1:10" ht="13" hidden="1" customHeight="1" x14ac:dyDescent="0.15"/>
    <row r="3" spans="1:10" ht="12.5" customHeight="1" x14ac:dyDescent="0.15">
      <c r="A3" s="3" t="s">
        <v>2220</v>
      </c>
      <c r="B3" s="4" t="s">
        <v>2106</v>
      </c>
      <c r="C3" s="3" t="s">
        <v>2221</v>
      </c>
    </row>
    <row r="4" spans="1:10" ht="12.5" customHeight="1" x14ac:dyDescent="0.15">
      <c r="B4" s="4" t="s">
        <v>2108</v>
      </c>
      <c r="C4" s="3" t="s">
        <v>2109</v>
      </c>
    </row>
    <row r="5" spans="1:10" ht="12.5" customHeight="1" x14ac:dyDescent="0.15">
      <c r="A5" s="3" t="s">
        <v>2110</v>
      </c>
      <c r="B5" s="20"/>
      <c r="C5" s="20"/>
    </row>
    <row r="6" spans="1:10" ht="12.5" customHeight="1" x14ac:dyDescent="0.15">
      <c r="A6" s="21" t="s">
        <v>2222</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2112</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2223</v>
      </c>
      <c r="B12" s="4" t="s">
        <v>2114</v>
      </c>
      <c r="C12" s="3" t="s">
        <v>2224</v>
      </c>
      <c r="D12" s="1" t="str">
        <f>LEFT(C12,3)</f>
        <v xml:space="preserve">01 </v>
      </c>
    </row>
    <row r="13" spans="1:10" ht="12.5" customHeight="1" x14ac:dyDescent="0.15">
      <c r="A13" s="3" t="s">
        <v>2225</v>
      </c>
      <c r="B13" s="4" t="s">
        <v>2117</v>
      </c>
      <c r="C13" s="3" t="s">
        <v>2226</v>
      </c>
    </row>
    <row r="14" spans="1:10" ht="12.5" customHeight="1" x14ac:dyDescent="0.15">
      <c r="A14" s="3" t="s">
        <v>2227</v>
      </c>
      <c r="B14" s="4" t="s">
        <v>2120</v>
      </c>
      <c r="C14" s="3" t="str">
        <f>HYPERLINK("http://www.apisprevention.com/","www.apisprevention.com")</f>
        <v>www.apisprevention.com</v>
      </c>
    </row>
    <row r="15" spans="1:10" ht="12.5" customHeight="1" x14ac:dyDescent="0.15">
      <c r="A15" s="3" t="s">
        <v>2121</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1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C00-000000000000}">
  <sheetPr codeName="Feuil141"/>
  <dimension ref="A1:J14"/>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2122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2228</v>
      </c>
      <c r="B5" s="5">
        <v>4218522</v>
      </c>
      <c r="C5" s="3" t="s">
        <v>2124</v>
      </c>
      <c r="D5" s="4" t="s">
        <v>2229</v>
      </c>
      <c r="E5" s="3" t="s">
        <v>2230</v>
      </c>
    </row>
    <row r="6" spans="1:10" ht="12.5" customHeight="1" x14ac:dyDescent="0.15">
      <c r="A6" s="6" t="s">
        <v>2231</v>
      </c>
      <c r="B6" s="7">
        <v>-4360</v>
      </c>
      <c r="C6" s="8" t="s">
        <v>2124</v>
      </c>
      <c r="D6" s="4" t="s">
        <v>2131</v>
      </c>
      <c r="E6" s="3" t="s">
        <v>2135</v>
      </c>
    </row>
    <row r="7" spans="1:10" ht="12.5" customHeight="1" x14ac:dyDescent="0.15">
      <c r="A7" s="4" t="s">
        <v>2232</v>
      </c>
      <c r="B7" s="5">
        <v>2600663</v>
      </c>
      <c r="C7" s="3" t="s">
        <v>2124</v>
      </c>
      <c r="D7" s="4" t="s">
        <v>2134</v>
      </c>
      <c r="E7" s="3" t="s">
        <v>2135</v>
      </c>
    </row>
    <row r="8" spans="1:10" ht="12.5" customHeight="1" x14ac:dyDescent="0.15">
      <c r="A8" s="4" t="s">
        <v>2233</v>
      </c>
      <c r="B8" s="5">
        <v>40000</v>
      </c>
      <c r="C8" s="3" t="s">
        <v>2124</v>
      </c>
      <c r="D8" s="4" t="s">
        <v>2136</v>
      </c>
      <c r="E8" s="3" t="s">
        <v>2135</v>
      </c>
    </row>
    <row r="9" spans="1:10" ht="12.5" customHeight="1" x14ac:dyDescent="0.15">
      <c r="A9" s="20"/>
      <c r="B9" s="20"/>
      <c r="C9" s="20"/>
      <c r="D9" s="20"/>
      <c r="E9" s="20"/>
    </row>
    <row r="10" spans="1:10" ht="12.5" customHeight="1" x14ac:dyDescent="0.15">
      <c r="A10" s="4" t="s">
        <v>2137</v>
      </c>
      <c r="B10" s="8" t="s">
        <v>2234</v>
      </c>
    </row>
    <row r="11" spans="1:10" ht="12.5" customHeight="1" x14ac:dyDescent="0.15">
      <c r="A11" s="4" t="s">
        <v>2139</v>
      </c>
      <c r="B11" s="8" t="s">
        <v>2235</v>
      </c>
    </row>
    <row r="12" spans="1:10" ht="12.5" customHeight="1" x14ac:dyDescent="0.15">
      <c r="A12" s="4" t="s">
        <v>2141</v>
      </c>
      <c r="B12" s="8" t="s">
        <v>2142</v>
      </c>
      <c r="D12" s="1" t="str">
        <f>LEFT(C12,3)</f>
        <v/>
      </c>
    </row>
    <row r="13" spans="1:10" ht="35.25" customHeight="1" x14ac:dyDescent="0.15">
      <c r="A13" s="4" t="s">
        <v>2143</v>
      </c>
      <c r="B13" s="8" t="s">
        <v>2236</v>
      </c>
    </row>
    <row r="14" spans="1:10" ht="12.5" customHeight="1" x14ac:dyDescent="0.15">
      <c r="A14" s="20"/>
      <c r="B14" s="20"/>
    </row>
  </sheetData>
  <mergeCells count="7">
    <mergeCell ref="A14:B14"/>
    <mergeCell ref="A1:J1"/>
    <mergeCell ref="A2:J2"/>
    <mergeCell ref="A3:J3"/>
    <mergeCell ref="A4:E4"/>
    <mergeCell ref="A9:C9"/>
    <mergeCell ref="D9:E9"/>
  </mergeCells>
  <pageMargins left="0" right="0" top="0" bottom="0" header="0.4921259845" footer="0.4921259845"/>
</worksheet>
</file>

<file path=xl/worksheets/sheet1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D00-000000000000}">
  <sheetPr codeName="Feuil142"/>
  <dimension ref="A1:R27"/>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2145</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2146</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2148</v>
      </c>
      <c r="K7" s="30" t="s">
        <v>2149</v>
      </c>
      <c r="L7" s="20"/>
      <c r="M7" s="10" t="s">
        <v>2150</v>
      </c>
      <c r="N7" s="10" t="s">
        <v>2151</v>
      </c>
      <c r="O7" s="9"/>
      <c r="P7" s="9"/>
      <c r="Q7" s="9"/>
      <c r="R7" s="20"/>
    </row>
    <row r="8" spans="1:18" ht="12.5" customHeight="1" x14ac:dyDescent="0.15">
      <c r="A8" s="20"/>
      <c r="B8" s="27"/>
      <c r="C8" s="28" t="s">
        <v>2152</v>
      </c>
      <c r="D8" s="27"/>
      <c r="E8" s="27"/>
      <c r="F8" s="27"/>
      <c r="G8" s="27"/>
      <c r="H8" s="27"/>
      <c r="I8" s="27"/>
      <c r="J8" s="11" t="s">
        <v>2237</v>
      </c>
      <c r="K8" s="26" t="s">
        <v>2094</v>
      </c>
      <c r="L8" s="26" t="s">
        <v>2238</v>
      </c>
      <c r="M8" s="26" t="s">
        <v>2155</v>
      </c>
      <c r="N8" s="26" t="s">
        <v>2097</v>
      </c>
      <c r="O8" s="27"/>
      <c r="P8" s="27"/>
      <c r="Q8" s="27"/>
      <c r="R8" s="20"/>
    </row>
    <row r="9" spans="1:18" ht="1.25" customHeight="1" x14ac:dyDescent="0.15">
      <c r="A9" s="20"/>
      <c r="B9" s="20"/>
      <c r="C9" s="20"/>
      <c r="D9" s="20"/>
      <c r="E9" s="20"/>
      <c r="F9" s="20"/>
      <c r="G9" s="20"/>
      <c r="H9" s="20"/>
      <c r="I9" s="20"/>
      <c r="J9" s="26" t="s">
        <v>2239</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0"/>
      <c r="D11" s="20"/>
      <c r="E11" s="20"/>
      <c r="F11" s="20"/>
      <c r="G11" s="20"/>
      <c r="H11" s="20"/>
      <c r="I11" s="20"/>
      <c r="J11" s="20"/>
    </row>
    <row r="12" spans="1:18" ht="13" hidden="1" customHeight="1" x14ac:dyDescent="0.15">
      <c r="A12" s="20"/>
      <c r="B12" s="20"/>
      <c r="C12" s="20"/>
      <c r="D12" s="20"/>
      <c r="E12" s="20"/>
      <c r="F12" s="20"/>
      <c r="G12" s="20"/>
      <c r="H12" s="20"/>
      <c r="I12" s="20"/>
      <c r="J12" s="20"/>
    </row>
    <row r="13" spans="1:18" ht="12.5" customHeight="1" x14ac:dyDescent="0.15">
      <c r="A13" s="31" t="s">
        <v>2174</v>
      </c>
      <c r="B13" s="20"/>
      <c r="C13" s="20"/>
      <c r="D13" s="20"/>
      <c r="E13" s="20"/>
      <c r="F13" s="20"/>
      <c r="G13" s="20"/>
      <c r="H13" s="20"/>
      <c r="I13" s="20"/>
      <c r="J13" s="20"/>
    </row>
    <row r="14" spans="1:18" ht="12.5" customHeight="1" x14ac:dyDescent="0.15">
      <c r="A14" s="20"/>
      <c r="B14" s="20"/>
    </row>
    <row r="15" spans="1:18" ht="13" hidden="1" customHeight="1" x14ac:dyDescent="0.15">
      <c r="A15" s="20"/>
      <c r="B15" s="20"/>
      <c r="C15" s="20"/>
      <c r="D15" s="20"/>
      <c r="E15" s="20"/>
      <c r="F15" s="20"/>
      <c r="G15" s="20"/>
      <c r="H15" s="20"/>
      <c r="I15" s="20"/>
      <c r="J15" s="20"/>
    </row>
    <row r="16" spans="1:18" ht="12.5" customHeight="1" x14ac:dyDescent="0.15">
      <c r="A16" s="9"/>
      <c r="B16" s="9"/>
      <c r="C16" s="9"/>
      <c r="D16" s="9"/>
      <c r="E16" s="9"/>
      <c r="F16" s="9"/>
      <c r="G16" s="9"/>
      <c r="H16" s="9"/>
      <c r="I16" s="9"/>
      <c r="J16" s="10" t="s">
        <v>2148</v>
      </c>
      <c r="K16" s="30" t="s">
        <v>2149</v>
      </c>
      <c r="L16" s="20"/>
      <c r="M16" s="10" t="s">
        <v>2175</v>
      </c>
      <c r="N16" s="10" t="s">
        <v>2151</v>
      </c>
      <c r="O16" s="9"/>
      <c r="P16" s="9"/>
      <c r="Q16" s="9"/>
      <c r="R16" s="20"/>
    </row>
    <row r="17" spans="1:18" ht="12.5" customHeight="1" x14ac:dyDescent="0.15">
      <c r="A17" s="20"/>
      <c r="B17" s="27"/>
      <c r="C17" s="28" t="s">
        <v>2152</v>
      </c>
      <c r="D17" s="27"/>
      <c r="E17" s="27"/>
      <c r="F17" s="27"/>
      <c r="G17" s="27"/>
      <c r="H17" s="27"/>
      <c r="I17" s="27"/>
      <c r="J17" s="11" t="s">
        <v>2240</v>
      </c>
      <c r="K17" s="26" t="s">
        <v>2094</v>
      </c>
      <c r="L17" s="26" t="s">
        <v>2206</v>
      </c>
      <c r="M17" s="26" t="s">
        <v>2207</v>
      </c>
      <c r="N17" s="26" t="s">
        <v>2097</v>
      </c>
      <c r="O17" s="27"/>
      <c r="P17" s="27"/>
      <c r="Q17" s="27"/>
      <c r="R17" s="20"/>
    </row>
    <row r="18" spans="1:18" ht="12.5" customHeight="1" x14ac:dyDescent="0.15">
      <c r="A18" s="20"/>
      <c r="B18" s="20"/>
      <c r="C18" s="20"/>
      <c r="D18" s="20"/>
      <c r="E18" s="20"/>
      <c r="F18" s="20"/>
      <c r="G18" s="20"/>
      <c r="H18" s="20"/>
      <c r="I18" s="20"/>
      <c r="J18" s="11" t="s">
        <v>2241</v>
      </c>
      <c r="K18" s="20"/>
      <c r="L18" s="20"/>
      <c r="M18" s="20"/>
      <c r="N18" s="20"/>
      <c r="O18" s="20"/>
      <c r="P18" s="20"/>
      <c r="Q18" s="20"/>
      <c r="R18" s="20"/>
    </row>
    <row r="19" spans="1:18" ht="12.5" customHeight="1" x14ac:dyDescent="0.15">
      <c r="A19" s="20"/>
      <c r="B19" s="20"/>
      <c r="C19" s="29" t="s">
        <v>2180</v>
      </c>
      <c r="F19" s="20"/>
      <c r="G19" s="20"/>
      <c r="J19" s="3" t="s">
        <v>2242</v>
      </c>
      <c r="K19" s="21" t="s">
        <v>2094</v>
      </c>
      <c r="L19" s="21" t="s">
        <v>2212</v>
      </c>
      <c r="M19" s="21" t="s">
        <v>2213</v>
      </c>
      <c r="N19" s="21" t="s">
        <v>2097</v>
      </c>
      <c r="P19" s="20"/>
      <c r="Q19" s="20"/>
      <c r="R19" s="20"/>
    </row>
    <row r="20" spans="1:18" ht="1.25" customHeight="1" x14ac:dyDescent="0.15">
      <c r="A20" s="20"/>
      <c r="B20" s="20"/>
      <c r="C20" s="20"/>
      <c r="F20" s="20"/>
      <c r="G20" s="20"/>
      <c r="J20" s="21" t="s">
        <v>2243</v>
      </c>
      <c r="K20" s="20"/>
      <c r="L20" s="20"/>
      <c r="M20" s="20"/>
      <c r="N20" s="20"/>
      <c r="P20" s="20"/>
      <c r="Q20" s="20"/>
      <c r="R20" s="20"/>
    </row>
    <row r="21" spans="1:18" ht="11.25" customHeight="1" x14ac:dyDescent="0.15">
      <c r="A21" s="20"/>
      <c r="B21" s="20"/>
      <c r="C21" s="20"/>
      <c r="F21" s="20"/>
      <c r="G21" s="20"/>
      <c r="J21" s="20"/>
      <c r="K21" s="20"/>
      <c r="L21" s="20"/>
      <c r="M21" s="20"/>
      <c r="N21" s="20"/>
      <c r="P21" s="20"/>
      <c r="Q21" s="20"/>
      <c r="R21" s="20"/>
    </row>
    <row r="22" spans="1:18" ht="12.5" customHeight="1" x14ac:dyDescent="0.15">
      <c r="A22" s="20"/>
      <c r="B22" s="27"/>
      <c r="C22" s="28" t="s">
        <v>2214</v>
      </c>
      <c r="D22" s="27"/>
      <c r="E22" s="27"/>
      <c r="F22" s="27"/>
      <c r="G22" s="27"/>
      <c r="H22" s="27"/>
      <c r="I22" s="27"/>
      <c r="J22" s="11" t="s">
        <v>2244</v>
      </c>
      <c r="K22" s="26" t="s">
        <v>2094</v>
      </c>
      <c r="L22" s="26" t="s">
        <v>2245</v>
      </c>
      <c r="M22" s="26" t="s">
        <v>2246</v>
      </c>
      <c r="N22" s="26" t="s">
        <v>2097</v>
      </c>
      <c r="O22" s="27"/>
      <c r="P22" s="27"/>
      <c r="Q22" s="27"/>
      <c r="R22" s="20"/>
    </row>
    <row r="23" spans="1:18" ht="1.25" customHeight="1" x14ac:dyDescent="0.15">
      <c r="A23" s="20"/>
      <c r="B23" s="20"/>
      <c r="C23" s="20"/>
      <c r="D23" s="20"/>
      <c r="E23" s="20"/>
      <c r="F23" s="20"/>
      <c r="G23" s="20"/>
      <c r="H23" s="20"/>
      <c r="I23" s="20"/>
      <c r="J23" s="26" t="s">
        <v>2247</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row r="25" spans="1:18" ht="12.5" customHeight="1" x14ac:dyDescent="0.15">
      <c r="A25" s="20"/>
      <c r="B25" s="20"/>
      <c r="C25" s="29" t="s">
        <v>2248</v>
      </c>
      <c r="F25" s="20"/>
      <c r="G25" s="20"/>
      <c r="J25" s="3" t="s">
        <v>2249</v>
      </c>
      <c r="K25" s="21" t="s">
        <v>2094</v>
      </c>
      <c r="L25" s="21" t="s">
        <v>2245</v>
      </c>
      <c r="M25" s="21" t="s">
        <v>2246</v>
      </c>
      <c r="N25" s="21" t="s">
        <v>2097</v>
      </c>
      <c r="P25" s="20"/>
      <c r="Q25" s="20"/>
      <c r="R25" s="20"/>
    </row>
    <row r="26" spans="1:18" ht="1.25" customHeight="1" x14ac:dyDescent="0.15">
      <c r="A26" s="20"/>
      <c r="B26" s="20"/>
      <c r="C26" s="20"/>
      <c r="F26" s="20"/>
      <c r="G26" s="20"/>
      <c r="J26" s="21" t="s">
        <v>2250</v>
      </c>
      <c r="K26" s="20"/>
      <c r="L26" s="20"/>
      <c r="M26" s="20"/>
      <c r="N26" s="20"/>
      <c r="P26" s="20"/>
      <c r="Q26" s="20"/>
      <c r="R26" s="20"/>
    </row>
    <row r="27" spans="1:18" ht="11.25" customHeight="1" x14ac:dyDescent="0.15">
      <c r="A27" s="20"/>
      <c r="B27" s="20"/>
      <c r="C27" s="20"/>
      <c r="F27" s="20"/>
      <c r="G27" s="20"/>
      <c r="J27" s="20"/>
      <c r="K27" s="20"/>
      <c r="L27" s="20"/>
      <c r="M27" s="20"/>
      <c r="N27" s="20"/>
      <c r="P27" s="20"/>
      <c r="Q27" s="20"/>
      <c r="R27" s="20"/>
    </row>
  </sheetData>
  <mergeCells count="93">
    <mergeCell ref="A6:J6"/>
    <mergeCell ref="A1:J1"/>
    <mergeCell ref="A2:J2"/>
    <mergeCell ref="A3:J3"/>
    <mergeCell ref="A4:J4"/>
    <mergeCell ref="A5:B5"/>
    <mergeCell ref="K7:L7"/>
    <mergeCell ref="R7:R10"/>
    <mergeCell ref="A8:A10"/>
    <mergeCell ref="B8:B10"/>
    <mergeCell ref="C8:C10"/>
    <mergeCell ref="D8:D10"/>
    <mergeCell ref="E8:E10"/>
    <mergeCell ref="F8:F10"/>
    <mergeCell ref="G8:G10"/>
    <mergeCell ref="H8:H10"/>
    <mergeCell ref="A12:J12"/>
    <mergeCell ref="I8:I10"/>
    <mergeCell ref="K8:K9"/>
    <mergeCell ref="L8:L9"/>
    <mergeCell ref="M8:M9"/>
    <mergeCell ref="P8:P10"/>
    <mergeCell ref="Q8:Q10"/>
    <mergeCell ref="J9:J10"/>
    <mergeCell ref="K10:N10"/>
    <mergeCell ref="A11:J11"/>
    <mergeCell ref="N8:N9"/>
    <mergeCell ref="O8:O10"/>
    <mergeCell ref="R16:R27"/>
    <mergeCell ref="A17:A18"/>
    <mergeCell ref="B17:B18"/>
    <mergeCell ref="C17:C18"/>
    <mergeCell ref="D17:D18"/>
    <mergeCell ref="E17:E18"/>
    <mergeCell ref="H17:H18"/>
    <mergeCell ref="I17:I18"/>
    <mergeCell ref="K17:K18"/>
    <mergeCell ref="L17:L18"/>
    <mergeCell ref="A13:J13"/>
    <mergeCell ref="A14:B14"/>
    <mergeCell ref="A15:J15"/>
    <mergeCell ref="K16:L16"/>
    <mergeCell ref="C19:C21"/>
    <mergeCell ref="F19:F21"/>
    <mergeCell ref="G19:G21"/>
    <mergeCell ref="F17:F18"/>
    <mergeCell ref="G17:G18"/>
    <mergeCell ref="P19:P21"/>
    <mergeCell ref="Q19:Q21"/>
    <mergeCell ref="M17:M18"/>
    <mergeCell ref="N17:N18"/>
    <mergeCell ref="O17:O18"/>
    <mergeCell ref="P17:P18"/>
    <mergeCell ref="Q17:Q18"/>
    <mergeCell ref="J20:J21"/>
    <mergeCell ref="K21:N21"/>
    <mergeCell ref="A22:A24"/>
    <mergeCell ref="B22:B24"/>
    <mergeCell ref="C22:C24"/>
    <mergeCell ref="D22:D24"/>
    <mergeCell ref="E22:E24"/>
    <mergeCell ref="F22:F24"/>
    <mergeCell ref="G22:G24"/>
    <mergeCell ref="H22:H24"/>
    <mergeCell ref="K19:K20"/>
    <mergeCell ref="L19:L20"/>
    <mergeCell ref="M19:M20"/>
    <mergeCell ref="N19:N20"/>
    <mergeCell ref="A19:A21"/>
    <mergeCell ref="B19:B21"/>
    <mergeCell ref="I22:I24"/>
    <mergeCell ref="K22:K23"/>
    <mergeCell ref="L22:L23"/>
    <mergeCell ref="M22:M23"/>
    <mergeCell ref="N22:N23"/>
    <mergeCell ref="A25:A27"/>
    <mergeCell ref="B25:B27"/>
    <mergeCell ref="C25:C27"/>
    <mergeCell ref="F25:F27"/>
    <mergeCell ref="G25:G27"/>
    <mergeCell ref="J26:J27"/>
    <mergeCell ref="K27:N27"/>
    <mergeCell ref="P22:P24"/>
    <mergeCell ref="Q22:Q24"/>
    <mergeCell ref="J23:J24"/>
    <mergeCell ref="K24:N24"/>
    <mergeCell ref="K25:K26"/>
    <mergeCell ref="O22:O24"/>
    <mergeCell ref="L25:L26"/>
    <mergeCell ref="M25:M26"/>
    <mergeCell ref="N25:N26"/>
    <mergeCell ref="P25:P27"/>
    <mergeCell ref="Q25:Q27"/>
  </mergeCells>
  <pageMargins left="0" right="0" top="0" bottom="0" header="0.4921259845" footer="0.4921259845"/>
  <drawing r:id="rId1"/>
</worksheet>
</file>

<file path=xl/worksheets/sheet1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E00-000000000000}">
  <sheetPr codeName="Feuil143"/>
  <dimension ref="A1:J14"/>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29.5" customHeight="1" x14ac:dyDescent="0.15">
      <c r="B1" s="2" t="s">
        <v>2251</v>
      </c>
    </row>
    <row r="2" spans="1:10" ht="13" hidden="1" customHeight="1" x14ac:dyDescent="0.15"/>
    <row r="3" spans="1:10" ht="12.5" customHeight="1" x14ac:dyDescent="0.15">
      <c r="A3" s="3" t="s">
        <v>2186</v>
      </c>
      <c r="B3" s="4" t="s">
        <v>2106</v>
      </c>
      <c r="C3" s="3" t="s">
        <v>2252</v>
      </c>
    </row>
    <row r="4" spans="1:10" ht="12.5" customHeight="1" x14ac:dyDescent="0.15">
      <c r="B4" s="4" t="s">
        <v>2108</v>
      </c>
      <c r="C4" s="3" t="s">
        <v>2109</v>
      </c>
    </row>
    <row r="5" spans="1:10" ht="12.5" customHeight="1" x14ac:dyDescent="0.15">
      <c r="A5" s="3" t="s">
        <v>2110</v>
      </c>
      <c r="B5" s="20"/>
      <c r="C5" s="20"/>
    </row>
    <row r="6" spans="1:10" ht="23.75" customHeight="1" x14ac:dyDescent="0.15">
      <c r="A6" s="21" t="s">
        <v>2253</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2112</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2254</v>
      </c>
      <c r="B12" s="4" t="s">
        <v>2114</v>
      </c>
      <c r="C12" s="3" t="s">
        <v>2255</v>
      </c>
      <c r="D12" s="1" t="str">
        <f>LEFT(C12,3)</f>
        <v xml:space="preserve">01 </v>
      </c>
    </row>
    <row r="13" spans="1:10" ht="12.5" customHeight="1" x14ac:dyDescent="0.15">
      <c r="A13" s="3" t="s">
        <v>2186</v>
      </c>
      <c r="B13" s="4" t="s">
        <v>2117</v>
      </c>
      <c r="C13" s="3" t="s">
        <v>2256</v>
      </c>
    </row>
    <row r="14" spans="1:10" ht="12.5" customHeight="1" x14ac:dyDescent="0.15">
      <c r="A14" s="3" t="s">
        <v>2121</v>
      </c>
      <c r="B14" s="4" t="s">
        <v>2120</v>
      </c>
      <c r="C14" s="3" t="str">
        <f>HYPERLINK("http://www.ama-idf.com/","www.ama-idf.com")</f>
        <v>www.ama-idf.com</v>
      </c>
    </row>
  </sheetData>
  <mergeCells count="6">
    <mergeCell ref="A11:C11"/>
    <mergeCell ref="B5:C5"/>
    <mergeCell ref="A6:B6"/>
    <mergeCell ref="A8:J8"/>
    <mergeCell ref="A9:J9"/>
    <mergeCell ref="A10:J10"/>
  </mergeCells>
  <pageMargins left="0" right="0" top="0" bottom="0" header="0.4921259845" footer="0.4921259845"/>
</worksheet>
</file>

<file path=xl/worksheets/sheet1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8F00-000000000000}">
  <sheetPr codeName="Feuil144"/>
  <dimension ref="A1:J17"/>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2122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2123</v>
      </c>
      <c r="B5" s="5">
        <v>4712691</v>
      </c>
      <c r="C5" s="3" t="s">
        <v>2124</v>
      </c>
      <c r="D5" s="4" t="s">
        <v>2125</v>
      </c>
      <c r="E5" s="3" t="s">
        <v>2257</v>
      </c>
    </row>
    <row r="6" spans="1:10" ht="12.5" customHeight="1" x14ac:dyDescent="0.15">
      <c r="A6" s="6" t="s">
        <v>2127</v>
      </c>
      <c r="B6" s="7">
        <v>110139</v>
      </c>
      <c r="C6" s="8" t="s">
        <v>2124</v>
      </c>
      <c r="D6" s="24" t="s">
        <v>2128</v>
      </c>
      <c r="E6" s="21" t="s">
        <v>2258</v>
      </c>
    </row>
    <row r="7" spans="1:10" ht="11.25" customHeight="1" x14ac:dyDescent="0.15">
      <c r="A7" s="24" t="s">
        <v>2130</v>
      </c>
      <c r="B7" s="25">
        <v>1964470</v>
      </c>
      <c r="C7" s="21" t="s">
        <v>2124</v>
      </c>
      <c r="D7" s="20"/>
      <c r="E7" s="20"/>
    </row>
    <row r="8" spans="1:10" ht="1.25" customHeight="1" x14ac:dyDescent="0.15">
      <c r="A8" s="20"/>
      <c r="B8" s="20"/>
      <c r="C8" s="20"/>
      <c r="D8" s="24" t="s">
        <v>2131</v>
      </c>
      <c r="E8" s="21" t="s">
        <v>2259</v>
      </c>
    </row>
    <row r="9" spans="1:10" ht="11.25" customHeight="1" x14ac:dyDescent="0.15">
      <c r="A9" s="24" t="s">
        <v>2133</v>
      </c>
      <c r="B9" s="25">
        <v>190549</v>
      </c>
      <c r="C9" s="21" t="s">
        <v>2124</v>
      </c>
      <c r="D9" s="20"/>
      <c r="E9" s="20"/>
    </row>
    <row r="10" spans="1:10" ht="1.25" customHeight="1" x14ac:dyDescent="0.15">
      <c r="A10" s="20"/>
      <c r="B10" s="20"/>
      <c r="C10" s="20"/>
      <c r="D10" s="24" t="s">
        <v>2134</v>
      </c>
      <c r="E10" s="21" t="s">
        <v>2135</v>
      </c>
    </row>
    <row r="11" spans="1:10" ht="11.25" customHeight="1" x14ac:dyDescent="0.15">
      <c r="A11" s="20"/>
      <c r="B11" s="20"/>
      <c r="C11" s="20"/>
      <c r="D11" s="20"/>
      <c r="E11" s="20"/>
    </row>
    <row r="12" spans="1:10" ht="12.5" customHeight="1" x14ac:dyDescent="0.15">
      <c r="A12" s="20"/>
      <c r="B12" s="20"/>
      <c r="C12" s="20"/>
      <c r="D12" s="4" t="str">
        <f>LEFT(C12,3)</f>
        <v/>
      </c>
      <c r="E12" s="3" t="s">
        <v>2135</v>
      </c>
    </row>
    <row r="13" spans="1:10" ht="12.5" customHeight="1" x14ac:dyDescent="0.15">
      <c r="A13" s="20"/>
      <c r="B13" s="20"/>
      <c r="C13" s="20"/>
      <c r="D13" s="20"/>
      <c r="E13" s="20"/>
    </row>
    <row r="14" spans="1:10" ht="12.5" customHeight="1" x14ac:dyDescent="0.15">
      <c r="A14" s="4" t="s">
        <v>2137</v>
      </c>
      <c r="B14" s="8" t="s">
        <v>2260</v>
      </c>
    </row>
    <row r="15" spans="1:10" ht="12.5" customHeight="1" x14ac:dyDescent="0.15">
      <c r="A15" s="4" t="s">
        <v>2139</v>
      </c>
      <c r="B15" s="8" t="s">
        <v>2261</v>
      </c>
    </row>
    <row r="16" spans="1:10" ht="12.5" customHeight="1" x14ac:dyDescent="0.15">
      <c r="A16" s="4" t="s">
        <v>2141</v>
      </c>
      <c r="B16" s="8" t="s">
        <v>2169</v>
      </c>
    </row>
    <row r="17" spans="1:2" ht="12.5" customHeight="1" x14ac:dyDescent="0.15">
      <c r="A17" s="20"/>
      <c r="B17" s="20"/>
    </row>
  </sheetData>
  <mergeCells count="19">
    <mergeCell ref="A1:J1"/>
    <mergeCell ref="A2:J2"/>
    <mergeCell ref="A3:J3"/>
    <mergeCell ref="A4:E4"/>
    <mergeCell ref="D6:D7"/>
    <mergeCell ref="E6:E7"/>
    <mergeCell ref="A7:A8"/>
    <mergeCell ref="B7:B8"/>
    <mergeCell ref="C7:C8"/>
    <mergeCell ref="D8:D9"/>
    <mergeCell ref="A17:B17"/>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000-000000000000}">
  <sheetPr codeName="Feuil145"/>
  <dimension ref="A1:R31"/>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3.6640625" style="1" customWidth="1"/>
  </cols>
  <sheetData>
    <row r="1" spans="1:18" ht="12.5" customHeight="1" x14ac:dyDescent="0.15">
      <c r="A1" s="20"/>
      <c r="B1" s="20"/>
      <c r="C1" s="20"/>
      <c r="D1" s="20"/>
      <c r="E1" s="20"/>
      <c r="F1" s="20"/>
      <c r="G1" s="20"/>
      <c r="H1" s="20"/>
      <c r="I1" s="20"/>
      <c r="J1" s="20"/>
    </row>
    <row r="2" spans="1:18" ht="16" customHeight="1" x14ac:dyDescent="0.15">
      <c r="A2" s="22" t="s">
        <v>2145</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20"/>
      <c r="B4" s="20"/>
    </row>
    <row r="5" spans="1:18" ht="13" hidden="1" customHeight="1" x14ac:dyDescent="0.15">
      <c r="A5" s="20"/>
      <c r="B5" s="20"/>
      <c r="C5" s="20"/>
      <c r="D5" s="20"/>
      <c r="E5" s="20"/>
      <c r="F5" s="20"/>
      <c r="G5" s="20"/>
      <c r="H5" s="20"/>
      <c r="I5" s="20"/>
    </row>
    <row r="6" spans="1:18" ht="12.5" customHeight="1" x14ac:dyDescent="0.15">
      <c r="A6" s="31" t="s">
        <v>2174</v>
      </c>
      <c r="B6" s="20"/>
      <c r="C6" s="20"/>
      <c r="D6" s="20"/>
      <c r="E6" s="20"/>
      <c r="F6" s="20"/>
      <c r="G6" s="20"/>
      <c r="H6" s="20"/>
      <c r="I6" s="20"/>
      <c r="J6" s="20"/>
    </row>
    <row r="7" spans="1:18" ht="12.5" customHeight="1" x14ac:dyDescent="0.15">
      <c r="B7" s="12" t="s">
        <v>2147</v>
      </c>
    </row>
    <row r="8" spans="1:18" ht="12.5" customHeight="1" x14ac:dyDescent="0.15">
      <c r="A8" s="20"/>
      <c r="B8" s="20"/>
    </row>
    <row r="9" spans="1:18" ht="13" hidden="1" customHeight="1" x14ac:dyDescent="0.15">
      <c r="A9" s="20"/>
      <c r="B9" s="20"/>
      <c r="C9" s="20"/>
      <c r="D9" s="20"/>
      <c r="E9" s="20"/>
      <c r="F9" s="20"/>
      <c r="G9" s="20"/>
      <c r="H9" s="20"/>
      <c r="I9" s="20"/>
      <c r="J9" s="20"/>
    </row>
    <row r="10" spans="1:18" ht="12.5" customHeight="1" x14ac:dyDescent="0.15">
      <c r="A10" s="9"/>
      <c r="B10" s="9"/>
      <c r="C10" s="9"/>
      <c r="D10" s="9"/>
      <c r="E10" s="9"/>
      <c r="F10" s="9"/>
      <c r="G10" s="9"/>
      <c r="H10" s="9"/>
      <c r="I10" s="9"/>
      <c r="J10" s="10" t="s">
        <v>2148</v>
      </c>
      <c r="K10" s="30" t="s">
        <v>2149</v>
      </c>
      <c r="L10" s="20"/>
      <c r="M10" s="10" t="s">
        <v>2175</v>
      </c>
      <c r="N10" s="10" t="s">
        <v>2151</v>
      </c>
      <c r="O10" s="9"/>
      <c r="P10" s="9"/>
      <c r="Q10" s="9"/>
      <c r="R10" s="20"/>
    </row>
    <row r="11" spans="1:18" ht="12.5" customHeight="1" x14ac:dyDescent="0.15">
      <c r="A11" s="20"/>
      <c r="B11" s="27"/>
      <c r="C11" s="28" t="s">
        <v>2152</v>
      </c>
      <c r="D11" s="27"/>
      <c r="E11" s="27"/>
      <c r="F11" s="27"/>
      <c r="G11" s="27"/>
      <c r="H11" s="27"/>
      <c r="I11" s="27"/>
      <c r="J11" s="11" t="s">
        <v>2262</v>
      </c>
      <c r="K11" s="26" t="s">
        <v>2094</v>
      </c>
      <c r="L11" s="26" t="s">
        <v>2263</v>
      </c>
      <c r="M11" s="26" t="s">
        <v>2178</v>
      </c>
      <c r="N11" s="26" t="s">
        <v>2097</v>
      </c>
      <c r="O11" s="27"/>
      <c r="P11" s="27"/>
      <c r="Q11" s="27"/>
      <c r="R11" s="20"/>
    </row>
    <row r="12" spans="1:18" ht="1.25" customHeight="1" x14ac:dyDescent="0.15">
      <c r="A12" s="20"/>
      <c r="B12" s="20"/>
      <c r="C12" s="20"/>
      <c r="D12" s="20"/>
      <c r="E12" s="20"/>
      <c r="F12" s="20"/>
      <c r="G12" s="20"/>
      <c r="H12" s="20"/>
      <c r="I12" s="20"/>
      <c r="J12" s="26" t="s">
        <v>2264</v>
      </c>
      <c r="K12" s="20"/>
      <c r="L12" s="20"/>
      <c r="M12" s="20"/>
      <c r="N12" s="20"/>
      <c r="O12" s="20"/>
      <c r="P12" s="20"/>
      <c r="Q12" s="20"/>
      <c r="R12" s="20"/>
    </row>
    <row r="13" spans="1:18" ht="11.25" customHeight="1" x14ac:dyDescent="0.15">
      <c r="A13" s="20"/>
      <c r="B13" s="20"/>
      <c r="C13" s="20"/>
      <c r="D13" s="20"/>
      <c r="E13" s="20"/>
      <c r="F13" s="20"/>
      <c r="G13" s="20"/>
      <c r="H13" s="20"/>
      <c r="I13" s="20"/>
      <c r="J13" s="20"/>
      <c r="K13" s="27"/>
      <c r="L13" s="20"/>
      <c r="M13" s="20"/>
      <c r="N13" s="20"/>
      <c r="O13" s="20"/>
      <c r="P13" s="20"/>
      <c r="Q13" s="20"/>
      <c r="R13" s="20"/>
    </row>
    <row r="14" spans="1:18" ht="12.5" customHeight="1" x14ac:dyDescent="0.15">
      <c r="A14" s="20"/>
      <c r="B14" s="20"/>
      <c r="C14" s="29" t="s">
        <v>2180</v>
      </c>
      <c r="F14" s="20"/>
      <c r="G14" s="20"/>
      <c r="J14" s="3" t="s">
        <v>2265</v>
      </c>
      <c r="K14" s="21" t="s">
        <v>2094</v>
      </c>
      <c r="L14" s="21" t="s">
        <v>2266</v>
      </c>
      <c r="M14" s="21" t="s">
        <v>2178</v>
      </c>
      <c r="N14" s="21" t="s">
        <v>2097</v>
      </c>
      <c r="P14" s="20"/>
      <c r="Q14" s="20"/>
      <c r="R14" s="20"/>
    </row>
    <row r="15" spans="1:18" ht="1.25" customHeight="1" x14ac:dyDescent="0.15">
      <c r="A15" s="20"/>
      <c r="B15" s="20"/>
      <c r="C15" s="20"/>
      <c r="F15" s="20"/>
      <c r="G15" s="20"/>
      <c r="J15" s="21" t="s">
        <v>2267</v>
      </c>
      <c r="K15" s="20"/>
      <c r="L15" s="20"/>
      <c r="M15" s="20"/>
      <c r="N15" s="20"/>
      <c r="P15" s="20"/>
      <c r="Q15" s="20"/>
      <c r="R15" s="20"/>
    </row>
    <row r="16" spans="1:18" ht="11.25" customHeight="1" x14ac:dyDescent="0.15">
      <c r="A16" s="20"/>
      <c r="B16" s="20"/>
      <c r="C16" s="20"/>
      <c r="F16" s="20"/>
      <c r="G16" s="20"/>
      <c r="J16" s="20"/>
      <c r="K16" s="21" t="s">
        <v>2094</v>
      </c>
      <c r="L16" s="21" t="s">
        <v>2268</v>
      </c>
      <c r="M16" s="21" t="s">
        <v>2269</v>
      </c>
      <c r="N16" s="21" t="s">
        <v>2097</v>
      </c>
      <c r="P16" s="20"/>
      <c r="Q16" s="20"/>
      <c r="R16" s="20"/>
    </row>
    <row r="17" spans="1:18" ht="2.25" customHeight="1" x14ac:dyDescent="0.15">
      <c r="A17" s="20"/>
      <c r="B17" s="20"/>
      <c r="C17" s="20"/>
      <c r="F17" s="20"/>
      <c r="G17" s="20"/>
      <c r="J17" s="20"/>
      <c r="K17" s="20"/>
      <c r="L17" s="20"/>
      <c r="M17" s="20"/>
      <c r="N17" s="20"/>
      <c r="P17" s="20"/>
      <c r="Q17" s="20"/>
      <c r="R17" s="20"/>
    </row>
    <row r="18" spans="1:18" ht="13.5" customHeight="1" x14ac:dyDescent="0.15">
      <c r="A18" s="20"/>
      <c r="B18" s="20"/>
      <c r="C18" s="20"/>
      <c r="F18" s="20"/>
      <c r="G18" s="20"/>
      <c r="J18" s="20"/>
      <c r="K18" s="3" t="s">
        <v>2094</v>
      </c>
      <c r="L18" s="3" t="s">
        <v>2270</v>
      </c>
      <c r="M18" s="3" t="s">
        <v>2271</v>
      </c>
      <c r="N18" s="3" t="s">
        <v>2097</v>
      </c>
      <c r="P18" s="20"/>
      <c r="Q18" s="20"/>
      <c r="R18" s="20"/>
    </row>
    <row r="19" spans="1:18" ht="12.5" customHeight="1" x14ac:dyDescent="0.15">
      <c r="A19" s="20"/>
      <c r="B19" s="27"/>
      <c r="C19" s="28" t="s">
        <v>2214</v>
      </c>
      <c r="D19" s="27"/>
      <c r="E19" s="27"/>
      <c r="F19" s="27"/>
      <c r="G19" s="27"/>
      <c r="H19" s="27"/>
      <c r="I19" s="27"/>
      <c r="J19" s="11" t="s">
        <v>2272</v>
      </c>
      <c r="K19" s="26" t="s">
        <v>2094</v>
      </c>
      <c r="L19" s="26" t="s">
        <v>2206</v>
      </c>
      <c r="M19" s="26" t="s">
        <v>2207</v>
      </c>
      <c r="N19" s="26" t="s">
        <v>2097</v>
      </c>
      <c r="O19" s="27"/>
      <c r="P19" s="27"/>
      <c r="Q19" s="27"/>
      <c r="R19" s="20"/>
    </row>
    <row r="20" spans="1:18" ht="11.25" customHeight="1" x14ac:dyDescent="0.15">
      <c r="A20" s="20"/>
      <c r="B20" s="20"/>
      <c r="C20" s="20"/>
      <c r="D20" s="20"/>
      <c r="E20" s="20"/>
      <c r="F20" s="20"/>
      <c r="G20" s="20"/>
      <c r="H20" s="20"/>
      <c r="I20" s="20"/>
      <c r="J20" s="26" t="s">
        <v>2273</v>
      </c>
      <c r="K20" s="20"/>
      <c r="L20" s="20"/>
      <c r="M20" s="20"/>
      <c r="N20" s="20"/>
      <c r="O20" s="20"/>
      <c r="P20" s="20"/>
      <c r="Q20" s="20"/>
      <c r="R20" s="20"/>
    </row>
    <row r="21" spans="1:18" ht="1.25" customHeight="1" x14ac:dyDescent="0.15">
      <c r="A21" s="20"/>
      <c r="B21" s="20"/>
      <c r="C21" s="20"/>
      <c r="D21" s="20"/>
      <c r="E21" s="20"/>
      <c r="F21" s="20"/>
      <c r="G21" s="20"/>
      <c r="H21" s="20"/>
      <c r="I21" s="20"/>
      <c r="J21" s="20"/>
      <c r="K21" s="26" t="s">
        <v>2094</v>
      </c>
      <c r="L21" s="26" t="s">
        <v>2274</v>
      </c>
      <c r="M21" s="26" t="s">
        <v>2213</v>
      </c>
      <c r="N21" s="26" t="s">
        <v>2097</v>
      </c>
      <c r="O21" s="20"/>
      <c r="P21" s="20"/>
      <c r="Q21" s="20"/>
      <c r="R21" s="20"/>
    </row>
    <row r="22" spans="1:18" ht="12.5" customHeight="1" x14ac:dyDescent="0.15">
      <c r="A22" s="20"/>
      <c r="B22" s="20"/>
      <c r="C22" s="20"/>
      <c r="D22" s="20"/>
      <c r="E22" s="20"/>
      <c r="F22" s="20"/>
      <c r="G22" s="20"/>
      <c r="H22" s="20"/>
      <c r="I22" s="20"/>
      <c r="J22" s="9"/>
      <c r="K22" s="20"/>
      <c r="L22" s="20"/>
      <c r="M22" s="20"/>
      <c r="N22" s="20"/>
      <c r="O22" s="20"/>
      <c r="P22" s="20"/>
      <c r="Q22" s="20"/>
      <c r="R22" s="20"/>
    </row>
    <row r="23" spans="1:18" ht="12.5" customHeight="1" x14ac:dyDescent="0.15">
      <c r="A23" s="20"/>
      <c r="B23" s="20"/>
      <c r="C23" s="29" t="s">
        <v>2248</v>
      </c>
      <c r="F23" s="20"/>
      <c r="G23" s="20"/>
      <c r="J23" s="3" t="s">
        <v>2275</v>
      </c>
      <c r="K23" s="21" t="s">
        <v>2094</v>
      </c>
      <c r="L23" s="21" t="s">
        <v>2209</v>
      </c>
      <c r="M23" s="21" t="s">
        <v>2210</v>
      </c>
      <c r="N23" s="21" t="s">
        <v>2097</v>
      </c>
      <c r="P23" s="20"/>
      <c r="Q23" s="20"/>
      <c r="R23" s="20"/>
    </row>
    <row r="24" spans="1:18" ht="1.25" customHeight="1" x14ac:dyDescent="0.15">
      <c r="A24" s="20"/>
      <c r="B24" s="20"/>
      <c r="C24" s="20"/>
      <c r="F24" s="20"/>
      <c r="G24" s="20"/>
      <c r="J24" s="21" t="s">
        <v>2276</v>
      </c>
      <c r="K24" s="20"/>
      <c r="L24" s="20"/>
      <c r="M24" s="20"/>
      <c r="N24" s="20"/>
      <c r="P24" s="20"/>
      <c r="Q24" s="20"/>
      <c r="R24" s="20"/>
    </row>
    <row r="25" spans="1:18" ht="11.25" customHeight="1" x14ac:dyDescent="0.15">
      <c r="A25" s="20"/>
      <c r="B25" s="20"/>
      <c r="C25" s="20"/>
      <c r="F25" s="20"/>
      <c r="G25" s="20"/>
      <c r="J25" s="20"/>
      <c r="K25" s="20"/>
      <c r="L25" s="20"/>
      <c r="M25" s="20"/>
      <c r="N25" s="20"/>
      <c r="P25" s="20"/>
      <c r="Q25" s="20"/>
      <c r="R25" s="20"/>
    </row>
    <row r="26" spans="1:18" ht="12.5" customHeight="1" x14ac:dyDescent="0.15">
      <c r="A26" s="20"/>
      <c r="B26" s="27"/>
      <c r="C26" s="28" t="s">
        <v>2277</v>
      </c>
      <c r="D26" s="27"/>
      <c r="E26" s="27"/>
      <c r="F26" s="27"/>
      <c r="G26" s="27"/>
      <c r="H26" s="27"/>
      <c r="I26" s="27"/>
      <c r="J26" s="11" t="s">
        <v>2278</v>
      </c>
      <c r="K26" s="26" t="s">
        <v>2094</v>
      </c>
      <c r="L26" s="26" t="s">
        <v>2270</v>
      </c>
      <c r="M26" s="26" t="s">
        <v>2271</v>
      </c>
      <c r="N26" s="26" t="s">
        <v>2097</v>
      </c>
      <c r="O26" s="27"/>
      <c r="P26" s="27"/>
      <c r="Q26" s="27"/>
      <c r="R26" s="20"/>
    </row>
    <row r="27" spans="1:18" ht="1.25" customHeight="1" x14ac:dyDescent="0.15">
      <c r="A27" s="20"/>
      <c r="B27" s="20"/>
      <c r="C27" s="20"/>
      <c r="D27" s="20"/>
      <c r="E27" s="20"/>
      <c r="F27" s="20"/>
      <c r="G27" s="20"/>
      <c r="H27" s="20"/>
      <c r="I27" s="20"/>
      <c r="J27" s="26" t="s">
        <v>2279</v>
      </c>
      <c r="K27" s="20"/>
      <c r="L27" s="20"/>
      <c r="M27" s="20"/>
      <c r="N27" s="20"/>
      <c r="O27" s="20"/>
      <c r="P27" s="20"/>
      <c r="Q27" s="20"/>
      <c r="R27" s="20"/>
    </row>
    <row r="28" spans="1:18" ht="11.25" customHeight="1" x14ac:dyDescent="0.15">
      <c r="A28" s="20"/>
      <c r="B28" s="20"/>
      <c r="C28" s="20"/>
      <c r="D28" s="20"/>
      <c r="E28" s="20"/>
      <c r="F28" s="20"/>
      <c r="G28" s="20"/>
      <c r="H28" s="20"/>
      <c r="I28" s="20"/>
      <c r="J28" s="20"/>
      <c r="K28" s="27"/>
      <c r="L28" s="20"/>
      <c r="M28" s="20"/>
      <c r="N28" s="20"/>
      <c r="O28" s="20"/>
      <c r="P28" s="20"/>
      <c r="Q28" s="20"/>
      <c r="R28" s="20"/>
    </row>
    <row r="29" spans="1:18" ht="12.5" customHeight="1" x14ac:dyDescent="0.15">
      <c r="A29" s="20"/>
      <c r="B29" s="20"/>
      <c r="C29" s="29" t="s">
        <v>2092</v>
      </c>
      <c r="F29" s="20"/>
      <c r="G29" s="20"/>
      <c r="J29" s="3" t="s">
        <v>2280</v>
      </c>
      <c r="K29" s="21" t="s">
        <v>2094</v>
      </c>
      <c r="L29" s="21" t="s">
        <v>2182</v>
      </c>
      <c r="M29" s="21" t="s">
        <v>2183</v>
      </c>
      <c r="N29" s="21" t="s">
        <v>2097</v>
      </c>
      <c r="P29" s="20"/>
      <c r="Q29" s="20"/>
      <c r="R29" s="20"/>
    </row>
    <row r="30" spans="1:18" ht="1.25" customHeight="1" x14ac:dyDescent="0.15">
      <c r="A30" s="20"/>
      <c r="B30" s="20"/>
      <c r="C30" s="20"/>
      <c r="F30" s="20"/>
      <c r="G30" s="20"/>
      <c r="J30" s="21" t="s">
        <v>2281</v>
      </c>
      <c r="K30" s="20"/>
      <c r="L30" s="20"/>
      <c r="M30" s="20"/>
      <c r="N30" s="20"/>
      <c r="P30" s="20"/>
      <c r="Q30" s="20"/>
      <c r="R30" s="20"/>
    </row>
    <row r="31" spans="1:18" ht="11.25" customHeight="1" x14ac:dyDescent="0.15">
      <c r="A31" s="20"/>
      <c r="B31" s="20"/>
      <c r="C31" s="20"/>
      <c r="F31" s="20"/>
      <c r="G31" s="20"/>
      <c r="J31" s="20"/>
      <c r="K31" s="20"/>
      <c r="L31" s="20"/>
      <c r="M31" s="20"/>
      <c r="N31" s="20"/>
      <c r="P31" s="20"/>
      <c r="Q31" s="20"/>
      <c r="R31" s="20"/>
    </row>
  </sheetData>
  <mergeCells count="110">
    <mergeCell ref="A1:J1"/>
    <mergeCell ref="A2:J2"/>
    <mergeCell ref="A3:J3"/>
    <mergeCell ref="A4:B4"/>
    <mergeCell ref="A5:I5"/>
    <mergeCell ref="A6:J6"/>
    <mergeCell ref="A8:B8"/>
    <mergeCell ref="A9:J9"/>
    <mergeCell ref="K10:L10"/>
    <mergeCell ref="R10:R31"/>
    <mergeCell ref="A11:A13"/>
    <mergeCell ref="B11:B13"/>
    <mergeCell ref="C11:C13"/>
    <mergeCell ref="D11:D13"/>
    <mergeCell ref="E11:E13"/>
    <mergeCell ref="F11:F13"/>
    <mergeCell ref="P11:P13"/>
    <mergeCell ref="Q11:Q13"/>
    <mergeCell ref="J12:J13"/>
    <mergeCell ref="K13:N13"/>
    <mergeCell ref="G11:G13"/>
    <mergeCell ref="H11:H13"/>
    <mergeCell ref="I11:I13"/>
    <mergeCell ref="K11:K12"/>
    <mergeCell ref="L11:L12"/>
    <mergeCell ref="M11:M12"/>
    <mergeCell ref="A14:A18"/>
    <mergeCell ref="B14:B18"/>
    <mergeCell ref="C14:C18"/>
    <mergeCell ref="F14:F18"/>
    <mergeCell ref="G14:G18"/>
    <mergeCell ref="K14:K15"/>
    <mergeCell ref="J17:J18"/>
    <mergeCell ref="N11:N12"/>
    <mergeCell ref="O11:O13"/>
    <mergeCell ref="L14:L15"/>
    <mergeCell ref="M14:M15"/>
    <mergeCell ref="N14:N15"/>
    <mergeCell ref="P14:P18"/>
    <mergeCell ref="Q14:Q18"/>
    <mergeCell ref="J15:J16"/>
    <mergeCell ref="K16:K17"/>
    <mergeCell ref="L16:L17"/>
    <mergeCell ref="M16:M17"/>
    <mergeCell ref="N16:N17"/>
    <mergeCell ref="G19:G22"/>
    <mergeCell ref="H19:H22"/>
    <mergeCell ref="I19:I22"/>
    <mergeCell ref="K19:K20"/>
    <mergeCell ref="L19:L20"/>
    <mergeCell ref="M19:M20"/>
    <mergeCell ref="A19:A22"/>
    <mergeCell ref="B19:B22"/>
    <mergeCell ref="C19:C22"/>
    <mergeCell ref="D19:D22"/>
    <mergeCell ref="E19:E22"/>
    <mergeCell ref="F19:F22"/>
    <mergeCell ref="N19:N20"/>
    <mergeCell ref="O19:O22"/>
    <mergeCell ref="P19:P22"/>
    <mergeCell ref="Q19:Q22"/>
    <mergeCell ref="J20:J21"/>
    <mergeCell ref="K21:K22"/>
    <mergeCell ref="L21:L22"/>
    <mergeCell ref="M21:M22"/>
    <mergeCell ref="N21:N22"/>
    <mergeCell ref="P23:P25"/>
    <mergeCell ref="Q23:Q25"/>
    <mergeCell ref="J24:J25"/>
    <mergeCell ref="K25:N25"/>
    <mergeCell ref="A23:A25"/>
    <mergeCell ref="B23:B25"/>
    <mergeCell ref="C23:C25"/>
    <mergeCell ref="F23:F25"/>
    <mergeCell ref="G23:G25"/>
    <mergeCell ref="K23:K24"/>
    <mergeCell ref="A26:A28"/>
    <mergeCell ref="B26:B28"/>
    <mergeCell ref="C26:C28"/>
    <mergeCell ref="D26:D28"/>
    <mergeCell ref="E26:E28"/>
    <mergeCell ref="F26:F28"/>
    <mergeCell ref="L23:L24"/>
    <mergeCell ref="M23:M24"/>
    <mergeCell ref="N23:N24"/>
    <mergeCell ref="N26:N27"/>
    <mergeCell ref="O26:O28"/>
    <mergeCell ref="P26:P28"/>
    <mergeCell ref="Q26:Q28"/>
    <mergeCell ref="J27:J28"/>
    <mergeCell ref="K28:N28"/>
    <mergeCell ref="G26:G28"/>
    <mergeCell ref="H26:H28"/>
    <mergeCell ref="I26:I28"/>
    <mergeCell ref="K26:K27"/>
    <mergeCell ref="L26:L27"/>
    <mergeCell ref="M26:M27"/>
    <mergeCell ref="L29:L30"/>
    <mergeCell ref="M29:M30"/>
    <mergeCell ref="N29:N30"/>
    <mergeCell ref="P29:P31"/>
    <mergeCell ref="Q29:Q31"/>
    <mergeCell ref="J30:J31"/>
    <mergeCell ref="K31:N31"/>
    <mergeCell ref="A29:A31"/>
    <mergeCell ref="B29:B31"/>
    <mergeCell ref="C29:C31"/>
    <mergeCell ref="F29:F31"/>
    <mergeCell ref="G29:G31"/>
    <mergeCell ref="K29:K30"/>
  </mergeCells>
  <pageMargins left="0" right="0" top="0" bottom="0" header="0.4921259845" footer="0.4921259845"/>
  <drawing r:id="rId1"/>
</worksheet>
</file>

<file path=xl/worksheets/sheet1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100-000000000000}">
  <sheetPr codeName="Feuil146"/>
  <dimension ref="A1:J16"/>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29.5" customHeight="1" x14ac:dyDescent="0.15">
      <c r="B1" s="2" t="s">
        <v>2282</v>
      </c>
    </row>
    <row r="2" spans="1:10" ht="13" hidden="1" customHeight="1" x14ac:dyDescent="0.15"/>
    <row r="3" spans="1:10" ht="12.5" customHeight="1" x14ac:dyDescent="0.15">
      <c r="A3" s="3" t="s">
        <v>2283</v>
      </c>
      <c r="B3" s="4" t="s">
        <v>2106</v>
      </c>
      <c r="C3" s="3" t="s">
        <v>2284</v>
      </c>
    </row>
    <row r="4" spans="1:10" ht="12.5" customHeight="1" x14ac:dyDescent="0.15">
      <c r="B4" s="4" t="s">
        <v>2108</v>
      </c>
      <c r="C4" s="3" t="s">
        <v>2109</v>
      </c>
    </row>
    <row r="5" spans="1:10" ht="12.5" customHeight="1" x14ac:dyDescent="0.15">
      <c r="A5" s="3" t="s">
        <v>2110</v>
      </c>
      <c r="B5" s="20"/>
      <c r="C5" s="20"/>
    </row>
    <row r="6" spans="1:10" ht="23.75" customHeight="1" x14ac:dyDescent="0.15">
      <c r="A6" s="21" t="s">
        <v>2285</v>
      </c>
      <c r="B6" s="20"/>
    </row>
    <row r="7" spans="1:10" ht="12.5" customHeight="1" x14ac:dyDescent="0.15"/>
    <row r="8" spans="1:10" ht="35.25" customHeight="1" x14ac:dyDescent="0.15">
      <c r="A8" s="32" t="s">
        <v>2286</v>
      </c>
      <c r="B8" s="33"/>
    </row>
    <row r="9" spans="1:10" ht="12.5" customHeight="1" x14ac:dyDescent="0.15"/>
    <row r="10" spans="1:10" ht="12.5" customHeight="1" x14ac:dyDescent="0.15">
      <c r="A10" s="20"/>
      <c r="B10" s="20"/>
      <c r="C10" s="20"/>
      <c r="D10" s="20"/>
      <c r="E10" s="20"/>
      <c r="F10" s="20"/>
      <c r="G10" s="20"/>
      <c r="H10" s="20"/>
      <c r="I10" s="20"/>
      <c r="J10" s="20"/>
    </row>
    <row r="11" spans="1:10" ht="16" customHeight="1" x14ac:dyDescent="0.15">
      <c r="A11" s="22" t="s">
        <v>2112</v>
      </c>
      <c r="B11" s="23"/>
      <c r="C11" s="23"/>
      <c r="D11" s="23"/>
      <c r="E11" s="23"/>
      <c r="F11" s="23"/>
      <c r="G11" s="23"/>
      <c r="H11" s="23"/>
      <c r="I11" s="23"/>
      <c r="J11" s="23"/>
    </row>
    <row r="12" spans="1:10" ht="12.5" customHeight="1" x14ac:dyDescent="0.15">
      <c r="A12" s="20"/>
      <c r="B12" s="20"/>
      <c r="C12" s="20"/>
      <c r="D12" s="20"/>
      <c r="E12" s="20"/>
      <c r="F12" s="20"/>
      <c r="G12" s="20"/>
      <c r="H12" s="20"/>
      <c r="I12" s="20"/>
      <c r="J12" s="20"/>
    </row>
    <row r="13" spans="1:10" ht="12.5" customHeight="1" x14ac:dyDescent="0.15">
      <c r="A13" s="20"/>
      <c r="B13" s="20"/>
      <c r="C13" s="20"/>
    </row>
    <row r="14" spans="1:10" ht="12.5" customHeight="1" x14ac:dyDescent="0.15">
      <c r="A14" s="3" t="s">
        <v>2287</v>
      </c>
      <c r="B14" s="4" t="s">
        <v>2114</v>
      </c>
      <c r="C14" s="3" t="s">
        <v>2288</v>
      </c>
    </row>
    <row r="15" spans="1:10" ht="12.5" customHeight="1" x14ac:dyDescent="0.15">
      <c r="A15" s="3" t="s">
        <v>2283</v>
      </c>
      <c r="B15" s="4" t="s">
        <v>2117</v>
      </c>
      <c r="C15" s="3" t="s">
        <v>2289</v>
      </c>
    </row>
    <row r="16" spans="1:10" ht="23.75" customHeight="1" x14ac:dyDescent="0.15">
      <c r="A16" s="3" t="s">
        <v>2121</v>
      </c>
      <c r="B16" s="4" t="s">
        <v>2120</v>
      </c>
      <c r="C16" s="3" t="str">
        <f>HYPERLINK("http://applications-collage-etancheite-services.fr/","applications-collage-etancheite-services.fr/")</f>
        <v>applications-collage-etancheite-services.fr/</v>
      </c>
    </row>
  </sheetData>
  <mergeCells count="7">
    <mergeCell ref="A13:C13"/>
    <mergeCell ref="B5:C5"/>
    <mergeCell ref="A6:B6"/>
    <mergeCell ref="A8:B8"/>
    <mergeCell ref="A10:J10"/>
    <mergeCell ref="A11:J11"/>
    <mergeCell ref="A12:J12"/>
  </mergeCells>
  <pageMargins left="0" right="0" top="0" bottom="0" header="0.4921259845" footer="0.4921259845"/>
</worksheet>
</file>

<file path=xl/worksheets/sheet1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200-000000000000}">
  <sheetPr codeName="Feuil147"/>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2122</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2194</v>
      </c>
      <c r="B5" s="3" t="s">
        <v>2195</v>
      </c>
      <c r="D5" s="4" t="s">
        <v>2196</v>
      </c>
      <c r="E5" s="3" t="s">
        <v>2290</v>
      </c>
    </row>
    <row r="6" spans="1:10" ht="12.5" customHeight="1" x14ac:dyDescent="0.15">
      <c r="A6" s="6" t="s">
        <v>2198</v>
      </c>
      <c r="B6" s="8" t="s">
        <v>2195</v>
      </c>
      <c r="D6" s="24" t="s">
        <v>2128</v>
      </c>
      <c r="E6" s="21" t="s">
        <v>2129</v>
      </c>
    </row>
    <row r="7" spans="1:10" ht="11.25" customHeight="1" x14ac:dyDescent="0.15">
      <c r="A7" s="24" t="s">
        <v>2199</v>
      </c>
      <c r="B7" s="25">
        <v>961379</v>
      </c>
      <c r="C7" s="21" t="s">
        <v>2124</v>
      </c>
      <c r="D7" s="20"/>
      <c r="E7" s="20"/>
    </row>
    <row r="8" spans="1:10" ht="1.25" customHeight="1" x14ac:dyDescent="0.15">
      <c r="A8" s="20"/>
      <c r="B8" s="20"/>
      <c r="C8" s="20"/>
      <c r="D8" s="24" t="s">
        <v>2131</v>
      </c>
      <c r="E8" s="21" t="s">
        <v>2132</v>
      </c>
    </row>
    <row r="9" spans="1:10" ht="11.25" customHeight="1" x14ac:dyDescent="0.15">
      <c r="A9" s="24" t="s">
        <v>2200</v>
      </c>
      <c r="B9" s="25">
        <v>100000</v>
      </c>
      <c r="C9" s="21" t="s">
        <v>2124</v>
      </c>
      <c r="D9" s="20"/>
      <c r="E9" s="20"/>
    </row>
    <row r="10" spans="1:10" ht="1.25" customHeight="1" x14ac:dyDescent="0.15">
      <c r="A10" s="20"/>
      <c r="B10" s="20"/>
      <c r="C10" s="20"/>
      <c r="D10" s="24" t="s">
        <v>2134</v>
      </c>
      <c r="E10" s="21" t="s">
        <v>2135</v>
      </c>
    </row>
    <row r="11" spans="1:10" ht="11.25" customHeight="1" x14ac:dyDescent="0.15">
      <c r="A11" s="20"/>
      <c r="B11" s="20"/>
      <c r="C11" s="20"/>
      <c r="D11" s="20"/>
      <c r="E11" s="20"/>
    </row>
    <row r="12" spans="1:10" ht="12.5" customHeight="1" x14ac:dyDescent="0.15">
      <c r="A12" s="20"/>
      <c r="B12" s="20"/>
      <c r="C12" s="20"/>
      <c r="D12" s="4" t="str">
        <f>LEFT(C12,3)</f>
        <v/>
      </c>
      <c r="E12" s="3" t="s">
        <v>2129</v>
      </c>
    </row>
    <row r="13" spans="1:10" ht="12.5" customHeight="1" x14ac:dyDescent="0.15">
      <c r="A13" s="20"/>
      <c r="B13" s="20"/>
      <c r="C13" s="20"/>
      <c r="D13" s="20"/>
      <c r="E13" s="20"/>
    </row>
    <row r="14" spans="1:10" ht="12.5" customHeight="1" x14ac:dyDescent="0.15">
      <c r="A14" s="4" t="s">
        <v>2137</v>
      </c>
      <c r="B14" s="8" t="s">
        <v>2291</v>
      </c>
    </row>
    <row r="15" spans="1:10" ht="12.5" customHeight="1" x14ac:dyDescent="0.15">
      <c r="A15" s="4" t="s">
        <v>2139</v>
      </c>
      <c r="B15" s="8" t="s">
        <v>2292</v>
      </c>
    </row>
    <row r="16" spans="1:10" ht="12.5" customHeight="1" x14ac:dyDescent="0.15">
      <c r="A16" s="4" t="s">
        <v>2141</v>
      </c>
      <c r="B16" s="8" t="s">
        <v>2169</v>
      </c>
    </row>
    <row r="17" spans="1:2" ht="35.25" customHeight="1" x14ac:dyDescent="0.15">
      <c r="A17" s="4" t="s">
        <v>2143</v>
      </c>
      <c r="B17" s="8" t="s">
        <v>2293</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300-000000000000}">
  <sheetPr codeName="Feuil148"/>
  <dimension ref="A1:R33"/>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2145</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2146</v>
      </c>
      <c r="B4" s="20"/>
      <c r="C4" s="20"/>
      <c r="D4" s="20"/>
      <c r="E4" s="20"/>
      <c r="F4" s="20"/>
      <c r="G4" s="20"/>
      <c r="H4" s="20"/>
      <c r="I4" s="20"/>
      <c r="J4" s="20"/>
    </row>
    <row r="5" spans="1:18" ht="12.5" customHeight="1" x14ac:dyDescent="0.15">
      <c r="B5" s="12" t="s">
        <v>2147</v>
      </c>
    </row>
    <row r="6" spans="1:18" ht="12.5" customHeight="1" x14ac:dyDescent="0.15">
      <c r="A6" s="20"/>
      <c r="B6" s="20"/>
    </row>
    <row r="7" spans="1:18" ht="13" hidden="1" customHeight="1" x14ac:dyDescent="0.15">
      <c r="A7" s="20"/>
      <c r="B7" s="20"/>
      <c r="C7" s="20"/>
      <c r="D7" s="20"/>
      <c r="E7" s="20"/>
      <c r="F7" s="20"/>
      <c r="G7" s="20"/>
      <c r="H7" s="20"/>
      <c r="I7" s="20"/>
      <c r="J7" s="20"/>
    </row>
    <row r="8" spans="1:18" ht="12.5" customHeight="1" x14ac:dyDescent="0.15">
      <c r="A8" s="9"/>
      <c r="B8" s="9"/>
      <c r="C8" s="9"/>
      <c r="D8" s="9"/>
      <c r="E8" s="9"/>
      <c r="F8" s="9"/>
      <c r="G8" s="9"/>
      <c r="H8" s="9"/>
      <c r="I8" s="9"/>
      <c r="J8" s="10" t="s">
        <v>2148</v>
      </c>
      <c r="K8" s="30" t="s">
        <v>2149</v>
      </c>
      <c r="L8" s="20"/>
      <c r="M8" s="10" t="s">
        <v>2150</v>
      </c>
      <c r="N8" s="10" t="s">
        <v>2151</v>
      </c>
      <c r="O8" s="9"/>
      <c r="P8" s="9"/>
      <c r="Q8" s="9"/>
      <c r="R8" s="20"/>
    </row>
    <row r="9" spans="1:18" ht="12.5" customHeight="1" x14ac:dyDescent="0.15">
      <c r="A9" s="20"/>
      <c r="B9" s="27"/>
      <c r="C9" s="28" t="s">
        <v>2152</v>
      </c>
      <c r="D9" s="27"/>
      <c r="E9" s="27"/>
      <c r="F9" s="27"/>
      <c r="G9" s="27"/>
      <c r="H9" s="27"/>
      <c r="I9" s="27"/>
      <c r="J9" s="11" t="s">
        <v>2294</v>
      </c>
      <c r="K9" s="26" t="s">
        <v>2094</v>
      </c>
      <c r="L9" s="26" t="s">
        <v>2154</v>
      </c>
      <c r="M9" s="26" t="s">
        <v>2155</v>
      </c>
      <c r="N9" s="26" t="s">
        <v>2097</v>
      </c>
      <c r="O9" s="27"/>
      <c r="P9" s="27"/>
      <c r="Q9" s="27"/>
      <c r="R9" s="20"/>
    </row>
    <row r="10" spans="1:18" ht="1.25" customHeight="1" x14ac:dyDescent="0.15">
      <c r="A10" s="20"/>
      <c r="B10" s="20"/>
      <c r="C10" s="20"/>
      <c r="D10" s="20"/>
      <c r="E10" s="20"/>
      <c r="F10" s="20"/>
      <c r="G10" s="20"/>
      <c r="H10" s="20"/>
      <c r="I10" s="20"/>
      <c r="J10" s="26" t="s">
        <v>2295</v>
      </c>
      <c r="K10" s="20"/>
      <c r="L10" s="20"/>
      <c r="M10" s="20"/>
      <c r="N10" s="20"/>
      <c r="O10" s="20"/>
      <c r="P10" s="20"/>
      <c r="Q10" s="20"/>
      <c r="R10" s="20"/>
    </row>
    <row r="11" spans="1:18" ht="11.25" customHeight="1" x14ac:dyDescent="0.15">
      <c r="A11" s="20"/>
      <c r="B11" s="20"/>
      <c r="C11" s="20"/>
      <c r="D11" s="20"/>
      <c r="E11" s="20"/>
      <c r="F11" s="20"/>
      <c r="G11" s="20"/>
      <c r="H11" s="20"/>
      <c r="I11" s="20"/>
      <c r="J11" s="20"/>
      <c r="K11" s="27"/>
      <c r="L11" s="20"/>
      <c r="M11" s="20"/>
      <c r="N11" s="20"/>
      <c r="O11" s="20"/>
      <c r="P11" s="20"/>
      <c r="Q11" s="20"/>
      <c r="R11" s="20"/>
    </row>
    <row r="12" spans="1:18" ht="12.5" customHeight="1" x14ac:dyDescent="0.15">
      <c r="A12" s="20"/>
      <c r="B12" s="20"/>
      <c r="C12" s="20"/>
      <c r="D12" s="20"/>
      <c r="E12" s="20"/>
      <c r="F12" s="20"/>
      <c r="G12" s="20"/>
      <c r="H12" s="20"/>
      <c r="I12" s="20"/>
      <c r="J12" s="20"/>
    </row>
    <row r="13" spans="1:18" ht="13" hidden="1" customHeight="1" x14ac:dyDescent="0.15">
      <c r="A13" s="20"/>
      <c r="B13" s="20"/>
      <c r="C13" s="20"/>
      <c r="D13" s="20"/>
      <c r="E13" s="20"/>
      <c r="F13" s="20"/>
      <c r="G13" s="20"/>
      <c r="H13" s="20"/>
      <c r="I13" s="20"/>
      <c r="J13" s="20"/>
    </row>
    <row r="14" spans="1:18" ht="12.5" customHeight="1" x14ac:dyDescent="0.15">
      <c r="A14" s="31" t="s">
        <v>2174</v>
      </c>
      <c r="B14" s="20"/>
      <c r="C14" s="20"/>
      <c r="D14" s="20"/>
      <c r="E14" s="20"/>
      <c r="F14" s="20"/>
      <c r="G14" s="20"/>
      <c r="H14" s="20"/>
      <c r="I14" s="20"/>
      <c r="J14" s="20"/>
    </row>
    <row r="15" spans="1:18" ht="12.5" customHeight="1" x14ac:dyDescent="0.15">
      <c r="A15" s="20"/>
      <c r="B15" s="20"/>
    </row>
    <row r="16" spans="1:18" ht="13" hidden="1" customHeight="1" x14ac:dyDescent="0.15">
      <c r="A16" s="20"/>
      <c r="B16" s="20"/>
      <c r="C16" s="20"/>
      <c r="D16" s="20"/>
      <c r="E16" s="20"/>
      <c r="F16" s="20"/>
      <c r="G16" s="20"/>
      <c r="H16" s="20"/>
      <c r="I16" s="20"/>
      <c r="J16" s="20"/>
    </row>
    <row r="17" spans="1:18" ht="12.5" customHeight="1" x14ac:dyDescent="0.15">
      <c r="A17" s="9"/>
      <c r="B17" s="9"/>
      <c r="C17" s="9"/>
      <c r="D17" s="9"/>
      <c r="E17" s="9"/>
      <c r="F17" s="9"/>
      <c r="G17" s="9"/>
      <c r="H17" s="9"/>
      <c r="I17" s="9"/>
      <c r="J17" s="10" t="s">
        <v>2148</v>
      </c>
      <c r="K17" s="30" t="s">
        <v>2149</v>
      </c>
      <c r="L17" s="20"/>
      <c r="M17" s="10" t="s">
        <v>2175</v>
      </c>
      <c r="N17" s="10" t="s">
        <v>2151</v>
      </c>
      <c r="O17" s="9"/>
      <c r="P17" s="9"/>
      <c r="Q17" s="9"/>
      <c r="R17" s="20"/>
    </row>
    <row r="18" spans="1:18" ht="12.5" customHeight="1" x14ac:dyDescent="0.15">
      <c r="A18" s="20"/>
      <c r="B18" s="27"/>
      <c r="C18" s="28" t="s">
        <v>2152</v>
      </c>
      <c r="D18" s="27"/>
      <c r="E18" s="27"/>
      <c r="F18" s="27"/>
      <c r="G18" s="27"/>
      <c r="H18" s="27"/>
      <c r="I18" s="27"/>
      <c r="J18" s="11" t="s">
        <v>2296</v>
      </c>
      <c r="K18" s="26" t="s">
        <v>2094</v>
      </c>
      <c r="L18" s="26" t="s">
        <v>2297</v>
      </c>
      <c r="M18" s="26" t="s">
        <v>2178</v>
      </c>
      <c r="N18" s="26" t="s">
        <v>2097</v>
      </c>
      <c r="O18" s="27"/>
      <c r="P18" s="27"/>
      <c r="Q18" s="27"/>
      <c r="R18" s="20"/>
    </row>
    <row r="19" spans="1:18" ht="12.5" customHeight="1" x14ac:dyDescent="0.15">
      <c r="A19" s="20"/>
      <c r="B19" s="20"/>
      <c r="C19" s="20"/>
      <c r="D19" s="20"/>
      <c r="E19" s="20"/>
      <c r="F19" s="20"/>
      <c r="G19" s="20"/>
      <c r="H19" s="20"/>
      <c r="I19" s="20"/>
      <c r="J19" s="11" t="s">
        <v>2298</v>
      </c>
      <c r="K19" s="20"/>
      <c r="L19" s="20"/>
      <c r="M19" s="20"/>
      <c r="N19" s="20"/>
      <c r="O19" s="20"/>
      <c r="P19" s="20"/>
      <c r="Q19" s="20"/>
      <c r="R19" s="20"/>
    </row>
    <row r="20" spans="1:18" ht="12.5" customHeight="1" x14ac:dyDescent="0.15">
      <c r="A20" s="20"/>
      <c r="B20" s="20"/>
      <c r="C20" s="29" t="s">
        <v>2180</v>
      </c>
      <c r="F20" s="20"/>
      <c r="G20" s="20"/>
      <c r="J20" s="3" t="s">
        <v>2299</v>
      </c>
      <c r="K20" s="21" t="s">
        <v>2094</v>
      </c>
      <c r="L20" s="21" t="s">
        <v>2297</v>
      </c>
      <c r="M20" s="21" t="s">
        <v>2178</v>
      </c>
      <c r="N20" s="21" t="s">
        <v>2097</v>
      </c>
      <c r="P20" s="20"/>
      <c r="Q20" s="20"/>
      <c r="R20" s="20"/>
    </row>
    <row r="21" spans="1:18" ht="12.5" customHeight="1" x14ac:dyDescent="0.15">
      <c r="A21" s="20"/>
      <c r="B21" s="20"/>
      <c r="C21" s="20"/>
      <c r="F21" s="20"/>
      <c r="G21" s="20"/>
      <c r="J21" s="3" t="s">
        <v>2300</v>
      </c>
      <c r="K21" s="20"/>
      <c r="L21" s="20"/>
      <c r="M21" s="20"/>
      <c r="N21" s="20"/>
      <c r="P21" s="20"/>
      <c r="Q21" s="20"/>
      <c r="R21" s="20"/>
    </row>
    <row r="22" spans="1:18" ht="12.5" customHeight="1" x14ac:dyDescent="0.15">
      <c r="A22" s="20"/>
      <c r="B22" s="27"/>
      <c r="C22" s="28" t="s">
        <v>2214</v>
      </c>
      <c r="D22" s="27"/>
      <c r="E22" s="27"/>
      <c r="F22" s="27"/>
      <c r="G22" s="27"/>
      <c r="H22" s="27"/>
      <c r="I22" s="27"/>
      <c r="J22" s="11" t="s">
        <v>2301</v>
      </c>
      <c r="K22" s="26" t="s">
        <v>2094</v>
      </c>
      <c r="L22" s="26" t="s">
        <v>2209</v>
      </c>
      <c r="M22" s="26" t="s">
        <v>2210</v>
      </c>
      <c r="N22" s="26" t="s">
        <v>2097</v>
      </c>
      <c r="O22" s="27"/>
      <c r="P22" s="27"/>
      <c r="Q22" s="27"/>
      <c r="R22" s="20"/>
    </row>
    <row r="23" spans="1:18" ht="1.25" customHeight="1" x14ac:dyDescent="0.15">
      <c r="A23" s="20"/>
      <c r="B23" s="20"/>
      <c r="C23" s="20"/>
      <c r="D23" s="20"/>
      <c r="E23" s="20"/>
      <c r="F23" s="20"/>
      <c r="G23" s="20"/>
      <c r="H23" s="20"/>
      <c r="I23" s="20"/>
      <c r="J23" s="26" t="s">
        <v>2302</v>
      </c>
      <c r="K23" s="20"/>
      <c r="L23" s="20"/>
      <c r="M23" s="20"/>
      <c r="N23" s="20"/>
      <c r="O23" s="20"/>
      <c r="P23" s="20"/>
      <c r="Q23" s="20"/>
      <c r="R23" s="20"/>
    </row>
    <row r="24" spans="1:18" ht="11.25" customHeight="1" x14ac:dyDescent="0.15">
      <c r="A24" s="20"/>
      <c r="B24" s="20"/>
      <c r="C24" s="20"/>
      <c r="D24" s="20"/>
      <c r="E24" s="20"/>
      <c r="F24" s="20"/>
      <c r="G24" s="20"/>
      <c r="H24" s="20"/>
      <c r="I24" s="20"/>
      <c r="J24" s="20"/>
      <c r="K24" s="27"/>
      <c r="L24" s="20"/>
      <c r="M24" s="20"/>
      <c r="N24" s="20"/>
      <c r="O24" s="20"/>
      <c r="P24" s="20"/>
      <c r="Q24" s="20"/>
      <c r="R24" s="20"/>
    </row>
    <row r="25" spans="1:18" ht="12.5" customHeight="1" x14ac:dyDescent="0.15">
      <c r="A25" s="20"/>
      <c r="B25" s="20"/>
      <c r="C25" s="29" t="s">
        <v>2248</v>
      </c>
      <c r="F25" s="20"/>
      <c r="G25" s="20"/>
      <c r="J25" s="3" t="s">
        <v>2303</v>
      </c>
      <c r="K25" s="21" t="s">
        <v>2094</v>
      </c>
      <c r="L25" s="21" t="s">
        <v>2304</v>
      </c>
      <c r="M25" s="21" t="s">
        <v>2246</v>
      </c>
      <c r="N25" s="21" t="s">
        <v>2097</v>
      </c>
      <c r="P25" s="20"/>
      <c r="Q25" s="20"/>
      <c r="R25" s="20"/>
    </row>
    <row r="26" spans="1:18" ht="1.25" customHeight="1" x14ac:dyDescent="0.15">
      <c r="A26" s="20"/>
      <c r="B26" s="20"/>
      <c r="C26" s="20"/>
      <c r="F26" s="20"/>
      <c r="G26" s="20"/>
      <c r="J26" s="21" t="s">
        <v>2305</v>
      </c>
      <c r="K26" s="20"/>
      <c r="L26" s="20"/>
      <c r="M26" s="20"/>
      <c r="N26" s="20"/>
      <c r="P26" s="20"/>
      <c r="Q26" s="20"/>
      <c r="R26" s="20"/>
    </row>
    <row r="27" spans="1:18" ht="11.25" customHeight="1" x14ac:dyDescent="0.15">
      <c r="A27" s="20"/>
      <c r="B27" s="20"/>
      <c r="C27" s="20"/>
      <c r="F27" s="20"/>
      <c r="G27" s="20"/>
      <c r="J27" s="20"/>
      <c r="K27" s="20"/>
      <c r="L27" s="20"/>
      <c r="M27" s="20"/>
      <c r="N27" s="20"/>
      <c r="P27" s="20"/>
      <c r="Q27" s="20"/>
      <c r="R27" s="20"/>
    </row>
    <row r="28" spans="1:18" ht="12.5" customHeight="1" x14ac:dyDescent="0.15">
      <c r="A28" s="20"/>
      <c r="B28" s="27"/>
      <c r="C28" s="28" t="s">
        <v>2277</v>
      </c>
      <c r="D28" s="27"/>
      <c r="E28" s="27"/>
      <c r="F28" s="27"/>
      <c r="G28" s="27"/>
      <c r="H28" s="27"/>
      <c r="I28" s="27"/>
      <c r="J28" s="11" t="s">
        <v>2306</v>
      </c>
      <c r="K28" s="26" t="s">
        <v>2094</v>
      </c>
      <c r="L28" s="26" t="s">
        <v>2095</v>
      </c>
      <c r="M28" s="26" t="s">
        <v>2096</v>
      </c>
      <c r="N28" s="26" t="s">
        <v>2097</v>
      </c>
      <c r="O28" s="27"/>
      <c r="P28" s="27"/>
      <c r="Q28" s="27"/>
      <c r="R28" s="20"/>
    </row>
    <row r="29" spans="1:18" ht="1.25" customHeight="1" x14ac:dyDescent="0.15">
      <c r="A29" s="20"/>
      <c r="B29" s="20"/>
      <c r="C29" s="20"/>
      <c r="D29" s="20"/>
      <c r="E29" s="20"/>
      <c r="F29" s="20"/>
      <c r="G29" s="20"/>
      <c r="H29" s="20"/>
      <c r="I29" s="20"/>
      <c r="J29" s="26" t="s">
        <v>2307</v>
      </c>
      <c r="K29" s="20"/>
      <c r="L29" s="20"/>
      <c r="M29" s="20"/>
      <c r="N29" s="20"/>
      <c r="O29" s="20"/>
      <c r="P29" s="20"/>
      <c r="Q29" s="20"/>
      <c r="R29" s="20"/>
    </row>
    <row r="30" spans="1:18" ht="11.25" customHeight="1" x14ac:dyDescent="0.15">
      <c r="A30" s="20"/>
      <c r="B30" s="20"/>
      <c r="C30" s="20"/>
      <c r="D30" s="20"/>
      <c r="E30" s="20"/>
      <c r="F30" s="20"/>
      <c r="G30" s="20"/>
      <c r="H30" s="20"/>
      <c r="I30" s="20"/>
      <c r="J30" s="20"/>
      <c r="K30" s="27"/>
      <c r="L30" s="20"/>
      <c r="M30" s="20"/>
      <c r="N30" s="20"/>
      <c r="O30" s="20"/>
      <c r="P30" s="20"/>
      <c r="Q30" s="20"/>
      <c r="R30" s="20"/>
    </row>
    <row r="31" spans="1:18" ht="12.5" customHeight="1" x14ac:dyDescent="0.15">
      <c r="A31" s="20"/>
      <c r="B31" s="20"/>
      <c r="C31" s="29" t="s">
        <v>2092</v>
      </c>
      <c r="F31" s="20"/>
      <c r="G31" s="20"/>
      <c r="J31" s="3" t="s">
        <v>2308</v>
      </c>
      <c r="K31" s="21" t="s">
        <v>2094</v>
      </c>
      <c r="L31" s="21" t="s">
        <v>2309</v>
      </c>
      <c r="M31" s="21" t="s">
        <v>2102</v>
      </c>
      <c r="N31" s="21" t="s">
        <v>2097</v>
      </c>
      <c r="P31" s="20"/>
      <c r="Q31" s="20"/>
      <c r="R31" s="20"/>
    </row>
    <row r="32" spans="1:18" ht="1.25" customHeight="1" x14ac:dyDescent="0.15">
      <c r="A32" s="20"/>
      <c r="B32" s="20"/>
      <c r="C32" s="20"/>
      <c r="F32" s="20"/>
      <c r="G32" s="20"/>
      <c r="J32" s="21" t="s">
        <v>2310</v>
      </c>
      <c r="K32" s="20"/>
      <c r="L32" s="20"/>
      <c r="M32" s="20"/>
      <c r="N32" s="20"/>
      <c r="P32" s="20"/>
      <c r="Q32" s="20"/>
      <c r="R32" s="20"/>
    </row>
    <row r="33" spans="1:18" ht="11.25" customHeight="1" x14ac:dyDescent="0.15">
      <c r="A33" s="20"/>
      <c r="B33" s="20"/>
      <c r="C33" s="20"/>
      <c r="F33" s="20"/>
      <c r="G33" s="20"/>
      <c r="J33" s="20"/>
      <c r="K33" s="20"/>
      <c r="L33" s="20"/>
      <c r="M33" s="20"/>
      <c r="N33" s="20"/>
      <c r="P33" s="20"/>
      <c r="Q33" s="20"/>
      <c r="R33" s="20"/>
    </row>
  </sheetData>
  <mergeCells count="122">
    <mergeCell ref="A1:J1"/>
    <mergeCell ref="A2:J2"/>
    <mergeCell ref="A3:J3"/>
    <mergeCell ref="A4:J4"/>
    <mergeCell ref="A6:B6"/>
    <mergeCell ref="A7:J7"/>
    <mergeCell ref="K8:L8"/>
    <mergeCell ref="R8:R11"/>
    <mergeCell ref="A9:A11"/>
    <mergeCell ref="B9:B11"/>
    <mergeCell ref="C9:C11"/>
    <mergeCell ref="D9:D11"/>
    <mergeCell ref="E9:E11"/>
    <mergeCell ref="F9:F11"/>
    <mergeCell ref="G9:G11"/>
    <mergeCell ref="H9:H11"/>
    <mergeCell ref="P9:P11"/>
    <mergeCell ref="Q9:Q11"/>
    <mergeCell ref="J10:J11"/>
    <mergeCell ref="K11:N11"/>
    <mergeCell ref="A12:J12"/>
    <mergeCell ref="A13:J13"/>
    <mergeCell ref="I9:I11"/>
    <mergeCell ref="K9:K10"/>
    <mergeCell ref="L9:L10"/>
    <mergeCell ref="M9:M10"/>
    <mergeCell ref="N9:N10"/>
    <mergeCell ref="O9:O11"/>
    <mergeCell ref="A14:J14"/>
    <mergeCell ref="A15:B15"/>
    <mergeCell ref="A16:J16"/>
    <mergeCell ref="K17:L17"/>
    <mergeCell ref="R17:R33"/>
    <mergeCell ref="A18:A19"/>
    <mergeCell ref="B18:B19"/>
    <mergeCell ref="C18:C19"/>
    <mergeCell ref="D18:D19"/>
    <mergeCell ref="E18:E19"/>
    <mergeCell ref="N20:N21"/>
    <mergeCell ref="P20:P21"/>
    <mergeCell ref="Q20:Q21"/>
    <mergeCell ref="M18:M19"/>
    <mergeCell ref="N18:N19"/>
    <mergeCell ref="O18:O19"/>
    <mergeCell ref="P18:P19"/>
    <mergeCell ref="Q18:Q19"/>
    <mergeCell ref="A20:A21"/>
    <mergeCell ref="B20:B21"/>
    <mergeCell ref="C20:C21"/>
    <mergeCell ref="F20:F21"/>
    <mergeCell ref="G20:G21"/>
    <mergeCell ref="F18:F19"/>
    <mergeCell ref="G18:G19"/>
    <mergeCell ref="H18:H19"/>
    <mergeCell ref="I18:I19"/>
    <mergeCell ref="K18:K19"/>
    <mergeCell ref="L18:L19"/>
    <mergeCell ref="A22:A24"/>
    <mergeCell ref="B22:B24"/>
    <mergeCell ref="C22:C24"/>
    <mergeCell ref="D22:D24"/>
    <mergeCell ref="E22:E24"/>
    <mergeCell ref="F22:F24"/>
    <mergeCell ref="K20:K21"/>
    <mergeCell ref="L20:L21"/>
    <mergeCell ref="M20:M21"/>
    <mergeCell ref="N22:N23"/>
    <mergeCell ref="O22:O24"/>
    <mergeCell ref="P22:P24"/>
    <mergeCell ref="Q22:Q24"/>
    <mergeCell ref="J23:J24"/>
    <mergeCell ref="K24:N24"/>
    <mergeCell ref="G22:G24"/>
    <mergeCell ref="H22:H24"/>
    <mergeCell ref="I22:I24"/>
    <mergeCell ref="K22:K23"/>
    <mergeCell ref="L22:L23"/>
    <mergeCell ref="M22:M23"/>
    <mergeCell ref="P25:P27"/>
    <mergeCell ref="Q25:Q27"/>
    <mergeCell ref="J26:J27"/>
    <mergeCell ref="K27:N27"/>
    <mergeCell ref="A25:A27"/>
    <mergeCell ref="B25:B27"/>
    <mergeCell ref="C25:C27"/>
    <mergeCell ref="F25:F27"/>
    <mergeCell ref="G25:G27"/>
    <mergeCell ref="K25:K26"/>
    <mergeCell ref="A28:A30"/>
    <mergeCell ref="B28:B30"/>
    <mergeCell ref="C28:C30"/>
    <mergeCell ref="D28:D30"/>
    <mergeCell ref="E28:E30"/>
    <mergeCell ref="F28:F30"/>
    <mergeCell ref="L25:L26"/>
    <mergeCell ref="M25:M26"/>
    <mergeCell ref="N25:N26"/>
    <mergeCell ref="N28:N29"/>
    <mergeCell ref="O28:O30"/>
    <mergeCell ref="P28:P30"/>
    <mergeCell ref="Q28:Q30"/>
    <mergeCell ref="J29:J30"/>
    <mergeCell ref="K30:N30"/>
    <mergeCell ref="G28:G30"/>
    <mergeCell ref="H28:H30"/>
    <mergeCell ref="I28:I30"/>
    <mergeCell ref="K28:K29"/>
    <mergeCell ref="L28:L29"/>
    <mergeCell ref="M28:M29"/>
    <mergeCell ref="L31:L32"/>
    <mergeCell ref="M31:M32"/>
    <mergeCell ref="N31:N32"/>
    <mergeCell ref="P31:P33"/>
    <mergeCell ref="Q31:Q33"/>
    <mergeCell ref="J32:J33"/>
    <mergeCell ref="K33:N33"/>
    <mergeCell ref="A31:A33"/>
    <mergeCell ref="B31:B33"/>
    <mergeCell ref="C31:C33"/>
    <mergeCell ref="F31:F33"/>
    <mergeCell ref="G31:G33"/>
    <mergeCell ref="K31:K32"/>
  </mergeCells>
  <pageMargins left="0" right="0" top="0" bottom="0" header="0.4921259845" footer="0.4921259845"/>
  <drawing r:id="rId1"/>
</worksheet>
</file>

<file path=xl/worksheets/sheet1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400-000000000000}">
  <sheetPr codeName="Feuil149"/>
  <dimension ref="A1:J15"/>
  <sheetViews>
    <sheetView workbookViewId="0">
      <selection activeCell="E5" sqref="E5"/>
    </sheetView>
  </sheetViews>
  <sheetFormatPr baseColWidth="10" defaultRowHeight="13" x14ac:dyDescent="0.15"/>
  <cols>
    <col min="1" max="2" width="54.5" style="1" customWidth="1"/>
    <col min="3" max="3" width="18.1640625" style="1" customWidth="1"/>
    <col min="4" max="10" width="9.1640625" style="1" customWidth="1"/>
  </cols>
  <sheetData>
    <row r="1" spans="1:10" ht="17" customHeight="1" x14ac:dyDescent="0.15">
      <c r="B1" s="2" t="s">
        <v>2311</v>
      </c>
    </row>
    <row r="2" spans="1:10" ht="13" hidden="1" customHeight="1" x14ac:dyDescent="0.15"/>
    <row r="3" spans="1:10" ht="12.5" customHeight="1" x14ac:dyDescent="0.15">
      <c r="A3" s="3" t="s">
        <v>2312</v>
      </c>
      <c r="B3" s="4" t="s">
        <v>2313</v>
      </c>
      <c r="C3" s="3" t="s">
        <v>2314</v>
      </c>
    </row>
    <row r="4" spans="1:10" ht="12.5" customHeight="1" x14ac:dyDescent="0.15">
      <c r="B4" s="4" t="s">
        <v>2315</v>
      </c>
      <c r="C4" s="3" t="s">
        <v>2316</v>
      </c>
    </row>
    <row r="5" spans="1:10" ht="12.5" customHeight="1" x14ac:dyDescent="0.15">
      <c r="A5" s="3" t="s">
        <v>2317</v>
      </c>
      <c r="B5" s="20"/>
      <c r="C5" s="20"/>
    </row>
    <row r="6" spans="1:10" ht="23.75" customHeight="1" x14ac:dyDescent="0.15">
      <c r="A6" s="21" t="s">
        <v>2318</v>
      </c>
      <c r="B6" s="20"/>
    </row>
    <row r="7" spans="1:10" ht="12.5" customHeight="1" x14ac:dyDescent="0.15"/>
    <row r="8" spans="1:10" ht="12.5" customHeight="1" x14ac:dyDescent="0.15">
      <c r="A8" s="20"/>
      <c r="B8" s="20"/>
      <c r="C8" s="20"/>
      <c r="D8" s="20"/>
      <c r="E8" s="20"/>
      <c r="F8" s="20"/>
      <c r="G8" s="20"/>
      <c r="H8" s="20"/>
      <c r="I8" s="20"/>
      <c r="J8" s="20"/>
    </row>
    <row r="9" spans="1:10" ht="16" customHeight="1" x14ac:dyDescent="0.15">
      <c r="A9" s="22" t="s">
        <v>2319</v>
      </c>
      <c r="B9" s="23"/>
      <c r="C9" s="23"/>
      <c r="D9" s="23"/>
      <c r="E9" s="23"/>
      <c r="F9" s="23"/>
      <c r="G9" s="23"/>
      <c r="H9" s="23"/>
      <c r="I9" s="23"/>
      <c r="J9" s="23"/>
    </row>
    <row r="10" spans="1:10" ht="12.5" customHeight="1" x14ac:dyDescent="0.15">
      <c r="A10" s="20"/>
      <c r="B10" s="20"/>
      <c r="C10" s="20"/>
      <c r="D10" s="20"/>
      <c r="E10" s="20"/>
      <c r="F10" s="20"/>
      <c r="G10" s="20"/>
      <c r="H10" s="20"/>
      <c r="I10" s="20"/>
      <c r="J10" s="20"/>
    </row>
    <row r="11" spans="1:10" ht="12.5" customHeight="1" x14ac:dyDescent="0.15">
      <c r="A11" s="20"/>
      <c r="B11" s="20"/>
      <c r="C11" s="20"/>
    </row>
    <row r="12" spans="1:10" ht="12.5" customHeight="1" x14ac:dyDescent="0.15">
      <c r="A12" s="3" t="s">
        <v>2320</v>
      </c>
      <c r="B12" s="4" t="s">
        <v>2321</v>
      </c>
      <c r="C12" s="3" t="s">
        <v>2322</v>
      </c>
      <c r="D12" s="1" t="str">
        <f>LEFT(C12,3)</f>
        <v xml:space="preserve">03 </v>
      </c>
    </row>
    <row r="13" spans="1:10" ht="12.5" customHeight="1" x14ac:dyDescent="0.15">
      <c r="A13" s="3" t="s">
        <v>2323</v>
      </c>
      <c r="B13" s="4" t="s">
        <v>2324</v>
      </c>
      <c r="C13" s="3" t="s">
        <v>2325</v>
      </c>
    </row>
    <row r="14" spans="1:10" ht="12.5" customHeight="1" x14ac:dyDescent="0.15">
      <c r="A14" s="3" t="s">
        <v>2312</v>
      </c>
      <c r="B14" s="4" t="s">
        <v>2326</v>
      </c>
      <c r="C14" s="3" t="str">
        <f>HYPERLINK("http://www.cfcai.com/","www.cfcai.com")</f>
        <v>www.cfcai.com</v>
      </c>
    </row>
    <row r="15" spans="1:10" ht="12.5" customHeight="1" x14ac:dyDescent="0.15">
      <c r="A15" s="3" t="s">
        <v>2327</v>
      </c>
      <c r="B15" s="20"/>
      <c r="C15" s="20"/>
    </row>
  </sheetData>
  <mergeCells count="7">
    <mergeCell ref="B15:C15"/>
    <mergeCell ref="B5:C5"/>
    <mergeCell ref="A6:B6"/>
    <mergeCell ref="A8:J8"/>
    <mergeCell ref="A9:J9"/>
    <mergeCell ref="A10:J10"/>
    <mergeCell ref="A11:C11"/>
  </mergeCells>
  <pageMargins left="0" right="0" top="0" bottom="0" header="0.4921259845" footer="0.4921259845"/>
</worksheet>
</file>

<file path=xl/worksheets/sheet1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500-000000000000}">
  <sheetPr codeName="Feuil150"/>
  <dimension ref="A1:J18"/>
  <sheetViews>
    <sheetView workbookViewId="0">
      <selection activeCell="E5" sqref="E5"/>
    </sheetView>
  </sheetViews>
  <sheetFormatPr baseColWidth="10" defaultRowHeight="13" x14ac:dyDescent="0.15"/>
  <cols>
    <col min="1" max="1" width="26.33203125" style="1" customWidth="1"/>
    <col min="2" max="2" width="54.5" style="1" customWidth="1"/>
    <col min="3" max="3" width="10" style="1" customWidth="1"/>
    <col min="4" max="4" width="29" style="1" customWidth="1"/>
    <col min="5" max="5" width="18.1640625" style="1" customWidth="1"/>
    <col min="6" max="10" width="9.1640625" style="1" customWidth="1"/>
  </cols>
  <sheetData>
    <row r="1" spans="1:10" ht="12.5" customHeight="1" x14ac:dyDescent="0.15">
      <c r="A1" s="20"/>
      <c r="B1" s="20"/>
      <c r="C1" s="20"/>
      <c r="D1" s="20"/>
      <c r="E1" s="20"/>
      <c r="F1" s="20"/>
      <c r="G1" s="20"/>
      <c r="H1" s="20"/>
      <c r="I1" s="20"/>
      <c r="J1" s="20"/>
    </row>
    <row r="2" spans="1:10" ht="16" customHeight="1" x14ac:dyDescent="0.15">
      <c r="A2" s="22" t="s">
        <v>2328</v>
      </c>
      <c r="B2" s="23"/>
      <c r="C2" s="23"/>
      <c r="D2" s="23"/>
      <c r="E2" s="23"/>
      <c r="F2" s="23"/>
      <c r="G2" s="23"/>
      <c r="H2" s="23"/>
      <c r="I2" s="23"/>
      <c r="J2" s="23"/>
    </row>
    <row r="3" spans="1:10" ht="12.5" customHeight="1" x14ac:dyDescent="0.15">
      <c r="A3" s="20"/>
      <c r="B3" s="20"/>
      <c r="C3" s="20"/>
      <c r="D3" s="20"/>
      <c r="E3" s="20"/>
      <c r="F3" s="20"/>
      <c r="G3" s="20"/>
      <c r="H3" s="20"/>
      <c r="I3" s="20"/>
      <c r="J3" s="20"/>
    </row>
    <row r="4" spans="1:10" ht="12.5" customHeight="1" x14ac:dyDescent="0.15">
      <c r="A4" s="20"/>
      <c r="B4" s="20"/>
      <c r="C4" s="20"/>
      <c r="D4" s="20"/>
      <c r="E4" s="20"/>
    </row>
    <row r="5" spans="1:10" ht="12.5" customHeight="1" x14ac:dyDescent="0.15">
      <c r="A5" s="4" t="s">
        <v>2329</v>
      </c>
      <c r="B5" s="5">
        <v>9077696</v>
      </c>
      <c r="C5" s="3" t="s">
        <v>2330</v>
      </c>
      <c r="D5" s="4" t="s">
        <v>2331</v>
      </c>
      <c r="E5" s="3" t="s">
        <v>2332</v>
      </c>
    </row>
    <row r="6" spans="1:10" ht="12.5" customHeight="1" x14ac:dyDescent="0.15">
      <c r="A6" s="6" t="s">
        <v>2333</v>
      </c>
      <c r="B6" s="7">
        <v>-396766</v>
      </c>
      <c r="C6" s="8" t="s">
        <v>2330</v>
      </c>
      <c r="D6" s="24" t="s">
        <v>2334</v>
      </c>
      <c r="E6" s="21" t="s">
        <v>2335</v>
      </c>
    </row>
    <row r="7" spans="1:10" ht="11.25" customHeight="1" x14ac:dyDescent="0.15">
      <c r="A7" s="24" t="s">
        <v>2336</v>
      </c>
      <c r="B7" s="25">
        <v>5887943</v>
      </c>
      <c r="C7" s="21" t="s">
        <v>2330</v>
      </c>
      <c r="D7" s="20"/>
      <c r="E7" s="20"/>
    </row>
    <row r="8" spans="1:10" ht="1.25" customHeight="1" x14ac:dyDescent="0.15">
      <c r="A8" s="20"/>
      <c r="B8" s="20"/>
      <c r="C8" s="20"/>
      <c r="D8" s="24" t="s">
        <v>2337</v>
      </c>
      <c r="E8" s="21" t="s">
        <v>2338</v>
      </c>
    </row>
    <row r="9" spans="1:10" ht="11.25" customHeight="1" x14ac:dyDescent="0.15">
      <c r="A9" s="24" t="s">
        <v>2339</v>
      </c>
      <c r="B9" s="25">
        <v>2400000</v>
      </c>
      <c r="C9" s="21" t="s">
        <v>2330</v>
      </c>
      <c r="D9" s="20"/>
      <c r="E9" s="20"/>
    </row>
    <row r="10" spans="1:10" ht="1.25" customHeight="1" x14ac:dyDescent="0.15">
      <c r="A10" s="20"/>
      <c r="B10" s="20"/>
      <c r="C10" s="20"/>
      <c r="D10" s="24" t="s">
        <v>2340</v>
      </c>
      <c r="E10" s="21" t="s">
        <v>2341</v>
      </c>
    </row>
    <row r="11" spans="1:10" ht="11.25" customHeight="1" x14ac:dyDescent="0.15">
      <c r="A11" s="20"/>
      <c r="B11" s="20"/>
      <c r="C11" s="20"/>
      <c r="D11" s="20"/>
      <c r="E11" s="20"/>
    </row>
    <row r="12" spans="1:10" ht="12.5" customHeight="1" x14ac:dyDescent="0.15">
      <c r="A12" s="20"/>
      <c r="B12" s="20"/>
      <c r="C12" s="20"/>
      <c r="D12" s="4" t="str">
        <f>LEFT(C12,3)</f>
        <v/>
      </c>
      <c r="E12" s="3" t="s">
        <v>2341</v>
      </c>
    </row>
    <row r="13" spans="1:10" ht="12.5" customHeight="1" x14ac:dyDescent="0.15">
      <c r="A13" s="20"/>
      <c r="B13" s="20"/>
      <c r="C13" s="20"/>
      <c r="D13" s="20"/>
      <c r="E13" s="20"/>
    </row>
    <row r="14" spans="1:10" ht="12.5" customHeight="1" x14ac:dyDescent="0.15">
      <c r="A14" s="4" t="s">
        <v>2342</v>
      </c>
      <c r="B14" s="8" t="s">
        <v>2343</v>
      </c>
    </row>
    <row r="15" spans="1:10" ht="12.5" customHeight="1" x14ac:dyDescent="0.15">
      <c r="A15" s="4" t="s">
        <v>2344</v>
      </c>
      <c r="B15" s="8" t="s">
        <v>2345</v>
      </c>
    </row>
    <row r="16" spans="1:10" ht="12.5" customHeight="1" x14ac:dyDescent="0.15">
      <c r="A16" s="4" t="s">
        <v>2346</v>
      </c>
      <c r="B16" s="8" t="s">
        <v>2347</v>
      </c>
    </row>
    <row r="17" spans="1:2" ht="23.75" customHeight="1" x14ac:dyDescent="0.15">
      <c r="A17" s="4" t="s">
        <v>2348</v>
      </c>
      <c r="B17" s="8" t="s">
        <v>2349</v>
      </c>
    </row>
    <row r="18" spans="1:2" ht="12.5" customHeight="1" x14ac:dyDescent="0.15">
      <c r="A18" s="20"/>
      <c r="B18" s="20"/>
    </row>
  </sheetData>
  <mergeCells count="19">
    <mergeCell ref="A1:J1"/>
    <mergeCell ref="A2:J2"/>
    <mergeCell ref="A3:J3"/>
    <mergeCell ref="A4:E4"/>
    <mergeCell ref="D6:D7"/>
    <mergeCell ref="E6:E7"/>
    <mergeCell ref="A7:A8"/>
    <mergeCell ref="B7:B8"/>
    <mergeCell ref="C7:C8"/>
    <mergeCell ref="D8:D9"/>
    <mergeCell ref="A18:B18"/>
    <mergeCell ref="E8:E9"/>
    <mergeCell ref="A9:A10"/>
    <mergeCell ref="B9:B10"/>
    <mergeCell ref="C9:C10"/>
    <mergeCell ref="D10:D11"/>
    <mergeCell ref="E10:E11"/>
    <mergeCell ref="A11:C13"/>
    <mergeCell ref="D13:E13"/>
  </mergeCells>
  <pageMargins left="0" right="0" top="0" bottom="0" header="0.4921259845" footer="0.4921259845"/>
</worksheet>
</file>

<file path=xl/worksheets/sheet1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9600-000000000000}">
  <sheetPr codeName="Feuil151"/>
  <dimension ref="A1:R40"/>
  <sheetViews>
    <sheetView workbookViewId="0">
      <selection activeCell="E5" sqref="E5"/>
    </sheetView>
  </sheetViews>
  <sheetFormatPr baseColWidth="10" defaultRowHeight="13" x14ac:dyDescent="0.15"/>
  <cols>
    <col min="1" max="1" width="9.1640625" style="1" customWidth="1"/>
    <col min="2" max="2" width="54.5" style="1" customWidth="1"/>
    <col min="3" max="9" width="9.1640625" style="1" customWidth="1"/>
    <col min="10" max="10" width="25.5" style="1" customWidth="1"/>
    <col min="11" max="11" width="0.83203125" style="1" customWidth="1"/>
    <col min="12" max="12" width="25.5" style="1" customWidth="1"/>
    <col min="13" max="13" width="10.83203125" style="1" customWidth="1"/>
    <col min="14" max="14" width="12.6640625" style="1" customWidth="1"/>
    <col min="15" max="17" width="0.1640625" style="1" customWidth="1"/>
    <col min="18" max="18" width="5.33203125" style="1" customWidth="1"/>
  </cols>
  <sheetData>
    <row r="1" spans="1:18" ht="12.5" customHeight="1" x14ac:dyDescent="0.15">
      <c r="A1" s="20"/>
      <c r="B1" s="20"/>
      <c r="C1" s="20"/>
      <c r="D1" s="20"/>
      <c r="E1" s="20"/>
      <c r="F1" s="20"/>
      <c r="G1" s="20"/>
      <c r="H1" s="20"/>
      <c r="I1" s="20"/>
      <c r="J1" s="20"/>
    </row>
    <row r="2" spans="1:18" ht="16" customHeight="1" x14ac:dyDescent="0.15">
      <c r="A2" s="22" t="s">
        <v>2350</v>
      </c>
      <c r="B2" s="23"/>
      <c r="C2" s="23"/>
      <c r="D2" s="23"/>
      <c r="E2" s="23"/>
      <c r="F2" s="23"/>
      <c r="G2" s="23"/>
      <c r="H2" s="23"/>
      <c r="I2" s="23"/>
      <c r="J2" s="23"/>
    </row>
    <row r="3" spans="1:18" ht="12.5" customHeight="1" x14ac:dyDescent="0.15">
      <c r="A3" s="20"/>
      <c r="B3" s="20"/>
      <c r="C3" s="20"/>
      <c r="D3" s="20"/>
      <c r="E3" s="20"/>
      <c r="F3" s="20"/>
      <c r="G3" s="20"/>
      <c r="H3" s="20"/>
      <c r="I3" s="20"/>
      <c r="J3" s="20"/>
    </row>
    <row r="4" spans="1:18" ht="12.5" customHeight="1" x14ac:dyDescent="0.15">
      <c r="A4" s="31" t="s">
        <v>2351</v>
      </c>
      <c r="B4" s="20"/>
      <c r="C4" s="20"/>
      <c r="D4" s="20"/>
      <c r="E4" s="20"/>
      <c r="F4" s="20"/>
      <c r="G4" s="20"/>
      <c r="H4" s="20"/>
      <c r="I4" s="20"/>
      <c r="J4" s="20"/>
    </row>
    <row r="5" spans="1:18" ht="12.5" customHeight="1" x14ac:dyDescent="0.15">
      <c r="A5" s="20"/>
      <c r="B5" s="20"/>
    </row>
    <row r="6" spans="1:18" ht="13" hidden="1" customHeight="1" x14ac:dyDescent="0.15">
      <c r="A6" s="20"/>
      <c r="B6" s="20"/>
      <c r="C6" s="20"/>
      <c r="D6" s="20"/>
      <c r="E6" s="20"/>
      <c r="F6" s="20"/>
      <c r="G6" s="20"/>
      <c r="H6" s="20"/>
      <c r="I6" s="20"/>
      <c r="J6" s="20"/>
    </row>
    <row r="7" spans="1:18" ht="12.5" customHeight="1" x14ac:dyDescent="0.15">
      <c r="A7" s="9"/>
      <c r="B7" s="9"/>
      <c r="C7" s="9"/>
      <c r="D7" s="9"/>
      <c r="E7" s="9"/>
      <c r="F7" s="9"/>
      <c r="G7" s="9"/>
      <c r="H7" s="9"/>
      <c r="I7" s="9"/>
      <c r="J7" s="10" t="s">
        <v>2352</v>
      </c>
      <c r="K7" s="30" t="s">
        <v>2353</v>
      </c>
      <c r="L7" s="20"/>
      <c r="M7" s="10" t="s">
        <v>2354</v>
      </c>
      <c r="N7" s="10" t="s">
        <v>2355</v>
      </c>
      <c r="O7" s="9"/>
      <c r="P7" s="9"/>
      <c r="Q7" s="9"/>
      <c r="R7" s="20"/>
    </row>
    <row r="8" spans="1:18" ht="12.5" customHeight="1" x14ac:dyDescent="0.15">
      <c r="A8" s="20"/>
      <c r="B8" s="27"/>
      <c r="C8" s="28" t="s">
        <v>2356</v>
      </c>
      <c r="D8" s="27"/>
      <c r="E8" s="27"/>
      <c r="F8" s="27"/>
      <c r="G8" s="27"/>
      <c r="H8" s="27"/>
      <c r="I8" s="27"/>
      <c r="J8" s="11" t="s">
        <v>2357</v>
      </c>
      <c r="K8" s="26" t="s">
        <v>2358</v>
      </c>
      <c r="L8" s="26" t="s">
        <v>2359</v>
      </c>
      <c r="M8" s="26" t="s">
        <v>2360</v>
      </c>
      <c r="N8" s="26" t="s">
        <v>2361</v>
      </c>
      <c r="O8" s="27"/>
      <c r="P8" s="27"/>
      <c r="Q8" s="27"/>
      <c r="R8" s="20"/>
    </row>
    <row r="9" spans="1:18" ht="1.25" customHeight="1" x14ac:dyDescent="0.15">
      <c r="A9" s="20"/>
      <c r="B9" s="20"/>
      <c r="C9" s="20"/>
      <c r="D9" s="20"/>
      <c r="E9" s="20"/>
      <c r="F9" s="20"/>
      <c r="G9" s="20"/>
      <c r="H9" s="20"/>
      <c r="I9" s="20"/>
      <c r="J9" s="26" t="s">
        <v>2362</v>
      </c>
      <c r="K9" s="20"/>
      <c r="L9" s="20"/>
      <c r="M9" s="20"/>
      <c r="N9" s="20"/>
      <c r="O9" s="20"/>
      <c r="P9" s="20"/>
      <c r="Q9" s="20"/>
      <c r="R9" s="20"/>
    </row>
    <row r="10" spans="1:18" ht="11.25" customHeight="1" x14ac:dyDescent="0.15">
      <c r="A10" s="20"/>
      <c r="B10" s="20"/>
      <c r="C10" s="20"/>
      <c r="D10" s="20"/>
      <c r="E10" s="20"/>
      <c r="F10" s="20"/>
      <c r="G10" s="20"/>
      <c r="H10" s="20"/>
      <c r="I10" s="20"/>
      <c r="J10" s="20"/>
      <c r="K10" s="27"/>
      <c r="L10" s="20"/>
      <c r="M10" s="20"/>
      <c r="N10" s="20"/>
      <c r="O10" s="20"/>
      <c r="P10" s="20"/>
      <c r="Q10" s="20"/>
      <c r="R10" s="20"/>
    </row>
    <row r="11" spans="1:18" ht="12.5" customHeight="1" x14ac:dyDescent="0.15">
      <c r="A11" s="20"/>
      <c r="B11" s="20"/>
      <c r="C11" s="29" t="s">
        <v>2363</v>
      </c>
      <c r="F11" s="20"/>
      <c r="G11" s="20"/>
      <c r="J11" s="3" t="s">
        <v>2364</v>
      </c>
      <c r="K11" s="21" t="s">
        <v>2358</v>
      </c>
      <c r="L11" s="21" t="s">
        <v>2359</v>
      </c>
      <c r="M11" s="21" t="s">
        <v>2360</v>
      </c>
      <c r="N11" s="21" t="s">
        <v>2361</v>
      </c>
      <c r="P11" s="20"/>
      <c r="Q11" s="20"/>
      <c r="R11" s="20"/>
    </row>
    <row r="12" spans="1:18" ht="1.25" customHeight="1" x14ac:dyDescent="0.15">
      <c r="A12" s="20"/>
      <c r="B12" s="20"/>
      <c r="C12" s="20"/>
      <c r="D12" s="1" t="str">
        <f>LEFT(C12,3)</f>
        <v/>
      </c>
      <c r="F12" s="20"/>
      <c r="G12" s="20"/>
      <c r="J12" s="21" t="s">
        <v>2365</v>
      </c>
      <c r="K12" s="20"/>
      <c r="L12" s="20"/>
      <c r="M12" s="20"/>
      <c r="N12" s="20"/>
      <c r="P12" s="20"/>
      <c r="Q12" s="20"/>
      <c r="R12" s="20"/>
    </row>
    <row r="13" spans="1:18" ht="11.25" customHeight="1" x14ac:dyDescent="0.15">
      <c r="A13" s="20"/>
      <c r="B13" s="20"/>
      <c r="C13" s="20"/>
      <c r="D13" s="1" t="str">
        <f>LEFT(C12,3)</f>
        <v/>
      </c>
      <c r="F13" s="20"/>
      <c r="G13" s="20"/>
      <c r="J13" s="20"/>
      <c r="K13" s="20"/>
      <c r="L13" s="20"/>
      <c r="M13" s="20"/>
      <c r="N13" s="20"/>
      <c r="P13" s="20"/>
      <c r="Q13" s="20"/>
      <c r="R13" s="20"/>
    </row>
    <row r="14" spans="1:18" ht="12.5" customHeight="1" x14ac:dyDescent="0.15">
      <c r="A14" s="20"/>
      <c r="B14" s="20"/>
      <c r="C14" s="20"/>
      <c r="D14" s="20"/>
      <c r="E14" s="20"/>
      <c r="F14" s="20"/>
      <c r="G14" s="20"/>
      <c r="H14" s="20"/>
      <c r="I14" s="20"/>
      <c r="J14" s="20"/>
    </row>
    <row r="15" spans="1:18" ht="13" hidden="1" customHeight="1" x14ac:dyDescent="0.15">
      <c r="A15" s="20"/>
      <c r="B15" s="20"/>
      <c r="C15" s="20"/>
      <c r="D15" s="20"/>
      <c r="E15" s="20"/>
      <c r="F15" s="20"/>
      <c r="G15" s="20"/>
      <c r="H15" s="20"/>
      <c r="I15" s="20"/>
      <c r="J15" s="20"/>
    </row>
    <row r="16" spans="1:18" ht="12.5" customHeight="1" x14ac:dyDescent="0.15">
      <c r="A16" s="31" t="s">
        <v>2366</v>
      </c>
      <c r="B16" s="20"/>
      <c r="C16" s="20"/>
      <c r="D16" s="20"/>
      <c r="E16" s="20"/>
      <c r="F16" s="20"/>
      <c r="G16" s="20"/>
      <c r="H16" s="20"/>
      <c r="I16" s="20"/>
      <c r="J16" s="20"/>
    </row>
    <row r="17" spans="1:18" ht="12.5" customHeight="1" x14ac:dyDescent="0.15">
      <c r="A17" s="20"/>
      <c r="B17" s="20"/>
    </row>
    <row r="18" spans="1:18" ht="13" hidden="1" customHeight="1" x14ac:dyDescent="0.15">
      <c r="A18" s="20"/>
      <c r="B18" s="20"/>
      <c r="C18" s="20"/>
      <c r="D18" s="20"/>
      <c r="E18" s="20"/>
      <c r="F18" s="20"/>
      <c r="G18" s="20"/>
      <c r="H18" s="20"/>
      <c r="I18" s="20"/>
      <c r="J18" s="20"/>
    </row>
    <row r="19" spans="1:18" ht="12.5" customHeight="1" x14ac:dyDescent="0.15">
      <c r="A19" s="9"/>
      <c r="B19" s="9"/>
      <c r="C19" s="9"/>
      <c r="D19" s="9"/>
      <c r="E19" s="9"/>
      <c r="F19" s="9"/>
      <c r="G19" s="9"/>
      <c r="H19" s="9"/>
      <c r="I19" s="9"/>
      <c r="J19" s="10" t="s">
        <v>2352</v>
      </c>
      <c r="K19" s="30" t="s">
        <v>2353</v>
      </c>
      <c r="L19" s="20"/>
      <c r="M19" s="10" t="s">
        <v>2367</v>
      </c>
      <c r="N19" s="10" t="s">
        <v>2355</v>
      </c>
      <c r="O19" s="9"/>
      <c r="P19" s="9"/>
      <c r="Q19" s="9"/>
      <c r="R19" s="20"/>
    </row>
    <row r="20" spans="1:18" ht="12.5" customHeight="1" x14ac:dyDescent="0.15">
      <c r="A20" s="20"/>
      <c r="B20" s="27"/>
      <c r="C20" s="28" t="s">
        <v>2356</v>
      </c>
      <c r="D20" s="27"/>
      <c r="E20" s="27"/>
      <c r="F20" s="27"/>
      <c r="G20" s="27"/>
      <c r="H20" s="27"/>
      <c r="I20" s="27"/>
      <c r="J20" s="11" t="s">
        <v>2368</v>
      </c>
      <c r="K20" s="26" t="s">
        <v>2358</v>
      </c>
      <c r="L20" s="26" t="s">
        <v>2369</v>
      </c>
      <c r="M20" s="26" t="s">
        <v>2370</v>
      </c>
      <c r="N20" s="26" t="s">
        <v>2361</v>
      </c>
      <c r="O20" s="27"/>
      <c r="P20" s="27"/>
      <c r="Q20" s="27"/>
      <c r="R20" s="20"/>
    </row>
    <row r="21" spans="1:18" ht="1.25" customHeight="1" x14ac:dyDescent="0.15">
      <c r="A21" s="20"/>
      <c r="B21" s="20"/>
      <c r="C21" s="20"/>
      <c r="D21" s="20"/>
      <c r="E21" s="20"/>
      <c r="F21" s="20"/>
      <c r="G21" s="20"/>
      <c r="H21" s="20"/>
      <c r="I21" s="20"/>
      <c r="J21" s="26" t="s">
        <v>2371</v>
      </c>
      <c r="K21" s="20"/>
      <c r="L21" s="20"/>
      <c r="M21" s="20"/>
      <c r="N21" s="20"/>
      <c r="O21" s="20"/>
      <c r="P21" s="20"/>
      <c r="Q21" s="20"/>
      <c r="R21" s="20"/>
    </row>
    <row r="22" spans="1:18" ht="11.25" customHeight="1" x14ac:dyDescent="0.15">
      <c r="A22" s="20"/>
      <c r="B22" s="20"/>
      <c r="C22" s="20"/>
      <c r="D22" s="20"/>
      <c r="E22" s="20"/>
      <c r="F22" s="20"/>
      <c r="G22" s="20"/>
      <c r="H22" s="20"/>
      <c r="I22" s="20"/>
      <c r="J22" s="20"/>
      <c r="K22" s="27"/>
      <c r="L22" s="20"/>
      <c r="M22" s="20"/>
      <c r="N22" s="20"/>
      <c r="O22" s="20"/>
      <c r="P22" s="20"/>
      <c r="Q22" s="20"/>
      <c r="R22" s="20"/>
    </row>
    <row r="23" spans="1:18" ht="12.5" customHeight="1" x14ac:dyDescent="0.15">
      <c r="A23" s="20"/>
      <c r="B23" s="20"/>
      <c r="C23" s="29" t="s">
        <v>2363</v>
      </c>
      <c r="F23" s="20"/>
      <c r="G23" s="20"/>
      <c r="J23" s="3" t="s">
        <v>2372</v>
      </c>
      <c r="K23" s="21" t="s">
        <v>2358</v>
      </c>
      <c r="L23" s="21" t="s">
        <v>2373</v>
      </c>
      <c r="M23" s="21" t="s">
        <v>2370</v>
      </c>
      <c r="N23" s="21" t="s">
        <v>2361</v>
      </c>
      <c r="P23" s="20"/>
      <c r="Q23" s="20"/>
      <c r="R23" s="20"/>
    </row>
    <row r="24" spans="1:18" ht="1.25" customHeight="1" x14ac:dyDescent="0.15">
      <c r="A24" s="20"/>
      <c r="B24" s="20"/>
      <c r="C24" s="20"/>
      <c r="F24" s="20"/>
      <c r="G24" s="20"/>
      <c r="J24" s="21" t="s">
        <v>2374</v>
      </c>
      <c r="K24" s="20"/>
      <c r="L24" s="20"/>
      <c r="M24" s="20"/>
      <c r="N24" s="20"/>
      <c r="P24" s="20"/>
      <c r="Q24" s="20"/>
      <c r="R24" s="20"/>
    </row>
    <row r="25" spans="1:18" ht="11.25" customHeight="1" x14ac:dyDescent="0.15">
      <c r="A25" s="20"/>
      <c r="B25" s="20"/>
      <c r="C25" s="20"/>
      <c r="F25" s="20"/>
      <c r="G25" s="20"/>
      <c r="J25" s="20"/>
      <c r="K25" s="20"/>
      <c r="L25" s="20"/>
      <c r="M25" s="20"/>
      <c r="N25" s="20"/>
      <c r="P25" s="20"/>
      <c r="Q25" s="20"/>
      <c r="R25" s="20"/>
    </row>
    <row r="26" spans="1:18" ht="12.5" customHeight="1" x14ac:dyDescent="0.15">
      <c r="A26" s="20"/>
      <c r="B26" s="27"/>
      <c r="C26" s="28" t="s">
        <v>2375</v>
      </c>
      <c r="D26" s="27"/>
      <c r="E26" s="27"/>
      <c r="F26" s="27"/>
      <c r="G26" s="27"/>
      <c r="H26" s="27"/>
      <c r="I26" s="27"/>
      <c r="J26" s="11" t="s">
        <v>2376</v>
      </c>
      <c r="K26" s="26" t="s">
        <v>2358</v>
      </c>
      <c r="L26" s="26" t="s">
        <v>2377</v>
      </c>
      <c r="M26" s="26" t="s">
        <v>2378</v>
      </c>
      <c r="N26" s="26" t="s">
        <v>2361</v>
      </c>
      <c r="O26" s="27"/>
      <c r="P26" s="27"/>
      <c r="Q26" s="27"/>
      <c r="R26" s="20"/>
    </row>
    <row r="27" spans="1:18" ht="1.25" customHeight="1" x14ac:dyDescent="0.15">
      <c r="A27" s="20"/>
      <c r="B27" s="20"/>
      <c r="C27" s="20"/>
      <c r="D27" s="20"/>
      <c r="E27" s="20"/>
      <c r="F27" s="20"/>
      <c r="G27" s="20"/>
      <c r="H27" s="20"/>
      <c r="I27" s="20"/>
      <c r="J27" s="26" t="s">
        <v>2379</v>
      </c>
      <c r="K27" s="20"/>
      <c r="L27" s="20"/>
      <c r="M27" s="20"/>
      <c r="N27" s="20"/>
      <c r="O27" s="20"/>
      <c r="P27" s="20"/>
      <c r="Q27" s="20"/>
      <c r="R27" s="20"/>
    </row>
    <row r="28" spans="1:18" ht="11.25" customHeight="1" x14ac:dyDescent="0.15">
      <c r="A28" s="20"/>
      <c r="B28" s="20"/>
      <c r="C28" s="20"/>
      <c r="D28" s="20"/>
      <c r="E28" s="20"/>
      <c r="F28" s="20"/>
      <c r="G28" s="20"/>
      <c r="H28" s="20"/>
      <c r="I28" s="20"/>
      <c r="J28" s="20"/>
      <c r="K28" s="27"/>
      <c r="L28" s="20"/>
      <c r="M28" s="20"/>
      <c r="N28" s="20"/>
      <c r="O28" s="20"/>
      <c r="P28" s="20"/>
      <c r="Q28" s="20"/>
      <c r="R28" s="20"/>
    </row>
    <row r="29" spans="1:18" ht="12.5" customHeight="1" x14ac:dyDescent="0.15">
      <c r="A29" s="20"/>
      <c r="B29" s="20"/>
      <c r="C29" s="29" t="s">
        <v>2380</v>
      </c>
      <c r="F29" s="20"/>
      <c r="G29" s="20"/>
      <c r="J29" s="3" t="s">
        <v>2381</v>
      </c>
      <c r="K29" s="21" t="s">
        <v>2358</v>
      </c>
      <c r="L29" s="21" t="s">
        <v>2382</v>
      </c>
      <c r="M29" s="21" t="s">
        <v>2383</v>
      </c>
      <c r="N29" s="21" t="s">
        <v>2361</v>
      </c>
      <c r="P29" s="20"/>
      <c r="Q29" s="20"/>
      <c r="R29" s="20"/>
    </row>
    <row r="30" spans="1:18" ht="1.25" customHeight="1" x14ac:dyDescent="0.15">
      <c r="A30" s="20"/>
      <c r="B30" s="20"/>
      <c r="C30" s="20"/>
      <c r="F30" s="20"/>
      <c r="G30" s="20"/>
      <c r="J30" s="21" t="s">
        <v>2384</v>
      </c>
      <c r="K30" s="20"/>
      <c r="L30" s="20"/>
      <c r="M30" s="20"/>
      <c r="N30" s="20"/>
      <c r="P30" s="20"/>
      <c r="Q30" s="20"/>
      <c r="R30" s="20"/>
    </row>
    <row r="31" spans="1:18" ht="11.25" customHeight="1" x14ac:dyDescent="0.15">
      <c r="A31" s="20"/>
      <c r="B31" s="20"/>
      <c r="C31" s="20"/>
      <c r="F31" s="20"/>
      <c r="G31" s="20"/>
      <c r="J31" s="20"/>
      <c r="K31" s="20"/>
      <c r="L31" s="20"/>
      <c r="M31" s="20"/>
      <c r="N31" s="20"/>
      <c r="P31" s="20"/>
      <c r="Q31" s="20"/>
      <c r="R31" s="20"/>
    </row>
    <row r="32" spans="1:18" ht="12.5" customHeight="1" x14ac:dyDescent="0.15">
      <c r="A32" s="20"/>
      <c r="B32" s="27"/>
      <c r="C32" s="28" t="s">
        <v>2385</v>
      </c>
      <c r="D32" s="27"/>
      <c r="E32" s="27"/>
      <c r="F32" s="27"/>
      <c r="G32" s="27"/>
      <c r="H32" s="27"/>
      <c r="I32" s="27"/>
      <c r="J32" s="11" t="s">
        <v>2386</v>
      </c>
      <c r="K32" s="26" t="s">
        <v>2358</v>
      </c>
      <c r="L32" s="26" t="s">
        <v>2387</v>
      </c>
      <c r="M32" s="26" t="s">
        <v>2388</v>
      </c>
      <c r="N32" s="26" t="s">
        <v>2361</v>
      </c>
      <c r="O32" s="27"/>
      <c r="P32" s="27"/>
      <c r="Q32" s="27"/>
      <c r="R32" s="20"/>
    </row>
    <row r="33" spans="1:18" ht="1.25" customHeight="1" x14ac:dyDescent="0.15">
      <c r="A33" s="20"/>
      <c r="B33" s="20"/>
      <c r="C33" s="20"/>
      <c r="D33" s="20"/>
      <c r="E33" s="20"/>
      <c r="F33" s="20"/>
      <c r="G33" s="20"/>
      <c r="H33" s="20"/>
      <c r="I33" s="20"/>
      <c r="J33" s="26" t="s">
        <v>2389</v>
      </c>
      <c r="K33" s="20"/>
      <c r="L33" s="20"/>
      <c r="M33" s="20"/>
      <c r="N33" s="20"/>
      <c r="O33" s="20"/>
      <c r="P33" s="20"/>
      <c r="Q33" s="20"/>
      <c r="R33" s="20"/>
    </row>
    <row r="34" spans="1:18" ht="11.25" customHeight="1" x14ac:dyDescent="0.15">
      <c r="A34" s="20"/>
      <c r="B34" s="20"/>
      <c r="C34" s="20"/>
      <c r="D34" s="20"/>
      <c r="E34" s="20"/>
      <c r="F34" s="20"/>
      <c r="G34" s="20"/>
      <c r="H34" s="20"/>
      <c r="I34" s="20"/>
      <c r="J34" s="20"/>
      <c r="K34" s="27"/>
      <c r="L34" s="20"/>
      <c r="M34" s="20"/>
      <c r="N34" s="20"/>
      <c r="O34" s="20"/>
      <c r="P34" s="20"/>
      <c r="Q34" s="20"/>
      <c r="R34" s="20"/>
    </row>
    <row r="35" spans="1:18" ht="12.5" customHeight="1" x14ac:dyDescent="0.15">
      <c r="A35" s="20"/>
      <c r="B35" s="20"/>
      <c r="C35" s="29" t="s">
        <v>2390</v>
      </c>
      <c r="F35" s="20"/>
      <c r="G35" s="20"/>
      <c r="J35" s="3" t="s">
        <v>2391</v>
      </c>
      <c r="K35" s="21" t="s">
        <v>2392</v>
      </c>
      <c r="L35" s="21" t="s">
        <v>2393</v>
      </c>
      <c r="M35" s="21" t="s">
        <v>2394</v>
      </c>
      <c r="N35" s="21" t="s">
        <v>2395</v>
      </c>
      <c r="P35" s="20"/>
      <c r="Q35" s="20"/>
      <c r="R35" s="20"/>
    </row>
    <row r="36" spans="1:18" ht="1.25" customHeight="1" x14ac:dyDescent="0.15">
      <c r="A36" s="20"/>
      <c r="B36" s="20"/>
      <c r="C36" s="20"/>
      <c r="F36" s="20"/>
      <c r="G36" s="20"/>
      <c r="J36" s="21" t="s">
        <v>2396</v>
      </c>
      <c r="K36" s="20"/>
      <c r="L36" s="20"/>
      <c r="M36" s="20"/>
      <c r="N36" s="20"/>
      <c r="P36" s="20"/>
      <c r="Q36" s="20"/>
      <c r="R36" s="20"/>
    </row>
    <row r="37" spans="1:18" ht="11.25" customHeight="1" x14ac:dyDescent="0.15">
      <c r="A37" s="20"/>
      <c r="B37" s="20"/>
      <c r="C37" s="20"/>
      <c r="F37" s="20"/>
      <c r="G37" s="20"/>
      <c r="J37" s="20"/>
      <c r="K37" s="20"/>
      <c r="L37" s="20"/>
      <c r="M37" s="20"/>
      <c r="N37" s="20"/>
      <c r="P37" s="20"/>
      <c r="Q37" s="20"/>
      <c r="R37" s="20"/>
    </row>
    <row r="38" spans="1:18" ht="12.5" customHeight="1" x14ac:dyDescent="0.15">
      <c r="A38" s="20"/>
      <c r="B38" s="27"/>
      <c r="C38" s="28" t="s">
        <v>2397</v>
      </c>
      <c r="D38" s="27"/>
      <c r="E38" s="27"/>
      <c r="F38" s="27"/>
      <c r="G38" s="27"/>
      <c r="H38" s="27"/>
      <c r="I38" s="27"/>
      <c r="J38" s="11" t="s">
        <v>2398</v>
      </c>
      <c r="K38" s="26" t="s">
        <v>2392</v>
      </c>
      <c r="L38" s="26" t="s">
        <v>2399</v>
      </c>
      <c r="M38" s="26" t="s">
        <v>2400</v>
      </c>
      <c r="N38" s="26" t="s">
        <v>2395</v>
      </c>
      <c r="O38" s="27"/>
      <c r="P38" s="27"/>
      <c r="Q38" s="27"/>
      <c r="R38" s="20"/>
    </row>
    <row r="39" spans="1:18" ht="1.25" customHeight="1" x14ac:dyDescent="0.15">
      <c r="A39" s="20"/>
      <c r="B39" s="20"/>
      <c r="C39" s="20"/>
      <c r="D39" s="20"/>
      <c r="E39" s="20"/>
      <c r="F39" s="20"/>
      <c r="G39" s="20"/>
      <c r="H39" s="20"/>
      <c r="I39" s="20"/>
      <c r="J39" s="26" t="s">
        <v>2401</v>
      </c>
      <c r="K39" s="20"/>
      <c r="L39" s="20"/>
      <c r="M39" s="20"/>
      <c r="N39" s="20"/>
      <c r="O39" s="20"/>
      <c r="P39" s="20"/>
      <c r="Q39" s="20"/>
      <c r="R39" s="20"/>
    </row>
    <row r="40" spans="1:18" ht="11.25" customHeight="1" x14ac:dyDescent="0.15">
      <c r="A40" s="20"/>
      <c r="B40" s="20"/>
      <c r="C40" s="20"/>
      <c r="D40" s="20"/>
      <c r="E40" s="20"/>
      <c r="F40" s="20"/>
      <c r="G40" s="20"/>
      <c r="H40" s="20"/>
      <c r="I40" s="20"/>
      <c r="J40" s="20"/>
      <c r="K40" s="27"/>
      <c r="L40" s="20"/>
      <c r="M40" s="20"/>
      <c r="N40" s="20"/>
      <c r="O40" s="20"/>
      <c r="P40" s="20"/>
      <c r="Q40" s="20"/>
      <c r="R40" s="20"/>
    </row>
  </sheetData>
  <mergeCells count="157">
    <mergeCell ref="A1:J1"/>
    <mergeCell ref="A2:J2"/>
    <mergeCell ref="A3:J3"/>
    <mergeCell ref="A4:J4"/>
    <mergeCell ref="A5:B5"/>
    <mergeCell ref="A6:J6"/>
    <mergeCell ref="K7:L7"/>
    <mergeCell ref="R7:R13"/>
    <mergeCell ref="A8:A10"/>
    <mergeCell ref="B8:B10"/>
    <mergeCell ref="C8:C10"/>
    <mergeCell ref="D8:D10"/>
    <mergeCell ref="E8:E10"/>
    <mergeCell ref="F8:F10"/>
    <mergeCell ref="G8:G10"/>
    <mergeCell ref="H8:H10"/>
    <mergeCell ref="P11:P13"/>
    <mergeCell ref="Q11:Q13"/>
    <mergeCell ref="J12:J13"/>
    <mergeCell ref="K13:N13"/>
    <mergeCell ref="P8:P10"/>
    <mergeCell ref="Q8:Q10"/>
    <mergeCell ref="J9:J10"/>
    <mergeCell ref="K10:N10"/>
    <mergeCell ref="A11:A13"/>
    <mergeCell ref="B11:B13"/>
    <mergeCell ref="C11:C13"/>
    <mergeCell ref="F11:F13"/>
    <mergeCell ref="G11:G13"/>
    <mergeCell ref="K11:K12"/>
    <mergeCell ref="I8:I10"/>
    <mergeCell ref="K8:K9"/>
    <mergeCell ref="L8:L9"/>
    <mergeCell ref="M8:M9"/>
    <mergeCell ref="N8:N9"/>
    <mergeCell ref="O8:O10"/>
    <mergeCell ref="A14:J14"/>
    <mergeCell ref="A15:J15"/>
    <mergeCell ref="A16:J16"/>
    <mergeCell ref="A17:B17"/>
    <mergeCell ref="A18:J18"/>
    <mergeCell ref="K19:L19"/>
    <mergeCell ref="L11:L12"/>
    <mergeCell ref="M11:M12"/>
    <mergeCell ref="N11:N12"/>
    <mergeCell ref="R19:R40"/>
    <mergeCell ref="A20:A22"/>
    <mergeCell ref="B20:B22"/>
    <mergeCell ref="C20:C22"/>
    <mergeCell ref="D20:D22"/>
    <mergeCell ref="E20:E22"/>
    <mergeCell ref="F20:F22"/>
    <mergeCell ref="G20:G22"/>
    <mergeCell ref="H20:H22"/>
    <mergeCell ref="I20:I22"/>
    <mergeCell ref="Q23:Q25"/>
    <mergeCell ref="J24:J25"/>
    <mergeCell ref="K25:N25"/>
    <mergeCell ref="Q20:Q22"/>
    <mergeCell ref="J21:J22"/>
    <mergeCell ref="K22:N22"/>
    <mergeCell ref="A23:A25"/>
    <mergeCell ref="B23:B25"/>
    <mergeCell ref="C23:C25"/>
    <mergeCell ref="F23:F25"/>
    <mergeCell ref="G23:G25"/>
    <mergeCell ref="K23:K24"/>
    <mergeCell ref="L23:L24"/>
    <mergeCell ref="K20:K21"/>
    <mergeCell ref="L20:L21"/>
    <mergeCell ref="M20:M21"/>
    <mergeCell ref="N20:N21"/>
    <mergeCell ref="O20:O22"/>
    <mergeCell ref="P20:P22"/>
    <mergeCell ref="A26:A28"/>
    <mergeCell ref="B26:B28"/>
    <mergeCell ref="C26:C28"/>
    <mergeCell ref="D26:D28"/>
    <mergeCell ref="E26:E28"/>
    <mergeCell ref="F26:F28"/>
    <mergeCell ref="M23:M24"/>
    <mergeCell ref="N23:N24"/>
    <mergeCell ref="P23:P25"/>
    <mergeCell ref="N26:N27"/>
    <mergeCell ref="O26:O28"/>
    <mergeCell ref="P26:P28"/>
    <mergeCell ref="Q26:Q28"/>
    <mergeCell ref="J27:J28"/>
    <mergeCell ref="K28:N28"/>
    <mergeCell ref="G26:G28"/>
    <mergeCell ref="H26:H28"/>
    <mergeCell ref="I26:I28"/>
    <mergeCell ref="K26:K27"/>
    <mergeCell ref="L26:L27"/>
    <mergeCell ref="M26:M27"/>
    <mergeCell ref="P29:P31"/>
    <mergeCell ref="Q29:Q31"/>
    <mergeCell ref="J30:J31"/>
    <mergeCell ref="K31:N31"/>
    <mergeCell ref="A29:A31"/>
    <mergeCell ref="B29:B31"/>
    <mergeCell ref="C29:C31"/>
    <mergeCell ref="F29:F31"/>
    <mergeCell ref="G29:G31"/>
    <mergeCell ref="K29:K30"/>
    <mergeCell ref="A32:A34"/>
    <mergeCell ref="B32:B34"/>
    <mergeCell ref="C32:C34"/>
    <mergeCell ref="D32:D34"/>
    <mergeCell ref="E32:E34"/>
    <mergeCell ref="F32:F34"/>
    <mergeCell ref="L29:L30"/>
    <mergeCell ref="M29:M30"/>
    <mergeCell ref="N29:N30"/>
    <mergeCell ref="N32:N33"/>
    <mergeCell ref="O32:O34"/>
    <mergeCell ref="P32:P34"/>
    <mergeCell ref="Q32:Q34"/>
    <mergeCell ref="J33:J34"/>
    <mergeCell ref="K34:N34"/>
    <mergeCell ref="G32:G34"/>
    <mergeCell ref="H32:H34"/>
    <mergeCell ref="I32:I34"/>
    <mergeCell ref="K32:K33"/>
    <mergeCell ref="L32:L33"/>
    <mergeCell ref="M32:M33"/>
    <mergeCell ref="P35:P37"/>
    <mergeCell ref="Q35:Q37"/>
    <mergeCell ref="J36:J37"/>
    <mergeCell ref="K37:N37"/>
    <mergeCell ref="A35:A37"/>
    <mergeCell ref="B35:B37"/>
    <mergeCell ref="C35:C37"/>
    <mergeCell ref="F35:F37"/>
    <mergeCell ref="G35:G37"/>
    <mergeCell ref="K35:K36"/>
    <mergeCell ref="A38:A40"/>
    <mergeCell ref="B38:B40"/>
    <mergeCell ref="C38:C40"/>
    <mergeCell ref="D38:D40"/>
    <mergeCell ref="E38:E40"/>
    <mergeCell ref="F38:F40"/>
    <mergeCell ref="L35:L36"/>
    <mergeCell ref="M35:M36"/>
    <mergeCell ref="N35:N36"/>
    <mergeCell ref="N38:N39"/>
    <mergeCell ref="O38:O40"/>
    <mergeCell ref="P38:P40"/>
    <mergeCell ref="Q38:Q40"/>
    <mergeCell ref="J39:J40"/>
    <mergeCell ref="K40:N40"/>
    <mergeCell ref="G38:G40"/>
    <mergeCell ref="H38:H40"/>
    <mergeCell ref="I38:I40"/>
    <mergeCell ref="K38:K39"/>
    <mergeCell ref="L38:L39"/>
    <mergeCell ref="M38:M39"/>
  </mergeCells>
  <pageMargins left="0" right="0" top="0" bottom="0" header="0.4921259845" footer="0.4921259845"/>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151</vt:i4>
      </vt:variant>
    </vt:vector>
  </HeadingPairs>
  <TitlesOfParts>
    <vt:vector size="151" baseType="lpstr">
      <vt:lpstr>Feuil1</vt: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20</vt:lpstr>
      <vt:lpstr>21</vt:lpstr>
      <vt:lpstr>22</vt:lpstr>
      <vt:lpstr>23</vt:lpstr>
      <vt:lpstr>24</vt:lpstr>
      <vt:lpstr>25</vt:lpstr>
      <vt:lpstr>26</vt:lpstr>
      <vt:lpstr>27</vt:lpstr>
      <vt:lpstr>28</vt:lpstr>
      <vt:lpstr>29</vt:lpstr>
      <vt:lpstr>30</vt:lpstr>
      <vt:lpstr>31</vt:lpstr>
      <vt:lpstr>32</vt:lpstr>
      <vt:lpstr>33</vt:lpstr>
      <vt:lpstr>34</vt:lpstr>
      <vt:lpstr>35</vt:lpstr>
      <vt:lpstr>36</vt:lpstr>
      <vt:lpstr>37</vt:lpstr>
      <vt:lpstr>38</vt:lpstr>
      <vt:lpstr>39</vt:lpstr>
      <vt:lpstr>40</vt:lpstr>
      <vt:lpstr>41</vt:lpstr>
      <vt:lpstr>42</vt:lpstr>
      <vt:lpstr>43</vt:lpstr>
      <vt:lpstr>44</vt:lpstr>
      <vt:lpstr>45</vt:lpstr>
      <vt:lpstr>46</vt:lpstr>
      <vt:lpstr>47</vt:lpstr>
      <vt:lpstr>48</vt:lpstr>
      <vt:lpstr>49</vt:lpstr>
      <vt:lpstr>50</vt:lpstr>
      <vt:lpstr>51</vt:lpstr>
      <vt:lpstr>52</vt:lpstr>
      <vt:lpstr>53</vt:lpstr>
      <vt:lpstr>54</vt:lpstr>
      <vt:lpstr>55</vt:lpstr>
      <vt:lpstr>56</vt:lpstr>
      <vt:lpstr>57</vt:lpstr>
      <vt:lpstr>58</vt:lpstr>
      <vt:lpstr>59</vt:lpstr>
      <vt:lpstr>60</vt:lpstr>
      <vt:lpstr>61</vt:lpstr>
      <vt:lpstr>62</vt:lpstr>
      <vt:lpstr>63</vt:lpstr>
      <vt:lpstr>64</vt:lpstr>
      <vt:lpstr>65</vt:lpstr>
      <vt:lpstr>66</vt:lpstr>
      <vt:lpstr>67</vt:lpstr>
      <vt:lpstr>68</vt:lpstr>
      <vt:lpstr>69</vt:lpstr>
      <vt:lpstr>70</vt:lpstr>
      <vt:lpstr>71</vt:lpstr>
      <vt:lpstr>72</vt:lpstr>
      <vt:lpstr>73</vt:lpstr>
      <vt:lpstr>74</vt:lpstr>
      <vt:lpstr>75</vt:lpstr>
      <vt:lpstr>76</vt:lpstr>
      <vt:lpstr>77</vt:lpstr>
      <vt:lpstr>78</vt:lpstr>
      <vt:lpstr>79</vt:lpstr>
      <vt:lpstr>80</vt:lpstr>
      <vt:lpstr>81</vt:lpstr>
      <vt:lpstr>82</vt:lpstr>
      <vt:lpstr>83</vt:lpstr>
      <vt:lpstr>84</vt:lpstr>
      <vt:lpstr>85</vt:lpstr>
      <vt:lpstr>86</vt:lpstr>
      <vt:lpstr>87</vt:lpstr>
      <vt:lpstr>88</vt:lpstr>
      <vt:lpstr>89</vt:lpstr>
      <vt:lpstr>90</vt:lpstr>
      <vt:lpstr>91</vt:lpstr>
      <vt:lpstr>92</vt:lpstr>
      <vt:lpstr>93</vt:lpstr>
      <vt:lpstr>94</vt:lpstr>
      <vt:lpstr>95</vt:lpstr>
      <vt:lpstr>96</vt:lpstr>
      <vt:lpstr>97</vt:lpstr>
      <vt:lpstr>98</vt:lpstr>
      <vt:lpstr>99</vt:lpstr>
      <vt:lpstr>100</vt:lpstr>
      <vt:lpstr>101</vt:lpstr>
      <vt:lpstr>102</vt:lpstr>
      <vt:lpstr>103</vt:lpstr>
      <vt:lpstr>104</vt:lpstr>
      <vt:lpstr>105</vt:lpstr>
      <vt:lpstr>106</vt:lpstr>
      <vt:lpstr>107</vt:lpstr>
      <vt:lpstr>108</vt:lpstr>
      <vt:lpstr>109</vt:lpstr>
      <vt:lpstr>110</vt:lpstr>
      <vt:lpstr>111</vt:lpstr>
      <vt:lpstr>112</vt:lpstr>
      <vt:lpstr>113</vt:lpstr>
      <vt:lpstr>114</vt:lpstr>
      <vt:lpstr>115</vt:lpstr>
      <vt:lpstr>116</vt:lpstr>
      <vt:lpstr>117</vt:lpstr>
      <vt:lpstr>118</vt:lpstr>
      <vt:lpstr>119</vt:lpstr>
      <vt:lpstr>120</vt:lpstr>
      <vt:lpstr>121</vt:lpstr>
      <vt:lpstr>122</vt:lpstr>
      <vt:lpstr>123</vt:lpstr>
      <vt:lpstr>124</vt:lpstr>
      <vt:lpstr>125</vt:lpstr>
      <vt:lpstr>126</vt:lpstr>
      <vt:lpstr>127</vt:lpstr>
      <vt:lpstr>128</vt:lpstr>
      <vt:lpstr>129</vt:lpstr>
      <vt:lpstr>130</vt:lpstr>
      <vt:lpstr>131</vt:lpstr>
      <vt:lpstr>132</vt:lpstr>
      <vt:lpstr>133</vt:lpstr>
      <vt:lpstr>134</vt:lpstr>
      <vt:lpstr>135</vt:lpstr>
      <vt:lpstr>136</vt:lpstr>
      <vt:lpstr>137</vt:lpstr>
      <vt:lpstr>138</vt:lpstr>
      <vt:lpstr>139</vt:lpstr>
      <vt:lpstr>140</vt:lpstr>
      <vt:lpstr>141</vt:lpstr>
      <vt:lpstr>142</vt:lpstr>
      <vt:lpstr>143</vt:lpstr>
      <vt:lpstr>144</vt:lpstr>
      <vt:lpstr>145</vt:lpstr>
      <vt:lpstr>146</vt:lpstr>
      <vt:lpstr>147</vt:lpstr>
      <vt:lpstr>148</vt:lpstr>
      <vt:lpstr>149</vt:lpstr>
      <vt:lpstr>150</vt:lpstr>
    </vt:vector>
  </TitlesOfParts>
  <Company>Bureau van Dijk</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GINIOUX Renaud</cp:lastModifiedBy>
  <dcterms:created xsi:type="dcterms:W3CDTF">2019-07-03T08:05:23Z</dcterms:created>
  <dcterms:modified xsi:type="dcterms:W3CDTF">2019-07-08T08:17:17Z</dcterms:modified>
</cp:coreProperties>
</file>